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namedSheetViews/namedSheetView1.xml" ContentType="application/vnd.ms-excel.namedsheetviews+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namedSheetViews/namedSheetView2.xml" ContentType="application/vnd.ms-excel.namedsheetview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06"/>
  <workbookPr codeName="ThisWorkbook" hidePivotFieldList="1"/>
  <mc:AlternateContent xmlns:mc="http://schemas.openxmlformats.org/markup-compatibility/2006">
    <mc:Choice Requires="x15">
      <x15ac:absPath xmlns:x15ac="http://schemas.microsoft.com/office/spreadsheetml/2010/11/ac" url="C:\Users\Eduardo\Downloads\Test8\"/>
    </mc:Choice>
  </mc:AlternateContent>
  <xr:revisionPtr revIDLastSave="342" documentId="13_ncr:1_{3A6B32B2-2C6F-45C2-985F-09B2097F7704}" xr6:coauthVersionLast="47" xr6:coauthVersionMax="47" xr10:uidLastSave="{29179D7D-523F-4CD9-B8ED-B55D4D9CFFFC}"/>
  <bookViews>
    <workbookView xWindow="-48" yWindow="-48" windowWidth="23136" windowHeight="12456" xr2:uid="{00000000-000D-0000-FFFF-FFFF00000000}"/>
  </bookViews>
  <sheets>
    <sheet name="Probacionistas" sheetId="1" r:id="rId1"/>
    <sheet name="Resultado para Informe." sheetId="9" r:id="rId2"/>
    <sheet name="Parámetros" sheetId="3" r:id="rId3"/>
    <sheet name="Fechas de clase" sheetId="8" r:id="rId4"/>
    <sheet name="Gráficos_" sheetId="7" r:id="rId5"/>
    <sheet name="Hoja2" sheetId="2" state="hidden" r:id="rId6"/>
    <sheet name="Regla 3ra clase" sheetId="5" state="hidden" r:id="rId7"/>
  </sheets>
  <definedNames>
    <definedName name="grupos">Parámetros!$E$2:$E$17</definedName>
    <definedName name="medios">Parámetros!$P$2:$P$8</definedName>
    <definedName name="mot_alta">Parámetros!$AA$2:$AA$5</definedName>
    <definedName name="SegmentaciónDeDatos_Año_Inscrito">#N/A</definedName>
    <definedName name="SegmentaciónDeDatos_Curso111">#N/A</definedName>
    <definedName name="SegmentaciónDeDatos_Curso12">#N/A</definedName>
    <definedName name="SegmentaciónDeDatos_Curso2">#N/A</definedName>
    <definedName name="SegmentaciónDeDatos_Dia_de_clases_Inscrito11">#N/A</definedName>
    <definedName name="SegmentaciónDeDatos_Fecha_Inicio_grupo1">#N/A</definedName>
    <definedName name="SegmentaciónDeDatos_Fecha_Inicio_grupo111">#N/A</definedName>
    <definedName name="SegmentaciónDeDatos_Fecha_Inicio_grupo12">#N/A</definedName>
    <definedName name="SegmentaciónDeDatos_Horario_Inscrito11">#N/A</definedName>
    <definedName name="SegmentaciónDeDatos_Mes_Inscrito1111">#N/A</definedName>
    <definedName name="SegmentaciónDeDatos_Mes_Inscrito2">#N/A</definedName>
    <definedName name="SegmentaciónDeDatos_Mes_Inscrito21">#N/A</definedName>
    <definedName name="SegmentaciónDeDatos_Tipo_Incrito11">#N/A</definedName>
    <definedName name="SegmentaciónDeDatos_Tipo_Incrito2">#N/A</definedName>
    <definedName name="SegmentaciónDeDatos_Tipo_Incrito211">#N/A</definedName>
  </definedNames>
  <calcPr calcId="191028"/>
  <pivotCaches>
    <pivotCache cacheId="333" r:id="rId8"/>
    <pivotCache cacheId="342" r:id="rId9"/>
    <pivotCache cacheId="355" r:id="rId10"/>
    <pivotCache cacheId="360"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K9" i="1" l="1"/>
  <c r="BK10" i="1"/>
  <c r="BK11" i="1"/>
  <c r="BK12" i="1"/>
  <c r="BK13" i="1"/>
  <c r="N1103" i="1"/>
  <c r="N1102" i="1"/>
  <c r="N1101" i="1"/>
  <c r="N1100" i="1"/>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35" i="1"/>
  <c r="N33" i="1"/>
  <c r="BE4" i="1"/>
  <c r="BE5" i="1"/>
  <c r="BE6" i="1"/>
  <c r="BE7" i="1"/>
  <c r="BE8" i="1"/>
  <c r="BE9" i="1"/>
  <c r="BE10" i="1"/>
  <c r="BE11" i="1"/>
  <c r="BE12" i="1"/>
  <c r="BE13" i="1"/>
  <c r="BE14" i="1"/>
  <c r="BE15" i="1"/>
  <c r="BE16" i="1"/>
  <c r="BE17" i="1"/>
  <c r="BE18" i="1"/>
  <c r="BE19" i="1"/>
  <c r="BE20" i="1"/>
  <c r="BE21" i="1"/>
  <c r="BE22" i="1"/>
  <c r="BE23" i="1"/>
  <c r="BE24" i="1"/>
  <c r="BE25" i="1"/>
  <c r="BE26" i="1"/>
  <c r="BE27" i="1"/>
  <c r="BE28" i="1"/>
  <c r="BE29" i="1"/>
  <c r="BE30" i="1"/>
  <c r="BE31" i="1"/>
  <c r="BE32" i="1"/>
  <c r="BE33" i="1"/>
  <c r="BE34" i="1"/>
  <c r="BE35" i="1"/>
  <c r="BE36" i="1"/>
  <c r="BE37" i="1"/>
  <c r="BE38" i="1"/>
  <c r="BE39" i="1"/>
  <c r="BE40" i="1"/>
  <c r="BE41" i="1"/>
  <c r="BE42" i="1"/>
  <c r="BE43" i="1"/>
  <c r="BE44" i="1"/>
  <c r="BE45" i="1"/>
  <c r="BE46" i="1"/>
  <c r="BE47" i="1"/>
  <c r="BE48" i="1"/>
  <c r="BE49" i="1"/>
  <c r="BE50" i="1"/>
  <c r="BE51" i="1"/>
  <c r="BE52" i="1"/>
  <c r="BE53" i="1"/>
  <c r="BE54" i="1"/>
  <c r="BE55" i="1"/>
  <c r="BE56" i="1"/>
  <c r="BE57"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83" i="1"/>
  <c r="BE84" i="1"/>
  <c r="BE85" i="1"/>
  <c r="BE86" i="1"/>
  <c r="BE87" i="1"/>
  <c r="BE88" i="1"/>
  <c r="BE89" i="1"/>
  <c r="BE90" i="1"/>
  <c r="BE91" i="1"/>
  <c r="BE92" i="1"/>
  <c r="BE93" i="1"/>
  <c r="BE94" i="1"/>
  <c r="BE95" i="1"/>
  <c r="BE96" i="1"/>
  <c r="BE97" i="1"/>
  <c r="BE98" i="1"/>
  <c r="BE99" i="1"/>
  <c r="BE100" i="1"/>
  <c r="BE101" i="1"/>
  <c r="BE102" i="1"/>
  <c r="BE103" i="1"/>
  <c r="BE104" i="1"/>
  <c r="BE105" i="1"/>
  <c r="BE106" i="1"/>
  <c r="BE107" i="1"/>
  <c r="BE108" i="1"/>
  <c r="BE109" i="1"/>
  <c r="BE110" i="1"/>
  <c r="BE111" i="1"/>
  <c r="BE112" i="1"/>
  <c r="BE113" i="1"/>
  <c r="BE114" i="1"/>
  <c r="BE115" i="1"/>
  <c r="BE116" i="1"/>
  <c r="BE117" i="1"/>
  <c r="BE118" i="1"/>
  <c r="BE119" i="1"/>
  <c r="BE120" i="1"/>
  <c r="BE121" i="1"/>
  <c r="BE122" i="1"/>
  <c r="BE123" i="1"/>
  <c r="BE124" i="1"/>
  <c r="BE125" i="1"/>
  <c r="BE126" i="1"/>
  <c r="BE127" i="1"/>
  <c r="BE128" i="1"/>
  <c r="BE129" i="1"/>
  <c r="BE130" i="1"/>
  <c r="BE131" i="1"/>
  <c r="BE132" i="1"/>
  <c r="BE133" i="1"/>
  <c r="BE134" i="1"/>
  <c r="BE135" i="1"/>
  <c r="BE136" i="1"/>
  <c r="BE137" i="1"/>
  <c r="BE138" i="1"/>
  <c r="BE139"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198" i="1"/>
  <c r="BE199" i="1"/>
  <c r="BE200" i="1"/>
  <c r="BE201" i="1"/>
  <c r="BE202" i="1"/>
  <c r="BE203" i="1"/>
  <c r="BE204" i="1"/>
  <c r="BE205" i="1"/>
  <c r="BE206" i="1"/>
  <c r="BE207" i="1"/>
  <c r="BE208" i="1"/>
  <c r="BE209" i="1"/>
  <c r="BE210" i="1"/>
  <c r="BE211" i="1"/>
  <c r="BE212" i="1"/>
  <c r="BE213" i="1"/>
  <c r="BE214" i="1"/>
  <c r="BE215" i="1"/>
  <c r="BE216" i="1"/>
  <c r="BE217" i="1"/>
  <c r="BE218" i="1"/>
  <c r="BE219" i="1"/>
  <c r="BE220" i="1"/>
  <c r="BE221" i="1"/>
  <c r="BE222" i="1"/>
  <c r="BE223" i="1"/>
  <c r="BE224" i="1"/>
  <c r="BE225" i="1"/>
  <c r="BE226" i="1"/>
  <c r="BE227" i="1"/>
  <c r="BE228" i="1"/>
  <c r="BE229" i="1"/>
  <c r="BE230" i="1"/>
  <c r="BE231" i="1"/>
  <c r="BE232" i="1"/>
  <c r="BE233" i="1"/>
  <c r="BE234" i="1"/>
  <c r="BE235" i="1"/>
  <c r="BE236" i="1"/>
  <c r="BE237" i="1"/>
  <c r="BE238" i="1"/>
  <c r="BE239" i="1"/>
  <c r="BE240" i="1"/>
  <c r="BE241" i="1"/>
  <c r="BE242" i="1"/>
  <c r="BE243" i="1"/>
  <c r="BE244" i="1"/>
  <c r="BE245" i="1"/>
  <c r="BE246" i="1"/>
  <c r="BE247" i="1"/>
  <c r="BE248" i="1"/>
  <c r="BE249" i="1"/>
  <c r="BE250" i="1"/>
  <c r="BE251" i="1"/>
  <c r="BE252" i="1"/>
  <c r="BE253" i="1"/>
  <c r="BE254" i="1"/>
  <c r="BE255" i="1"/>
  <c r="BE256" i="1"/>
  <c r="BE257" i="1"/>
  <c r="BE258" i="1"/>
  <c r="BE259" i="1"/>
  <c r="BE260" i="1"/>
  <c r="BE261" i="1"/>
  <c r="BE262" i="1"/>
  <c r="BE263" i="1"/>
  <c r="BE264" i="1"/>
  <c r="BE265" i="1"/>
  <c r="BE266" i="1"/>
  <c r="BE267" i="1"/>
  <c r="BE268" i="1"/>
  <c r="BE269" i="1"/>
  <c r="BE270" i="1"/>
  <c r="BE271" i="1"/>
  <c r="BE272" i="1"/>
  <c r="BE273" i="1"/>
  <c r="BE274" i="1"/>
  <c r="BE275" i="1"/>
  <c r="BE276" i="1"/>
  <c r="BE277" i="1"/>
  <c r="BE278" i="1"/>
  <c r="BE279" i="1"/>
  <c r="BE280" i="1"/>
  <c r="BE281" i="1"/>
  <c r="BE282" i="1"/>
  <c r="BE283" i="1"/>
  <c r="BE284" i="1"/>
  <c r="BE285" i="1"/>
  <c r="BE286" i="1"/>
  <c r="BE287" i="1"/>
  <c r="BE288" i="1"/>
  <c r="BE289" i="1"/>
  <c r="BE290" i="1"/>
  <c r="BE291" i="1"/>
  <c r="BE292" i="1"/>
  <c r="BE293" i="1"/>
  <c r="BE294" i="1"/>
  <c r="BE295" i="1"/>
  <c r="BE296" i="1"/>
  <c r="BE297" i="1"/>
  <c r="BE298" i="1"/>
  <c r="BE299" i="1"/>
  <c r="BE300" i="1"/>
  <c r="BE301" i="1"/>
  <c r="BE302" i="1"/>
  <c r="BE303" i="1"/>
  <c r="BE304" i="1"/>
  <c r="BE305" i="1"/>
  <c r="BE306" i="1"/>
  <c r="BE307" i="1"/>
  <c r="BE308" i="1"/>
  <c r="BE309" i="1"/>
  <c r="BE310" i="1"/>
  <c r="BE311" i="1"/>
  <c r="BE312" i="1"/>
  <c r="BE313" i="1"/>
  <c r="BE314" i="1"/>
  <c r="BE315" i="1"/>
  <c r="BE316" i="1"/>
  <c r="BE317" i="1"/>
  <c r="BE318" i="1"/>
  <c r="BE319" i="1"/>
  <c r="BE320" i="1"/>
  <c r="BE321" i="1"/>
  <c r="BE322" i="1"/>
  <c r="BE323" i="1"/>
  <c r="BE324" i="1"/>
  <c r="BE325" i="1"/>
  <c r="BE326" i="1"/>
  <c r="BE327" i="1"/>
  <c r="BE328" i="1"/>
  <c r="BE329" i="1"/>
  <c r="BE330" i="1"/>
  <c r="BE331" i="1"/>
  <c r="BE332" i="1"/>
  <c r="BE333" i="1"/>
  <c r="BE334" i="1"/>
  <c r="BE335" i="1"/>
  <c r="BE336" i="1"/>
  <c r="BE337" i="1"/>
  <c r="BE338" i="1"/>
  <c r="BE339" i="1"/>
  <c r="BE340" i="1"/>
  <c r="BE341" i="1"/>
  <c r="BE342" i="1"/>
  <c r="BE343" i="1"/>
  <c r="BE344" i="1"/>
  <c r="BE345" i="1"/>
  <c r="BE346" i="1"/>
  <c r="BE347" i="1"/>
  <c r="BE348" i="1"/>
  <c r="BE349" i="1"/>
  <c r="BE350" i="1"/>
  <c r="BE351" i="1"/>
  <c r="BE352" i="1"/>
  <c r="BE353" i="1"/>
  <c r="BE354" i="1"/>
  <c r="BE355" i="1"/>
  <c r="BE356" i="1"/>
  <c r="BE357" i="1"/>
  <c r="BE358" i="1"/>
  <c r="BE359" i="1"/>
  <c r="BE360" i="1"/>
  <c r="BE361" i="1"/>
  <c r="BE362" i="1"/>
  <c r="BE363" i="1"/>
  <c r="BE364" i="1"/>
  <c r="BE365" i="1"/>
  <c r="BE366" i="1"/>
  <c r="BE367" i="1"/>
  <c r="BE368" i="1"/>
  <c r="BE369" i="1"/>
  <c r="BE370" i="1"/>
  <c r="BE371" i="1"/>
  <c r="BE372" i="1"/>
  <c r="BE373" i="1"/>
  <c r="BE374" i="1"/>
  <c r="BE375" i="1"/>
  <c r="BE376" i="1"/>
  <c r="BE377" i="1"/>
  <c r="BE378" i="1"/>
  <c r="BE379" i="1"/>
  <c r="BE380" i="1"/>
  <c r="BE381" i="1"/>
  <c r="BE382" i="1"/>
  <c r="BE383" i="1"/>
  <c r="BE384" i="1"/>
  <c r="BE385" i="1"/>
  <c r="BE386" i="1"/>
  <c r="BE387" i="1"/>
  <c r="BE388" i="1"/>
  <c r="BE389" i="1"/>
  <c r="BE390" i="1"/>
  <c r="BE391" i="1"/>
  <c r="BE392" i="1"/>
  <c r="BE393" i="1"/>
  <c r="BE394" i="1"/>
  <c r="BE395" i="1"/>
  <c r="BE396" i="1"/>
  <c r="BE397" i="1"/>
  <c r="BE398" i="1"/>
  <c r="BE399" i="1"/>
  <c r="BE400" i="1"/>
  <c r="BE401" i="1"/>
  <c r="BE402" i="1"/>
  <c r="BE403" i="1"/>
  <c r="BE404" i="1"/>
  <c r="BE405" i="1"/>
  <c r="BE406" i="1"/>
  <c r="BE407" i="1"/>
  <c r="BE408" i="1"/>
  <c r="BE409" i="1"/>
  <c r="BE410" i="1"/>
  <c r="BE411" i="1"/>
  <c r="BE412" i="1"/>
  <c r="BE413" i="1"/>
  <c r="BE414" i="1"/>
  <c r="BE415" i="1"/>
  <c r="BE416" i="1"/>
  <c r="BE417" i="1"/>
  <c r="BE418" i="1"/>
  <c r="BE419" i="1"/>
  <c r="BE420" i="1"/>
  <c r="BE421" i="1"/>
  <c r="BE422" i="1"/>
  <c r="BE423" i="1"/>
  <c r="BE424" i="1"/>
  <c r="BE425" i="1"/>
  <c r="BE426" i="1"/>
  <c r="BE427" i="1"/>
  <c r="BE428" i="1"/>
  <c r="BE429" i="1"/>
  <c r="BE430" i="1"/>
  <c r="BE431" i="1"/>
  <c r="BE432" i="1"/>
  <c r="BE433" i="1"/>
  <c r="BE434" i="1"/>
  <c r="BE435" i="1"/>
  <c r="BE436" i="1"/>
  <c r="BE437" i="1"/>
  <c r="BE438" i="1"/>
  <c r="BE439" i="1"/>
  <c r="BE440" i="1"/>
  <c r="BE441" i="1"/>
  <c r="BE442" i="1"/>
  <c r="BE443" i="1"/>
  <c r="BE444" i="1"/>
  <c r="BE445" i="1"/>
  <c r="BE446" i="1"/>
  <c r="BE447" i="1"/>
  <c r="BE448" i="1"/>
  <c r="BE449" i="1"/>
  <c r="BE450" i="1"/>
  <c r="BE451" i="1"/>
  <c r="BE452" i="1"/>
  <c r="BE453" i="1"/>
  <c r="BE454" i="1"/>
  <c r="BE455" i="1"/>
  <c r="BE456" i="1"/>
  <c r="BE457" i="1"/>
  <c r="BE458" i="1"/>
  <c r="BE459" i="1"/>
  <c r="BE460" i="1"/>
  <c r="BE461" i="1"/>
  <c r="BE462" i="1"/>
  <c r="BE463" i="1"/>
  <c r="BE464" i="1"/>
  <c r="BE465" i="1"/>
  <c r="BE466" i="1"/>
  <c r="BE467" i="1"/>
  <c r="BE468" i="1"/>
  <c r="BE469" i="1"/>
  <c r="BE470" i="1"/>
  <c r="BE471" i="1"/>
  <c r="BE472" i="1"/>
  <c r="BE473" i="1"/>
  <c r="BE474" i="1"/>
  <c r="BE475" i="1"/>
  <c r="BE476" i="1"/>
  <c r="BE477" i="1"/>
  <c r="BE478" i="1"/>
  <c r="BE479" i="1"/>
  <c r="BE480" i="1"/>
  <c r="BE481" i="1"/>
  <c r="BE482" i="1"/>
  <c r="BE483" i="1"/>
  <c r="BE484" i="1"/>
  <c r="BE485" i="1"/>
  <c r="BE486" i="1"/>
  <c r="BE487" i="1"/>
  <c r="BE488" i="1"/>
  <c r="BE489" i="1"/>
  <c r="BE490" i="1"/>
  <c r="BE491" i="1"/>
  <c r="BE492" i="1"/>
  <c r="BE493" i="1"/>
  <c r="BE494" i="1"/>
  <c r="BE495" i="1"/>
  <c r="BE496" i="1"/>
  <c r="BE497" i="1"/>
  <c r="BE498" i="1"/>
  <c r="BE499" i="1"/>
  <c r="BE500" i="1"/>
  <c r="BE501" i="1"/>
  <c r="BE502" i="1"/>
  <c r="BE503" i="1"/>
  <c r="BE504" i="1"/>
  <c r="BE505" i="1"/>
  <c r="BE506" i="1"/>
  <c r="BE507" i="1"/>
  <c r="BE508" i="1"/>
  <c r="BE509" i="1"/>
  <c r="BE510" i="1"/>
  <c r="BE511" i="1"/>
  <c r="BE512" i="1"/>
  <c r="BE513" i="1"/>
  <c r="BE514" i="1"/>
  <c r="BE515" i="1"/>
  <c r="BE516" i="1"/>
  <c r="BE517" i="1"/>
  <c r="BE518" i="1"/>
  <c r="BE519" i="1"/>
  <c r="BE520" i="1"/>
  <c r="BE521" i="1"/>
  <c r="BE522" i="1"/>
  <c r="BE523" i="1"/>
  <c r="BE524" i="1"/>
  <c r="BE525" i="1"/>
  <c r="BE526" i="1"/>
  <c r="BE527" i="1"/>
  <c r="BE528" i="1"/>
  <c r="BE529" i="1"/>
  <c r="BE530" i="1"/>
  <c r="BE531" i="1"/>
  <c r="BE532" i="1"/>
  <c r="BE533" i="1"/>
  <c r="BE534" i="1"/>
  <c r="BE535" i="1"/>
  <c r="BE536" i="1"/>
  <c r="BE537" i="1"/>
  <c r="BE538" i="1"/>
  <c r="BE539" i="1"/>
  <c r="BE540" i="1"/>
  <c r="BE541" i="1"/>
  <c r="BE542" i="1"/>
  <c r="BE543" i="1"/>
  <c r="BE544" i="1"/>
  <c r="BE545" i="1"/>
  <c r="BE546" i="1"/>
  <c r="BE547" i="1"/>
  <c r="BE548" i="1"/>
  <c r="BE549" i="1"/>
  <c r="BE550" i="1"/>
  <c r="BE551" i="1"/>
  <c r="BE552" i="1"/>
  <c r="BE553" i="1"/>
  <c r="BE554" i="1"/>
  <c r="BE555" i="1"/>
  <c r="BE556" i="1"/>
  <c r="BE557" i="1"/>
  <c r="BE558" i="1"/>
  <c r="BE559" i="1"/>
  <c r="BE560" i="1"/>
  <c r="BE561" i="1"/>
  <c r="BE562" i="1"/>
  <c r="BE563" i="1"/>
  <c r="BE564" i="1"/>
  <c r="BE565" i="1"/>
  <c r="BE566" i="1"/>
  <c r="BE567" i="1"/>
  <c r="BE568" i="1"/>
  <c r="BE569" i="1"/>
  <c r="BE570" i="1"/>
  <c r="BE571" i="1"/>
  <c r="BE572" i="1"/>
  <c r="BE573" i="1"/>
  <c r="BE574" i="1"/>
  <c r="BE575" i="1"/>
  <c r="BE576" i="1"/>
  <c r="BE577" i="1"/>
  <c r="BE578" i="1"/>
  <c r="BE579" i="1"/>
  <c r="BE580" i="1"/>
  <c r="BE581" i="1"/>
  <c r="BE582" i="1"/>
  <c r="BE583" i="1"/>
  <c r="BE584" i="1"/>
  <c r="BE585" i="1"/>
  <c r="BE586" i="1"/>
  <c r="BE587" i="1"/>
  <c r="BE588" i="1"/>
  <c r="BE589" i="1"/>
  <c r="BE590" i="1"/>
  <c r="BE591" i="1"/>
  <c r="BE592" i="1"/>
  <c r="BE593" i="1"/>
  <c r="BE594" i="1"/>
  <c r="BE595" i="1"/>
  <c r="BE596" i="1"/>
  <c r="BE597" i="1"/>
  <c r="BE598" i="1"/>
  <c r="BE599" i="1"/>
  <c r="BE600" i="1"/>
  <c r="BE601" i="1"/>
  <c r="BE602" i="1"/>
  <c r="BE603" i="1"/>
  <c r="BE604" i="1"/>
  <c r="BE605" i="1"/>
  <c r="BE606" i="1"/>
  <c r="BE607" i="1"/>
  <c r="BE608" i="1"/>
  <c r="BE609" i="1"/>
  <c r="BE610" i="1"/>
  <c r="BE611" i="1"/>
  <c r="BE612" i="1"/>
  <c r="BE613" i="1"/>
  <c r="BE614" i="1"/>
  <c r="BE615" i="1"/>
  <c r="BE616" i="1"/>
  <c r="BE617" i="1"/>
  <c r="BE618" i="1"/>
  <c r="BE619" i="1"/>
  <c r="BE620" i="1"/>
  <c r="BE621" i="1"/>
  <c r="BE622" i="1"/>
  <c r="BE623" i="1"/>
  <c r="BE624" i="1"/>
  <c r="BE625" i="1"/>
  <c r="BE626" i="1"/>
  <c r="BE627" i="1"/>
  <c r="BE628" i="1"/>
  <c r="BE629" i="1"/>
  <c r="BE630" i="1"/>
  <c r="BE631" i="1"/>
  <c r="BE632" i="1"/>
  <c r="BE633" i="1"/>
  <c r="BE634" i="1"/>
  <c r="BE635" i="1"/>
  <c r="BE636" i="1"/>
  <c r="BE637" i="1"/>
  <c r="BE638" i="1"/>
  <c r="BE639" i="1"/>
  <c r="BE640" i="1"/>
  <c r="BE641" i="1"/>
  <c r="BE642" i="1"/>
  <c r="BE643" i="1"/>
  <c r="BE644" i="1"/>
  <c r="BE645" i="1"/>
  <c r="BE646" i="1"/>
  <c r="BE647" i="1"/>
  <c r="BE648" i="1"/>
  <c r="BE649" i="1"/>
  <c r="BE650" i="1"/>
  <c r="BE651" i="1"/>
  <c r="BE652" i="1"/>
  <c r="BE653" i="1"/>
  <c r="BE654" i="1"/>
  <c r="BE655" i="1"/>
  <c r="BE656" i="1"/>
  <c r="BE657" i="1"/>
  <c r="BE658" i="1"/>
  <c r="BE659" i="1"/>
  <c r="BE660" i="1"/>
  <c r="BE661" i="1"/>
  <c r="BE662" i="1"/>
  <c r="BE663" i="1"/>
  <c r="BE664" i="1"/>
  <c r="BE665" i="1"/>
  <c r="BE666" i="1"/>
  <c r="BE667" i="1"/>
  <c r="BE668" i="1"/>
  <c r="BE669" i="1"/>
  <c r="BE670" i="1"/>
  <c r="BE671" i="1"/>
  <c r="BE672" i="1"/>
  <c r="BE673" i="1"/>
  <c r="BE674" i="1"/>
  <c r="BE675" i="1"/>
  <c r="BE676" i="1"/>
  <c r="BE677" i="1"/>
  <c r="BE678" i="1"/>
  <c r="BE679" i="1"/>
  <c r="BE680" i="1"/>
  <c r="BE681" i="1"/>
  <c r="BE682" i="1"/>
  <c r="BE683" i="1"/>
  <c r="BE684" i="1"/>
  <c r="BE685" i="1"/>
  <c r="BE686" i="1"/>
  <c r="BE687" i="1"/>
  <c r="BE688" i="1"/>
  <c r="BE689" i="1"/>
  <c r="BE690" i="1"/>
  <c r="BE691" i="1"/>
  <c r="BE692" i="1"/>
  <c r="BE693" i="1"/>
  <c r="BE694" i="1"/>
  <c r="BE695" i="1"/>
  <c r="BE696" i="1"/>
  <c r="BE697" i="1"/>
  <c r="BE698" i="1"/>
  <c r="BE699" i="1"/>
  <c r="BE700" i="1"/>
  <c r="BE701" i="1"/>
  <c r="BE702" i="1"/>
  <c r="BE703" i="1"/>
  <c r="BE704" i="1"/>
  <c r="BE705" i="1"/>
  <c r="BE706" i="1"/>
  <c r="BE707" i="1"/>
  <c r="BE708" i="1"/>
  <c r="BE709" i="1"/>
  <c r="BE710" i="1"/>
  <c r="BE711" i="1"/>
  <c r="BE712" i="1"/>
  <c r="BE713" i="1"/>
  <c r="BE714" i="1"/>
  <c r="BE715" i="1"/>
  <c r="BE716" i="1"/>
  <c r="BE717" i="1"/>
  <c r="BE718" i="1"/>
  <c r="BE719" i="1"/>
  <c r="BE720" i="1"/>
  <c r="BE721" i="1"/>
  <c r="BE722" i="1"/>
  <c r="BE723" i="1"/>
  <c r="BE724" i="1"/>
  <c r="BE725" i="1"/>
  <c r="BE726" i="1"/>
  <c r="BE727" i="1"/>
  <c r="BE728" i="1"/>
  <c r="BE729" i="1"/>
  <c r="BE730" i="1"/>
  <c r="BE731" i="1"/>
  <c r="BE732" i="1"/>
  <c r="BE733" i="1"/>
  <c r="BE734" i="1"/>
  <c r="BE735" i="1"/>
  <c r="BE736" i="1"/>
  <c r="BE737" i="1"/>
  <c r="BE738" i="1"/>
  <c r="BE739" i="1"/>
  <c r="BE740" i="1"/>
  <c r="BE741" i="1"/>
  <c r="BE742" i="1"/>
  <c r="BE743" i="1"/>
  <c r="BE744" i="1"/>
  <c r="BE745" i="1"/>
  <c r="BE746" i="1"/>
  <c r="BE747" i="1"/>
  <c r="BE748" i="1"/>
  <c r="BE749" i="1"/>
  <c r="BE750" i="1"/>
  <c r="BE751" i="1"/>
  <c r="BE752" i="1"/>
  <c r="BE753" i="1"/>
  <c r="BE754" i="1"/>
  <c r="BE755" i="1"/>
  <c r="BE756" i="1"/>
  <c r="BE757" i="1"/>
  <c r="BE758" i="1"/>
  <c r="BE759" i="1"/>
  <c r="BE760" i="1"/>
  <c r="BE761" i="1"/>
  <c r="BE762" i="1"/>
  <c r="BE763" i="1"/>
  <c r="BE764" i="1"/>
  <c r="BE765" i="1"/>
  <c r="BE766" i="1"/>
  <c r="BE767" i="1"/>
  <c r="BE768" i="1"/>
  <c r="BE769" i="1"/>
  <c r="BE770" i="1"/>
  <c r="BE771" i="1"/>
  <c r="BE772" i="1"/>
  <c r="BE773" i="1"/>
  <c r="BE774" i="1"/>
  <c r="BE775" i="1"/>
  <c r="BE776" i="1"/>
  <c r="BE777" i="1"/>
  <c r="BE778" i="1"/>
  <c r="BE779" i="1"/>
  <c r="BE780" i="1"/>
  <c r="BE781" i="1"/>
  <c r="BE782" i="1"/>
  <c r="BE783" i="1"/>
  <c r="BE784" i="1"/>
  <c r="BE785" i="1"/>
  <c r="BE786" i="1"/>
  <c r="BE787" i="1"/>
  <c r="BE788" i="1"/>
  <c r="BE789" i="1"/>
  <c r="BE790" i="1"/>
  <c r="BE791" i="1"/>
  <c r="BE792" i="1"/>
  <c r="BE793" i="1"/>
  <c r="BE794" i="1"/>
  <c r="BE795" i="1"/>
  <c r="BE796" i="1"/>
  <c r="BE797" i="1"/>
  <c r="BE798" i="1"/>
  <c r="BE799" i="1"/>
  <c r="BE800" i="1"/>
  <c r="BE801" i="1"/>
  <c r="BE802" i="1"/>
  <c r="BE803" i="1"/>
  <c r="BE804" i="1"/>
  <c r="BE805" i="1"/>
  <c r="BE806" i="1"/>
  <c r="BE807" i="1"/>
  <c r="BE808" i="1"/>
  <c r="BE809" i="1"/>
  <c r="BE810" i="1"/>
  <c r="BE811" i="1"/>
  <c r="BE812" i="1"/>
  <c r="BE813" i="1"/>
  <c r="BE814" i="1"/>
  <c r="BE815" i="1"/>
  <c r="BE816" i="1"/>
  <c r="BE817" i="1"/>
  <c r="BE818" i="1"/>
  <c r="BE819" i="1"/>
  <c r="BE820" i="1"/>
  <c r="BE821" i="1"/>
  <c r="BE822" i="1"/>
  <c r="BE823" i="1"/>
  <c r="BE824" i="1"/>
  <c r="BE825" i="1"/>
  <c r="BE826" i="1"/>
  <c r="BE827" i="1"/>
  <c r="BE828" i="1"/>
  <c r="BE829" i="1"/>
  <c r="BE830" i="1"/>
  <c r="BE831" i="1"/>
  <c r="BE832" i="1"/>
  <c r="BE833" i="1"/>
  <c r="BE834" i="1"/>
  <c r="BE835" i="1"/>
  <c r="BE836" i="1"/>
  <c r="BE837" i="1"/>
  <c r="BE838" i="1"/>
  <c r="BE839" i="1"/>
  <c r="BE840" i="1"/>
  <c r="BE841" i="1"/>
  <c r="BE842" i="1"/>
  <c r="BE843" i="1"/>
  <c r="BE844" i="1"/>
  <c r="BE845" i="1"/>
  <c r="BE846" i="1"/>
  <c r="BE847" i="1"/>
  <c r="BE848" i="1"/>
  <c r="BE849" i="1"/>
  <c r="BE850" i="1"/>
  <c r="BE851" i="1"/>
  <c r="BE852" i="1"/>
  <c r="BE853" i="1"/>
  <c r="BE854" i="1"/>
  <c r="BE855" i="1"/>
  <c r="BE856" i="1"/>
  <c r="BE857" i="1"/>
  <c r="BE858" i="1"/>
  <c r="BE859" i="1"/>
  <c r="BE860" i="1"/>
  <c r="BE861" i="1"/>
  <c r="BE862" i="1"/>
  <c r="BE863" i="1"/>
  <c r="BE864" i="1"/>
  <c r="BE865" i="1"/>
  <c r="BE866" i="1"/>
  <c r="BE867" i="1"/>
  <c r="BE868" i="1"/>
  <c r="BE869" i="1"/>
  <c r="BE870" i="1"/>
  <c r="BE871" i="1"/>
  <c r="BE872" i="1"/>
  <c r="BE873" i="1"/>
  <c r="BE874" i="1"/>
  <c r="BE875" i="1"/>
  <c r="BE876" i="1"/>
  <c r="BE877" i="1"/>
  <c r="BE878" i="1"/>
  <c r="BE879" i="1"/>
  <c r="BE880" i="1"/>
  <c r="BE881" i="1"/>
  <c r="BE882" i="1"/>
  <c r="BE883" i="1"/>
  <c r="BE884" i="1"/>
  <c r="BE885" i="1"/>
  <c r="BE886" i="1"/>
  <c r="BE887" i="1"/>
  <c r="BE888" i="1"/>
  <c r="BE889" i="1"/>
  <c r="BE890" i="1"/>
  <c r="BE891" i="1"/>
  <c r="BE892" i="1"/>
  <c r="BE893" i="1"/>
  <c r="BE894" i="1"/>
  <c r="BE895" i="1"/>
  <c r="BE896" i="1"/>
  <c r="BE897" i="1"/>
  <c r="BE898" i="1"/>
  <c r="BE899" i="1"/>
  <c r="BE900" i="1"/>
  <c r="BE901" i="1"/>
  <c r="BE902" i="1"/>
  <c r="BE903" i="1"/>
  <c r="BE904" i="1"/>
  <c r="BE905" i="1"/>
  <c r="BE906" i="1"/>
  <c r="BE907" i="1"/>
  <c r="BE908" i="1"/>
  <c r="BE909" i="1"/>
  <c r="BE910" i="1"/>
  <c r="BE911" i="1"/>
  <c r="BE912" i="1"/>
  <c r="BE913" i="1"/>
  <c r="BE914" i="1"/>
  <c r="BE915" i="1"/>
  <c r="BE916" i="1"/>
  <c r="BE917" i="1"/>
  <c r="BE918" i="1"/>
  <c r="BE919" i="1"/>
  <c r="BE920" i="1"/>
  <c r="BE921" i="1"/>
  <c r="BE922" i="1"/>
  <c r="BE923" i="1"/>
  <c r="BE924" i="1"/>
  <c r="BE925" i="1"/>
  <c r="BE926" i="1"/>
  <c r="BE927" i="1"/>
  <c r="BE928" i="1"/>
  <c r="BE929" i="1"/>
  <c r="BE930" i="1"/>
  <c r="BE931" i="1"/>
  <c r="BE932" i="1"/>
  <c r="BE933" i="1"/>
  <c r="BE934" i="1"/>
  <c r="BE935" i="1"/>
  <c r="BE936" i="1"/>
  <c r="BE937" i="1"/>
  <c r="BE938" i="1"/>
  <c r="BE939" i="1"/>
  <c r="BE940" i="1"/>
  <c r="BE941" i="1"/>
  <c r="BE942" i="1"/>
  <c r="BE943" i="1"/>
  <c r="BE944" i="1"/>
  <c r="BE945" i="1"/>
  <c r="BE946" i="1"/>
  <c r="BE947" i="1"/>
  <c r="BE948" i="1"/>
  <c r="BE949" i="1"/>
  <c r="BE950" i="1"/>
  <c r="BE951" i="1"/>
  <c r="BE952" i="1"/>
  <c r="BE953" i="1"/>
  <c r="BE954" i="1"/>
  <c r="BE955" i="1"/>
  <c r="BE956" i="1"/>
  <c r="BE957" i="1"/>
  <c r="BE958" i="1"/>
  <c r="BE959" i="1"/>
  <c r="BE960" i="1"/>
  <c r="BE961" i="1"/>
  <c r="BE962" i="1"/>
  <c r="BE963" i="1"/>
  <c r="BE964" i="1"/>
  <c r="BE965" i="1"/>
  <c r="BE966" i="1"/>
  <c r="BE967" i="1"/>
  <c r="BE968" i="1"/>
  <c r="BE969" i="1"/>
  <c r="BE970" i="1"/>
  <c r="BE971" i="1"/>
  <c r="BE972" i="1"/>
  <c r="BE973" i="1"/>
  <c r="BE974" i="1"/>
  <c r="BE975" i="1"/>
  <c r="BE976" i="1"/>
  <c r="BE977" i="1"/>
  <c r="BE978" i="1"/>
  <c r="BE979" i="1"/>
  <c r="BE980" i="1"/>
  <c r="BE981" i="1"/>
  <c r="BE982" i="1"/>
  <c r="BE983" i="1"/>
  <c r="BE984" i="1"/>
  <c r="BE985" i="1"/>
  <c r="BE986" i="1"/>
  <c r="BE987" i="1"/>
  <c r="BE988" i="1"/>
  <c r="BE989" i="1"/>
  <c r="BE990" i="1"/>
  <c r="BE991" i="1"/>
  <c r="BE992" i="1"/>
  <c r="BE993" i="1"/>
  <c r="BE994" i="1"/>
  <c r="BE995" i="1"/>
  <c r="BE996" i="1"/>
  <c r="BE997" i="1"/>
  <c r="BE998" i="1"/>
  <c r="BE999" i="1"/>
  <c r="BE1000" i="1"/>
  <c r="BJ12" i="1"/>
  <c r="BH12" i="1"/>
  <c r="BG12" i="1"/>
  <c r="BF12" i="1"/>
  <c r="BD12" i="1"/>
  <c r="BJ11" i="1"/>
  <c r="BH11" i="1"/>
  <c r="BG11" i="1"/>
  <c r="BF11" i="1"/>
  <c r="BD11" i="1"/>
  <c r="BJ10" i="1"/>
  <c r="BH10" i="1"/>
  <c r="BG10" i="1"/>
  <c r="BF10" i="1"/>
  <c r="BD10" i="1"/>
  <c r="BJ9" i="1"/>
  <c r="BH9" i="1"/>
  <c r="BG9" i="1"/>
  <c r="BF9" i="1"/>
  <c r="BD9" i="1"/>
  <c r="AP9" i="1"/>
  <c r="AP10" i="1"/>
  <c r="AP11" i="1"/>
  <c r="AP12" i="1"/>
  <c r="U10" i="1"/>
  <c r="V10" i="1"/>
  <c r="N10" i="1" s="1"/>
  <c r="AX10" i="1"/>
  <c r="AZ10" i="1"/>
  <c r="U11" i="1"/>
  <c r="V11" i="1"/>
  <c r="N11" i="1" s="1"/>
  <c r="AX11" i="1"/>
  <c r="AZ11" i="1"/>
  <c r="U12" i="1"/>
  <c r="V12" i="1"/>
  <c r="N12" i="1" s="1"/>
  <c r="AX12" i="1"/>
  <c r="AZ12" i="1"/>
  <c r="U9" i="1"/>
  <c r="V9" i="1"/>
  <c r="N9" i="1" s="1"/>
  <c r="AX9" i="1"/>
  <c r="AZ9" i="1"/>
  <c r="Q18" i="9" a="1"/>
  <c r="Q18" i="9" s="1"/>
  <c r="P18" i="9" a="1"/>
  <c r="P18" i="9" s="1"/>
  <c r="O18" i="9" a="1"/>
  <c r="O18" i="9" s="1"/>
  <c r="N18" i="9" a="1"/>
  <c r="N18" i="9" s="1"/>
  <c r="M18" i="9" a="1"/>
  <c r="M18" i="9" s="1"/>
  <c r="L18" i="9" a="1"/>
  <c r="L18" i="9" s="1"/>
  <c r="K18" i="9" a="1"/>
  <c r="K18" i="9" s="1"/>
  <c r="J18" i="9" a="1"/>
  <c r="J18" i="9" s="1"/>
  <c r="I18" i="9" a="1"/>
  <c r="I18" i="9" s="1"/>
  <c r="H18" i="9" a="1"/>
  <c r="H18" i="9" s="1"/>
  <c r="G18" i="9" a="1"/>
  <c r="G18" i="9" s="1"/>
  <c r="F18" i="9" a="1"/>
  <c r="F18" i="9" s="1"/>
  <c r="BK4" i="1"/>
  <c r="BK5" i="1"/>
  <c r="BK6" i="1"/>
  <c r="BK7" i="1"/>
  <c r="BK8" i="1"/>
  <c r="BK14" i="1"/>
  <c r="BK15" i="1"/>
  <c r="BK16" i="1"/>
  <c r="BK17" i="1"/>
  <c r="BK18" i="1"/>
  <c r="BK19" i="1"/>
  <c r="BK20" i="1"/>
  <c r="BK21" i="1"/>
  <c r="BK22" i="1"/>
  <c r="BK23" i="1"/>
  <c r="BK24" i="1"/>
  <c r="BK25" i="1"/>
  <c r="BK26" i="1"/>
  <c r="BK27" i="1"/>
  <c r="BK28" i="1"/>
  <c r="BK29" i="1"/>
  <c r="BK30" i="1"/>
  <c r="BK31" i="1"/>
  <c r="BK32" i="1"/>
  <c r="BK33" i="1"/>
  <c r="BK34" i="1"/>
  <c r="BK35" i="1"/>
  <c r="BK36" i="1"/>
  <c r="BK37" i="1"/>
  <c r="BK38" i="1"/>
  <c r="BK39" i="1"/>
  <c r="BK40" i="1"/>
  <c r="BK41" i="1"/>
  <c r="BK42" i="1"/>
  <c r="BK43" i="1"/>
  <c r="BK44" i="1"/>
  <c r="BK45" i="1"/>
  <c r="BK46" i="1"/>
  <c r="BK47" i="1"/>
  <c r="BK48" i="1"/>
  <c r="BK49" i="1"/>
  <c r="BK50" i="1"/>
  <c r="BK51" i="1"/>
  <c r="BK52" i="1"/>
  <c r="BK53" i="1"/>
  <c r="BK54" i="1"/>
  <c r="BK55" i="1"/>
  <c r="BK56" i="1"/>
  <c r="BK57" i="1"/>
  <c r="BK58" i="1"/>
  <c r="BK59" i="1"/>
  <c r="BK60" i="1"/>
  <c r="BK61" i="1"/>
  <c r="BK62" i="1"/>
  <c r="BK63" i="1"/>
  <c r="BK64" i="1"/>
  <c r="BK65" i="1"/>
  <c r="BK66" i="1"/>
  <c r="BK67" i="1"/>
  <c r="BK68" i="1"/>
  <c r="BK69" i="1"/>
  <c r="BK70" i="1"/>
  <c r="BK71" i="1"/>
  <c r="BK72" i="1"/>
  <c r="BK73" i="1"/>
  <c r="BK74" i="1"/>
  <c r="BK75" i="1"/>
  <c r="BK76" i="1"/>
  <c r="BK77" i="1"/>
  <c r="BK78" i="1"/>
  <c r="BK79" i="1"/>
  <c r="BK80" i="1"/>
  <c r="BK81" i="1"/>
  <c r="BK82" i="1"/>
  <c r="BK83" i="1"/>
  <c r="BK84" i="1"/>
  <c r="BK85" i="1"/>
  <c r="BK86" i="1"/>
  <c r="BK87" i="1"/>
  <c r="BK88" i="1"/>
  <c r="BK89" i="1"/>
  <c r="BK90" i="1"/>
  <c r="BK91" i="1"/>
  <c r="BK92" i="1"/>
  <c r="BK93" i="1"/>
  <c r="BK94" i="1"/>
  <c r="BK95" i="1"/>
  <c r="BK96" i="1"/>
  <c r="BK97" i="1"/>
  <c r="BK98" i="1"/>
  <c r="BK99" i="1"/>
  <c r="BK100" i="1"/>
  <c r="BK101" i="1"/>
  <c r="BK102" i="1"/>
  <c r="BK103" i="1"/>
  <c r="BK104" i="1"/>
  <c r="BK105" i="1"/>
  <c r="BK106" i="1"/>
  <c r="BK107" i="1"/>
  <c r="BK108" i="1"/>
  <c r="BK109" i="1"/>
  <c r="BK110" i="1"/>
  <c r="BK111" i="1"/>
  <c r="BK112" i="1"/>
  <c r="BK113" i="1"/>
  <c r="BK114" i="1"/>
  <c r="BK115" i="1"/>
  <c r="BK116" i="1"/>
  <c r="BK117" i="1"/>
  <c r="BK118" i="1"/>
  <c r="BK119" i="1"/>
  <c r="BK120" i="1"/>
  <c r="BK121" i="1"/>
  <c r="BK122" i="1"/>
  <c r="BK123" i="1"/>
  <c r="BK124" i="1"/>
  <c r="BK125" i="1"/>
  <c r="BK126" i="1"/>
  <c r="BK127" i="1"/>
  <c r="BK128" i="1"/>
  <c r="BK129" i="1"/>
  <c r="BK130" i="1"/>
  <c r="BK131" i="1"/>
  <c r="BK132" i="1"/>
  <c r="BK133" i="1"/>
  <c r="BK134" i="1"/>
  <c r="BK135" i="1"/>
  <c r="BK136" i="1"/>
  <c r="BK137" i="1"/>
  <c r="BK138" i="1"/>
  <c r="BK139" i="1"/>
  <c r="BK140" i="1"/>
  <c r="BK141" i="1"/>
  <c r="BK142" i="1"/>
  <c r="BK143" i="1"/>
  <c r="BK144" i="1"/>
  <c r="BK145" i="1"/>
  <c r="BK146" i="1"/>
  <c r="BK147" i="1"/>
  <c r="BK148" i="1"/>
  <c r="BK149" i="1"/>
  <c r="BK150" i="1"/>
  <c r="BK151" i="1"/>
  <c r="BK152" i="1"/>
  <c r="BK153" i="1"/>
  <c r="BK154" i="1"/>
  <c r="BK155" i="1"/>
  <c r="BK156" i="1"/>
  <c r="BK157" i="1"/>
  <c r="BK158" i="1"/>
  <c r="BK159" i="1"/>
  <c r="BK160" i="1"/>
  <c r="BK161" i="1"/>
  <c r="BK162" i="1"/>
  <c r="BK163" i="1"/>
  <c r="BK164" i="1"/>
  <c r="BK165" i="1"/>
  <c r="BK166" i="1"/>
  <c r="BK167" i="1"/>
  <c r="BK168" i="1"/>
  <c r="BK169" i="1"/>
  <c r="BK170" i="1"/>
  <c r="BK171" i="1"/>
  <c r="BK172" i="1"/>
  <c r="BK173" i="1"/>
  <c r="BK174" i="1"/>
  <c r="BK175" i="1"/>
  <c r="BK176" i="1"/>
  <c r="BK177" i="1"/>
  <c r="BK178" i="1"/>
  <c r="BK179" i="1"/>
  <c r="BK180" i="1"/>
  <c r="BK181" i="1"/>
  <c r="BK182" i="1"/>
  <c r="BK183" i="1"/>
  <c r="BK184" i="1"/>
  <c r="BK185" i="1"/>
  <c r="BK186" i="1"/>
  <c r="BK187" i="1"/>
  <c r="BK188" i="1"/>
  <c r="BK189" i="1"/>
  <c r="BK190" i="1"/>
  <c r="BK191" i="1"/>
  <c r="BK192" i="1"/>
  <c r="BK193" i="1"/>
  <c r="BK194" i="1"/>
  <c r="BK195" i="1"/>
  <c r="BK196" i="1"/>
  <c r="BK197" i="1"/>
  <c r="BK198" i="1"/>
  <c r="BK199" i="1"/>
  <c r="BK200" i="1"/>
  <c r="BK201" i="1"/>
  <c r="BK202" i="1"/>
  <c r="BK203" i="1"/>
  <c r="BK204" i="1"/>
  <c r="BK205" i="1"/>
  <c r="BK206" i="1"/>
  <c r="BK207" i="1"/>
  <c r="BK208" i="1"/>
  <c r="BK209" i="1"/>
  <c r="BK210" i="1"/>
  <c r="BK211" i="1"/>
  <c r="BK212" i="1"/>
  <c r="BK213" i="1"/>
  <c r="BK214" i="1"/>
  <c r="BK215" i="1"/>
  <c r="BK216" i="1"/>
  <c r="BK217" i="1"/>
  <c r="BK218" i="1"/>
  <c r="BK219" i="1"/>
  <c r="BK220" i="1"/>
  <c r="BK221" i="1"/>
  <c r="BK222" i="1"/>
  <c r="BK223" i="1"/>
  <c r="BK224" i="1"/>
  <c r="BK225" i="1"/>
  <c r="BK226" i="1"/>
  <c r="BK227" i="1"/>
  <c r="BK228" i="1"/>
  <c r="BK229" i="1"/>
  <c r="BK230" i="1"/>
  <c r="BK231" i="1"/>
  <c r="BK232" i="1"/>
  <c r="BK233" i="1"/>
  <c r="BK234" i="1"/>
  <c r="BK235" i="1"/>
  <c r="BK236" i="1"/>
  <c r="BK237" i="1"/>
  <c r="BK238" i="1"/>
  <c r="BK239" i="1"/>
  <c r="BK240" i="1"/>
  <c r="BK241" i="1"/>
  <c r="BK242" i="1"/>
  <c r="BK243" i="1"/>
  <c r="BK244" i="1"/>
  <c r="BK245" i="1"/>
  <c r="BK246" i="1"/>
  <c r="BK247" i="1"/>
  <c r="BK248" i="1"/>
  <c r="BK249" i="1"/>
  <c r="BK250" i="1"/>
  <c r="BK251" i="1"/>
  <c r="BK252" i="1"/>
  <c r="BK253" i="1"/>
  <c r="BK254" i="1"/>
  <c r="BK255" i="1"/>
  <c r="BK256" i="1"/>
  <c r="BK257" i="1"/>
  <c r="BK258" i="1"/>
  <c r="BK259" i="1"/>
  <c r="BK260" i="1"/>
  <c r="BK261" i="1"/>
  <c r="BK262" i="1"/>
  <c r="BK263" i="1"/>
  <c r="BK264" i="1"/>
  <c r="BK265" i="1"/>
  <c r="BK266" i="1"/>
  <c r="BK267" i="1"/>
  <c r="BK268" i="1"/>
  <c r="BK269" i="1"/>
  <c r="BK270" i="1"/>
  <c r="BK271" i="1"/>
  <c r="BK272" i="1"/>
  <c r="BK273" i="1"/>
  <c r="BK274" i="1"/>
  <c r="BK275" i="1"/>
  <c r="BK276" i="1"/>
  <c r="BK277" i="1"/>
  <c r="BK278" i="1"/>
  <c r="BK279" i="1"/>
  <c r="BK280" i="1"/>
  <c r="BK281" i="1"/>
  <c r="BK282" i="1"/>
  <c r="BK283" i="1"/>
  <c r="BK284" i="1"/>
  <c r="BK285" i="1"/>
  <c r="BK286" i="1"/>
  <c r="BK287" i="1"/>
  <c r="BK288" i="1"/>
  <c r="BK289" i="1"/>
  <c r="BK290" i="1"/>
  <c r="BK291" i="1"/>
  <c r="BK292" i="1"/>
  <c r="BK293" i="1"/>
  <c r="BK294" i="1"/>
  <c r="BK295" i="1"/>
  <c r="BK296" i="1"/>
  <c r="BK297" i="1"/>
  <c r="BK298" i="1"/>
  <c r="BK299" i="1"/>
  <c r="BK300" i="1"/>
  <c r="BK301" i="1"/>
  <c r="BK302" i="1"/>
  <c r="BK303" i="1"/>
  <c r="BK304" i="1"/>
  <c r="BK305" i="1"/>
  <c r="BK306" i="1"/>
  <c r="BK307" i="1"/>
  <c r="BK308" i="1"/>
  <c r="BK309" i="1"/>
  <c r="BK310" i="1"/>
  <c r="BK311" i="1"/>
  <c r="BK312" i="1"/>
  <c r="BK313" i="1"/>
  <c r="BK314" i="1"/>
  <c r="BK315" i="1"/>
  <c r="BK316" i="1"/>
  <c r="BK317" i="1"/>
  <c r="BK318" i="1"/>
  <c r="BK319" i="1"/>
  <c r="BK320" i="1"/>
  <c r="BK321" i="1"/>
  <c r="BK322" i="1"/>
  <c r="BK323" i="1"/>
  <c r="BK324" i="1"/>
  <c r="BK325" i="1"/>
  <c r="BK326" i="1"/>
  <c r="BK327" i="1"/>
  <c r="BK328" i="1"/>
  <c r="BK329" i="1"/>
  <c r="BK330" i="1"/>
  <c r="BK331" i="1"/>
  <c r="BK332" i="1"/>
  <c r="BK333" i="1"/>
  <c r="BK334" i="1"/>
  <c r="BK335" i="1"/>
  <c r="BK336" i="1"/>
  <c r="BK337" i="1"/>
  <c r="BK338" i="1"/>
  <c r="BK339" i="1"/>
  <c r="BK340" i="1"/>
  <c r="BK341" i="1"/>
  <c r="BK342" i="1"/>
  <c r="BK343" i="1"/>
  <c r="BK344" i="1"/>
  <c r="BK345" i="1"/>
  <c r="BK346" i="1"/>
  <c r="BK347" i="1"/>
  <c r="BK348" i="1"/>
  <c r="BK349" i="1"/>
  <c r="BK350" i="1"/>
  <c r="BK351" i="1"/>
  <c r="BK352" i="1"/>
  <c r="BK353" i="1"/>
  <c r="BK354" i="1"/>
  <c r="BK355" i="1"/>
  <c r="BK356" i="1"/>
  <c r="BK357" i="1"/>
  <c r="BK358" i="1"/>
  <c r="BK359" i="1"/>
  <c r="BK360" i="1"/>
  <c r="BK361" i="1"/>
  <c r="BK362" i="1"/>
  <c r="BK363" i="1"/>
  <c r="BK364" i="1"/>
  <c r="BK365" i="1"/>
  <c r="BK366" i="1"/>
  <c r="BK367" i="1"/>
  <c r="BK368" i="1"/>
  <c r="BK369" i="1"/>
  <c r="BK370" i="1"/>
  <c r="BK371" i="1"/>
  <c r="BK372" i="1"/>
  <c r="BK373" i="1"/>
  <c r="BK374" i="1"/>
  <c r="BK375" i="1"/>
  <c r="BK376" i="1"/>
  <c r="BK377" i="1"/>
  <c r="BK378" i="1"/>
  <c r="BK379" i="1"/>
  <c r="BK380" i="1"/>
  <c r="BK381" i="1"/>
  <c r="BK382" i="1"/>
  <c r="BK383" i="1"/>
  <c r="BK384" i="1"/>
  <c r="BK385" i="1"/>
  <c r="BK386" i="1"/>
  <c r="BK387" i="1"/>
  <c r="BK388" i="1"/>
  <c r="BK389" i="1"/>
  <c r="BK390" i="1"/>
  <c r="BK391" i="1"/>
  <c r="BK392" i="1"/>
  <c r="BK393" i="1"/>
  <c r="BK394" i="1"/>
  <c r="BK395" i="1"/>
  <c r="BK396" i="1"/>
  <c r="BK397" i="1"/>
  <c r="BK398" i="1"/>
  <c r="BK399" i="1"/>
  <c r="BK400" i="1"/>
  <c r="BK401" i="1"/>
  <c r="BK402" i="1"/>
  <c r="BK403" i="1"/>
  <c r="BK404" i="1"/>
  <c r="BK405" i="1"/>
  <c r="BK406" i="1"/>
  <c r="BK407" i="1"/>
  <c r="BK408" i="1"/>
  <c r="BK409" i="1"/>
  <c r="BK410" i="1"/>
  <c r="BK411" i="1"/>
  <c r="BK412" i="1"/>
  <c r="BK413" i="1"/>
  <c r="BK414" i="1"/>
  <c r="BK415" i="1"/>
  <c r="BK416" i="1"/>
  <c r="BK417" i="1"/>
  <c r="BK418" i="1"/>
  <c r="BK419" i="1"/>
  <c r="BK420" i="1"/>
  <c r="BK421" i="1"/>
  <c r="BK422" i="1"/>
  <c r="BK423" i="1"/>
  <c r="BK424" i="1"/>
  <c r="BK425" i="1"/>
  <c r="BK426" i="1"/>
  <c r="BK427" i="1"/>
  <c r="BK428" i="1"/>
  <c r="BK429" i="1"/>
  <c r="BK430" i="1"/>
  <c r="BK431" i="1"/>
  <c r="BK432" i="1"/>
  <c r="BK433" i="1"/>
  <c r="BK434" i="1"/>
  <c r="BK435" i="1"/>
  <c r="BK436" i="1"/>
  <c r="BK437" i="1"/>
  <c r="BK438" i="1"/>
  <c r="BK439" i="1"/>
  <c r="BK440" i="1"/>
  <c r="BK441" i="1"/>
  <c r="BK442" i="1"/>
  <c r="BK443" i="1"/>
  <c r="BK444" i="1"/>
  <c r="BK445" i="1"/>
  <c r="BK446" i="1"/>
  <c r="BK447" i="1"/>
  <c r="BK448" i="1"/>
  <c r="BK449" i="1"/>
  <c r="BK450" i="1"/>
  <c r="BK451" i="1"/>
  <c r="BK452" i="1"/>
  <c r="BK453" i="1"/>
  <c r="BK454" i="1"/>
  <c r="BK455" i="1"/>
  <c r="BK456" i="1"/>
  <c r="BK457" i="1"/>
  <c r="BK458" i="1"/>
  <c r="BK459" i="1"/>
  <c r="BK460" i="1"/>
  <c r="BK461" i="1"/>
  <c r="BK462" i="1"/>
  <c r="BK463" i="1"/>
  <c r="BK464" i="1"/>
  <c r="BK465" i="1"/>
  <c r="BK466" i="1"/>
  <c r="BK467" i="1"/>
  <c r="BK468" i="1"/>
  <c r="BK469" i="1"/>
  <c r="BK470" i="1"/>
  <c r="BK471" i="1"/>
  <c r="BK472" i="1"/>
  <c r="BK473" i="1"/>
  <c r="BK474" i="1"/>
  <c r="BK475" i="1"/>
  <c r="BK476" i="1"/>
  <c r="BK477" i="1"/>
  <c r="BK478" i="1"/>
  <c r="BK479" i="1"/>
  <c r="BK480" i="1"/>
  <c r="BK481" i="1"/>
  <c r="BK482" i="1"/>
  <c r="BK483" i="1"/>
  <c r="BK484" i="1"/>
  <c r="BK485" i="1"/>
  <c r="BK486" i="1"/>
  <c r="BK487" i="1"/>
  <c r="BK488" i="1"/>
  <c r="BK489" i="1"/>
  <c r="BK490" i="1"/>
  <c r="BK491" i="1"/>
  <c r="BK492" i="1"/>
  <c r="BK493" i="1"/>
  <c r="BK494" i="1"/>
  <c r="BK495" i="1"/>
  <c r="BK496" i="1"/>
  <c r="BK497" i="1"/>
  <c r="BK498" i="1"/>
  <c r="BK499" i="1"/>
  <c r="BK500" i="1"/>
  <c r="BK501" i="1"/>
  <c r="BK502" i="1"/>
  <c r="BK503" i="1"/>
  <c r="BK504" i="1"/>
  <c r="BK505" i="1"/>
  <c r="BK506" i="1"/>
  <c r="BK507" i="1"/>
  <c r="BK508" i="1"/>
  <c r="BK509" i="1"/>
  <c r="BK510" i="1"/>
  <c r="BK511" i="1"/>
  <c r="BK512" i="1"/>
  <c r="BK513" i="1"/>
  <c r="BK514" i="1"/>
  <c r="BK515" i="1"/>
  <c r="BK516" i="1"/>
  <c r="BK517" i="1"/>
  <c r="BK518" i="1"/>
  <c r="BK519" i="1"/>
  <c r="BK520" i="1"/>
  <c r="BK521" i="1"/>
  <c r="BK522" i="1"/>
  <c r="BK523" i="1"/>
  <c r="BK524" i="1"/>
  <c r="BK525" i="1"/>
  <c r="BK526" i="1"/>
  <c r="BK527" i="1"/>
  <c r="BK528" i="1"/>
  <c r="BK529" i="1"/>
  <c r="BK530" i="1"/>
  <c r="BK531" i="1"/>
  <c r="BK532" i="1"/>
  <c r="BK533" i="1"/>
  <c r="BK534" i="1"/>
  <c r="BK535" i="1"/>
  <c r="BK536" i="1"/>
  <c r="BK537" i="1"/>
  <c r="BK538" i="1"/>
  <c r="BK539" i="1"/>
  <c r="BK540" i="1"/>
  <c r="BK541" i="1"/>
  <c r="BK542" i="1"/>
  <c r="BK543" i="1"/>
  <c r="BK544" i="1"/>
  <c r="BK545" i="1"/>
  <c r="BK546" i="1"/>
  <c r="BK547" i="1"/>
  <c r="BK548" i="1"/>
  <c r="BK549" i="1"/>
  <c r="BK550" i="1"/>
  <c r="BK551" i="1"/>
  <c r="BK552" i="1"/>
  <c r="BK553" i="1"/>
  <c r="BK554" i="1"/>
  <c r="BK555" i="1"/>
  <c r="BK556" i="1"/>
  <c r="BK557" i="1"/>
  <c r="BK558" i="1"/>
  <c r="BK559" i="1"/>
  <c r="BK560" i="1"/>
  <c r="BK561" i="1"/>
  <c r="BK562" i="1"/>
  <c r="BK563" i="1"/>
  <c r="BK564" i="1"/>
  <c r="BK565" i="1"/>
  <c r="BK566" i="1"/>
  <c r="BK567" i="1"/>
  <c r="BK568" i="1"/>
  <c r="BK569" i="1"/>
  <c r="BK570" i="1"/>
  <c r="BK571" i="1"/>
  <c r="BK572" i="1"/>
  <c r="BK573" i="1"/>
  <c r="BK574" i="1"/>
  <c r="BK575" i="1"/>
  <c r="BK576" i="1"/>
  <c r="BK577" i="1"/>
  <c r="BK578" i="1"/>
  <c r="BK579" i="1"/>
  <c r="BK580" i="1"/>
  <c r="BK581" i="1"/>
  <c r="BK582" i="1"/>
  <c r="BK583" i="1"/>
  <c r="BK584" i="1"/>
  <c r="BK585" i="1"/>
  <c r="BK586" i="1"/>
  <c r="BK587" i="1"/>
  <c r="BK588" i="1"/>
  <c r="BK589" i="1"/>
  <c r="BK590" i="1"/>
  <c r="BK591" i="1"/>
  <c r="BK592" i="1"/>
  <c r="BK593" i="1"/>
  <c r="BK594" i="1"/>
  <c r="BK595" i="1"/>
  <c r="BK596" i="1"/>
  <c r="BK597" i="1"/>
  <c r="BK598" i="1"/>
  <c r="BK599" i="1"/>
  <c r="BK600" i="1"/>
  <c r="BK601" i="1"/>
  <c r="BK602" i="1"/>
  <c r="BK603" i="1"/>
  <c r="BK604" i="1"/>
  <c r="BK605" i="1"/>
  <c r="BK606" i="1"/>
  <c r="BK607" i="1"/>
  <c r="BK608" i="1"/>
  <c r="BK609" i="1"/>
  <c r="BK610" i="1"/>
  <c r="BK611" i="1"/>
  <c r="BK612" i="1"/>
  <c r="BK613" i="1"/>
  <c r="BK614" i="1"/>
  <c r="BK615" i="1"/>
  <c r="BK616" i="1"/>
  <c r="BK617" i="1"/>
  <c r="BK618" i="1"/>
  <c r="BK619" i="1"/>
  <c r="BK620" i="1"/>
  <c r="BK621" i="1"/>
  <c r="BK622" i="1"/>
  <c r="BK623" i="1"/>
  <c r="BK624" i="1"/>
  <c r="BK625" i="1"/>
  <c r="BK626" i="1"/>
  <c r="BK627" i="1"/>
  <c r="BK628" i="1"/>
  <c r="BK629" i="1"/>
  <c r="BK630" i="1"/>
  <c r="BK631" i="1"/>
  <c r="BK632" i="1"/>
  <c r="BK633" i="1"/>
  <c r="BK634" i="1"/>
  <c r="BK635" i="1"/>
  <c r="BK636" i="1"/>
  <c r="BK637" i="1"/>
  <c r="BK638" i="1"/>
  <c r="BK639" i="1"/>
  <c r="BK640" i="1"/>
  <c r="BK641" i="1"/>
  <c r="BK642" i="1"/>
  <c r="BK643" i="1"/>
  <c r="BK644" i="1"/>
  <c r="BK645" i="1"/>
  <c r="BK646" i="1"/>
  <c r="BK647" i="1"/>
  <c r="BK648" i="1"/>
  <c r="BK649" i="1"/>
  <c r="BK650" i="1"/>
  <c r="BK651" i="1"/>
  <c r="BK652" i="1"/>
  <c r="BK653" i="1"/>
  <c r="BK654" i="1"/>
  <c r="BK655" i="1"/>
  <c r="BK656" i="1"/>
  <c r="BK657" i="1"/>
  <c r="BK658" i="1"/>
  <c r="BK659" i="1"/>
  <c r="BK660" i="1"/>
  <c r="BK661" i="1"/>
  <c r="BK662" i="1"/>
  <c r="BK663" i="1"/>
  <c r="BK664" i="1"/>
  <c r="BK665" i="1"/>
  <c r="BK666" i="1"/>
  <c r="BK667" i="1"/>
  <c r="BK668" i="1"/>
  <c r="BK669" i="1"/>
  <c r="BK670" i="1"/>
  <c r="BK671" i="1"/>
  <c r="BK672" i="1"/>
  <c r="BK673" i="1"/>
  <c r="BK674" i="1"/>
  <c r="BK675" i="1"/>
  <c r="BK676" i="1"/>
  <c r="BK677" i="1"/>
  <c r="BK678" i="1"/>
  <c r="BK679" i="1"/>
  <c r="BK680" i="1"/>
  <c r="BK681" i="1"/>
  <c r="BK682" i="1"/>
  <c r="BK683" i="1"/>
  <c r="BK684" i="1"/>
  <c r="BK685" i="1"/>
  <c r="BK686" i="1"/>
  <c r="BK687" i="1"/>
  <c r="BK688" i="1"/>
  <c r="BK689" i="1"/>
  <c r="BK690" i="1"/>
  <c r="BK691" i="1"/>
  <c r="BK692" i="1"/>
  <c r="BK693" i="1"/>
  <c r="BK694" i="1"/>
  <c r="BK695" i="1"/>
  <c r="BK696" i="1"/>
  <c r="BK697" i="1"/>
  <c r="BK698" i="1"/>
  <c r="BK699" i="1"/>
  <c r="BK700" i="1"/>
  <c r="BK701" i="1"/>
  <c r="BK702" i="1"/>
  <c r="BK703" i="1"/>
  <c r="BK704" i="1"/>
  <c r="BK705" i="1"/>
  <c r="BK706" i="1"/>
  <c r="BK707" i="1"/>
  <c r="BK708" i="1"/>
  <c r="BK709" i="1"/>
  <c r="BK710" i="1"/>
  <c r="BK711" i="1"/>
  <c r="BK712" i="1"/>
  <c r="BK713" i="1"/>
  <c r="BK714" i="1"/>
  <c r="BK715" i="1"/>
  <c r="BK716" i="1"/>
  <c r="BK717" i="1"/>
  <c r="BK718" i="1"/>
  <c r="BK719" i="1"/>
  <c r="BK720" i="1"/>
  <c r="BK721" i="1"/>
  <c r="BK722" i="1"/>
  <c r="BK723" i="1"/>
  <c r="BK724" i="1"/>
  <c r="BK725" i="1"/>
  <c r="BK726" i="1"/>
  <c r="BK727" i="1"/>
  <c r="BK728" i="1"/>
  <c r="BK729" i="1"/>
  <c r="BK730" i="1"/>
  <c r="BK731" i="1"/>
  <c r="BK732" i="1"/>
  <c r="BK733" i="1"/>
  <c r="BK734" i="1"/>
  <c r="BK735" i="1"/>
  <c r="BK736" i="1"/>
  <c r="BK737" i="1"/>
  <c r="BK738" i="1"/>
  <c r="BK739" i="1"/>
  <c r="BK740" i="1"/>
  <c r="BK741" i="1"/>
  <c r="BK742" i="1"/>
  <c r="BK743" i="1"/>
  <c r="BK744" i="1"/>
  <c r="BK745" i="1"/>
  <c r="BK746" i="1"/>
  <c r="BK747" i="1"/>
  <c r="BK748" i="1"/>
  <c r="BK749" i="1"/>
  <c r="BK750" i="1"/>
  <c r="BK751" i="1"/>
  <c r="BK752" i="1"/>
  <c r="BK753" i="1"/>
  <c r="BK754" i="1"/>
  <c r="BK755" i="1"/>
  <c r="BK756" i="1"/>
  <c r="BK757" i="1"/>
  <c r="BK758" i="1"/>
  <c r="BK759" i="1"/>
  <c r="BK760" i="1"/>
  <c r="BK761" i="1"/>
  <c r="BK762" i="1"/>
  <c r="BK763" i="1"/>
  <c r="BK764" i="1"/>
  <c r="BK765" i="1"/>
  <c r="BK766" i="1"/>
  <c r="BK767" i="1"/>
  <c r="BK768" i="1"/>
  <c r="BK769" i="1"/>
  <c r="BK770" i="1"/>
  <c r="BK771" i="1"/>
  <c r="BK772" i="1"/>
  <c r="BK773" i="1"/>
  <c r="BK774" i="1"/>
  <c r="BK775" i="1"/>
  <c r="BK776" i="1"/>
  <c r="BK777" i="1"/>
  <c r="BK778" i="1"/>
  <c r="BK779" i="1"/>
  <c r="BK780" i="1"/>
  <c r="BK781" i="1"/>
  <c r="BK782" i="1"/>
  <c r="BK783" i="1"/>
  <c r="BK784" i="1"/>
  <c r="BK785" i="1"/>
  <c r="BK786" i="1"/>
  <c r="BK787" i="1"/>
  <c r="BK788" i="1"/>
  <c r="BK789" i="1"/>
  <c r="BK790" i="1"/>
  <c r="BK791" i="1"/>
  <c r="BK792" i="1"/>
  <c r="BK793" i="1"/>
  <c r="BK794" i="1"/>
  <c r="BK795" i="1"/>
  <c r="BK796" i="1"/>
  <c r="BK797" i="1"/>
  <c r="BK798" i="1"/>
  <c r="BK799" i="1"/>
  <c r="BK800" i="1"/>
  <c r="BK801" i="1"/>
  <c r="BK802" i="1"/>
  <c r="BK803" i="1"/>
  <c r="BK804" i="1"/>
  <c r="BK805" i="1"/>
  <c r="BK806" i="1"/>
  <c r="BK807" i="1"/>
  <c r="BK808" i="1"/>
  <c r="BK809" i="1"/>
  <c r="BK810" i="1"/>
  <c r="BK811" i="1"/>
  <c r="BK812" i="1"/>
  <c r="BK813" i="1"/>
  <c r="BK814" i="1"/>
  <c r="BK815" i="1"/>
  <c r="BK816" i="1"/>
  <c r="BK817" i="1"/>
  <c r="BK818" i="1"/>
  <c r="BK819" i="1"/>
  <c r="BK820" i="1"/>
  <c r="BK821" i="1"/>
  <c r="BK822" i="1"/>
  <c r="BK823" i="1"/>
  <c r="BK824" i="1"/>
  <c r="BK825" i="1"/>
  <c r="BK826" i="1"/>
  <c r="BK827" i="1"/>
  <c r="BK828" i="1"/>
  <c r="BK829" i="1"/>
  <c r="BK830" i="1"/>
  <c r="BK831" i="1"/>
  <c r="BK832" i="1"/>
  <c r="BK833" i="1"/>
  <c r="BK834" i="1"/>
  <c r="BK835" i="1"/>
  <c r="BK836" i="1"/>
  <c r="BK837" i="1"/>
  <c r="BK838" i="1"/>
  <c r="BK839" i="1"/>
  <c r="BK840" i="1"/>
  <c r="BK841" i="1"/>
  <c r="BK842" i="1"/>
  <c r="BK843" i="1"/>
  <c r="BK844" i="1"/>
  <c r="BK845" i="1"/>
  <c r="BK846" i="1"/>
  <c r="BK847" i="1"/>
  <c r="BK848" i="1"/>
  <c r="BK849" i="1"/>
  <c r="BK850" i="1"/>
  <c r="BK851" i="1"/>
  <c r="BK852" i="1"/>
  <c r="BK853" i="1"/>
  <c r="BK854" i="1"/>
  <c r="BK855" i="1"/>
  <c r="BK856" i="1"/>
  <c r="BK857" i="1"/>
  <c r="BK858" i="1"/>
  <c r="BK859" i="1"/>
  <c r="BK860" i="1"/>
  <c r="BK861" i="1"/>
  <c r="BK862" i="1"/>
  <c r="BK863" i="1"/>
  <c r="BK864" i="1"/>
  <c r="BK865" i="1"/>
  <c r="BK866" i="1"/>
  <c r="BK867" i="1"/>
  <c r="BK868" i="1"/>
  <c r="BK869" i="1"/>
  <c r="BK870" i="1"/>
  <c r="BK871" i="1"/>
  <c r="BK872" i="1"/>
  <c r="BK873" i="1"/>
  <c r="BK874" i="1"/>
  <c r="BK875" i="1"/>
  <c r="BK876" i="1"/>
  <c r="BK877" i="1"/>
  <c r="BK878" i="1"/>
  <c r="BK879" i="1"/>
  <c r="BK880" i="1"/>
  <c r="BK881" i="1"/>
  <c r="BK882" i="1"/>
  <c r="BK883" i="1"/>
  <c r="BK884" i="1"/>
  <c r="BK885" i="1"/>
  <c r="BK886" i="1"/>
  <c r="BK887" i="1"/>
  <c r="BK888" i="1"/>
  <c r="BK889" i="1"/>
  <c r="BK890" i="1"/>
  <c r="BK891" i="1"/>
  <c r="BK892" i="1"/>
  <c r="BK893" i="1"/>
  <c r="BK894" i="1"/>
  <c r="BK895" i="1"/>
  <c r="BK896" i="1"/>
  <c r="BK897" i="1"/>
  <c r="BK898" i="1"/>
  <c r="BK899" i="1"/>
  <c r="BK900" i="1"/>
  <c r="BK901" i="1"/>
  <c r="BK902" i="1"/>
  <c r="BK903" i="1"/>
  <c r="BK904" i="1"/>
  <c r="BK905" i="1"/>
  <c r="BK906" i="1"/>
  <c r="BK907" i="1"/>
  <c r="BK908" i="1"/>
  <c r="BK909" i="1"/>
  <c r="BK910" i="1"/>
  <c r="BK911" i="1"/>
  <c r="BK912" i="1"/>
  <c r="BK913" i="1"/>
  <c r="BK914" i="1"/>
  <c r="BK915" i="1"/>
  <c r="BK916" i="1"/>
  <c r="BK917" i="1"/>
  <c r="BK918" i="1"/>
  <c r="BK919" i="1"/>
  <c r="BK920" i="1"/>
  <c r="BK921" i="1"/>
  <c r="BK922" i="1"/>
  <c r="BK923" i="1"/>
  <c r="BK924" i="1"/>
  <c r="BK925" i="1"/>
  <c r="BK926" i="1"/>
  <c r="BK927" i="1"/>
  <c r="BK928" i="1"/>
  <c r="BK929" i="1"/>
  <c r="BK930" i="1"/>
  <c r="BK931" i="1"/>
  <c r="BK932" i="1"/>
  <c r="BK933" i="1"/>
  <c r="BK934" i="1"/>
  <c r="BK935" i="1"/>
  <c r="BK936" i="1"/>
  <c r="BK937" i="1"/>
  <c r="BK938" i="1"/>
  <c r="BK939" i="1"/>
  <c r="BK940" i="1"/>
  <c r="BK941" i="1"/>
  <c r="BK942" i="1"/>
  <c r="BK943" i="1"/>
  <c r="BK944" i="1"/>
  <c r="BK945" i="1"/>
  <c r="BK946" i="1"/>
  <c r="BK947" i="1"/>
  <c r="BK948" i="1"/>
  <c r="BK949" i="1"/>
  <c r="BK950" i="1"/>
  <c r="BK951" i="1"/>
  <c r="BK952" i="1"/>
  <c r="BK953" i="1"/>
  <c r="BK954" i="1"/>
  <c r="BK955" i="1"/>
  <c r="BK956" i="1"/>
  <c r="BK957" i="1"/>
  <c r="BK958" i="1"/>
  <c r="BK959" i="1"/>
  <c r="BK960" i="1"/>
  <c r="BK961" i="1"/>
  <c r="BK962" i="1"/>
  <c r="BK963" i="1"/>
  <c r="BK964" i="1"/>
  <c r="BK965" i="1"/>
  <c r="BK966" i="1"/>
  <c r="BK967" i="1"/>
  <c r="BK968" i="1"/>
  <c r="BK969" i="1"/>
  <c r="BK970" i="1"/>
  <c r="BK971" i="1"/>
  <c r="BK972" i="1"/>
  <c r="BK973" i="1"/>
  <c r="BK974" i="1"/>
  <c r="BK975" i="1"/>
  <c r="BK976" i="1"/>
  <c r="BK977" i="1"/>
  <c r="BK978" i="1"/>
  <c r="BK979" i="1"/>
  <c r="BK980" i="1"/>
  <c r="BK981" i="1"/>
  <c r="BK982" i="1"/>
  <c r="BK983" i="1"/>
  <c r="BK984" i="1"/>
  <c r="BK985" i="1"/>
  <c r="BK986" i="1"/>
  <c r="BK987" i="1"/>
  <c r="BK988" i="1"/>
  <c r="BK989" i="1"/>
  <c r="BK990" i="1"/>
  <c r="BK991" i="1"/>
  <c r="BK992" i="1"/>
  <c r="BK993" i="1"/>
  <c r="BK994" i="1"/>
  <c r="BK995" i="1"/>
  <c r="BK996" i="1"/>
  <c r="BK997" i="1"/>
  <c r="BK998" i="1"/>
  <c r="BK999" i="1"/>
  <c r="BK1000" i="1"/>
  <c r="BK1001" i="1"/>
  <c r="BK1002" i="1"/>
  <c r="BK1003" i="1"/>
  <c r="BK1004" i="1"/>
  <c r="BK1005" i="1"/>
  <c r="BK1006" i="1"/>
  <c r="BK1007" i="1"/>
  <c r="BK1008" i="1"/>
  <c r="BK1009" i="1"/>
  <c r="BK1010" i="1"/>
  <c r="BK1011" i="1"/>
  <c r="BK1012" i="1"/>
  <c r="BK1013" i="1"/>
  <c r="BK1014" i="1"/>
  <c r="BK1015" i="1"/>
  <c r="BK1016" i="1"/>
  <c r="BK1017" i="1"/>
  <c r="BK1018" i="1"/>
  <c r="BK1019" i="1"/>
  <c r="BK1020" i="1"/>
  <c r="BK1021" i="1"/>
  <c r="BK1022" i="1"/>
  <c r="BK1023" i="1"/>
  <c r="BK1024" i="1"/>
  <c r="BK1025" i="1"/>
  <c r="BK1026" i="1"/>
  <c r="BK1027" i="1"/>
  <c r="BK1028" i="1"/>
  <c r="BK1029" i="1"/>
  <c r="BK1030" i="1"/>
  <c r="BK1031" i="1"/>
  <c r="BK1032" i="1"/>
  <c r="BK1033" i="1"/>
  <c r="BK1034" i="1"/>
  <c r="BK1035" i="1"/>
  <c r="BK1036" i="1"/>
  <c r="BK1037" i="1"/>
  <c r="BK1038" i="1"/>
  <c r="BK1039" i="1"/>
  <c r="BK1040" i="1"/>
  <c r="BK1041" i="1"/>
  <c r="BK1042" i="1"/>
  <c r="BK1043" i="1"/>
  <c r="BK1044" i="1"/>
  <c r="BK1045" i="1"/>
  <c r="BK1046" i="1"/>
  <c r="BK1047" i="1"/>
  <c r="BK1048" i="1"/>
  <c r="BK1049" i="1"/>
  <c r="BK1050" i="1"/>
  <c r="BK1051" i="1"/>
  <c r="BK1052" i="1"/>
  <c r="BK1053" i="1"/>
  <c r="BK1054" i="1"/>
  <c r="BK1055" i="1"/>
  <c r="BK1056" i="1"/>
  <c r="BK1057" i="1"/>
  <c r="BK1058" i="1"/>
  <c r="BK1059" i="1"/>
  <c r="BK1060" i="1"/>
  <c r="BK1061" i="1"/>
  <c r="BK1062" i="1"/>
  <c r="BK1063" i="1"/>
  <c r="BK1064" i="1"/>
  <c r="BK1065" i="1"/>
  <c r="BK1066" i="1"/>
  <c r="BK1067" i="1"/>
  <c r="BK1068" i="1"/>
  <c r="BK1069" i="1"/>
  <c r="BK1070" i="1"/>
  <c r="BK1071" i="1"/>
  <c r="BK1072" i="1"/>
  <c r="BK1073" i="1"/>
  <c r="BK1074" i="1"/>
  <c r="BK1075" i="1"/>
  <c r="BK1076" i="1"/>
  <c r="BK1077" i="1"/>
  <c r="BK1078" i="1"/>
  <c r="BK1079" i="1"/>
  <c r="BK1080" i="1"/>
  <c r="BK1081" i="1"/>
  <c r="BK1082" i="1"/>
  <c r="BK1083" i="1"/>
  <c r="BK1084" i="1"/>
  <c r="BK1085" i="1"/>
  <c r="BK1086" i="1"/>
  <c r="BK1087" i="1"/>
  <c r="BK1088" i="1"/>
  <c r="BK1089" i="1"/>
  <c r="BK1090" i="1"/>
  <c r="BK1091" i="1"/>
  <c r="BK1092" i="1"/>
  <c r="BK1093" i="1"/>
  <c r="BK1094" i="1"/>
  <c r="BK1095" i="1"/>
  <c r="BK1096" i="1"/>
  <c r="BK1097" i="1"/>
  <c r="BK1098" i="1"/>
  <c r="BK1099" i="1"/>
  <c r="BK1100" i="1"/>
  <c r="BK1101" i="1"/>
  <c r="BK1102" i="1"/>
  <c r="BK1103" i="1"/>
  <c r="BJ4" i="1"/>
  <c r="BJ5" i="1"/>
  <c r="BJ6" i="1"/>
  <c r="BJ7" i="1"/>
  <c r="BJ8" i="1"/>
  <c r="BJ13" i="1"/>
  <c r="BJ14" i="1"/>
  <c r="BJ15" i="1"/>
  <c r="BJ16" i="1"/>
  <c r="BJ17" i="1"/>
  <c r="BJ18" i="1"/>
  <c r="BJ19" i="1"/>
  <c r="BJ20" i="1"/>
  <c r="BJ21" i="1"/>
  <c r="BJ22" i="1"/>
  <c r="BJ23" i="1"/>
  <c r="BJ24" i="1"/>
  <c r="BJ25" i="1"/>
  <c r="BJ26" i="1"/>
  <c r="BJ27" i="1"/>
  <c r="BJ28" i="1"/>
  <c r="BJ29" i="1"/>
  <c r="BJ30" i="1"/>
  <c r="BJ31" i="1"/>
  <c r="BJ32" i="1"/>
  <c r="BJ33" i="1"/>
  <c r="BJ34" i="1"/>
  <c r="BJ35" i="1"/>
  <c r="BJ36" i="1"/>
  <c r="BJ37" i="1"/>
  <c r="BJ38" i="1"/>
  <c r="BJ39" i="1"/>
  <c r="BJ40" i="1"/>
  <c r="BJ41" i="1"/>
  <c r="BJ42" i="1"/>
  <c r="BJ43" i="1"/>
  <c r="BJ44" i="1"/>
  <c r="BJ45" i="1"/>
  <c r="BJ46" i="1"/>
  <c r="BJ47" i="1"/>
  <c r="BJ48" i="1"/>
  <c r="BJ49" i="1"/>
  <c r="BJ50" i="1"/>
  <c r="BJ51" i="1"/>
  <c r="BJ52" i="1"/>
  <c r="BJ53" i="1"/>
  <c r="BJ54" i="1"/>
  <c r="BJ55" i="1"/>
  <c r="BJ56" i="1"/>
  <c r="BJ57" i="1"/>
  <c r="BJ58" i="1"/>
  <c r="BJ59" i="1"/>
  <c r="BJ60" i="1"/>
  <c r="BJ61" i="1"/>
  <c r="BJ62" i="1"/>
  <c r="BJ63" i="1"/>
  <c r="BJ64" i="1"/>
  <c r="BJ65" i="1"/>
  <c r="BJ66" i="1"/>
  <c r="BJ67" i="1"/>
  <c r="BJ68" i="1"/>
  <c r="BJ69" i="1"/>
  <c r="BJ70" i="1"/>
  <c r="BJ71" i="1"/>
  <c r="BJ72" i="1"/>
  <c r="BJ73" i="1"/>
  <c r="BJ74" i="1"/>
  <c r="BJ75" i="1"/>
  <c r="BJ76" i="1"/>
  <c r="BJ77" i="1"/>
  <c r="BJ78" i="1"/>
  <c r="BJ79" i="1"/>
  <c r="BJ80" i="1"/>
  <c r="BJ81" i="1"/>
  <c r="BJ82" i="1"/>
  <c r="BJ83" i="1"/>
  <c r="BJ84" i="1"/>
  <c r="BJ85" i="1"/>
  <c r="BJ86" i="1"/>
  <c r="BJ87" i="1"/>
  <c r="BJ88" i="1"/>
  <c r="BJ89" i="1"/>
  <c r="BJ90" i="1"/>
  <c r="BJ91" i="1"/>
  <c r="BJ92" i="1"/>
  <c r="BJ93" i="1"/>
  <c r="BJ94" i="1"/>
  <c r="BJ95" i="1"/>
  <c r="BJ96" i="1"/>
  <c r="BJ97" i="1"/>
  <c r="BJ98" i="1"/>
  <c r="BJ99" i="1"/>
  <c r="BJ100" i="1"/>
  <c r="BJ101" i="1"/>
  <c r="BJ102" i="1"/>
  <c r="BJ103" i="1"/>
  <c r="BJ104" i="1"/>
  <c r="BJ105" i="1"/>
  <c r="BJ106" i="1"/>
  <c r="BJ107" i="1"/>
  <c r="BJ108" i="1"/>
  <c r="BJ109" i="1"/>
  <c r="BJ110" i="1"/>
  <c r="BJ111" i="1"/>
  <c r="BJ112" i="1"/>
  <c r="BJ113" i="1"/>
  <c r="BJ114" i="1"/>
  <c r="BJ115" i="1"/>
  <c r="BJ116" i="1"/>
  <c r="BJ117" i="1"/>
  <c r="BJ118" i="1"/>
  <c r="BJ119" i="1"/>
  <c r="BJ120" i="1"/>
  <c r="BJ121" i="1"/>
  <c r="BJ122" i="1"/>
  <c r="BJ123" i="1"/>
  <c r="BJ124" i="1"/>
  <c r="BJ125" i="1"/>
  <c r="BJ126" i="1"/>
  <c r="BJ127" i="1"/>
  <c r="BJ128" i="1"/>
  <c r="BJ129" i="1"/>
  <c r="BJ130" i="1"/>
  <c r="BJ131" i="1"/>
  <c r="BJ132" i="1"/>
  <c r="BJ133" i="1"/>
  <c r="BJ134" i="1"/>
  <c r="BJ135" i="1"/>
  <c r="BJ136" i="1"/>
  <c r="BJ137" i="1"/>
  <c r="BJ138" i="1"/>
  <c r="BJ139" i="1"/>
  <c r="BJ140" i="1"/>
  <c r="BJ141" i="1"/>
  <c r="BJ142" i="1"/>
  <c r="BJ143" i="1"/>
  <c r="BJ144" i="1"/>
  <c r="BJ145" i="1"/>
  <c r="BJ146" i="1"/>
  <c r="BJ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198" i="1"/>
  <c r="BJ199" i="1"/>
  <c r="BJ200" i="1"/>
  <c r="BJ201" i="1"/>
  <c r="BJ202" i="1"/>
  <c r="BJ203" i="1"/>
  <c r="BJ204" i="1"/>
  <c r="BJ205" i="1"/>
  <c r="BJ206" i="1"/>
  <c r="BJ207" i="1"/>
  <c r="BJ208" i="1"/>
  <c r="BJ209" i="1"/>
  <c r="BJ210" i="1"/>
  <c r="BJ211" i="1"/>
  <c r="BJ212" i="1"/>
  <c r="BJ213" i="1"/>
  <c r="BJ214" i="1"/>
  <c r="BJ215" i="1"/>
  <c r="BJ216" i="1"/>
  <c r="BJ217" i="1"/>
  <c r="BJ218" i="1"/>
  <c r="BJ219" i="1"/>
  <c r="BJ220" i="1"/>
  <c r="BJ221" i="1"/>
  <c r="BJ222" i="1"/>
  <c r="BJ223" i="1"/>
  <c r="BJ224" i="1"/>
  <c r="BJ225" i="1"/>
  <c r="BJ226" i="1"/>
  <c r="BJ227" i="1"/>
  <c r="BJ228" i="1"/>
  <c r="BJ229" i="1"/>
  <c r="BJ230" i="1"/>
  <c r="BJ231" i="1"/>
  <c r="BJ232" i="1"/>
  <c r="BJ233" i="1"/>
  <c r="BJ234" i="1"/>
  <c r="BJ235" i="1"/>
  <c r="BJ236" i="1"/>
  <c r="BJ237" i="1"/>
  <c r="BJ238" i="1"/>
  <c r="BJ239" i="1"/>
  <c r="BJ240" i="1"/>
  <c r="BJ241" i="1"/>
  <c r="BJ242" i="1"/>
  <c r="BJ243" i="1"/>
  <c r="BJ244" i="1"/>
  <c r="BJ245" i="1"/>
  <c r="BJ246" i="1"/>
  <c r="BJ247" i="1"/>
  <c r="BJ248" i="1"/>
  <c r="BJ249" i="1"/>
  <c r="BJ250" i="1"/>
  <c r="BJ251" i="1"/>
  <c r="BJ252" i="1"/>
  <c r="BJ253" i="1"/>
  <c r="BJ254" i="1"/>
  <c r="BJ255" i="1"/>
  <c r="BJ256" i="1"/>
  <c r="BJ257" i="1"/>
  <c r="BJ258" i="1"/>
  <c r="BJ259" i="1"/>
  <c r="BJ260" i="1"/>
  <c r="BJ261" i="1"/>
  <c r="BJ262" i="1"/>
  <c r="BJ263" i="1"/>
  <c r="BJ264" i="1"/>
  <c r="BJ265" i="1"/>
  <c r="BJ266" i="1"/>
  <c r="BJ267" i="1"/>
  <c r="BJ268" i="1"/>
  <c r="BJ269" i="1"/>
  <c r="BJ270" i="1"/>
  <c r="BJ271" i="1"/>
  <c r="BJ272" i="1"/>
  <c r="BJ273" i="1"/>
  <c r="BJ274" i="1"/>
  <c r="BJ275" i="1"/>
  <c r="BJ276" i="1"/>
  <c r="BJ277" i="1"/>
  <c r="BJ278" i="1"/>
  <c r="BJ279" i="1"/>
  <c r="BJ280" i="1"/>
  <c r="BJ281" i="1"/>
  <c r="BJ282" i="1"/>
  <c r="BJ283" i="1"/>
  <c r="BJ284" i="1"/>
  <c r="BJ285" i="1"/>
  <c r="BJ286" i="1"/>
  <c r="BJ287" i="1"/>
  <c r="BJ288" i="1"/>
  <c r="BJ289" i="1"/>
  <c r="BJ290" i="1"/>
  <c r="BJ291" i="1"/>
  <c r="BJ292" i="1"/>
  <c r="BJ293" i="1"/>
  <c r="BJ294" i="1"/>
  <c r="BJ295" i="1"/>
  <c r="BJ296" i="1"/>
  <c r="BJ297" i="1"/>
  <c r="BJ298" i="1"/>
  <c r="BJ299" i="1"/>
  <c r="BJ300" i="1"/>
  <c r="BJ301" i="1"/>
  <c r="BJ302" i="1"/>
  <c r="BJ303" i="1"/>
  <c r="BJ304" i="1"/>
  <c r="BJ305" i="1"/>
  <c r="BJ306" i="1"/>
  <c r="BJ307" i="1"/>
  <c r="BJ308" i="1"/>
  <c r="BJ309" i="1"/>
  <c r="BJ310" i="1"/>
  <c r="BJ311" i="1"/>
  <c r="BJ312" i="1"/>
  <c r="BJ313" i="1"/>
  <c r="BJ314" i="1"/>
  <c r="BJ315" i="1"/>
  <c r="BJ316" i="1"/>
  <c r="BJ317" i="1"/>
  <c r="BJ318" i="1"/>
  <c r="BJ319" i="1"/>
  <c r="BJ320" i="1"/>
  <c r="BJ321" i="1"/>
  <c r="BJ322" i="1"/>
  <c r="BJ323" i="1"/>
  <c r="BJ324" i="1"/>
  <c r="BJ325" i="1"/>
  <c r="BJ326" i="1"/>
  <c r="BJ327" i="1"/>
  <c r="BJ328" i="1"/>
  <c r="BJ329" i="1"/>
  <c r="BJ330" i="1"/>
  <c r="BJ331" i="1"/>
  <c r="BJ332" i="1"/>
  <c r="BJ333" i="1"/>
  <c r="BJ334" i="1"/>
  <c r="BJ335" i="1"/>
  <c r="BJ336" i="1"/>
  <c r="BJ337" i="1"/>
  <c r="BJ338" i="1"/>
  <c r="BJ339" i="1"/>
  <c r="BJ340" i="1"/>
  <c r="BJ341" i="1"/>
  <c r="BJ342" i="1"/>
  <c r="BJ343" i="1"/>
  <c r="BJ344" i="1"/>
  <c r="BJ345" i="1"/>
  <c r="BJ346" i="1"/>
  <c r="BJ347" i="1"/>
  <c r="BJ348" i="1"/>
  <c r="BJ349" i="1"/>
  <c r="BJ350" i="1"/>
  <c r="BJ351" i="1"/>
  <c r="BJ352" i="1"/>
  <c r="BJ353" i="1"/>
  <c r="BJ354" i="1"/>
  <c r="BJ355" i="1"/>
  <c r="BJ356" i="1"/>
  <c r="BJ357" i="1"/>
  <c r="BJ358" i="1"/>
  <c r="BJ359" i="1"/>
  <c r="BJ360" i="1"/>
  <c r="BJ361" i="1"/>
  <c r="BJ362" i="1"/>
  <c r="BJ363" i="1"/>
  <c r="BJ364" i="1"/>
  <c r="BJ365" i="1"/>
  <c r="BJ366" i="1"/>
  <c r="BJ367" i="1"/>
  <c r="BJ368" i="1"/>
  <c r="BJ369" i="1"/>
  <c r="BJ370" i="1"/>
  <c r="BJ371" i="1"/>
  <c r="BJ372" i="1"/>
  <c r="BJ373" i="1"/>
  <c r="BJ374" i="1"/>
  <c r="BJ375" i="1"/>
  <c r="BJ376" i="1"/>
  <c r="BJ377" i="1"/>
  <c r="BJ378" i="1"/>
  <c r="BJ379" i="1"/>
  <c r="BJ380" i="1"/>
  <c r="BJ381" i="1"/>
  <c r="BJ382" i="1"/>
  <c r="BJ383" i="1"/>
  <c r="BJ384" i="1"/>
  <c r="BJ385" i="1"/>
  <c r="BJ386" i="1"/>
  <c r="BJ387" i="1"/>
  <c r="BJ388" i="1"/>
  <c r="BJ389" i="1"/>
  <c r="BJ390" i="1"/>
  <c r="BJ391" i="1"/>
  <c r="BJ392" i="1"/>
  <c r="BJ393" i="1"/>
  <c r="BJ394" i="1"/>
  <c r="BJ395" i="1"/>
  <c r="BJ396" i="1"/>
  <c r="BJ397" i="1"/>
  <c r="BJ398" i="1"/>
  <c r="BJ399" i="1"/>
  <c r="BJ400" i="1"/>
  <c r="BJ401" i="1"/>
  <c r="BJ402" i="1"/>
  <c r="BJ403" i="1"/>
  <c r="BJ404" i="1"/>
  <c r="BJ405" i="1"/>
  <c r="BJ406" i="1"/>
  <c r="BJ407" i="1"/>
  <c r="BJ408" i="1"/>
  <c r="BJ409" i="1"/>
  <c r="BJ410" i="1"/>
  <c r="BJ411" i="1"/>
  <c r="BJ412" i="1"/>
  <c r="BJ413" i="1"/>
  <c r="BJ414" i="1"/>
  <c r="BJ415" i="1"/>
  <c r="BJ416" i="1"/>
  <c r="BJ417" i="1"/>
  <c r="BJ418" i="1"/>
  <c r="BJ419" i="1"/>
  <c r="BJ420" i="1"/>
  <c r="BJ421" i="1"/>
  <c r="BJ422" i="1"/>
  <c r="BJ423" i="1"/>
  <c r="BJ424" i="1"/>
  <c r="BJ425" i="1"/>
  <c r="BJ426" i="1"/>
  <c r="BJ427" i="1"/>
  <c r="BJ428" i="1"/>
  <c r="BJ429" i="1"/>
  <c r="BJ430" i="1"/>
  <c r="BJ431" i="1"/>
  <c r="BJ432" i="1"/>
  <c r="BJ433" i="1"/>
  <c r="BJ434" i="1"/>
  <c r="BJ435" i="1"/>
  <c r="BJ436" i="1"/>
  <c r="BJ437" i="1"/>
  <c r="BJ438" i="1"/>
  <c r="BJ439" i="1"/>
  <c r="BJ440" i="1"/>
  <c r="BJ441" i="1"/>
  <c r="BJ442" i="1"/>
  <c r="BJ443" i="1"/>
  <c r="BJ444" i="1"/>
  <c r="BJ445" i="1"/>
  <c r="BJ446" i="1"/>
  <c r="BJ447" i="1"/>
  <c r="BJ448" i="1"/>
  <c r="BJ449" i="1"/>
  <c r="BJ450" i="1"/>
  <c r="BJ451" i="1"/>
  <c r="BJ452" i="1"/>
  <c r="BJ453" i="1"/>
  <c r="BJ454" i="1"/>
  <c r="BJ455" i="1"/>
  <c r="BJ456" i="1"/>
  <c r="BJ457" i="1"/>
  <c r="BJ458" i="1"/>
  <c r="BJ459" i="1"/>
  <c r="BJ460" i="1"/>
  <c r="BJ461" i="1"/>
  <c r="BJ462" i="1"/>
  <c r="BJ463" i="1"/>
  <c r="BJ464" i="1"/>
  <c r="BJ465" i="1"/>
  <c r="BJ466" i="1"/>
  <c r="BJ467" i="1"/>
  <c r="BJ468" i="1"/>
  <c r="BJ469" i="1"/>
  <c r="BJ470" i="1"/>
  <c r="BJ471" i="1"/>
  <c r="BJ472" i="1"/>
  <c r="BJ473" i="1"/>
  <c r="BJ474" i="1"/>
  <c r="BJ475" i="1"/>
  <c r="BJ476" i="1"/>
  <c r="BJ477" i="1"/>
  <c r="BJ478" i="1"/>
  <c r="BJ479" i="1"/>
  <c r="BJ480" i="1"/>
  <c r="BJ481" i="1"/>
  <c r="BJ482" i="1"/>
  <c r="BJ483" i="1"/>
  <c r="BJ484" i="1"/>
  <c r="BJ485" i="1"/>
  <c r="BJ486" i="1"/>
  <c r="BJ487" i="1"/>
  <c r="BJ488" i="1"/>
  <c r="BJ489" i="1"/>
  <c r="BJ490" i="1"/>
  <c r="BJ491" i="1"/>
  <c r="BJ492" i="1"/>
  <c r="BJ493" i="1"/>
  <c r="BJ494" i="1"/>
  <c r="BJ495" i="1"/>
  <c r="BJ496" i="1"/>
  <c r="BJ497" i="1"/>
  <c r="BJ498" i="1"/>
  <c r="BJ499" i="1"/>
  <c r="BJ500" i="1"/>
  <c r="BJ501" i="1"/>
  <c r="BJ502" i="1"/>
  <c r="BJ503" i="1"/>
  <c r="BJ504" i="1"/>
  <c r="BJ505" i="1"/>
  <c r="BJ506" i="1"/>
  <c r="BJ507" i="1"/>
  <c r="BJ508" i="1"/>
  <c r="BJ509" i="1"/>
  <c r="BJ510" i="1"/>
  <c r="BJ511" i="1"/>
  <c r="BJ512" i="1"/>
  <c r="BJ513" i="1"/>
  <c r="BJ514" i="1"/>
  <c r="BJ515" i="1"/>
  <c r="BJ516" i="1"/>
  <c r="BJ517" i="1"/>
  <c r="BJ518" i="1"/>
  <c r="BJ519" i="1"/>
  <c r="BJ520" i="1"/>
  <c r="BJ521" i="1"/>
  <c r="BJ522" i="1"/>
  <c r="BJ523" i="1"/>
  <c r="BJ524" i="1"/>
  <c r="BJ525" i="1"/>
  <c r="BJ526" i="1"/>
  <c r="BJ527" i="1"/>
  <c r="BJ528" i="1"/>
  <c r="BJ529" i="1"/>
  <c r="BJ530" i="1"/>
  <c r="BJ531" i="1"/>
  <c r="BJ532" i="1"/>
  <c r="BJ533" i="1"/>
  <c r="BJ534" i="1"/>
  <c r="BJ535" i="1"/>
  <c r="BJ536" i="1"/>
  <c r="BJ537" i="1"/>
  <c r="BJ538" i="1"/>
  <c r="BJ539" i="1"/>
  <c r="BJ540" i="1"/>
  <c r="BJ541" i="1"/>
  <c r="BJ542" i="1"/>
  <c r="BJ543" i="1"/>
  <c r="BJ544" i="1"/>
  <c r="BJ545" i="1"/>
  <c r="BJ546" i="1"/>
  <c r="BJ547" i="1"/>
  <c r="BJ548" i="1"/>
  <c r="BJ549" i="1"/>
  <c r="BJ550" i="1"/>
  <c r="BJ551" i="1"/>
  <c r="BJ552" i="1"/>
  <c r="BJ553" i="1"/>
  <c r="BJ554" i="1"/>
  <c r="BJ555" i="1"/>
  <c r="BJ556" i="1"/>
  <c r="BJ557" i="1"/>
  <c r="BJ558" i="1"/>
  <c r="BJ559" i="1"/>
  <c r="BJ560" i="1"/>
  <c r="BJ561" i="1"/>
  <c r="BJ562" i="1"/>
  <c r="BJ563" i="1"/>
  <c r="BJ564" i="1"/>
  <c r="BJ565" i="1"/>
  <c r="BJ566" i="1"/>
  <c r="BJ567" i="1"/>
  <c r="BJ568" i="1"/>
  <c r="BJ569" i="1"/>
  <c r="BJ570" i="1"/>
  <c r="BJ571" i="1"/>
  <c r="BJ572" i="1"/>
  <c r="BJ573" i="1"/>
  <c r="BJ574" i="1"/>
  <c r="BJ575" i="1"/>
  <c r="BJ576" i="1"/>
  <c r="BJ577" i="1"/>
  <c r="BJ578" i="1"/>
  <c r="BJ579" i="1"/>
  <c r="BJ580" i="1"/>
  <c r="BJ581" i="1"/>
  <c r="BJ582" i="1"/>
  <c r="BJ583" i="1"/>
  <c r="BJ584" i="1"/>
  <c r="BJ585" i="1"/>
  <c r="BJ586" i="1"/>
  <c r="BJ587" i="1"/>
  <c r="BJ588" i="1"/>
  <c r="BJ589" i="1"/>
  <c r="BJ590" i="1"/>
  <c r="BJ591" i="1"/>
  <c r="BJ592" i="1"/>
  <c r="BJ593" i="1"/>
  <c r="BJ594" i="1"/>
  <c r="BJ595" i="1"/>
  <c r="BJ596" i="1"/>
  <c r="BJ597" i="1"/>
  <c r="BJ598" i="1"/>
  <c r="BJ599" i="1"/>
  <c r="BJ600" i="1"/>
  <c r="BJ601" i="1"/>
  <c r="BJ602" i="1"/>
  <c r="BJ603" i="1"/>
  <c r="BJ604" i="1"/>
  <c r="BJ605" i="1"/>
  <c r="BJ606" i="1"/>
  <c r="BJ607" i="1"/>
  <c r="BJ608" i="1"/>
  <c r="BJ609" i="1"/>
  <c r="BJ610" i="1"/>
  <c r="BJ611" i="1"/>
  <c r="BJ612" i="1"/>
  <c r="BJ613" i="1"/>
  <c r="BJ614" i="1"/>
  <c r="BJ615" i="1"/>
  <c r="BJ616" i="1"/>
  <c r="BJ617" i="1"/>
  <c r="BJ618" i="1"/>
  <c r="BJ619" i="1"/>
  <c r="BJ620" i="1"/>
  <c r="BJ621" i="1"/>
  <c r="BJ622" i="1"/>
  <c r="BJ623" i="1"/>
  <c r="BJ624" i="1"/>
  <c r="BJ625" i="1"/>
  <c r="BJ626" i="1"/>
  <c r="BJ627" i="1"/>
  <c r="BJ628" i="1"/>
  <c r="BJ629" i="1"/>
  <c r="BJ630" i="1"/>
  <c r="BJ631" i="1"/>
  <c r="BJ632" i="1"/>
  <c r="BJ633" i="1"/>
  <c r="BJ634" i="1"/>
  <c r="BJ635" i="1"/>
  <c r="BJ636" i="1"/>
  <c r="BJ637" i="1"/>
  <c r="BJ638" i="1"/>
  <c r="BJ639" i="1"/>
  <c r="BJ640" i="1"/>
  <c r="BJ641" i="1"/>
  <c r="BJ642" i="1"/>
  <c r="BJ643" i="1"/>
  <c r="BJ644" i="1"/>
  <c r="BJ645" i="1"/>
  <c r="BJ646" i="1"/>
  <c r="BJ647" i="1"/>
  <c r="BJ648" i="1"/>
  <c r="BJ649" i="1"/>
  <c r="BJ650" i="1"/>
  <c r="BJ651" i="1"/>
  <c r="BJ652" i="1"/>
  <c r="BJ653" i="1"/>
  <c r="BJ654" i="1"/>
  <c r="BJ655" i="1"/>
  <c r="BJ656" i="1"/>
  <c r="BJ657" i="1"/>
  <c r="BJ658" i="1"/>
  <c r="BJ659" i="1"/>
  <c r="BJ660" i="1"/>
  <c r="BJ661" i="1"/>
  <c r="BJ662" i="1"/>
  <c r="BJ663" i="1"/>
  <c r="BJ664" i="1"/>
  <c r="BJ665" i="1"/>
  <c r="BJ666" i="1"/>
  <c r="BJ667" i="1"/>
  <c r="BJ668" i="1"/>
  <c r="BJ669" i="1"/>
  <c r="BJ670" i="1"/>
  <c r="BJ671" i="1"/>
  <c r="BJ672" i="1"/>
  <c r="BJ673" i="1"/>
  <c r="BJ674" i="1"/>
  <c r="BJ675" i="1"/>
  <c r="BJ676" i="1"/>
  <c r="BJ677" i="1"/>
  <c r="BJ678" i="1"/>
  <c r="BJ679" i="1"/>
  <c r="BJ680" i="1"/>
  <c r="BJ681" i="1"/>
  <c r="BJ682" i="1"/>
  <c r="BJ683" i="1"/>
  <c r="BJ684" i="1"/>
  <c r="BJ685" i="1"/>
  <c r="BJ686" i="1"/>
  <c r="BJ687" i="1"/>
  <c r="BJ688" i="1"/>
  <c r="BJ689" i="1"/>
  <c r="BJ690" i="1"/>
  <c r="BJ691" i="1"/>
  <c r="BJ692" i="1"/>
  <c r="BJ693" i="1"/>
  <c r="BJ694" i="1"/>
  <c r="BJ695" i="1"/>
  <c r="BJ696" i="1"/>
  <c r="BJ697" i="1"/>
  <c r="BJ698" i="1"/>
  <c r="BJ699" i="1"/>
  <c r="BJ700" i="1"/>
  <c r="BJ701" i="1"/>
  <c r="BJ702" i="1"/>
  <c r="BJ703" i="1"/>
  <c r="BJ704" i="1"/>
  <c r="BJ705" i="1"/>
  <c r="BJ706" i="1"/>
  <c r="BJ707" i="1"/>
  <c r="BJ708" i="1"/>
  <c r="BJ709" i="1"/>
  <c r="BJ710" i="1"/>
  <c r="BJ711" i="1"/>
  <c r="BJ712" i="1"/>
  <c r="BJ713" i="1"/>
  <c r="BJ714" i="1"/>
  <c r="BJ715" i="1"/>
  <c r="BJ716" i="1"/>
  <c r="BJ717" i="1"/>
  <c r="BJ718" i="1"/>
  <c r="BJ719" i="1"/>
  <c r="BJ720" i="1"/>
  <c r="BJ721" i="1"/>
  <c r="BJ722" i="1"/>
  <c r="BJ723" i="1"/>
  <c r="BJ724" i="1"/>
  <c r="BJ725" i="1"/>
  <c r="BJ726" i="1"/>
  <c r="BJ727" i="1"/>
  <c r="BJ728" i="1"/>
  <c r="BJ729" i="1"/>
  <c r="BJ730" i="1"/>
  <c r="BJ731" i="1"/>
  <c r="BJ732" i="1"/>
  <c r="BJ733" i="1"/>
  <c r="BJ734" i="1"/>
  <c r="BJ735" i="1"/>
  <c r="BJ736" i="1"/>
  <c r="BJ737" i="1"/>
  <c r="BJ738" i="1"/>
  <c r="BJ739" i="1"/>
  <c r="BJ740" i="1"/>
  <c r="BJ741" i="1"/>
  <c r="BJ742" i="1"/>
  <c r="BJ743" i="1"/>
  <c r="BJ744" i="1"/>
  <c r="BJ745" i="1"/>
  <c r="BJ746" i="1"/>
  <c r="BJ747" i="1"/>
  <c r="BJ748" i="1"/>
  <c r="BJ749" i="1"/>
  <c r="BJ750" i="1"/>
  <c r="BJ751" i="1"/>
  <c r="BJ752" i="1"/>
  <c r="BJ753" i="1"/>
  <c r="BJ754" i="1"/>
  <c r="BJ755" i="1"/>
  <c r="BJ756" i="1"/>
  <c r="BJ757" i="1"/>
  <c r="BJ758" i="1"/>
  <c r="BJ759" i="1"/>
  <c r="BJ760" i="1"/>
  <c r="BJ761" i="1"/>
  <c r="BJ762" i="1"/>
  <c r="BJ763" i="1"/>
  <c r="BJ764" i="1"/>
  <c r="BJ765" i="1"/>
  <c r="BJ766" i="1"/>
  <c r="BJ767" i="1"/>
  <c r="BJ768" i="1"/>
  <c r="BJ769" i="1"/>
  <c r="BJ770" i="1"/>
  <c r="BJ771" i="1"/>
  <c r="BJ772" i="1"/>
  <c r="BJ773" i="1"/>
  <c r="BJ774" i="1"/>
  <c r="BJ775" i="1"/>
  <c r="BJ776" i="1"/>
  <c r="BJ777" i="1"/>
  <c r="BJ778" i="1"/>
  <c r="BJ779" i="1"/>
  <c r="BJ780" i="1"/>
  <c r="BJ781" i="1"/>
  <c r="BJ782" i="1"/>
  <c r="BJ783" i="1"/>
  <c r="BJ784" i="1"/>
  <c r="BJ785" i="1"/>
  <c r="BJ786" i="1"/>
  <c r="BJ787" i="1"/>
  <c r="BJ788" i="1"/>
  <c r="BJ789" i="1"/>
  <c r="BJ790" i="1"/>
  <c r="BJ791" i="1"/>
  <c r="BJ792" i="1"/>
  <c r="BJ793" i="1"/>
  <c r="BJ794" i="1"/>
  <c r="BJ795" i="1"/>
  <c r="BJ796" i="1"/>
  <c r="BJ797" i="1"/>
  <c r="BJ798" i="1"/>
  <c r="BJ799" i="1"/>
  <c r="BJ800" i="1"/>
  <c r="BJ801" i="1"/>
  <c r="BJ802" i="1"/>
  <c r="BJ803" i="1"/>
  <c r="BJ804" i="1"/>
  <c r="BJ805" i="1"/>
  <c r="BJ806" i="1"/>
  <c r="BJ807" i="1"/>
  <c r="BJ808" i="1"/>
  <c r="BJ809" i="1"/>
  <c r="BJ810" i="1"/>
  <c r="BJ811" i="1"/>
  <c r="BJ812" i="1"/>
  <c r="BJ813" i="1"/>
  <c r="BJ814" i="1"/>
  <c r="BJ815" i="1"/>
  <c r="BJ816" i="1"/>
  <c r="BJ817" i="1"/>
  <c r="BJ818" i="1"/>
  <c r="BJ819" i="1"/>
  <c r="BJ820" i="1"/>
  <c r="BJ821" i="1"/>
  <c r="BJ822" i="1"/>
  <c r="BJ823" i="1"/>
  <c r="BJ824" i="1"/>
  <c r="BJ825" i="1"/>
  <c r="BJ826" i="1"/>
  <c r="BJ827" i="1"/>
  <c r="BJ828" i="1"/>
  <c r="BJ829" i="1"/>
  <c r="BJ830" i="1"/>
  <c r="BJ831" i="1"/>
  <c r="BJ832" i="1"/>
  <c r="BJ833" i="1"/>
  <c r="BJ834" i="1"/>
  <c r="BJ835" i="1"/>
  <c r="BJ836" i="1"/>
  <c r="BJ837" i="1"/>
  <c r="BJ838" i="1"/>
  <c r="BJ839" i="1"/>
  <c r="BJ840" i="1"/>
  <c r="BJ841" i="1"/>
  <c r="BJ842" i="1"/>
  <c r="BJ843" i="1"/>
  <c r="BJ844" i="1"/>
  <c r="BJ845" i="1"/>
  <c r="BJ846" i="1"/>
  <c r="BJ847" i="1"/>
  <c r="BJ848" i="1"/>
  <c r="BJ849" i="1"/>
  <c r="BJ850" i="1"/>
  <c r="BJ851" i="1"/>
  <c r="BJ852" i="1"/>
  <c r="BJ853" i="1"/>
  <c r="BJ854" i="1"/>
  <c r="BJ855" i="1"/>
  <c r="BJ856" i="1"/>
  <c r="BJ857" i="1"/>
  <c r="BJ858" i="1"/>
  <c r="BJ859" i="1"/>
  <c r="BJ860" i="1"/>
  <c r="BJ861" i="1"/>
  <c r="BJ862" i="1"/>
  <c r="BJ863" i="1"/>
  <c r="BJ864" i="1"/>
  <c r="BJ865" i="1"/>
  <c r="BJ866" i="1"/>
  <c r="BJ867" i="1"/>
  <c r="BJ868" i="1"/>
  <c r="BJ869" i="1"/>
  <c r="BJ870" i="1"/>
  <c r="BJ871" i="1"/>
  <c r="BJ872" i="1"/>
  <c r="BJ873" i="1"/>
  <c r="BJ874" i="1"/>
  <c r="BJ875" i="1"/>
  <c r="BJ876" i="1"/>
  <c r="BJ877" i="1"/>
  <c r="BJ878" i="1"/>
  <c r="BJ879" i="1"/>
  <c r="BJ880" i="1"/>
  <c r="BJ881" i="1"/>
  <c r="BJ882" i="1"/>
  <c r="BJ883" i="1"/>
  <c r="BJ884" i="1"/>
  <c r="BJ885" i="1"/>
  <c r="BJ886" i="1"/>
  <c r="BJ887" i="1"/>
  <c r="BJ888" i="1"/>
  <c r="BJ889" i="1"/>
  <c r="BJ890" i="1"/>
  <c r="BJ891" i="1"/>
  <c r="BJ892" i="1"/>
  <c r="BJ893" i="1"/>
  <c r="BJ894" i="1"/>
  <c r="BJ895" i="1"/>
  <c r="BJ896" i="1"/>
  <c r="BJ897" i="1"/>
  <c r="BJ898" i="1"/>
  <c r="BJ899" i="1"/>
  <c r="BJ900" i="1"/>
  <c r="BJ901" i="1"/>
  <c r="BJ902" i="1"/>
  <c r="BJ903" i="1"/>
  <c r="BJ904" i="1"/>
  <c r="BJ905" i="1"/>
  <c r="BJ906" i="1"/>
  <c r="BJ907" i="1"/>
  <c r="BJ908" i="1"/>
  <c r="BJ909" i="1"/>
  <c r="BJ910" i="1"/>
  <c r="BJ911" i="1"/>
  <c r="BJ912" i="1"/>
  <c r="BJ913" i="1"/>
  <c r="BJ914" i="1"/>
  <c r="BJ915" i="1"/>
  <c r="BJ916" i="1"/>
  <c r="BJ917" i="1"/>
  <c r="BJ918" i="1"/>
  <c r="BJ919" i="1"/>
  <c r="BJ920" i="1"/>
  <c r="BJ921" i="1"/>
  <c r="BJ922" i="1"/>
  <c r="BJ923" i="1"/>
  <c r="BJ924" i="1"/>
  <c r="BJ925" i="1"/>
  <c r="BJ926" i="1"/>
  <c r="BJ927" i="1"/>
  <c r="BJ928" i="1"/>
  <c r="BJ929" i="1"/>
  <c r="BJ930" i="1"/>
  <c r="BJ931" i="1"/>
  <c r="BJ932" i="1"/>
  <c r="BJ933" i="1"/>
  <c r="BJ934" i="1"/>
  <c r="BJ935" i="1"/>
  <c r="BJ936" i="1"/>
  <c r="BJ937" i="1"/>
  <c r="BJ938" i="1"/>
  <c r="BJ939" i="1"/>
  <c r="BJ940" i="1"/>
  <c r="BJ941" i="1"/>
  <c r="BJ942" i="1"/>
  <c r="BJ943" i="1"/>
  <c r="BJ944" i="1"/>
  <c r="BJ945" i="1"/>
  <c r="BJ946" i="1"/>
  <c r="BJ947" i="1"/>
  <c r="BJ948" i="1"/>
  <c r="BJ949" i="1"/>
  <c r="BJ950" i="1"/>
  <c r="BJ951" i="1"/>
  <c r="BJ952" i="1"/>
  <c r="BJ953" i="1"/>
  <c r="BJ954" i="1"/>
  <c r="BJ955" i="1"/>
  <c r="BJ956" i="1"/>
  <c r="BJ957" i="1"/>
  <c r="BJ958" i="1"/>
  <c r="BJ959" i="1"/>
  <c r="BJ960" i="1"/>
  <c r="BJ961" i="1"/>
  <c r="BJ962" i="1"/>
  <c r="BJ963" i="1"/>
  <c r="BJ964" i="1"/>
  <c r="BJ965" i="1"/>
  <c r="BJ966" i="1"/>
  <c r="BJ967" i="1"/>
  <c r="BJ968" i="1"/>
  <c r="BJ969" i="1"/>
  <c r="BJ970" i="1"/>
  <c r="BJ971" i="1"/>
  <c r="BJ972" i="1"/>
  <c r="BJ973" i="1"/>
  <c r="BJ974" i="1"/>
  <c r="BJ975" i="1"/>
  <c r="BJ976" i="1"/>
  <c r="BJ977" i="1"/>
  <c r="BJ978" i="1"/>
  <c r="BJ979" i="1"/>
  <c r="BJ980" i="1"/>
  <c r="BJ981" i="1"/>
  <c r="BJ982" i="1"/>
  <c r="BJ983" i="1"/>
  <c r="BJ984" i="1"/>
  <c r="BJ985" i="1"/>
  <c r="BJ986" i="1"/>
  <c r="BJ987" i="1"/>
  <c r="BJ988" i="1"/>
  <c r="BJ989" i="1"/>
  <c r="BJ990" i="1"/>
  <c r="BJ991" i="1"/>
  <c r="BJ992" i="1"/>
  <c r="BJ993" i="1"/>
  <c r="BJ994" i="1"/>
  <c r="BJ995" i="1"/>
  <c r="BJ996" i="1"/>
  <c r="BJ997" i="1"/>
  <c r="BJ998" i="1"/>
  <c r="BJ999" i="1"/>
  <c r="BJ1000" i="1"/>
  <c r="BJ1001" i="1"/>
  <c r="BJ1002" i="1"/>
  <c r="BJ1003" i="1"/>
  <c r="BJ1004" i="1"/>
  <c r="BJ1005" i="1"/>
  <c r="BJ1006" i="1"/>
  <c r="BJ1007" i="1"/>
  <c r="BJ1008" i="1"/>
  <c r="BJ1009" i="1"/>
  <c r="BJ1010" i="1"/>
  <c r="BJ1011" i="1"/>
  <c r="BJ1012" i="1"/>
  <c r="BJ1013" i="1"/>
  <c r="BJ1014" i="1"/>
  <c r="BJ1015" i="1"/>
  <c r="BJ1016" i="1"/>
  <c r="BJ1017" i="1"/>
  <c r="BJ1018" i="1"/>
  <c r="BJ1019" i="1"/>
  <c r="BJ1020" i="1"/>
  <c r="BJ1021" i="1"/>
  <c r="BJ1022" i="1"/>
  <c r="BJ1023" i="1"/>
  <c r="BJ1024" i="1"/>
  <c r="BJ1025" i="1"/>
  <c r="BJ1026" i="1"/>
  <c r="BJ1027" i="1"/>
  <c r="BJ1028" i="1"/>
  <c r="BJ1029" i="1"/>
  <c r="BJ1030" i="1"/>
  <c r="BJ1031" i="1"/>
  <c r="BJ1032" i="1"/>
  <c r="BJ1033" i="1"/>
  <c r="BJ1034" i="1"/>
  <c r="BJ1035" i="1"/>
  <c r="BJ1036" i="1"/>
  <c r="BJ1037" i="1"/>
  <c r="BJ1038" i="1"/>
  <c r="BJ1039" i="1"/>
  <c r="BJ1040" i="1"/>
  <c r="BJ1041" i="1"/>
  <c r="BJ1042" i="1"/>
  <c r="BJ1043" i="1"/>
  <c r="BJ1044" i="1"/>
  <c r="BJ1045" i="1"/>
  <c r="BJ1046" i="1"/>
  <c r="BJ1047" i="1"/>
  <c r="BJ1048" i="1"/>
  <c r="BJ1049" i="1"/>
  <c r="BJ1050" i="1"/>
  <c r="BJ1051" i="1"/>
  <c r="BJ1052" i="1"/>
  <c r="BJ1053" i="1"/>
  <c r="BJ1054" i="1"/>
  <c r="BJ1055" i="1"/>
  <c r="BJ1056" i="1"/>
  <c r="BJ1057" i="1"/>
  <c r="BJ1058" i="1"/>
  <c r="BJ1059" i="1"/>
  <c r="BJ1060" i="1"/>
  <c r="BJ1061" i="1"/>
  <c r="BJ1062" i="1"/>
  <c r="BJ1063" i="1"/>
  <c r="BJ1064" i="1"/>
  <c r="BJ1065" i="1"/>
  <c r="BJ1066" i="1"/>
  <c r="BJ1067" i="1"/>
  <c r="BJ1068" i="1"/>
  <c r="BJ1069" i="1"/>
  <c r="BJ1070" i="1"/>
  <c r="BJ1071" i="1"/>
  <c r="BJ1072" i="1"/>
  <c r="BJ1073" i="1"/>
  <c r="BJ1074" i="1"/>
  <c r="BJ1075" i="1"/>
  <c r="BJ1076" i="1"/>
  <c r="BJ1077" i="1"/>
  <c r="BJ1078" i="1"/>
  <c r="BJ1079" i="1"/>
  <c r="BJ1080" i="1"/>
  <c r="BJ1081" i="1"/>
  <c r="BJ1082" i="1"/>
  <c r="BJ1083" i="1"/>
  <c r="BJ1084" i="1"/>
  <c r="BJ1085" i="1"/>
  <c r="BJ1086" i="1"/>
  <c r="BJ1087" i="1"/>
  <c r="BJ1088" i="1"/>
  <c r="BJ1089" i="1"/>
  <c r="BJ1090" i="1"/>
  <c r="BJ1091" i="1"/>
  <c r="BJ1092" i="1"/>
  <c r="BJ1093" i="1"/>
  <c r="BJ1094" i="1"/>
  <c r="BJ1095" i="1"/>
  <c r="BJ1096" i="1"/>
  <c r="BJ1097" i="1"/>
  <c r="BJ1098" i="1"/>
  <c r="BJ1099" i="1"/>
  <c r="BJ1100" i="1"/>
  <c r="BJ1101" i="1"/>
  <c r="BJ1102" i="1"/>
  <c r="BJ1103" i="1"/>
  <c r="BI47" i="1"/>
  <c r="BI48" i="1"/>
  <c r="BI49" i="1"/>
  <c r="BI50" i="1"/>
  <c r="BI51" i="1"/>
  <c r="BI52" i="1"/>
  <c r="BI53" i="1"/>
  <c r="BI54" i="1"/>
  <c r="BI55" i="1"/>
  <c r="BI56" i="1"/>
  <c r="BI57" i="1"/>
  <c r="BI58" i="1"/>
  <c r="BI59" i="1"/>
  <c r="BI60" i="1"/>
  <c r="BI61" i="1"/>
  <c r="BI62" i="1"/>
  <c r="BI63" i="1"/>
  <c r="BI64" i="1"/>
  <c r="BI65" i="1"/>
  <c r="BI66" i="1"/>
  <c r="BI67" i="1"/>
  <c r="BI68" i="1"/>
  <c r="BI69" i="1"/>
  <c r="BI70" i="1"/>
  <c r="BI71" i="1"/>
  <c r="BI72" i="1"/>
  <c r="BI73" i="1"/>
  <c r="BI74" i="1"/>
  <c r="BI75" i="1"/>
  <c r="BI76" i="1"/>
  <c r="BI77" i="1"/>
  <c r="BI78" i="1"/>
  <c r="BI79" i="1"/>
  <c r="BI80" i="1"/>
  <c r="BI81" i="1"/>
  <c r="BI82" i="1"/>
  <c r="BI83" i="1"/>
  <c r="BI84" i="1"/>
  <c r="BI85" i="1"/>
  <c r="BI86" i="1"/>
  <c r="BI87" i="1"/>
  <c r="BI88" i="1"/>
  <c r="BI89" i="1"/>
  <c r="BI90" i="1"/>
  <c r="BI91" i="1"/>
  <c r="BI92" i="1"/>
  <c r="BI93" i="1"/>
  <c r="BI94" i="1"/>
  <c r="BI95" i="1"/>
  <c r="BI96" i="1"/>
  <c r="BI97" i="1"/>
  <c r="BI98" i="1"/>
  <c r="BI99" i="1"/>
  <c r="BI100" i="1"/>
  <c r="BI101" i="1"/>
  <c r="BI102" i="1"/>
  <c r="BI103" i="1"/>
  <c r="BI104" i="1"/>
  <c r="BI105" i="1"/>
  <c r="BI106" i="1"/>
  <c r="BI107" i="1"/>
  <c r="BI108" i="1"/>
  <c r="BI109" i="1"/>
  <c r="BI110" i="1"/>
  <c r="BI111" i="1"/>
  <c r="BI112" i="1"/>
  <c r="BI113" i="1"/>
  <c r="BI114" i="1"/>
  <c r="BI115" i="1"/>
  <c r="BI116" i="1"/>
  <c r="BI117" i="1"/>
  <c r="BI118" i="1"/>
  <c r="BI119" i="1"/>
  <c r="BI120" i="1"/>
  <c r="BI121" i="1"/>
  <c r="BI122" i="1"/>
  <c r="BI123" i="1"/>
  <c r="BI124" i="1"/>
  <c r="BI125" i="1"/>
  <c r="BI126" i="1"/>
  <c r="BI127" i="1"/>
  <c r="BI128" i="1"/>
  <c r="BI129" i="1"/>
  <c r="BI130" i="1"/>
  <c r="BI131" i="1"/>
  <c r="BI132" i="1"/>
  <c r="BI133" i="1"/>
  <c r="BI134" i="1"/>
  <c r="BI135" i="1"/>
  <c r="BI136" i="1"/>
  <c r="BI137" i="1"/>
  <c r="BI138" i="1"/>
  <c r="BI139" i="1"/>
  <c r="BI140" i="1"/>
  <c r="BI141" i="1"/>
  <c r="BI142" i="1"/>
  <c r="BI143" i="1"/>
  <c r="BI144" i="1"/>
  <c r="BI145" i="1"/>
  <c r="BI146" i="1"/>
  <c r="BI147" i="1"/>
  <c r="BI148" i="1"/>
  <c r="BI149" i="1"/>
  <c r="BI150" i="1"/>
  <c r="BI151" i="1"/>
  <c r="BI152" i="1"/>
  <c r="BI153" i="1"/>
  <c r="BI154" i="1"/>
  <c r="BI155" i="1"/>
  <c r="BI156" i="1"/>
  <c r="BI157" i="1"/>
  <c r="BI158" i="1"/>
  <c r="BI159" i="1"/>
  <c r="BI160" i="1"/>
  <c r="BI161" i="1"/>
  <c r="BI162" i="1"/>
  <c r="BI163" i="1"/>
  <c r="BI164" i="1"/>
  <c r="BI165" i="1"/>
  <c r="BI166" i="1"/>
  <c r="BI167" i="1"/>
  <c r="BI168" i="1"/>
  <c r="BI169" i="1"/>
  <c r="BI170" i="1"/>
  <c r="BI171" i="1"/>
  <c r="BI172" i="1"/>
  <c r="BI173" i="1"/>
  <c r="BI174" i="1"/>
  <c r="BI175" i="1"/>
  <c r="BI176" i="1"/>
  <c r="BI177" i="1"/>
  <c r="BI178" i="1"/>
  <c r="BI179" i="1"/>
  <c r="BI180" i="1"/>
  <c r="BI181" i="1"/>
  <c r="BI182" i="1"/>
  <c r="BI183" i="1"/>
  <c r="BI184" i="1"/>
  <c r="BI185" i="1"/>
  <c r="BI186" i="1"/>
  <c r="BI187" i="1"/>
  <c r="BI188" i="1"/>
  <c r="BI189" i="1"/>
  <c r="BI190" i="1"/>
  <c r="BI191" i="1"/>
  <c r="BI192" i="1"/>
  <c r="BI193" i="1"/>
  <c r="BI194" i="1"/>
  <c r="BI195" i="1"/>
  <c r="BI196" i="1"/>
  <c r="BI197" i="1"/>
  <c r="BI198" i="1"/>
  <c r="BI199" i="1"/>
  <c r="BI200" i="1"/>
  <c r="BI201" i="1"/>
  <c r="BI202" i="1"/>
  <c r="BI203" i="1"/>
  <c r="BI204" i="1"/>
  <c r="BI205" i="1"/>
  <c r="BI206" i="1"/>
  <c r="BI207" i="1"/>
  <c r="BI208" i="1"/>
  <c r="BI209" i="1"/>
  <c r="BI210" i="1"/>
  <c r="BI211" i="1"/>
  <c r="BI212" i="1"/>
  <c r="BI213" i="1"/>
  <c r="BI214" i="1"/>
  <c r="BI215" i="1"/>
  <c r="BI216" i="1"/>
  <c r="BI217" i="1"/>
  <c r="BI218" i="1"/>
  <c r="BI219" i="1"/>
  <c r="BI220" i="1"/>
  <c r="BI221" i="1"/>
  <c r="BI222" i="1"/>
  <c r="BI223" i="1"/>
  <c r="BI224" i="1"/>
  <c r="BI225" i="1"/>
  <c r="BI226" i="1"/>
  <c r="BI227" i="1"/>
  <c r="BI228" i="1"/>
  <c r="BI229" i="1"/>
  <c r="BI230" i="1"/>
  <c r="BI231" i="1"/>
  <c r="BI232" i="1"/>
  <c r="BI233" i="1"/>
  <c r="BI234" i="1"/>
  <c r="BI235" i="1"/>
  <c r="BI236" i="1"/>
  <c r="BI237" i="1"/>
  <c r="BI238" i="1"/>
  <c r="BI239" i="1"/>
  <c r="BI240" i="1"/>
  <c r="BI241" i="1"/>
  <c r="BI242" i="1"/>
  <c r="BI243" i="1"/>
  <c r="BI244" i="1"/>
  <c r="BI245" i="1"/>
  <c r="BI246" i="1"/>
  <c r="BI247" i="1"/>
  <c r="BI248" i="1"/>
  <c r="BI249" i="1"/>
  <c r="BI250" i="1"/>
  <c r="BI251" i="1"/>
  <c r="BI252" i="1"/>
  <c r="BI253" i="1"/>
  <c r="BI254" i="1"/>
  <c r="BI255" i="1"/>
  <c r="BI256" i="1"/>
  <c r="BI257" i="1"/>
  <c r="BI258" i="1"/>
  <c r="BI259" i="1"/>
  <c r="BI260" i="1"/>
  <c r="BI261" i="1"/>
  <c r="BI262" i="1"/>
  <c r="BI263" i="1"/>
  <c r="BI264" i="1"/>
  <c r="BI265" i="1"/>
  <c r="BI266" i="1"/>
  <c r="BI267" i="1"/>
  <c r="BI268" i="1"/>
  <c r="BI269" i="1"/>
  <c r="BI270" i="1"/>
  <c r="BI271" i="1"/>
  <c r="BI272" i="1"/>
  <c r="BI273" i="1"/>
  <c r="BI274" i="1"/>
  <c r="BI275" i="1"/>
  <c r="BI276" i="1"/>
  <c r="BI277" i="1"/>
  <c r="BI278" i="1"/>
  <c r="BI279" i="1"/>
  <c r="BI280" i="1"/>
  <c r="BI281" i="1"/>
  <c r="BI282" i="1"/>
  <c r="BI283" i="1"/>
  <c r="BI284" i="1"/>
  <c r="BI285" i="1"/>
  <c r="BI286" i="1"/>
  <c r="BI287" i="1"/>
  <c r="BI288" i="1"/>
  <c r="BI289" i="1"/>
  <c r="BI290" i="1"/>
  <c r="BI291" i="1"/>
  <c r="BI292" i="1"/>
  <c r="BI293" i="1"/>
  <c r="BI294" i="1"/>
  <c r="BI295" i="1"/>
  <c r="BI296" i="1"/>
  <c r="BI297" i="1"/>
  <c r="BI298" i="1"/>
  <c r="BI299" i="1"/>
  <c r="BI300" i="1"/>
  <c r="BI301" i="1"/>
  <c r="BI302" i="1"/>
  <c r="BI303" i="1"/>
  <c r="BI304" i="1"/>
  <c r="BI305" i="1"/>
  <c r="BI306" i="1"/>
  <c r="BI307" i="1"/>
  <c r="BI308" i="1"/>
  <c r="BI309" i="1"/>
  <c r="BI310" i="1"/>
  <c r="BI311" i="1"/>
  <c r="BI312" i="1"/>
  <c r="BI313" i="1"/>
  <c r="BI314" i="1"/>
  <c r="BI315" i="1"/>
  <c r="BI316" i="1"/>
  <c r="BI317" i="1"/>
  <c r="BI318" i="1"/>
  <c r="BI319" i="1"/>
  <c r="BI320" i="1"/>
  <c r="BI321" i="1"/>
  <c r="BI322" i="1"/>
  <c r="BI323" i="1"/>
  <c r="BI324" i="1"/>
  <c r="BI325" i="1"/>
  <c r="BI326" i="1"/>
  <c r="BI327" i="1"/>
  <c r="BI328" i="1"/>
  <c r="BI329" i="1"/>
  <c r="BI330" i="1"/>
  <c r="BI331" i="1"/>
  <c r="BI332" i="1"/>
  <c r="BI333" i="1"/>
  <c r="BI334" i="1"/>
  <c r="BI335" i="1"/>
  <c r="BI336" i="1"/>
  <c r="BI337" i="1"/>
  <c r="BI338" i="1"/>
  <c r="BI339" i="1"/>
  <c r="BI340" i="1"/>
  <c r="BI341" i="1"/>
  <c r="BI342" i="1"/>
  <c r="BI343" i="1"/>
  <c r="BI344" i="1"/>
  <c r="BI345" i="1"/>
  <c r="BI346" i="1"/>
  <c r="BI347" i="1"/>
  <c r="BI348" i="1"/>
  <c r="BI349" i="1"/>
  <c r="BI350" i="1"/>
  <c r="BI351" i="1"/>
  <c r="BI352" i="1"/>
  <c r="BI353" i="1"/>
  <c r="BI354" i="1"/>
  <c r="BI355" i="1"/>
  <c r="BI356" i="1"/>
  <c r="BI357" i="1"/>
  <c r="BI358" i="1"/>
  <c r="BI359" i="1"/>
  <c r="BI360" i="1"/>
  <c r="BI361" i="1"/>
  <c r="BI362" i="1"/>
  <c r="BI363" i="1"/>
  <c r="BI364" i="1"/>
  <c r="BI365" i="1"/>
  <c r="BI366" i="1"/>
  <c r="BI367" i="1"/>
  <c r="BI368" i="1"/>
  <c r="BI369" i="1"/>
  <c r="BI370" i="1"/>
  <c r="BI371" i="1"/>
  <c r="BI372" i="1"/>
  <c r="BI373" i="1"/>
  <c r="BI374" i="1"/>
  <c r="BI375" i="1"/>
  <c r="BI376" i="1"/>
  <c r="BI377" i="1"/>
  <c r="BI378" i="1"/>
  <c r="BI379" i="1"/>
  <c r="BI380" i="1"/>
  <c r="BI381" i="1"/>
  <c r="BI382" i="1"/>
  <c r="BI383" i="1"/>
  <c r="BI384" i="1"/>
  <c r="BI385" i="1"/>
  <c r="BI386" i="1"/>
  <c r="BI387" i="1"/>
  <c r="BI388" i="1"/>
  <c r="BI389" i="1"/>
  <c r="BI390" i="1"/>
  <c r="BI391" i="1"/>
  <c r="BI392" i="1"/>
  <c r="BI393" i="1"/>
  <c r="BI394" i="1"/>
  <c r="BI395" i="1"/>
  <c r="BI396" i="1"/>
  <c r="BI397" i="1"/>
  <c r="BI398" i="1"/>
  <c r="BI399" i="1"/>
  <c r="BI400" i="1"/>
  <c r="BI401" i="1"/>
  <c r="BI402" i="1"/>
  <c r="BI403" i="1"/>
  <c r="BI404" i="1"/>
  <c r="BI405" i="1"/>
  <c r="BI406" i="1"/>
  <c r="BI407" i="1"/>
  <c r="BI408" i="1"/>
  <c r="BI409" i="1"/>
  <c r="BI410" i="1"/>
  <c r="BI411" i="1"/>
  <c r="BI412" i="1"/>
  <c r="BI413" i="1"/>
  <c r="BI414" i="1"/>
  <c r="BI415" i="1"/>
  <c r="BI416" i="1"/>
  <c r="BI417" i="1"/>
  <c r="BI418" i="1"/>
  <c r="BI419" i="1"/>
  <c r="BI420" i="1"/>
  <c r="BI421" i="1"/>
  <c r="BI422" i="1"/>
  <c r="BI423" i="1"/>
  <c r="BI424" i="1"/>
  <c r="BI425" i="1"/>
  <c r="BI426" i="1"/>
  <c r="BI427" i="1"/>
  <c r="BI428" i="1"/>
  <c r="BI429" i="1"/>
  <c r="BI430" i="1"/>
  <c r="BI431" i="1"/>
  <c r="BI432" i="1"/>
  <c r="BI433" i="1"/>
  <c r="BI434" i="1"/>
  <c r="BI435" i="1"/>
  <c r="BI436" i="1"/>
  <c r="BI437" i="1"/>
  <c r="BI438" i="1"/>
  <c r="BI439" i="1"/>
  <c r="BI440" i="1"/>
  <c r="BI441" i="1"/>
  <c r="BI442" i="1"/>
  <c r="BI443" i="1"/>
  <c r="BI444" i="1"/>
  <c r="BI445" i="1"/>
  <c r="BI446" i="1"/>
  <c r="BI447" i="1"/>
  <c r="BI448" i="1"/>
  <c r="BI449" i="1"/>
  <c r="BI450" i="1"/>
  <c r="BI451" i="1"/>
  <c r="BI452" i="1"/>
  <c r="BI453" i="1"/>
  <c r="BI454" i="1"/>
  <c r="BI455" i="1"/>
  <c r="BI456" i="1"/>
  <c r="BI457" i="1"/>
  <c r="BI458" i="1"/>
  <c r="BI459" i="1"/>
  <c r="BI460" i="1"/>
  <c r="BI461" i="1"/>
  <c r="BI462" i="1"/>
  <c r="BI463" i="1"/>
  <c r="BI464" i="1"/>
  <c r="BI465" i="1"/>
  <c r="BI466" i="1"/>
  <c r="BI467" i="1"/>
  <c r="BI468" i="1"/>
  <c r="BI469" i="1"/>
  <c r="BI470" i="1"/>
  <c r="BI471" i="1"/>
  <c r="BI472" i="1"/>
  <c r="BI473" i="1"/>
  <c r="BI474" i="1"/>
  <c r="BI475" i="1"/>
  <c r="BI476" i="1"/>
  <c r="BI477" i="1"/>
  <c r="BI478" i="1"/>
  <c r="BI479" i="1"/>
  <c r="BI480" i="1"/>
  <c r="BI481" i="1"/>
  <c r="BI482" i="1"/>
  <c r="BI483" i="1"/>
  <c r="BI484" i="1"/>
  <c r="BI485" i="1"/>
  <c r="BI486" i="1"/>
  <c r="BI487" i="1"/>
  <c r="BI488" i="1"/>
  <c r="BI489" i="1"/>
  <c r="BI490" i="1"/>
  <c r="BI491" i="1"/>
  <c r="BI492" i="1"/>
  <c r="BI493" i="1"/>
  <c r="BI494" i="1"/>
  <c r="BI495" i="1"/>
  <c r="BI496" i="1"/>
  <c r="BI497" i="1"/>
  <c r="BI498" i="1"/>
  <c r="BI499" i="1"/>
  <c r="BI500" i="1"/>
  <c r="BI501" i="1"/>
  <c r="BI502" i="1"/>
  <c r="BI503" i="1"/>
  <c r="BI504" i="1"/>
  <c r="BI505" i="1"/>
  <c r="BI506" i="1"/>
  <c r="BI507" i="1"/>
  <c r="BI508" i="1"/>
  <c r="BI509" i="1"/>
  <c r="BI510" i="1"/>
  <c r="BI511" i="1"/>
  <c r="BI512" i="1"/>
  <c r="BI513" i="1"/>
  <c r="BI514" i="1"/>
  <c r="BI515" i="1"/>
  <c r="BI516" i="1"/>
  <c r="BI517" i="1"/>
  <c r="BI518" i="1"/>
  <c r="BI519" i="1"/>
  <c r="BI520" i="1"/>
  <c r="BI521" i="1"/>
  <c r="BI522" i="1"/>
  <c r="BI523" i="1"/>
  <c r="BI524" i="1"/>
  <c r="BI525" i="1"/>
  <c r="BI526" i="1"/>
  <c r="BI527" i="1"/>
  <c r="BI528" i="1"/>
  <c r="BI529" i="1"/>
  <c r="BI530" i="1"/>
  <c r="BI531" i="1"/>
  <c r="BI532" i="1"/>
  <c r="BI533" i="1"/>
  <c r="BI534" i="1"/>
  <c r="BI535" i="1"/>
  <c r="BI536" i="1"/>
  <c r="BI537" i="1"/>
  <c r="BI538" i="1"/>
  <c r="BI539" i="1"/>
  <c r="BI540" i="1"/>
  <c r="BI541" i="1"/>
  <c r="BI542" i="1"/>
  <c r="BI543" i="1"/>
  <c r="BI544" i="1"/>
  <c r="BI545" i="1"/>
  <c r="BI546" i="1"/>
  <c r="BI547" i="1"/>
  <c r="BI548" i="1"/>
  <c r="BI549" i="1"/>
  <c r="BI550" i="1"/>
  <c r="BI551" i="1"/>
  <c r="BI552" i="1"/>
  <c r="BI553" i="1"/>
  <c r="BI554" i="1"/>
  <c r="BI555" i="1"/>
  <c r="BI556" i="1"/>
  <c r="BI557" i="1"/>
  <c r="BI558" i="1"/>
  <c r="BI559" i="1"/>
  <c r="BI560" i="1"/>
  <c r="BI561" i="1"/>
  <c r="BI562" i="1"/>
  <c r="BI563" i="1"/>
  <c r="BI564" i="1"/>
  <c r="BI565" i="1"/>
  <c r="BI566" i="1"/>
  <c r="BI567" i="1"/>
  <c r="BI568" i="1"/>
  <c r="BI569" i="1"/>
  <c r="BI570" i="1"/>
  <c r="BI571" i="1"/>
  <c r="BI572" i="1"/>
  <c r="BI573" i="1"/>
  <c r="BI574" i="1"/>
  <c r="BI575" i="1"/>
  <c r="BI576" i="1"/>
  <c r="BI577" i="1"/>
  <c r="BI578" i="1"/>
  <c r="BI579" i="1"/>
  <c r="BI580" i="1"/>
  <c r="BI581" i="1"/>
  <c r="BI582" i="1"/>
  <c r="BI583" i="1"/>
  <c r="BI584" i="1"/>
  <c r="BI585" i="1"/>
  <c r="BI586" i="1"/>
  <c r="BI587" i="1"/>
  <c r="BI588" i="1"/>
  <c r="BI589" i="1"/>
  <c r="BI590" i="1"/>
  <c r="BI591" i="1"/>
  <c r="BI592" i="1"/>
  <c r="BI593" i="1"/>
  <c r="BI594" i="1"/>
  <c r="BI595" i="1"/>
  <c r="BI596" i="1"/>
  <c r="BI597" i="1"/>
  <c r="BI598" i="1"/>
  <c r="BI599" i="1"/>
  <c r="BI600" i="1"/>
  <c r="BI601" i="1"/>
  <c r="BI602" i="1"/>
  <c r="BI603" i="1"/>
  <c r="BI604" i="1"/>
  <c r="BI605" i="1"/>
  <c r="BI606" i="1"/>
  <c r="BI607" i="1"/>
  <c r="BI608" i="1"/>
  <c r="BI609" i="1"/>
  <c r="BI610" i="1"/>
  <c r="BI611" i="1"/>
  <c r="BI612" i="1"/>
  <c r="BI613" i="1"/>
  <c r="BI614" i="1"/>
  <c r="BI615" i="1"/>
  <c r="BI616" i="1"/>
  <c r="BI617" i="1"/>
  <c r="BI618" i="1"/>
  <c r="BI619" i="1"/>
  <c r="BI620" i="1"/>
  <c r="BI621" i="1"/>
  <c r="BI622" i="1"/>
  <c r="BI623" i="1"/>
  <c r="BI624" i="1"/>
  <c r="BI625" i="1"/>
  <c r="BI626" i="1"/>
  <c r="BI627" i="1"/>
  <c r="BI628" i="1"/>
  <c r="BI629" i="1"/>
  <c r="BI630" i="1"/>
  <c r="BI631" i="1"/>
  <c r="BI632" i="1"/>
  <c r="BI633" i="1"/>
  <c r="BI634" i="1"/>
  <c r="BI635" i="1"/>
  <c r="BI636" i="1"/>
  <c r="BI637" i="1"/>
  <c r="BI638" i="1"/>
  <c r="BI639" i="1"/>
  <c r="BI640" i="1"/>
  <c r="BI641" i="1"/>
  <c r="BI642" i="1"/>
  <c r="BI643" i="1"/>
  <c r="BI644" i="1"/>
  <c r="BI645" i="1"/>
  <c r="BI646" i="1"/>
  <c r="BI647" i="1"/>
  <c r="BI648" i="1"/>
  <c r="BI649" i="1"/>
  <c r="BI650" i="1"/>
  <c r="BI651" i="1"/>
  <c r="BI652" i="1"/>
  <c r="BI653" i="1"/>
  <c r="BI654" i="1"/>
  <c r="BI655" i="1"/>
  <c r="BI656" i="1"/>
  <c r="BI657" i="1"/>
  <c r="BI658" i="1"/>
  <c r="BI659" i="1"/>
  <c r="BI660" i="1"/>
  <c r="BI661" i="1"/>
  <c r="BI662" i="1"/>
  <c r="BI663" i="1"/>
  <c r="BI664" i="1"/>
  <c r="BI665" i="1"/>
  <c r="BI666" i="1"/>
  <c r="BI667" i="1"/>
  <c r="BI668" i="1"/>
  <c r="BI669" i="1"/>
  <c r="BI670" i="1"/>
  <c r="BI671" i="1"/>
  <c r="BI672" i="1"/>
  <c r="BI673" i="1"/>
  <c r="BI674" i="1"/>
  <c r="BI675" i="1"/>
  <c r="BI676" i="1"/>
  <c r="BI677" i="1"/>
  <c r="BI678" i="1"/>
  <c r="BI679" i="1"/>
  <c r="BI680" i="1"/>
  <c r="BI681" i="1"/>
  <c r="BI682" i="1"/>
  <c r="BI683" i="1"/>
  <c r="BI684" i="1"/>
  <c r="BI685" i="1"/>
  <c r="BI686" i="1"/>
  <c r="BI687" i="1"/>
  <c r="BI688" i="1"/>
  <c r="BI689" i="1"/>
  <c r="BI690" i="1"/>
  <c r="BI691" i="1"/>
  <c r="BI692" i="1"/>
  <c r="BI693" i="1"/>
  <c r="BI694" i="1"/>
  <c r="BI695" i="1"/>
  <c r="BI696" i="1"/>
  <c r="BI697" i="1"/>
  <c r="BI698" i="1"/>
  <c r="BI699" i="1"/>
  <c r="BI700" i="1"/>
  <c r="BI701" i="1"/>
  <c r="BI702" i="1"/>
  <c r="BI703" i="1"/>
  <c r="BI704" i="1"/>
  <c r="BI705" i="1"/>
  <c r="BI706" i="1"/>
  <c r="BI707" i="1"/>
  <c r="BI708" i="1"/>
  <c r="BI709" i="1"/>
  <c r="BI710" i="1"/>
  <c r="BI711" i="1"/>
  <c r="BI712" i="1"/>
  <c r="BI713" i="1"/>
  <c r="BI714" i="1"/>
  <c r="BI715" i="1"/>
  <c r="BI716" i="1"/>
  <c r="BI717" i="1"/>
  <c r="BI718" i="1"/>
  <c r="BI719" i="1"/>
  <c r="BI720" i="1"/>
  <c r="BI721" i="1"/>
  <c r="BI722" i="1"/>
  <c r="BI723" i="1"/>
  <c r="BI724" i="1"/>
  <c r="BI725" i="1"/>
  <c r="BI726" i="1"/>
  <c r="BI727" i="1"/>
  <c r="BI728" i="1"/>
  <c r="BI729" i="1"/>
  <c r="BI730" i="1"/>
  <c r="BI731" i="1"/>
  <c r="BI732" i="1"/>
  <c r="BI733" i="1"/>
  <c r="BI734" i="1"/>
  <c r="BI735" i="1"/>
  <c r="BI736" i="1"/>
  <c r="BI737" i="1"/>
  <c r="BI738" i="1"/>
  <c r="BI739" i="1"/>
  <c r="BI740" i="1"/>
  <c r="BI741" i="1"/>
  <c r="BI742" i="1"/>
  <c r="BI743" i="1"/>
  <c r="BI744" i="1"/>
  <c r="BI745" i="1"/>
  <c r="BI746" i="1"/>
  <c r="BI747" i="1"/>
  <c r="BI748" i="1"/>
  <c r="BI749" i="1"/>
  <c r="BI750" i="1"/>
  <c r="BI751" i="1"/>
  <c r="BI752" i="1"/>
  <c r="BI753" i="1"/>
  <c r="BI754" i="1"/>
  <c r="BI755" i="1"/>
  <c r="BI756" i="1"/>
  <c r="BI757" i="1"/>
  <c r="BI758" i="1"/>
  <c r="BI759" i="1"/>
  <c r="BI760" i="1"/>
  <c r="BI761" i="1"/>
  <c r="BI762" i="1"/>
  <c r="BI763" i="1"/>
  <c r="BI764" i="1"/>
  <c r="BI765" i="1"/>
  <c r="BI766" i="1"/>
  <c r="BI767" i="1"/>
  <c r="BI768" i="1"/>
  <c r="BI769" i="1"/>
  <c r="BI770" i="1"/>
  <c r="BI771" i="1"/>
  <c r="BI772" i="1"/>
  <c r="BI773" i="1"/>
  <c r="BI774" i="1"/>
  <c r="BI775" i="1"/>
  <c r="BI776" i="1"/>
  <c r="BI777" i="1"/>
  <c r="BI778" i="1"/>
  <c r="BI779" i="1"/>
  <c r="BI780" i="1"/>
  <c r="BI781" i="1"/>
  <c r="BI782" i="1"/>
  <c r="BI783" i="1"/>
  <c r="BI784" i="1"/>
  <c r="BI785" i="1"/>
  <c r="BI786" i="1"/>
  <c r="BI787" i="1"/>
  <c r="BI788" i="1"/>
  <c r="BI789" i="1"/>
  <c r="BI790" i="1"/>
  <c r="BI791" i="1"/>
  <c r="BI792" i="1"/>
  <c r="BI793" i="1"/>
  <c r="BI794" i="1"/>
  <c r="BI795" i="1"/>
  <c r="BI796" i="1"/>
  <c r="BI797" i="1"/>
  <c r="BI798" i="1"/>
  <c r="BI799" i="1"/>
  <c r="BI800" i="1"/>
  <c r="BI801" i="1"/>
  <c r="BI802" i="1"/>
  <c r="BI803" i="1"/>
  <c r="BI804" i="1"/>
  <c r="BI805" i="1"/>
  <c r="BI806" i="1"/>
  <c r="BI807" i="1"/>
  <c r="BI808" i="1"/>
  <c r="BI809" i="1"/>
  <c r="BI810" i="1"/>
  <c r="BI811" i="1"/>
  <c r="BI812" i="1"/>
  <c r="BI813" i="1"/>
  <c r="BI814" i="1"/>
  <c r="BI815" i="1"/>
  <c r="BI816" i="1"/>
  <c r="BI817" i="1"/>
  <c r="BI818" i="1"/>
  <c r="BI819" i="1"/>
  <c r="BI820" i="1"/>
  <c r="BI821" i="1"/>
  <c r="BI822" i="1"/>
  <c r="BI823" i="1"/>
  <c r="BI824" i="1"/>
  <c r="BI825" i="1"/>
  <c r="BI826" i="1"/>
  <c r="BI827" i="1"/>
  <c r="BI828" i="1"/>
  <c r="BI829" i="1"/>
  <c r="BI830" i="1"/>
  <c r="BI831" i="1"/>
  <c r="BI832" i="1"/>
  <c r="BI833" i="1"/>
  <c r="BI834" i="1"/>
  <c r="BI835" i="1"/>
  <c r="BI836" i="1"/>
  <c r="BI837" i="1"/>
  <c r="BI838" i="1"/>
  <c r="BI839" i="1"/>
  <c r="BI840" i="1"/>
  <c r="BI841" i="1"/>
  <c r="BI842" i="1"/>
  <c r="BI843" i="1"/>
  <c r="BI844" i="1"/>
  <c r="BI845" i="1"/>
  <c r="BI846" i="1"/>
  <c r="BI847" i="1"/>
  <c r="BI848" i="1"/>
  <c r="BI849" i="1"/>
  <c r="BI850" i="1"/>
  <c r="BI851" i="1"/>
  <c r="BI852" i="1"/>
  <c r="BI853" i="1"/>
  <c r="BI854" i="1"/>
  <c r="BI855" i="1"/>
  <c r="BI856" i="1"/>
  <c r="BI857" i="1"/>
  <c r="BI858" i="1"/>
  <c r="BI859" i="1"/>
  <c r="BI860" i="1"/>
  <c r="BI861" i="1"/>
  <c r="BI862" i="1"/>
  <c r="BI863" i="1"/>
  <c r="BI864" i="1"/>
  <c r="BI865" i="1"/>
  <c r="BI866" i="1"/>
  <c r="BI867" i="1"/>
  <c r="BI868" i="1"/>
  <c r="BI869" i="1"/>
  <c r="BI870" i="1"/>
  <c r="BI871" i="1"/>
  <c r="BI872" i="1"/>
  <c r="BI873" i="1"/>
  <c r="BI874" i="1"/>
  <c r="BI875" i="1"/>
  <c r="BI876" i="1"/>
  <c r="BI877" i="1"/>
  <c r="BI878" i="1"/>
  <c r="BI879" i="1"/>
  <c r="BI880" i="1"/>
  <c r="BI881" i="1"/>
  <c r="BI882" i="1"/>
  <c r="BI883" i="1"/>
  <c r="BI884" i="1"/>
  <c r="BI885" i="1"/>
  <c r="BI886" i="1"/>
  <c r="BI887" i="1"/>
  <c r="BI888" i="1"/>
  <c r="BI889" i="1"/>
  <c r="BI890" i="1"/>
  <c r="BI891" i="1"/>
  <c r="BI892" i="1"/>
  <c r="BI893" i="1"/>
  <c r="BI894" i="1"/>
  <c r="BI895" i="1"/>
  <c r="BI896" i="1"/>
  <c r="BI897" i="1"/>
  <c r="BI898" i="1"/>
  <c r="BI899" i="1"/>
  <c r="BI900" i="1"/>
  <c r="BI901" i="1"/>
  <c r="BI902" i="1"/>
  <c r="BI903" i="1"/>
  <c r="BI904" i="1"/>
  <c r="BI905" i="1"/>
  <c r="BI906" i="1"/>
  <c r="BI907" i="1"/>
  <c r="BI908" i="1"/>
  <c r="BI909" i="1"/>
  <c r="BI910" i="1"/>
  <c r="BI911" i="1"/>
  <c r="BI912" i="1"/>
  <c r="BI913" i="1"/>
  <c r="BI914" i="1"/>
  <c r="BI915" i="1"/>
  <c r="BI916" i="1"/>
  <c r="BI917" i="1"/>
  <c r="BI918" i="1"/>
  <c r="BI919" i="1"/>
  <c r="BI920" i="1"/>
  <c r="BI921" i="1"/>
  <c r="BI922" i="1"/>
  <c r="BI923" i="1"/>
  <c r="BI924" i="1"/>
  <c r="BI925" i="1"/>
  <c r="BI926" i="1"/>
  <c r="BI927" i="1"/>
  <c r="BI928" i="1"/>
  <c r="BI929" i="1"/>
  <c r="BI930" i="1"/>
  <c r="BI931" i="1"/>
  <c r="BI932" i="1"/>
  <c r="BI933" i="1"/>
  <c r="BI934" i="1"/>
  <c r="BI935" i="1"/>
  <c r="BI936" i="1"/>
  <c r="BI937" i="1"/>
  <c r="BI938" i="1"/>
  <c r="BI939" i="1"/>
  <c r="BI940" i="1"/>
  <c r="BI941" i="1"/>
  <c r="BI942" i="1"/>
  <c r="BI943" i="1"/>
  <c r="BI944" i="1"/>
  <c r="BI945" i="1"/>
  <c r="BI946" i="1"/>
  <c r="BI947" i="1"/>
  <c r="BI948" i="1"/>
  <c r="BI949" i="1"/>
  <c r="BI950" i="1"/>
  <c r="BI951" i="1"/>
  <c r="BI952" i="1"/>
  <c r="BI953" i="1"/>
  <c r="BI954" i="1"/>
  <c r="BI955" i="1"/>
  <c r="BI956" i="1"/>
  <c r="BI957" i="1"/>
  <c r="BI958" i="1"/>
  <c r="BI959" i="1"/>
  <c r="BI960" i="1"/>
  <c r="BI961" i="1"/>
  <c r="BI962" i="1"/>
  <c r="BI963" i="1"/>
  <c r="BI964" i="1"/>
  <c r="BI965" i="1"/>
  <c r="BI966" i="1"/>
  <c r="BI967" i="1"/>
  <c r="BI968" i="1"/>
  <c r="BI969" i="1"/>
  <c r="BI970" i="1"/>
  <c r="BI971" i="1"/>
  <c r="BI972" i="1"/>
  <c r="BI973" i="1"/>
  <c r="BI974" i="1"/>
  <c r="BI975" i="1"/>
  <c r="BI976" i="1"/>
  <c r="BI977" i="1"/>
  <c r="BI978" i="1"/>
  <c r="BI979" i="1"/>
  <c r="BI980" i="1"/>
  <c r="BI981" i="1"/>
  <c r="BI982" i="1"/>
  <c r="BI983" i="1"/>
  <c r="BI984" i="1"/>
  <c r="BI985" i="1"/>
  <c r="BI986" i="1"/>
  <c r="BI987" i="1"/>
  <c r="BI988" i="1"/>
  <c r="BI989" i="1"/>
  <c r="BI990" i="1"/>
  <c r="BI991" i="1"/>
  <c r="BI992" i="1"/>
  <c r="BI993" i="1"/>
  <c r="BI994" i="1"/>
  <c r="BI995" i="1"/>
  <c r="BI996" i="1"/>
  <c r="BI997" i="1"/>
  <c r="BI998" i="1"/>
  <c r="BI999" i="1"/>
  <c r="BI1000" i="1"/>
  <c r="BI1001" i="1"/>
  <c r="BI1002" i="1"/>
  <c r="BI1003" i="1"/>
  <c r="BI1004" i="1"/>
  <c r="BI1005" i="1"/>
  <c r="BI1006" i="1"/>
  <c r="BI1007" i="1"/>
  <c r="BI1008" i="1"/>
  <c r="BI1009" i="1"/>
  <c r="BI1010" i="1"/>
  <c r="BI1011" i="1"/>
  <c r="BI1012" i="1"/>
  <c r="BI1013" i="1"/>
  <c r="BI1014" i="1"/>
  <c r="BI1015" i="1"/>
  <c r="BI1016" i="1"/>
  <c r="BI1017" i="1"/>
  <c r="BI1018" i="1"/>
  <c r="BI1019" i="1"/>
  <c r="BI1020" i="1"/>
  <c r="BI1021" i="1"/>
  <c r="BI1022" i="1"/>
  <c r="BI1023" i="1"/>
  <c r="BI1024" i="1"/>
  <c r="BI1025" i="1"/>
  <c r="BI1026" i="1"/>
  <c r="BI1027" i="1"/>
  <c r="BI1028" i="1"/>
  <c r="BI1029" i="1"/>
  <c r="BI1030" i="1"/>
  <c r="BI1031" i="1"/>
  <c r="BI1032" i="1"/>
  <c r="BI1033" i="1"/>
  <c r="BI1034" i="1"/>
  <c r="BI1035" i="1"/>
  <c r="BI1036" i="1"/>
  <c r="BI1037" i="1"/>
  <c r="BI1038" i="1"/>
  <c r="BI1039" i="1"/>
  <c r="BI1040" i="1"/>
  <c r="BI1041" i="1"/>
  <c r="BI1042" i="1"/>
  <c r="BI1043" i="1"/>
  <c r="BI1044" i="1"/>
  <c r="BI1045" i="1"/>
  <c r="BI1046" i="1"/>
  <c r="BI1047" i="1"/>
  <c r="BI1048" i="1"/>
  <c r="BI1049" i="1"/>
  <c r="BI1050" i="1"/>
  <c r="BI1051" i="1"/>
  <c r="BI1052" i="1"/>
  <c r="BI1053" i="1"/>
  <c r="BI1054" i="1"/>
  <c r="BI1055" i="1"/>
  <c r="BI1056" i="1"/>
  <c r="BI1057" i="1"/>
  <c r="BI1058" i="1"/>
  <c r="BI1059" i="1"/>
  <c r="BI1060" i="1"/>
  <c r="BI1061" i="1"/>
  <c r="BI1062" i="1"/>
  <c r="BI1063" i="1"/>
  <c r="BI1064" i="1"/>
  <c r="BI1065" i="1"/>
  <c r="BI1066" i="1"/>
  <c r="BI1067" i="1"/>
  <c r="BI1068" i="1"/>
  <c r="BI1069" i="1"/>
  <c r="BI1070" i="1"/>
  <c r="BI1071" i="1"/>
  <c r="BI1072" i="1"/>
  <c r="BI1073" i="1"/>
  <c r="BI1074" i="1"/>
  <c r="BI1075" i="1"/>
  <c r="BI1076" i="1"/>
  <c r="BI1077" i="1"/>
  <c r="BI1078" i="1"/>
  <c r="BI1079" i="1"/>
  <c r="BI1080" i="1"/>
  <c r="BI1081" i="1"/>
  <c r="BI1082" i="1"/>
  <c r="BI1083" i="1"/>
  <c r="BI1084" i="1"/>
  <c r="BI1085" i="1"/>
  <c r="BI1086" i="1"/>
  <c r="BI1087" i="1"/>
  <c r="BI1088" i="1"/>
  <c r="BI1089" i="1"/>
  <c r="BI1090" i="1"/>
  <c r="BI1091" i="1"/>
  <c r="BI1092" i="1"/>
  <c r="BI1093" i="1"/>
  <c r="BI1094" i="1"/>
  <c r="BI1095" i="1"/>
  <c r="BI1096" i="1"/>
  <c r="BI1097" i="1"/>
  <c r="BI1098" i="1"/>
  <c r="BI1099" i="1"/>
  <c r="BI1100" i="1"/>
  <c r="BI1101" i="1"/>
  <c r="BI1102" i="1"/>
  <c r="BI1103" i="1"/>
  <c r="BH4" i="1"/>
  <c r="BH5" i="1"/>
  <c r="BH6" i="1"/>
  <c r="BH7" i="1"/>
  <c r="BH8" i="1"/>
  <c r="BH13" i="1"/>
  <c r="BH14" i="1"/>
  <c r="BH15" i="1"/>
  <c r="BH16" i="1"/>
  <c r="BH17" i="1"/>
  <c r="BH18" i="1"/>
  <c r="BH19" i="1"/>
  <c r="BH20" i="1"/>
  <c r="BH21" i="1"/>
  <c r="BH22" i="1"/>
  <c r="BH23" i="1"/>
  <c r="BH24" i="1"/>
  <c r="BH25" i="1"/>
  <c r="BH26" i="1"/>
  <c r="BH27" i="1"/>
  <c r="BH28" i="1"/>
  <c r="BH29" i="1"/>
  <c r="BH30" i="1"/>
  <c r="BH31" i="1"/>
  <c r="BH32" i="1"/>
  <c r="BH33" i="1"/>
  <c r="BH34" i="1"/>
  <c r="BH35" i="1"/>
  <c r="BH36" i="1"/>
  <c r="BH37" i="1"/>
  <c r="BH38" i="1"/>
  <c r="BH39" i="1"/>
  <c r="BH40" i="1"/>
  <c r="BH41" i="1"/>
  <c r="BH42" i="1"/>
  <c r="BH43" i="1"/>
  <c r="BH44" i="1"/>
  <c r="BH45" i="1"/>
  <c r="BH46" i="1"/>
  <c r="BH47" i="1"/>
  <c r="BH48" i="1"/>
  <c r="BH49" i="1"/>
  <c r="BH50" i="1"/>
  <c r="BH51" i="1"/>
  <c r="BH52" i="1"/>
  <c r="BH53" i="1"/>
  <c r="BH54" i="1"/>
  <c r="BH55" i="1"/>
  <c r="BH56" i="1"/>
  <c r="BH57"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83" i="1"/>
  <c r="BH84" i="1"/>
  <c r="BH85" i="1"/>
  <c r="BH86" i="1"/>
  <c r="BH87" i="1"/>
  <c r="BH88" i="1"/>
  <c r="BH89" i="1"/>
  <c r="BH90" i="1"/>
  <c r="BH91" i="1"/>
  <c r="BH92" i="1"/>
  <c r="BH93" i="1"/>
  <c r="BH94" i="1"/>
  <c r="BH95" i="1"/>
  <c r="BH96" i="1"/>
  <c r="BH97" i="1"/>
  <c r="BH98" i="1"/>
  <c r="BH99" i="1"/>
  <c r="BH100" i="1"/>
  <c r="BH101" i="1"/>
  <c r="BH102" i="1"/>
  <c r="BH103" i="1"/>
  <c r="BH104" i="1"/>
  <c r="BH105" i="1"/>
  <c r="BH106" i="1"/>
  <c r="BH107" i="1"/>
  <c r="BH108" i="1"/>
  <c r="BH109" i="1"/>
  <c r="BH110" i="1"/>
  <c r="BH111" i="1"/>
  <c r="BH112" i="1"/>
  <c r="BH113" i="1"/>
  <c r="BH114" i="1"/>
  <c r="BH115" i="1"/>
  <c r="BH116" i="1"/>
  <c r="BH117" i="1"/>
  <c r="BH118" i="1"/>
  <c r="BH119" i="1"/>
  <c r="BH120" i="1"/>
  <c r="BH121" i="1"/>
  <c r="BH122" i="1"/>
  <c r="BH123" i="1"/>
  <c r="BH124" i="1"/>
  <c r="BH125" i="1"/>
  <c r="BH126" i="1"/>
  <c r="BH127" i="1"/>
  <c r="BH128" i="1"/>
  <c r="BH129" i="1"/>
  <c r="BH130" i="1"/>
  <c r="BH131" i="1"/>
  <c r="BH132" i="1"/>
  <c r="BH133" i="1"/>
  <c r="BH134" i="1"/>
  <c r="BH135" i="1"/>
  <c r="BH136" i="1"/>
  <c r="BH137" i="1"/>
  <c r="BH138" i="1"/>
  <c r="BH139"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198" i="1"/>
  <c r="BH199" i="1"/>
  <c r="BH200" i="1"/>
  <c r="BH201" i="1"/>
  <c r="BH202" i="1"/>
  <c r="BH203" i="1"/>
  <c r="BH204" i="1"/>
  <c r="BH205" i="1"/>
  <c r="BH206" i="1"/>
  <c r="BH207" i="1"/>
  <c r="BH208" i="1"/>
  <c r="BH209" i="1"/>
  <c r="BH210" i="1"/>
  <c r="BH211" i="1"/>
  <c r="BH212" i="1"/>
  <c r="BH213" i="1"/>
  <c r="BH214" i="1"/>
  <c r="BH215" i="1"/>
  <c r="BH216" i="1"/>
  <c r="BH217" i="1"/>
  <c r="BH218" i="1"/>
  <c r="BH219" i="1"/>
  <c r="BH220" i="1"/>
  <c r="BH221" i="1"/>
  <c r="BH222" i="1"/>
  <c r="BH223" i="1"/>
  <c r="BH224" i="1"/>
  <c r="BH225" i="1"/>
  <c r="BH226" i="1"/>
  <c r="BH227" i="1"/>
  <c r="BH228" i="1"/>
  <c r="BH229" i="1"/>
  <c r="BH230" i="1"/>
  <c r="BH231" i="1"/>
  <c r="BH232" i="1"/>
  <c r="BH233" i="1"/>
  <c r="BH234" i="1"/>
  <c r="BH235" i="1"/>
  <c r="BH236" i="1"/>
  <c r="BH237" i="1"/>
  <c r="BH238" i="1"/>
  <c r="BH239" i="1"/>
  <c r="BH240" i="1"/>
  <c r="BH241" i="1"/>
  <c r="BH242" i="1"/>
  <c r="BH243" i="1"/>
  <c r="BH244" i="1"/>
  <c r="BH245" i="1"/>
  <c r="BH246" i="1"/>
  <c r="BH247" i="1"/>
  <c r="BH248" i="1"/>
  <c r="BH249" i="1"/>
  <c r="BH250" i="1"/>
  <c r="BH251" i="1"/>
  <c r="BH252" i="1"/>
  <c r="BH253" i="1"/>
  <c r="BH254" i="1"/>
  <c r="BH255" i="1"/>
  <c r="BH256" i="1"/>
  <c r="BH257" i="1"/>
  <c r="BH258" i="1"/>
  <c r="BH259" i="1"/>
  <c r="BH260" i="1"/>
  <c r="BH261" i="1"/>
  <c r="BH262" i="1"/>
  <c r="BH263" i="1"/>
  <c r="BH264" i="1"/>
  <c r="BH265" i="1"/>
  <c r="BH266" i="1"/>
  <c r="BH267" i="1"/>
  <c r="BH268" i="1"/>
  <c r="BH269" i="1"/>
  <c r="BH270" i="1"/>
  <c r="BH271" i="1"/>
  <c r="BH272" i="1"/>
  <c r="BH273" i="1"/>
  <c r="BH274" i="1"/>
  <c r="BH275" i="1"/>
  <c r="BH276" i="1"/>
  <c r="BH277" i="1"/>
  <c r="BH278" i="1"/>
  <c r="BH279" i="1"/>
  <c r="BH280" i="1"/>
  <c r="BH281" i="1"/>
  <c r="BH282" i="1"/>
  <c r="BH283" i="1"/>
  <c r="BH284" i="1"/>
  <c r="BH285" i="1"/>
  <c r="BH286" i="1"/>
  <c r="BH287" i="1"/>
  <c r="BH288" i="1"/>
  <c r="BH289" i="1"/>
  <c r="BH290" i="1"/>
  <c r="BH291" i="1"/>
  <c r="BH292" i="1"/>
  <c r="BH293" i="1"/>
  <c r="BH294" i="1"/>
  <c r="BH295" i="1"/>
  <c r="BH296" i="1"/>
  <c r="BH297" i="1"/>
  <c r="BH298" i="1"/>
  <c r="BH299" i="1"/>
  <c r="BH300" i="1"/>
  <c r="BH301" i="1"/>
  <c r="BH302" i="1"/>
  <c r="BH303" i="1"/>
  <c r="BH304" i="1"/>
  <c r="BH305" i="1"/>
  <c r="BH306" i="1"/>
  <c r="BH307" i="1"/>
  <c r="BH308" i="1"/>
  <c r="BH309" i="1"/>
  <c r="BH310" i="1"/>
  <c r="BH311" i="1"/>
  <c r="BH312" i="1"/>
  <c r="BH313" i="1"/>
  <c r="BH314" i="1"/>
  <c r="BH315" i="1"/>
  <c r="BH316" i="1"/>
  <c r="BH317" i="1"/>
  <c r="BH318" i="1"/>
  <c r="BH319" i="1"/>
  <c r="BH320" i="1"/>
  <c r="BH321" i="1"/>
  <c r="BH322" i="1"/>
  <c r="BH323" i="1"/>
  <c r="BH324" i="1"/>
  <c r="BH325" i="1"/>
  <c r="BH326" i="1"/>
  <c r="BH327" i="1"/>
  <c r="BH328" i="1"/>
  <c r="BH329" i="1"/>
  <c r="BH330" i="1"/>
  <c r="BH331" i="1"/>
  <c r="BH332" i="1"/>
  <c r="BH333" i="1"/>
  <c r="BH334" i="1"/>
  <c r="BH335" i="1"/>
  <c r="BH336" i="1"/>
  <c r="BH337" i="1"/>
  <c r="BH338" i="1"/>
  <c r="BH339" i="1"/>
  <c r="BH340" i="1"/>
  <c r="BH341" i="1"/>
  <c r="BH342" i="1"/>
  <c r="BH343" i="1"/>
  <c r="BH344" i="1"/>
  <c r="BH345" i="1"/>
  <c r="BH346" i="1"/>
  <c r="BH347" i="1"/>
  <c r="BH348" i="1"/>
  <c r="BH349" i="1"/>
  <c r="BH350" i="1"/>
  <c r="BH351" i="1"/>
  <c r="BH352" i="1"/>
  <c r="BH353" i="1"/>
  <c r="BH354" i="1"/>
  <c r="BH355" i="1"/>
  <c r="BH356" i="1"/>
  <c r="BH357" i="1"/>
  <c r="BH358" i="1"/>
  <c r="BH359" i="1"/>
  <c r="BH360" i="1"/>
  <c r="BH361" i="1"/>
  <c r="BH362" i="1"/>
  <c r="BH363" i="1"/>
  <c r="BH364" i="1"/>
  <c r="BH365" i="1"/>
  <c r="BH366" i="1"/>
  <c r="BH367" i="1"/>
  <c r="BH368" i="1"/>
  <c r="BH369" i="1"/>
  <c r="BH370" i="1"/>
  <c r="BH371" i="1"/>
  <c r="BH372" i="1"/>
  <c r="BH373" i="1"/>
  <c r="BH374" i="1"/>
  <c r="BH375" i="1"/>
  <c r="BH376" i="1"/>
  <c r="BH377" i="1"/>
  <c r="BH378" i="1"/>
  <c r="BH379" i="1"/>
  <c r="BH380" i="1"/>
  <c r="BH381" i="1"/>
  <c r="BH382" i="1"/>
  <c r="BH383" i="1"/>
  <c r="BH384" i="1"/>
  <c r="BH385" i="1"/>
  <c r="BH386" i="1"/>
  <c r="BH387" i="1"/>
  <c r="BH388" i="1"/>
  <c r="BH389" i="1"/>
  <c r="BH390" i="1"/>
  <c r="BH391" i="1"/>
  <c r="BH392" i="1"/>
  <c r="BH393" i="1"/>
  <c r="BH394" i="1"/>
  <c r="BH395" i="1"/>
  <c r="BH396" i="1"/>
  <c r="BH397" i="1"/>
  <c r="BH398" i="1"/>
  <c r="BH399" i="1"/>
  <c r="BH400" i="1"/>
  <c r="BH401" i="1"/>
  <c r="BH402" i="1"/>
  <c r="BH403" i="1"/>
  <c r="BH404" i="1"/>
  <c r="BH405" i="1"/>
  <c r="BH406" i="1"/>
  <c r="BH407" i="1"/>
  <c r="BH408" i="1"/>
  <c r="BH409" i="1"/>
  <c r="BH410" i="1"/>
  <c r="BH411" i="1"/>
  <c r="BH412" i="1"/>
  <c r="BH413" i="1"/>
  <c r="BH414" i="1"/>
  <c r="BH415" i="1"/>
  <c r="BH416" i="1"/>
  <c r="BH417" i="1"/>
  <c r="BH418" i="1"/>
  <c r="BH419" i="1"/>
  <c r="BH420" i="1"/>
  <c r="BH421" i="1"/>
  <c r="BH422" i="1"/>
  <c r="BH423" i="1"/>
  <c r="BH424" i="1"/>
  <c r="BH425" i="1"/>
  <c r="BH426" i="1"/>
  <c r="BH427" i="1"/>
  <c r="BH428" i="1"/>
  <c r="BH429" i="1"/>
  <c r="BH430" i="1"/>
  <c r="BH431" i="1"/>
  <c r="BH432" i="1"/>
  <c r="BH433" i="1"/>
  <c r="BH434" i="1"/>
  <c r="BH435" i="1"/>
  <c r="BH436" i="1"/>
  <c r="BH437" i="1"/>
  <c r="BH438" i="1"/>
  <c r="BH439" i="1"/>
  <c r="BH440" i="1"/>
  <c r="BH441" i="1"/>
  <c r="BH442" i="1"/>
  <c r="BH443" i="1"/>
  <c r="BH444" i="1"/>
  <c r="BH445" i="1"/>
  <c r="BH446" i="1"/>
  <c r="BH447" i="1"/>
  <c r="BH448" i="1"/>
  <c r="BH449" i="1"/>
  <c r="BH450" i="1"/>
  <c r="BH451" i="1"/>
  <c r="BH452" i="1"/>
  <c r="BH453" i="1"/>
  <c r="BH454" i="1"/>
  <c r="BH455" i="1"/>
  <c r="BH456" i="1"/>
  <c r="BH457" i="1"/>
  <c r="BH458" i="1"/>
  <c r="BH459" i="1"/>
  <c r="BH460" i="1"/>
  <c r="BH461" i="1"/>
  <c r="BH462" i="1"/>
  <c r="BH463" i="1"/>
  <c r="BH464" i="1"/>
  <c r="BH465" i="1"/>
  <c r="BH466" i="1"/>
  <c r="BH467" i="1"/>
  <c r="BH468" i="1"/>
  <c r="BH469" i="1"/>
  <c r="BH470" i="1"/>
  <c r="BH471" i="1"/>
  <c r="BH472" i="1"/>
  <c r="BH473" i="1"/>
  <c r="BH474" i="1"/>
  <c r="BH475" i="1"/>
  <c r="BH476" i="1"/>
  <c r="BH477" i="1"/>
  <c r="BH478" i="1"/>
  <c r="BH479" i="1"/>
  <c r="BH480" i="1"/>
  <c r="BH481" i="1"/>
  <c r="BH482" i="1"/>
  <c r="BH483" i="1"/>
  <c r="BH484" i="1"/>
  <c r="BH485" i="1"/>
  <c r="BH486" i="1"/>
  <c r="BH487" i="1"/>
  <c r="BH488" i="1"/>
  <c r="BH489" i="1"/>
  <c r="BH490" i="1"/>
  <c r="BH491" i="1"/>
  <c r="BH492" i="1"/>
  <c r="BH493" i="1"/>
  <c r="BH494" i="1"/>
  <c r="BH495" i="1"/>
  <c r="BH496" i="1"/>
  <c r="BH497" i="1"/>
  <c r="BH498" i="1"/>
  <c r="BH499" i="1"/>
  <c r="BH500" i="1"/>
  <c r="BH501" i="1"/>
  <c r="BH502" i="1"/>
  <c r="BH503" i="1"/>
  <c r="BH504" i="1"/>
  <c r="BH505" i="1"/>
  <c r="BH506" i="1"/>
  <c r="BH507" i="1"/>
  <c r="BH508" i="1"/>
  <c r="BH509" i="1"/>
  <c r="BH510" i="1"/>
  <c r="BH511" i="1"/>
  <c r="BH512" i="1"/>
  <c r="BH513" i="1"/>
  <c r="BH514" i="1"/>
  <c r="BH515" i="1"/>
  <c r="BH516" i="1"/>
  <c r="BH517" i="1"/>
  <c r="BH518" i="1"/>
  <c r="BH519" i="1"/>
  <c r="BH520" i="1"/>
  <c r="BH521" i="1"/>
  <c r="BH522" i="1"/>
  <c r="BH523" i="1"/>
  <c r="BH524" i="1"/>
  <c r="BH525" i="1"/>
  <c r="BH526" i="1"/>
  <c r="BH527" i="1"/>
  <c r="BH528" i="1"/>
  <c r="BH529" i="1"/>
  <c r="BH530" i="1"/>
  <c r="BH531" i="1"/>
  <c r="BH532" i="1"/>
  <c r="BH533" i="1"/>
  <c r="BH534" i="1"/>
  <c r="BH535" i="1"/>
  <c r="BH536" i="1"/>
  <c r="BH537" i="1"/>
  <c r="BH538" i="1"/>
  <c r="BH539" i="1"/>
  <c r="BH540" i="1"/>
  <c r="BH541" i="1"/>
  <c r="BH542" i="1"/>
  <c r="BH543" i="1"/>
  <c r="BH544" i="1"/>
  <c r="BH545" i="1"/>
  <c r="BH546" i="1"/>
  <c r="BH547" i="1"/>
  <c r="BH548" i="1"/>
  <c r="BH549" i="1"/>
  <c r="BH550" i="1"/>
  <c r="BH551" i="1"/>
  <c r="BH552" i="1"/>
  <c r="BH553" i="1"/>
  <c r="BH554" i="1"/>
  <c r="BH555" i="1"/>
  <c r="BH556" i="1"/>
  <c r="BH557" i="1"/>
  <c r="BH558" i="1"/>
  <c r="BH559" i="1"/>
  <c r="BH560" i="1"/>
  <c r="BH561" i="1"/>
  <c r="BH562" i="1"/>
  <c r="BH563" i="1"/>
  <c r="BH564" i="1"/>
  <c r="BH565" i="1"/>
  <c r="BH566" i="1"/>
  <c r="BH567" i="1"/>
  <c r="BH568" i="1"/>
  <c r="BH569" i="1"/>
  <c r="BH570" i="1"/>
  <c r="BH571" i="1"/>
  <c r="BH572" i="1"/>
  <c r="BH573" i="1"/>
  <c r="BH574" i="1"/>
  <c r="BH575" i="1"/>
  <c r="BH576" i="1"/>
  <c r="BH577" i="1"/>
  <c r="BH578" i="1"/>
  <c r="BH579" i="1"/>
  <c r="BH580" i="1"/>
  <c r="BH581" i="1"/>
  <c r="BH582" i="1"/>
  <c r="BH583" i="1"/>
  <c r="BH584" i="1"/>
  <c r="BH585" i="1"/>
  <c r="BH586" i="1"/>
  <c r="BH587" i="1"/>
  <c r="BH588" i="1"/>
  <c r="BH589" i="1"/>
  <c r="BH590" i="1"/>
  <c r="BH591" i="1"/>
  <c r="BH592" i="1"/>
  <c r="BH593" i="1"/>
  <c r="BH594" i="1"/>
  <c r="BH595" i="1"/>
  <c r="BH596" i="1"/>
  <c r="BH597" i="1"/>
  <c r="BH598" i="1"/>
  <c r="BH599" i="1"/>
  <c r="BH600" i="1"/>
  <c r="BH601" i="1"/>
  <c r="BH602" i="1"/>
  <c r="BH603" i="1"/>
  <c r="BH604" i="1"/>
  <c r="BH605" i="1"/>
  <c r="BH606" i="1"/>
  <c r="BH607" i="1"/>
  <c r="BH608" i="1"/>
  <c r="BH609" i="1"/>
  <c r="BH610" i="1"/>
  <c r="BH611" i="1"/>
  <c r="BH612" i="1"/>
  <c r="BH613" i="1"/>
  <c r="BH614" i="1"/>
  <c r="BH615" i="1"/>
  <c r="BH616" i="1"/>
  <c r="BH617" i="1"/>
  <c r="BH618" i="1"/>
  <c r="BH619" i="1"/>
  <c r="BH620" i="1"/>
  <c r="BH621" i="1"/>
  <c r="BH622" i="1"/>
  <c r="BH623" i="1"/>
  <c r="BH624" i="1"/>
  <c r="BH625" i="1"/>
  <c r="BH626" i="1"/>
  <c r="BH627" i="1"/>
  <c r="BH628" i="1"/>
  <c r="BH629" i="1"/>
  <c r="BH630" i="1"/>
  <c r="BH631" i="1"/>
  <c r="BH632" i="1"/>
  <c r="BH633" i="1"/>
  <c r="BH634" i="1"/>
  <c r="BH635" i="1"/>
  <c r="BH636" i="1"/>
  <c r="BH637" i="1"/>
  <c r="BH638" i="1"/>
  <c r="BH639" i="1"/>
  <c r="BH640" i="1"/>
  <c r="BH641" i="1"/>
  <c r="BH642" i="1"/>
  <c r="BH643" i="1"/>
  <c r="BH644" i="1"/>
  <c r="BH645" i="1"/>
  <c r="BH646" i="1"/>
  <c r="BH647" i="1"/>
  <c r="BH648" i="1"/>
  <c r="BH649" i="1"/>
  <c r="BH650" i="1"/>
  <c r="BH651" i="1"/>
  <c r="BH652" i="1"/>
  <c r="BH653" i="1"/>
  <c r="BH654" i="1"/>
  <c r="BH655" i="1"/>
  <c r="BH656" i="1"/>
  <c r="BH657" i="1"/>
  <c r="BH658" i="1"/>
  <c r="BH659" i="1"/>
  <c r="BH660" i="1"/>
  <c r="BH661" i="1"/>
  <c r="BH662" i="1"/>
  <c r="BH663" i="1"/>
  <c r="BH664" i="1"/>
  <c r="BH665" i="1"/>
  <c r="BH666" i="1"/>
  <c r="BH667" i="1"/>
  <c r="BH668" i="1"/>
  <c r="BH669" i="1"/>
  <c r="BH670" i="1"/>
  <c r="BH671" i="1"/>
  <c r="BH672" i="1"/>
  <c r="BH673" i="1"/>
  <c r="BH674" i="1"/>
  <c r="BH675" i="1"/>
  <c r="BH676" i="1"/>
  <c r="BH677" i="1"/>
  <c r="BH678" i="1"/>
  <c r="BH679" i="1"/>
  <c r="BH680" i="1"/>
  <c r="BH681" i="1"/>
  <c r="BH682" i="1"/>
  <c r="BH683" i="1"/>
  <c r="BH684" i="1"/>
  <c r="BH685" i="1"/>
  <c r="BH686" i="1"/>
  <c r="BH687" i="1"/>
  <c r="BH688" i="1"/>
  <c r="BH689" i="1"/>
  <c r="BH690" i="1"/>
  <c r="BH691" i="1"/>
  <c r="BH692" i="1"/>
  <c r="BH693" i="1"/>
  <c r="BH694" i="1"/>
  <c r="BH695" i="1"/>
  <c r="BH696" i="1"/>
  <c r="BH697" i="1"/>
  <c r="BH698" i="1"/>
  <c r="BH699" i="1"/>
  <c r="BH700" i="1"/>
  <c r="BH701" i="1"/>
  <c r="BH702" i="1"/>
  <c r="BH703" i="1"/>
  <c r="BH704" i="1"/>
  <c r="BH705" i="1"/>
  <c r="BH706" i="1"/>
  <c r="BH707" i="1"/>
  <c r="BH708" i="1"/>
  <c r="BH709" i="1"/>
  <c r="BH710" i="1"/>
  <c r="BH711" i="1"/>
  <c r="BH712" i="1"/>
  <c r="BH713" i="1"/>
  <c r="BH714" i="1"/>
  <c r="BH715" i="1"/>
  <c r="BH716" i="1"/>
  <c r="BH717" i="1"/>
  <c r="BH718" i="1"/>
  <c r="BH719" i="1"/>
  <c r="BH720" i="1"/>
  <c r="BH721" i="1"/>
  <c r="BH722" i="1"/>
  <c r="BH723" i="1"/>
  <c r="BH724" i="1"/>
  <c r="BH725" i="1"/>
  <c r="BH726" i="1"/>
  <c r="BH727" i="1"/>
  <c r="BH728" i="1"/>
  <c r="BH729" i="1"/>
  <c r="BH730" i="1"/>
  <c r="BH731" i="1"/>
  <c r="BH732" i="1"/>
  <c r="BH733" i="1"/>
  <c r="BH734" i="1"/>
  <c r="BH735" i="1"/>
  <c r="BH736" i="1"/>
  <c r="BH737" i="1"/>
  <c r="BH738" i="1"/>
  <c r="BH739" i="1"/>
  <c r="BH740" i="1"/>
  <c r="BH741" i="1"/>
  <c r="BH742" i="1"/>
  <c r="BH743" i="1"/>
  <c r="BH744" i="1"/>
  <c r="BH745" i="1"/>
  <c r="BH746" i="1"/>
  <c r="BH747" i="1"/>
  <c r="BH748" i="1"/>
  <c r="BH749" i="1"/>
  <c r="BH750" i="1"/>
  <c r="BH751" i="1"/>
  <c r="BH752" i="1"/>
  <c r="BH753" i="1"/>
  <c r="BH754" i="1"/>
  <c r="BH755" i="1"/>
  <c r="BH756" i="1"/>
  <c r="BH757" i="1"/>
  <c r="BH758" i="1"/>
  <c r="BH759" i="1"/>
  <c r="BH760" i="1"/>
  <c r="BH761" i="1"/>
  <c r="BH762" i="1"/>
  <c r="BH763" i="1"/>
  <c r="BH764" i="1"/>
  <c r="BH765" i="1"/>
  <c r="BH766" i="1"/>
  <c r="BH767" i="1"/>
  <c r="BH768" i="1"/>
  <c r="BH769" i="1"/>
  <c r="BH770" i="1"/>
  <c r="BH771" i="1"/>
  <c r="BH772" i="1"/>
  <c r="BH773" i="1"/>
  <c r="BH774" i="1"/>
  <c r="BH775" i="1"/>
  <c r="BH776" i="1"/>
  <c r="BH777" i="1"/>
  <c r="BH778" i="1"/>
  <c r="BH779" i="1"/>
  <c r="BH780" i="1"/>
  <c r="BH781" i="1"/>
  <c r="BH782" i="1"/>
  <c r="BH783" i="1"/>
  <c r="BH784" i="1"/>
  <c r="BH785" i="1"/>
  <c r="BH786" i="1"/>
  <c r="BH787" i="1"/>
  <c r="BH788" i="1"/>
  <c r="BH789" i="1"/>
  <c r="BH790" i="1"/>
  <c r="BH791" i="1"/>
  <c r="BH792" i="1"/>
  <c r="BH793" i="1"/>
  <c r="BH794" i="1"/>
  <c r="BH795" i="1"/>
  <c r="BH796" i="1"/>
  <c r="BH797" i="1"/>
  <c r="BH798" i="1"/>
  <c r="BH799" i="1"/>
  <c r="BH800" i="1"/>
  <c r="BH801" i="1"/>
  <c r="BH802" i="1"/>
  <c r="BH803" i="1"/>
  <c r="BH804" i="1"/>
  <c r="BH805" i="1"/>
  <c r="BH806" i="1"/>
  <c r="BH807" i="1"/>
  <c r="BH808" i="1"/>
  <c r="BH809" i="1"/>
  <c r="BH810" i="1"/>
  <c r="BH811" i="1"/>
  <c r="BH812" i="1"/>
  <c r="BH813" i="1"/>
  <c r="BH814" i="1"/>
  <c r="BH815" i="1"/>
  <c r="BH816" i="1"/>
  <c r="BH817" i="1"/>
  <c r="BH818" i="1"/>
  <c r="BH819" i="1"/>
  <c r="BH820" i="1"/>
  <c r="BH821" i="1"/>
  <c r="BH822" i="1"/>
  <c r="BH823" i="1"/>
  <c r="BH824" i="1"/>
  <c r="BH825" i="1"/>
  <c r="BH826" i="1"/>
  <c r="BH827" i="1"/>
  <c r="BH828" i="1"/>
  <c r="BH829" i="1"/>
  <c r="BH830" i="1"/>
  <c r="BH831" i="1"/>
  <c r="BH832" i="1"/>
  <c r="BH833" i="1"/>
  <c r="BH834" i="1"/>
  <c r="BH835" i="1"/>
  <c r="BH836" i="1"/>
  <c r="BH837" i="1"/>
  <c r="BH838" i="1"/>
  <c r="BH839" i="1"/>
  <c r="BH840" i="1"/>
  <c r="BH841" i="1"/>
  <c r="BH842" i="1"/>
  <c r="BH843" i="1"/>
  <c r="BH844" i="1"/>
  <c r="BH845" i="1"/>
  <c r="BH846" i="1"/>
  <c r="BH847" i="1"/>
  <c r="BH848" i="1"/>
  <c r="BH849" i="1"/>
  <c r="BH850" i="1"/>
  <c r="BH851" i="1"/>
  <c r="BH852" i="1"/>
  <c r="BH853" i="1"/>
  <c r="BH854" i="1"/>
  <c r="BH855" i="1"/>
  <c r="BH856" i="1"/>
  <c r="BH857" i="1"/>
  <c r="BH858" i="1"/>
  <c r="BH859" i="1"/>
  <c r="BH860" i="1"/>
  <c r="BH861" i="1"/>
  <c r="BH862" i="1"/>
  <c r="BH863" i="1"/>
  <c r="BH864" i="1"/>
  <c r="BH865" i="1"/>
  <c r="BH866" i="1"/>
  <c r="BH867" i="1"/>
  <c r="BH868" i="1"/>
  <c r="BH869" i="1"/>
  <c r="BH870" i="1"/>
  <c r="BH871" i="1"/>
  <c r="BH872" i="1"/>
  <c r="BH873" i="1"/>
  <c r="BH874" i="1"/>
  <c r="BH875" i="1"/>
  <c r="BH876" i="1"/>
  <c r="BH877" i="1"/>
  <c r="BH878" i="1"/>
  <c r="BH879" i="1"/>
  <c r="BH880" i="1"/>
  <c r="BH881" i="1"/>
  <c r="BH882" i="1"/>
  <c r="BH883" i="1"/>
  <c r="BH884" i="1"/>
  <c r="BH885" i="1"/>
  <c r="BH886" i="1"/>
  <c r="BH887" i="1"/>
  <c r="BH888" i="1"/>
  <c r="BH889" i="1"/>
  <c r="BH890" i="1"/>
  <c r="BH891" i="1"/>
  <c r="BH892" i="1"/>
  <c r="BH893" i="1"/>
  <c r="BH894" i="1"/>
  <c r="BH895" i="1"/>
  <c r="BH896" i="1"/>
  <c r="BH897" i="1"/>
  <c r="BH898" i="1"/>
  <c r="BH899" i="1"/>
  <c r="BH900" i="1"/>
  <c r="BH901" i="1"/>
  <c r="BH902" i="1"/>
  <c r="BH903" i="1"/>
  <c r="BH904" i="1"/>
  <c r="BH905" i="1"/>
  <c r="BH906" i="1"/>
  <c r="BH907" i="1"/>
  <c r="BH908" i="1"/>
  <c r="BH909" i="1"/>
  <c r="BH910" i="1"/>
  <c r="BH911" i="1"/>
  <c r="BH912" i="1"/>
  <c r="BH913" i="1"/>
  <c r="BH914" i="1"/>
  <c r="BH915" i="1"/>
  <c r="BH916" i="1"/>
  <c r="BH917" i="1"/>
  <c r="BH918" i="1"/>
  <c r="BH919" i="1"/>
  <c r="BH920" i="1"/>
  <c r="BH921" i="1"/>
  <c r="BH922" i="1"/>
  <c r="BH923" i="1"/>
  <c r="BH924" i="1"/>
  <c r="BH925" i="1"/>
  <c r="BH926" i="1"/>
  <c r="BH927" i="1"/>
  <c r="BH928" i="1"/>
  <c r="BH929" i="1"/>
  <c r="BH930" i="1"/>
  <c r="BH931" i="1"/>
  <c r="BH932" i="1"/>
  <c r="BH933" i="1"/>
  <c r="BH934" i="1"/>
  <c r="BH935" i="1"/>
  <c r="BH936" i="1"/>
  <c r="BH937" i="1"/>
  <c r="BH938" i="1"/>
  <c r="BH939" i="1"/>
  <c r="BH940" i="1"/>
  <c r="BH941" i="1"/>
  <c r="BH942" i="1"/>
  <c r="BH943" i="1"/>
  <c r="BH944" i="1"/>
  <c r="BH945" i="1"/>
  <c r="BH946" i="1"/>
  <c r="BH947" i="1"/>
  <c r="BH948" i="1"/>
  <c r="BH949" i="1"/>
  <c r="BH950" i="1"/>
  <c r="BH951" i="1"/>
  <c r="BH952" i="1"/>
  <c r="BH953" i="1"/>
  <c r="BH954" i="1"/>
  <c r="BH955" i="1"/>
  <c r="BH956" i="1"/>
  <c r="BH957" i="1"/>
  <c r="BH958" i="1"/>
  <c r="BH959" i="1"/>
  <c r="BH960" i="1"/>
  <c r="BH961" i="1"/>
  <c r="BH962" i="1"/>
  <c r="BH963" i="1"/>
  <c r="BH964" i="1"/>
  <c r="BH965" i="1"/>
  <c r="BH966" i="1"/>
  <c r="BH967" i="1"/>
  <c r="BH968" i="1"/>
  <c r="BH969" i="1"/>
  <c r="BH970" i="1"/>
  <c r="BH971" i="1"/>
  <c r="BH972" i="1"/>
  <c r="BH973" i="1"/>
  <c r="BH974" i="1"/>
  <c r="BH975" i="1"/>
  <c r="BH976" i="1"/>
  <c r="BH977" i="1"/>
  <c r="BH978" i="1"/>
  <c r="BH979" i="1"/>
  <c r="BH980" i="1"/>
  <c r="BH981" i="1"/>
  <c r="BH982" i="1"/>
  <c r="BH983" i="1"/>
  <c r="BH984" i="1"/>
  <c r="BH985" i="1"/>
  <c r="BH986" i="1"/>
  <c r="BH987" i="1"/>
  <c r="BH988" i="1"/>
  <c r="BH989" i="1"/>
  <c r="BH990" i="1"/>
  <c r="BH991" i="1"/>
  <c r="BH992" i="1"/>
  <c r="BH993" i="1"/>
  <c r="BH994" i="1"/>
  <c r="BH995" i="1"/>
  <c r="BH996" i="1"/>
  <c r="BH997" i="1"/>
  <c r="BH998" i="1"/>
  <c r="BH999" i="1"/>
  <c r="BH1000" i="1"/>
  <c r="BH1001" i="1"/>
  <c r="BH1002" i="1"/>
  <c r="BH1003" i="1"/>
  <c r="BH1004" i="1"/>
  <c r="BH1005" i="1"/>
  <c r="BH1006" i="1"/>
  <c r="BH1007" i="1"/>
  <c r="BH1008" i="1"/>
  <c r="BH1009" i="1"/>
  <c r="BH1010" i="1"/>
  <c r="BH1011" i="1"/>
  <c r="BH1012" i="1"/>
  <c r="BH1013" i="1"/>
  <c r="BH1014" i="1"/>
  <c r="BH1015" i="1"/>
  <c r="BH1016" i="1"/>
  <c r="BH1017" i="1"/>
  <c r="BH1018" i="1"/>
  <c r="BH1019" i="1"/>
  <c r="BH1020" i="1"/>
  <c r="BH1021" i="1"/>
  <c r="BH1022" i="1"/>
  <c r="BH1023" i="1"/>
  <c r="BH1024" i="1"/>
  <c r="BH1025" i="1"/>
  <c r="BH1026" i="1"/>
  <c r="BH1027" i="1"/>
  <c r="BH1028" i="1"/>
  <c r="BH1029" i="1"/>
  <c r="BH1030" i="1"/>
  <c r="BH1031" i="1"/>
  <c r="BH1032" i="1"/>
  <c r="BH1033" i="1"/>
  <c r="BH1034" i="1"/>
  <c r="BH1035" i="1"/>
  <c r="BH1036" i="1"/>
  <c r="BH1037" i="1"/>
  <c r="BH1038" i="1"/>
  <c r="BH1039" i="1"/>
  <c r="BH1040" i="1"/>
  <c r="BH1041" i="1"/>
  <c r="BH1042" i="1"/>
  <c r="BH1043" i="1"/>
  <c r="BH1044" i="1"/>
  <c r="BH1045" i="1"/>
  <c r="BH1046" i="1"/>
  <c r="BH1047" i="1"/>
  <c r="BH1048" i="1"/>
  <c r="BH1049" i="1"/>
  <c r="BH1050" i="1"/>
  <c r="BH1051" i="1"/>
  <c r="BH1052" i="1"/>
  <c r="BH1053" i="1"/>
  <c r="BH1054" i="1"/>
  <c r="BH1055" i="1"/>
  <c r="BH1056" i="1"/>
  <c r="BH1057" i="1"/>
  <c r="BH1058" i="1"/>
  <c r="BH1059" i="1"/>
  <c r="BH1060" i="1"/>
  <c r="BH1061" i="1"/>
  <c r="BH1062" i="1"/>
  <c r="BH1063" i="1"/>
  <c r="BH1064" i="1"/>
  <c r="BH1065" i="1"/>
  <c r="BH1066" i="1"/>
  <c r="BH1067" i="1"/>
  <c r="BH1068" i="1"/>
  <c r="BH1069" i="1"/>
  <c r="BH1070" i="1"/>
  <c r="BH1071" i="1"/>
  <c r="BH1072" i="1"/>
  <c r="BH1073" i="1"/>
  <c r="BH1074" i="1"/>
  <c r="BH1075" i="1"/>
  <c r="BH1076" i="1"/>
  <c r="BH1077" i="1"/>
  <c r="BH1078" i="1"/>
  <c r="BH1079" i="1"/>
  <c r="BH1080" i="1"/>
  <c r="BH1081" i="1"/>
  <c r="BH1082" i="1"/>
  <c r="BH1083" i="1"/>
  <c r="BH1084" i="1"/>
  <c r="BH1085" i="1"/>
  <c r="BH1086" i="1"/>
  <c r="BH1087" i="1"/>
  <c r="BH1088" i="1"/>
  <c r="BH1089" i="1"/>
  <c r="BH1090" i="1"/>
  <c r="BH1091" i="1"/>
  <c r="BH1092" i="1"/>
  <c r="BH1093" i="1"/>
  <c r="BH1094" i="1"/>
  <c r="BH1095" i="1"/>
  <c r="BH1096" i="1"/>
  <c r="BH1097" i="1"/>
  <c r="BH1098" i="1"/>
  <c r="BH1099" i="1"/>
  <c r="BH1100" i="1"/>
  <c r="BH1101" i="1"/>
  <c r="BH1102" i="1"/>
  <c r="BH1103" i="1"/>
  <c r="R27" i="9"/>
  <c r="Q27" i="9"/>
  <c r="P27" i="9"/>
  <c r="O27" i="9"/>
  <c r="N27" i="9"/>
  <c r="M27" i="9"/>
  <c r="L27" i="9"/>
  <c r="K27" i="9"/>
  <c r="J27" i="9"/>
  <c r="I27" i="9"/>
  <c r="H27" i="9"/>
  <c r="G27" i="9"/>
  <c r="F27" i="9"/>
  <c r="R26" i="9"/>
  <c r="Q26" i="9"/>
  <c r="P26" i="9"/>
  <c r="O26" i="9"/>
  <c r="N26" i="9"/>
  <c r="M26" i="9"/>
  <c r="L26" i="9"/>
  <c r="K26" i="9"/>
  <c r="J26" i="9"/>
  <c r="I26" i="9"/>
  <c r="H26" i="9"/>
  <c r="G26" i="9"/>
  <c r="F26" i="9"/>
  <c r="E26" i="9"/>
  <c r="R25" i="9"/>
  <c r="Q25" i="9"/>
  <c r="P25" i="9"/>
  <c r="O25" i="9"/>
  <c r="N25" i="9"/>
  <c r="M25" i="9"/>
  <c r="L25" i="9"/>
  <c r="K25" i="9"/>
  <c r="J25" i="9"/>
  <c r="I25" i="9"/>
  <c r="H25" i="9"/>
  <c r="G25" i="9"/>
  <c r="F25" i="9"/>
  <c r="E25" i="9"/>
  <c r="R24" i="9"/>
  <c r="Q24" i="9"/>
  <c r="P24" i="9"/>
  <c r="O24" i="9"/>
  <c r="N24" i="9"/>
  <c r="M24" i="9"/>
  <c r="L24" i="9"/>
  <c r="K24" i="9"/>
  <c r="J24" i="9"/>
  <c r="I24" i="9"/>
  <c r="H24" i="9"/>
  <c r="G24" i="9"/>
  <c r="F24" i="9"/>
  <c r="E24" i="9"/>
  <c r="R23" i="9"/>
  <c r="Q23" i="9"/>
  <c r="P23" i="9"/>
  <c r="O23" i="9"/>
  <c r="N23" i="9"/>
  <c r="M23" i="9"/>
  <c r="L23" i="9"/>
  <c r="K23" i="9"/>
  <c r="J23" i="9"/>
  <c r="I23" i="9"/>
  <c r="H23" i="9"/>
  <c r="G23" i="9"/>
  <c r="F23" i="9"/>
  <c r="E23" i="9"/>
  <c r="R22" i="9"/>
  <c r="Q22" i="9"/>
  <c r="P22" i="9"/>
  <c r="O22" i="9"/>
  <c r="N22" i="9"/>
  <c r="M22" i="9"/>
  <c r="L22" i="9"/>
  <c r="K22" i="9"/>
  <c r="J22" i="9"/>
  <c r="I22" i="9"/>
  <c r="H22" i="9"/>
  <c r="G22" i="9"/>
  <c r="F22" i="9"/>
  <c r="E22" i="9"/>
  <c r="R21" i="9"/>
  <c r="Q21" i="9"/>
  <c r="P21" i="9"/>
  <c r="O21" i="9"/>
  <c r="N21" i="9"/>
  <c r="M21" i="9"/>
  <c r="L21" i="9"/>
  <c r="K21" i="9"/>
  <c r="J21" i="9"/>
  <c r="I21" i="9"/>
  <c r="H21" i="9"/>
  <c r="G21" i="9"/>
  <c r="F21" i="9"/>
  <c r="R20" i="9"/>
  <c r="Q20" i="9"/>
  <c r="P20" i="9"/>
  <c r="O20" i="9"/>
  <c r="N20" i="9"/>
  <c r="M20" i="9"/>
  <c r="L20" i="9"/>
  <c r="K20" i="9"/>
  <c r="J20" i="9"/>
  <c r="I20" i="9"/>
  <c r="H20" i="9"/>
  <c r="G20" i="9"/>
  <c r="F20" i="9"/>
  <c r="E20" i="9"/>
  <c r="R19" i="9"/>
  <c r="R18" i="9"/>
  <c r="R17" i="9"/>
  <c r="R16" i="9"/>
  <c r="R15" i="9"/>
  <c r="R14" i="9"/>
  <c r="R13" i="9"/>
  <c r="Q13" i="9"/>
  <c r="P13" i="9"/>
  <c r="O13" i="9"/>
  <c r="N13" i="9"/>
  <c r="M13" i="9"/>
  <c r="L13" i="9"/>
  <c r="K13" i="9"/>
  <c r="J13" i="9"/>
  <c r="I13" i="9"/>
  <c r="H13" i="9"/>
  <c r="G13" i="9"/>
  <c r="F13" i="9"/>
  <c r="R12" i="9"/>
  <c r="R11" i="9"/>
  <c r="Q11" i="9"/>
  <c r="P11" i="9"/>
  <c r="O11" i="9"/>
  <c r="N11" i="9"/>
  <c r="M11" i="9"/>
  <c r="L11" i="9"/>
  <c r="K11" i="9"/>
  <c r="J11" i="9"/>
  <c r="I11" i="9"/>
  <c r="H11" i="9"/>
  <c r="G11" i="9"/>
  <c r="F11" i="9"/>
  <c r="R10" i="9"/>
  <c r="E10" i="9"/>
  <c r="R9" i="9"/>
  <c r="R8" i="9"/>
  <c r="E8" i="9"/>
  <c r="R7" i="9"/>
  <c r="R6" i="9"/>
  <c r="R5" i="9"/>
  <c r="E5" i="9"/>
  <c r="D5" i="9"/>
  <c r="C5" i="9"/>
  <c r="B2" i="9"/>
  <c r="B1" i="9"/>
  <c r="Y102" i="8"/>
  <c r="X102" i="8"/>
  <c r="W102" i="8"/>
  <c r="V102" i="8"/>
  <c r="U102" i="8"/>
  <c r="T102" i="8"/>
  <c r="S102" i="8"/>
  <c r="R102" i="8"/>
  <c r="Q102" i="8"/>
  <c r="P102" i="8"/>
  <c r="O102" i="8"/>
  <c r="N102" i="8"/>
  <c r="M102" i="8"/>
  <c r="L102" i="8"/>
  <c r="K102" i="8"/>
  <c r="J102" i="8"/>
  <c r="Y101" i="8"/>
  <c r="X101" i="8"/>
  <c r="W101" i="8"/>
  <c r="V101" i="8"/>
  <c r="U101" i="8"/>
  <c r="T101" i="8"/>
  <c r="S101" i="8"/>
  <c r="R101" i="8"/>
  <c r="Q101" i="8"/>
  <c r="P101" i="8"/>
  <c r="O101" i="8"/>
  <c r="N101" i="8"/>
  <c r="M101" i="8"/>
  <c r="L101" i="8"/>
  <c r="K101" i="8"/>
  <c r="J101" i="8"/>
  <c r="Y100" i="8"/>
  <c r="X100" i="8"/>
  <c r="W100" i="8"/>
  <c r="V100" i="8"/>
  <c r="U100" i="8"/>
  <c r="T100" i="8"/>
  <c r="S100" i="8"/>
  <c r="R100" i="8"/>
  <c r="Q100" i="8"/>
  <c r="P100" i="8"/>
  <c r="O100" i="8"/>
  <c r="N100" i="8"/>
  <c r="M100" i="8"/>
  <c r="L100" i="8"/>
  <c r="K100" i="8"/>
  <c r="J100" i="8"/>
  <c r="Y99" i="8"/>
  <c r="X99" i="8"/>
  <c r="W99" i="8"/>
  <c r="V99" i="8"/>
  <c r="U99" i="8"/>
  <c r="T99" i="8"/>
  <c r="S99" i="8"/>
  <c r="R99" i="8"/>
  <c r="Q99" i="8"/>
  <c r="P99" i="8"/>
  <c r="O99" i="8"/>
  <c r="N99" i="8"/>
  <c r="M99" i="8"/>
  <c r="L99" i="8"/>
  <c r="K99" i="8"/>
  <c r="J99" i="8"/>
  <c r="Y98" i="8"/>
  <c r="X98" i="8"/>
  <c r="W98" i="8"/>
  <c r="V98" i="8"/>
  <c r="U98" i="8"/>
  <c r="T98" i="8"/>
  <c r="S98" i="8"/>
  <c r="R98" i="8"/>
  <c r="Q98" i="8"/>
  <c r="P98" i="8"/>
  <c r="O98" i="8"/>
  <c r="N98" i="8"/>
  <c r="M98" i="8"/>
  <c r="L98" i="8"/>
  <c r="K98" i="8"/>
  <c r="J98" i="8"/>
  <c r="Y97" i="8"/>
  <c r="X97" i="8"/>
  <c r="W97" i="8"/>
  <c r="V97" i="8"/>
  <c r="U97" i="8"/>
  <c r="T97" i="8"/>
  <c r="S97" i="8"/>
  <c r="R97" i="8"/>
  <c r="Q97" i="8"/>
  <c r="P97" i="8"/>
  <c r="O97" i="8"/>
  <c r="N97" i="8"/>
  <c r="M97" i="8"/>
  <c r="L97" i="8"/>
  <c r="K97" i="8"/>
  <c r="J97" i="8"/>
  <c r="Y96" i="8"/>
  <c r="X96" i="8"/>
  <c r="W96" i="8"/>
  <c r="V96" i="8"/>
  <c r="U96" i="8"/>
  <c r="T96" i="8"/>
  <c r="S96" i="8"/>
  <c r="R96" i="8"/>
  <c r="Q96" i="8"/>
  <c r="P96" i="8"/>
  <c r="O96" i="8"/>
  <c r="N96" i="8"/>
  <c r="M96" i="8"/>
  <c r="L96" i="8"/>
  <c r="K96" i="8"/>
  <c r="J96" i="8"/>
  <c r="Y95" i="8"/>
  <c r="X95" i="8"/>
  <c r="W95" i="8"/>
  <c r="V95" i="8"/>
  <c r="U95" i="8"/>
  <c r="T95" i="8"/>
  <c r="S95" i="8"/>
  <c r="R95" i="8"/>
  <c r="Q95" i="8"/>
  <c r="P95" i="8"/>
  <c r="O95" i="8"/>
  <c r="N95" i="8"/>
  <c r="M95" i="8"/>
  <c r="L95" i="8"/>
  <c r="K95" i="8"/>
  <c r="J95" i="8"/>
  <c r="Y94" i="8"/>
  <c r="X94" i="8"/>
  <c r="W94" i="8"/>
  <c r="V94" i="8"/>
  <c r="U94" i="8"/>
  <c r="T94" i="8"/>
  <c r="S94" i="8"/>
  <c r="R94" i="8"/>
  <c r="Q94" i="8"/>
  <c r="P94" i="8"/>
  <c r="O94" i="8"/>
  <c r="N94" i="8"/>
  <c r="M94" i="8"/>
  <c r="L94" i="8"/>
  <c r="K94" i="8"/>
  <c r="J94" i="8"/>
  <c r="Y93" i="8"/>
  <c r="X93" i="8"/>
  <c r="W93" i="8"/>
  <c r="V93" i="8"/>
  <c r="U93" i="8"/>
  <c r="T93" i="8"/>
  <c r="S93" i="8"/>
  <c r="R93" i="8"/>
  <c r="Q93" i="8"/>
  <c r="P93" i="8"/>
  <c r="O93" i="8"/>
  <c r="N93" i="8"/>
  <c r="M93" i="8"/>
  <c r="L93" i="8"/>
  <c r="K93" i="8"/>
  <c r="J93" i="8"/>
  <c r="Y92" i="8"/>
  <c r="X92" i="8"/>
  <c r="W92" i="8"/>
  <c r="V92" i="8"/>
  <c r="U92" i="8"/>
  <c r="T92" i="8"/>
  <c r="S92" i="8"/>
  <c r="R92" i="8"/>
  <c r="Q92" i="8"/>
  <c r="P92" i="8"/>
  <c r="O92" i="8"/>
  <c r="N92" i="8"/>
  <c r="M92" i="8"/>
  <c r="L92" i="8"/>
  <c r="K92" i="8"/>
  <c r="J92" i="8"/>
  <c r="Y91" i="8"/>
  <c r="X91" i="8"/>
  <c r="W91" i="8"/>
  <c r="V91" i="8"/>
  <c r="U91" i="8"/>
  <c r="T91" i="8"/>
  <c r="S91" i="8"/>
  <c r="R91" i="8"/>
  <c r="Q91" i="8"/>
  <c r="P91" i="8"/>
  <c r="O91" i="8"/>
  <c r="N91" i="8"/>
  <c r="M91" i="8"/>
  <c r="L91" i="8"/>
  <c r="K91" i="8"/>
  <c r="J91" i="8"/>
  <c r="Y90" i="8"/>
  <c r="X90" i="8"/>
  <c r="W90" i="8"/>
  <c r="V90" i="8"/>
  <c r="U90" i="8"/>
  <c r="T90" i="8"/>
  <c r="S90" i="8"/>
  <c r="R90" i="8"/>
  <c r="Q90" i="8"/>
  <c r="P90" i="8"/>
  <c r="O90" i="8"/>
  <c r="N90" i="8"/>
  <c r="M90" i="8"/>
  <c r="L90" i="8"/>
  <c r="K90" i="8"/>
  <c r="J90" i="8"/>
  <c r="Y89" i="8"/>
  <c r="X89" i="8"/>
  <c r="W89" i="8"/>
  <c r="V89" i="8"/>
  <c r="U89" i="8"/>
  <c r="T89" i="8"/>
  <c r="S89" i="8"/>
  <c r="R89" i="8"/>
  <c r="Q89" i="8"/>
  <c r="P89" i="8"/>
  <c r="O89" i="8"/>
  <c r="N89" i="8"/>
  <c r="M89" i="8"/>
  <c r="L89" i="8"/>
  <c r="K89" i="8"/>
  <c r="J89" i="8"/>
  <c r="Y88" i="8"/>
  <c r="X88" i="8"/>
  <c r="W88" i="8"/>
  <c r="V88" i="8"/>
  <c r="U88" i="8"/>
  <c r="T88" i="8"/>
  <c r="S88" i="8"/>
  <c r="R88" i="8"/>
  <c r="Q88" i="8"/>
  <c r="P88" i="8"/>
  <c r="O88" i="8"/>
  <c r="N88" i="8"/>
  <c r="M88" i="8"/>
  <c r="L88" i="8"/>
  <c r="K88" i="8"/>
  <c r="J88" i="8"/>
  <c r="Y87" i="8"/>
  <c r="X87" i="8"/>
  <c r="W87" i="8"/>
  <c r="V87" i="8"/>
  <c r="U87" i="8"/>
  <c r="T87" i="8"/>
  <c r="S87" i="8"/>
  <c r="R87" i="8"/>
  <c r="Q87" i="8"/>
  <c r="P87" i="8"/>
  <c r="O87" i="8"/>
  <c r="N87" i="8"/>
  <c r="M87" i="8"/>
  <c r="L87" i="8"/>
  <c r="K87" i="8"/>
  <c r="J87" i="8"/>
  <c r="Y86" i="8"/>
  <c r="X86" i="8"/>
  <c r="W86" i="8"/>
  <c r="V86" i="8"/>
  <c r="U86" i="8"/>
  <c r="T86" i="8"/>
  <c r="S86" i="8"/>
  <c r="R86" i="8"/>
  <c r="Q86" i="8"/>
  <c r="P86" i="8"/>
  <c r="O86" i="8"/>
  <c r="N86" i="8"/>
  <c r="M86" i="8"/>
  <c r="L86" i="8"/>
  <c r="K86" i="8"/>
  <c r="J86" i="8"/>
  <c r="Y85" i="8"/>
  <c r="X85" i="8"/>
  <c r="W85" i="8"/>
  <c r="V85" i="8"/>
  <c r="U85" i="8"/>
  <c r="T85" i="8"/>
  <c r="S85" i="8"/>
  <c r="R85" i="8"/>
  <c r="Q85" i="8"/>
  <c r="P85" i="8"/>
  <c r="O85" i="8"/>
  <c r="N85" i="8"/>
  <c r="M85" i="8"/>
  <c r="L85" i="8"/>
  <c r="K85" i="8"/>
  <c r="J85" i="8"/>
  <c r="Y84" i="8"/>
  <c r="X84" i="8"/>
  <c r="W84" i="8"/>
  <c r="V84" i="8"/>
  <c r="U84" i="8"/>
  <c r="T84" i="8"/>
  <c r="S84" i="8"/>
  <c r="R84" i="8"/>
  <c r="Q84" i="8"/>
  <c r="P84" i="8"/>
  <c r="O84" i="8"/>
  <c r="N84" i="8"/>
  <c r="M84" i="8"/>
  <c r="L84" i="8"/>
  <c r="K84" i="8"/>
  <c r="J84" i="8"/>
  <c r="Y83" i="8"/>
  <c r="X83" i="8"/>
  <c r="W83" i="8"/>
  <c r="V83" i="8"/>
  <c r="U83" i="8"/>
  <c r="T83" i="8"/>
  <c r="S83" i="8"/>
  <c r="R83" i="8"/>
  <c r="Q83" i="8"/>
  <c r="P83" i="8"/>
  <c r="O83" i="8"/>
  <c r="N83" i="8"/>
  <c r="M83" i="8"/>
  <c r="L83" i="8"/>
  <c r="K83" i="8"/>
  <c r="J83" i="8"/>
  <c r="Y82" i="8"/>
  <c r="X82" i="8"/>
  <c r="W82" i="8"/>
  <c r="V82" i="8"/>
  <c r="U82" i="8"/>
  <c r="T82" i="8"/>
  <c r="S82" i="8"/>
  <c r="R82" i="8"/>
  <c r="Q82" i="8"/>
  <c r="P82" i="8"/>
  <c r="O82" i="8"/>
  <c r="N82" i="8"/>
  <c r="M82" i="8"/>
  <c r="L82" i="8"/>
  <c r="K82" i="8"/>
  <c r="J82" i="8"/>
  <c r="Y81" i="8"/>
  <c r="X81" i="8"/>
  <c r="W81" i="8"/>
  <c r="V81" i="8"/>
  <c r="U81" i="8"/>
  <c r="T81" i="8"/>
  <c r="S81" i="8"/>
  <c r="R81" i="8"/>
  <c r="Q81" i="8"/>
  <c r="P81" i="8"/>
  <c r="O81" i="8"/>
  <c r="N81" i="8"/>
  <c r="M81" i="8"/>
  <c r="L81" i="8"/>
  <c r="K81" i="8"/>
  <c r="J81" i="8"/>
  <c r="Y80" i="8"/>
  <c r="X80" i="8"/>
  <c r="W80" i="8"/>
  <c r="V80" i="8"/>
  <c r="U80" i="8"/>
  <c r="T80" i="8"/>
  <c r="S80" i="8"/>
  <c r="R80" i="8"/>
  <c r="Q80" i="8"/>
  <c r="P80" i="8"/>
  <c r="O80" i="8"/>
  <c r="N80" i="8"/>
  <c r="M80" i="8"/>
  <c r="L80" i="8"/>
  <c r="K80" i="8"/>
  <c r="J80" i="8"/>
  <c r="Y79" i="8"/>
  <c r="X79" i="8"/>
  <c r="W79" i="8"/>
  <c r="V79" i="8"/>
  <c r="U79" i="8"/>
  <c r="T79" i="8"/>
  <c r="S79" i="8"/>
  <c r="R79" i="8"/>
  <c r="Q79" i="8"/>
  <c r="P79" i="8"/>
  <c r="O79" i="8"/>
  <c r="N79" i="8"/>
  <c r="M79" i="8"/>
  <c r="L79" i="8"/>
  <c r="K79" i="8"/>
  <c r="J79" i="8"/>
  <c r="Y78" i="8"/>
  <c r="X78" i="8"/>
  <c r="W78" i="8"/>
  <c r="V78" i="8"/>
  <c r="U78" i="8"/>
  <c r="T78" i="8"/>
  <c r="S78" i="8"/>
  <c r="R78" i="8"/>
  <c r="Q78" i="8"/>
  <c r="P78" i="8"/>
  <c r="O78" i="8"/>
  <c r="N78" i="8"/>
  <c r="M78" i="8"/>
  <c r="L78" i="8"/>
  <c r="K78" i="8"/>
  <c r="J78" i="8"/>
  <c r="Y77" i="8"/>
  <c r="X77" i="8"/>
  <c r="W77" i="8"/>
  <c r="V77" i="8"/>
  <c r="U77" i="8"/>
  <c r="T77" i="8"/>
  <c r="S77" i="8"/>
  <c r="R77" i="8"/>
  <c r="Q77" i="8"/>
  <c r="P77" i="8"/>
  <c r="O77" i="8"/>
  <c r="N77" i="8"/>
  <c r="M77" i="8"/>
  <c r="L77" i="8"/>
  <c r="K77" i="8"/>
  <c r="J77" i="8"/>
  <c r="Y76" i="8"/>
  <c r="X76" i="8"/>
  <c r="W76" i="8"/>
  <c r="V76" i="8"/>
  <c r="U76" i="8"/>
  <c r="T76" i="8"/>
  <c r="S76" i="8"/>
  <c r="R76" i="8"/>
  <c r="Q76" i="8"/>
  <c r="P76" i="8"/>
  <c r="O76" i="8"/>
  <c r="N76" i="8"/>
  <c r="M76" i="8"/>
  <c r="L76" i="8"/>
  <c r="K76" i="8"/>
  <c r="J76" i="8"/>
  <c r="Y75" i="8"/>
  <c r="X75" i="8"/>
  <c r="W75" i="8"/>
  <c r="V75" i="8"/>
  <c r="U75" i="8"/>
  <c r="T75" i="8"/>
  <c r="S75" i="8"/>
  <c r="R75" i="8"/>
  <c r="Q75" i="8"/>
  <c r="P75" i="8"/>
  <c r="O75" i="8"/>
  <c r="N75" i="8"/>
  <c r="M75" i="8"/>
  <c r="L75" i="8"/>
  <c r="K75" i="8"/>
  <c r="J75" i="8"/>
  <c r="Y74" i="8"/>
  <c r="X74" i="8"/>
  <c r="W74" i="8"/>
  <c r="V74" i="8"/>
  <c r="U74" i="8"/>
  <c r="T74" i="8"/>
  <c r="S74" i="8"/>
  <c r="R74" i="8"/>
  <c r="Q74" i="8"/>
  <c r="P74" i="8"/>
  <c r="O74" i="8"/>
  <c r="N74" i="8"/>
  <c r="M74" i="8"/>
  <c r="L74" i="8"/>
  <c r="K74" i="8"/>
  <c r="J74" i="8"/>
  <c r="Y73" i="8"/>
  <c r="X73" i="8"/>
  <c r="W73" i="8"/>
  <c r="V73" i="8"/>
  <c r="U73" i="8"/>
  <c r="T73" i="8"/>
  <c r="S73" i="8"/>
  <c r="R73" i="8"/>
  <c r="Q73" i="8"/>
  <c r="P73" i="8"/>
  <c r="O73" i="8"/>
  <c r="N73" i="8"/>
  <c r="M73" i="8"/>
  <c r="L73" i="8"/>
  <c r="K73" i="8"/>
  <c r="J73" i="8"/>
  <c r="Y72" i="8"/>
  <c r="X72" i="8"/>
  <c r="W72" i="8"/>
  <c r="V72" i="8"/>
  <c r="U72" i="8"/>
  <c r="T72" i="8"/>
  <c r="S72" i="8"/>
  <c r="R72" i="8"/>
  <c r="Q72" i="8"/>
  <c r="P72" i="8"/>
  <c r="O72" i="8"/>
  <c r="N72" i="8"/>
  <c r="M72" i="8"/>
  <c r="L72" i="8"/>
  <c r="K72" i="8"/>
  <c r="J72" i="8"/>
  <c r="Y71" i="8"/>
  <c r="X71" i="8"/>
  <c r="W71" i="8"/>
  <c r="V71" i="8"/>
  <c r="U71" i="8"/>
  <c r="T71" i="8"/>
  <c r="S71" i="8"/>
  <c r="R71" i="8"/>
  <c r="Q71" i="8"/>
  <c r="P71" i="8"/>
  <c r="O71" i="8"/>
  <c r="N71" i="8"/>
  <c r="M71" i="8"/>
  <c r="L71" i="8"/>
  <c r="K71" i="8"/>
  <c r="J71" i="8"/>
  <c r="Y70" i="8"/>
  <c r="X70" i="8"/>
  <c r="W70" i="8"/>
  <c r="V70" i="8"/>
  <c r="U70" i="8"/>
  <c r="T70" i="8"/>
  <c r="S70" i="8"/>
  <c r="R70" i="8"/>
  <c r="Q70" i="8"/>
  <c r="P70" i="8"/>
  <c r="O70" i="8"/>
  <c r="N70" i="8"/>
  <c r="M70" i="8"/>
  <c r="L70" i="8"/>
  <c r="K70" i="8"/>
  <c r="J70" i="8"/>
  <c r="Y69" i="8"/>
  <c r="X69" i="8"/>
  <c r="W69" i="8"/>
  <c r="V69" i="8"/>
  <c r="U69" i="8"/>
  <c r="T69" i="8"/>
  <c r="S69" i="8"/>
  <c r="R69" i="8"/>
  <c r="Q69" i="8"/>
  <c r="P69" i="8"/>
  <c r="O69" i="8"/>
  <c r="N69" i="8"/>
  <c r="M69" i="8"/>
  <c r="L69" i="8"/>
  <c r="K69" i="8"/>
  <c r="J69" i="8"/>
  <c r="Y68" i="8"/>
  <c r="X68" i="8"/>
  <c r="W68" i="8"/>
  <c r="V68" i="8"/>
  <c r="U68" i="8"/>
  <c r="T68" i="8"/>
  <c r="S68" i="8"/>
  <c r="R68" i="8"/>
  <c r="Q68" i="8"/>
  <c r="P68" i="8"/>
  <c r="O68" i="8"/>
  <c r="N68" i="8"/>
  <c r="M68" i="8"/>
  <c r="L68" i="8"/>
  <c r="K68" i="8"/>
  <c r="J68" i="8"/>
  <c r="Y67" i="8"/>
  <c r="X67" i="8"/>
  <c r="W67" i="8"/>
  <c r="V67" i="8"/>
  <c r="U67" i="8"/>
  <c r="T67" i="8"/>
  <c r="S67" i="8"/>
  <c r="R67" i="8"/>
  <c r="Q67" i="8"/>
  <c r="P67" i="8"/>
  <c r="O67" i="8"/>
  <c r="N67" i="8"/>
  <c r="M67" i="8"/>
  <c r="L67" i="8"/>
  <c r="K67" i="8"/>
  <c r="J67" i="8"/>
  <c r="Y66" i="8"/>
  <c r="X66" i="8"/>
  <c r="W66" i="8"/>
  <c r="V66" i="8"/>
  <c r="U66" i="8"/>
  <c r="T66" i="8"/>
  <c r="S66" i="8"/>
  <c r="R66" i="8"/>
  <c r="Q66" i="8"/>
  <c r="P66" i="8"/>
  <c r="O66" i="8"/>
  <c r="N66" i="8"/>
  <c r="M66" i="8"/>
  <c r="L66" i="8"/>
  <c r="K66" i="8"/>
  <c r="J66" i="8"/>
  <c r="Y65" i="8"/>
  <c r="X65" i="8"/>
  <c r="W65" i="8"/>
  <c r="V65" i="8"/>
  <c r="U65" i="8"/>
  <c r="T65" i="8"/>
  <c r="S65" i="8"/>
  <c r="R65" i="8"/>
  <c r="Q65" i="8"/>
  <c r="P65" i="8"/>
  <c r="O65" i="8"/>
  <c r="N65" i="8"/>
  <c r="M65" i="8"/>
  <c r="L65" i="8"/>
  <c r="K65" i="8"/>
  <c r="J65" i="8"/>
  <c r="Y64" i="8"/>
  <c r="X64" i="8"/>
  <c r="W64" i="8"/>
  <c r="V64" i="8"/>
  <c r="U64" i="8"/>
  <c r="T64" i="8"/>
  <c r="S64" i="8"/>
  <c r="R64" i="8"/>
  <c r="Q64" i="8"/>
  <c r="P64" i="8"/>
  <c r="O64" i="8"/>
  <c r="N64" i="8"/>
  <c r="M64" i="8"/>
  <c r="L64" i="8"/>
  <c r="K64" i="8"/>
  <c r="J64" i="8"/>
  <c r="Y63" i="8"/>
  <c r="X63" i="8"/>
  <c r="W63" i="8"/>
  <c r="V63" i="8"/>
  <c r="U63" i="8"/>
  <c r="T63" i="8"/>
  <c r="S63" i="8"/>
  <c r="R63" i="8"/>
  <c r="Q63" i="8"/>
  <c r="P63" i="8"/>
  <c r="O63" i="8"/>
  <c r="N63" i="8"/>
  <c r="M63" i="8"/>
  <c r="L63" i="8"/>
  <c r="K63" i="8"/>
  <c r="J63" i="8"/>
  <c r="Y62" i="8"/>
  <c r="X62" i="8"/>
  <c r="W62" i="8"/>
  <c r="V62" i="8"/>
  <c r="U62" i="8"/>
  <c r="T62" i="8"/>
  <c r="S62" i="8"/>
  <c r="R62" i="8"/>
  <c r="Q62" i="8"/>
  <c r="P62" i="8"/>
  <c r="O62" i="8"/>
  <c r="N62" i="8"/>
  <c r="M62" i="8"/>
  <c r="L62" i="8"/>
  <c r="K62" i="8"/>
  <c r="J62" i="8"/>
  <c r="Y61" i="8"/>
  <c r="X61" i="8"/>
  <c r="W61" i="8"/>
  <c r="V61" i="8"/>
  <c r="U61" i="8"/>
  <c r="T61" i="8"/>
  <c r="S61" i="8"/>
  <c r="R61" i="8"/>
  <c r="Q61" i="8"/>
  <c r="P61" i="8"/>
  <c r="O61" i="8"/>
  <c r="N61" i="8"/>
  <c r="M61" i="8"/>
  <c r="L61" i="8"/>
  <c r="K61" i="8"/>
  <c r="J61" i="8"/>
  <c r="Y60" i="8"/>
  <c r="X60" i="8"/>
  <c r="W60" i="8"/>
  <c r="V60" i="8"/>
  <c r="U60" i="8"/>
  <c r="T60" i="8"/>
  <c r="S60" i="8"/>
  <c r="R60" i="8"/>
  <c r="Q60" i="8"/>
  <c r="P60" i="8"/>
  <c r="O60" i="8"/>
  <c r="N60" i="8"/>
  <c r="M60" i="8"/>
  <c r="L60" i="8"/>
  <c r="K60" i="8"/>
  <c r="J60" i="8"/>
  <c r="Y59" i="8"/>
  <c r="X59" i="8"/>
  <c r="W59" i="8"/>
  <c r="V59" i="8"/>
  <c r="U59" i="8"/>
  <c r="T59" i="8"/>
  <c r="S59" i="8"/>
  <c r="R59" i="8"/>
  <c r="Q59" i="8"/>
  <c r="P59" i="8"/>
  <c r="O59" i="8"/>
  <c r="N59" i="8"/>
  <c r="M59" i="8"/>
  <c r="L59" i="8"/>
  <c r="K59" i="8"/>
  <c r="J59" i="8"/>
  <c r="Y58" i="8"/>
  <c r="X58" i="8"/>
  <c r="W58" i="8"/>
  <c r="V58" i="8"/>
  <c r="U58" i="8"/>
  <c r="T58" i="8"/>
  <c r="S58" i="8"/>
  <c r="R58" i="8"/>
  <c r="Q58" i="8"/>
  <c r="P58" i="8"/>
  <c r="O58" i="8"/>
  <c r="N58" i="8"/>
  <c r="M58" i="8"/>
  <c r="L58" i="8"/>
  <c r="K58" i="8"/>
  <c r="J58" i="8"/>
  <c r="Y57" i="8"/>
  <c r="X57" i="8"/>
  <c r="W57" i="8"/>
  <c r="V57" i="8"/>
  <c r="U57" i="8"/>
  <c r="T57" i="8"/>
  <c r="S57" i="8"/>
  <c r="R57" i="8"/>
  <c r="Q57" i="8"/>
  <c r="P57" i="8"/>
  <c r="O57" i="8"/>
  <c r="N57" i="8"/>
  <c r="M57" i="8"/>
  <c r="L57" i="8"/>
  <c r="K57" i="8"/>
  <c r="J57" i="8"/>
  <c r="Y56" i="8"/>
  <c r="X56" i="8"/>
  <c r="W56" i="8"/>
  <c r="V56" i="8"/>
  <c r="U56" i="8"/>
  <c r="T56" i="8"/>
  <c r="S56" i="8"/>
  <c r="R56" i="8"/>
  <c r="Q56" i="8"/>
  <c r="P56" i="8"/>
  <c r="O56" i="8"/>
  <c r="N56" i="8"/>
  <c r="M56" i="8"/>
  <c r="L56" i="8"/>
  <c r="K56" i="8"/>
  <c r="J56" i="8"/>
  <c r="Y55" i="8"/>
  <c r="X55" i="8"/>
  <c r="W55" i="8"/>
  <c r="V55" i="8"/>
  <c r="U55" i="8"/>
  <c r="T55" i="8"/>
  <c r="S55" i="8"/>
  <c r="R55" i="8"/>
  <c r="Q55" i="8"/>
  <c r="P55" i="8"/>
  <c r="O55" i="8"/>
  <c r="N55" i="8"/>
  <c r="M55" i="8"/>
  <c r="L55" i="8"/>
  <c r="K55" i="8"/>
  <c r="J55" i="8"/>
  <c r="Y54" i="8"/>
  <c r="X54" i="8"/>
  <c r="W54" i="8"/>
  <c r="V54" i="8"/>
  <c r="U54" i="8"/>
  <c r="T54" i="8"/>
  <c r="S54" i="8"/>
  <c r="R54" i="8"/>
  <c r="Q54" i="8"/>
  <c r="P54" i="8"/>
  <c r="O54" i="8"/>
  <c r="N54" i="8"/>
  <c r="M54" i="8"/>
  <c r="L54" i="8"/>
  <c r="K54" i="8"/>
  <c r="J54" i="8"/>
  <c r="Y53" i="8"/>
  <c r="X53" i="8"/>
  <c r="W53" i="8"/>
  <c r="V53" i="8"/>
  <c r="U53" i="8"/>
  <c r="T53" i="8"/>
  <c r="S53" i="8"/>
  <c r="R53" i="8"/>
  <c r="Q53" i="8"/>
  <c r="P53" i="8"/>
  <c r="O53" i="8"/>
  <c r="N53" i="8"/>
  <c r="M53" i="8"/>
  <c r="L53" i="8"/>
  <c r="K53" i="8"/>
  <c r="J53" i="8"/>
  <c r="Y52" i="8"/>
  <c r="X52" i="8"/>
  <c r="W52" i="8"/>
  <c r="V52" i="8"/>
  <c r="U52" i="8"/>
  <c r="T52" i="8"/>
  <c r="S52" i="8"/>
  <c r="R52" i="8"/>
  <c r="Q52" i="8"/>
  <c r="P52" i="8"/>
  <c r="O52" i="8"/>
  <c r="N52" i="8"/>
  <c r="M52" i="8"/>
  <c r="L52" i="8"/>
  <c r="K52" i="8"/>
  <c r="J52" i="8"/>
  <c r="Y51" i="8"/>
  <c r="X51" i="8"/>
  <c r="W51" i="8"/>
  <c r="V51" i="8"/>
  <c r="U51" i="8"/>
  <c r="T51" i="8"/>
  <c r="S51" i="8"/>
  <c r="R51" i="8"/>
  <c r="Q51" i="8"/>
  <c r="P51" i="8"/>
  <c r="O51" i="8"/>
  <c r="N51" i="8"/>
  <c r="M51" i="8"/>
  <c r="L51" i="8"/>
  <c r="K51" i="8"/>
  <c r="J51" i="8"/>
  <c r="Y50" i="8"/>
  <c r="X50" i="8"/>
  <c r="W50" i="8"/>
  <c r="V50" i="8"/>
  <c r="U50" i="8"/>
  <c r="T50" i="8"/>
  <c r="S50" i="8"/>
  <c r="R50" i="8"/>
  <c r="Q50" i="8"/>
  <c r="P50" i="8"/>
  <c r="O50" i="8"/>
  <c r="N50" i="8"/>
  <c r="M50" i="8"/>
  <c r="L50" i="8"/>
  <c r="K50" i="8"/>
  <c r="J50" i="8"/>
  <c r="Y49" i="8"/>
  <c r="X49" i="8"/>
  <c r="W49" i="8"/>
  <c r="V49" i="8"/>
  <c r="U49" i="8"/>
  <c r="T49" i="8"/>
  <c r="S49" i="8"/>
  <c r="R49" i="8"/>
  <c r="Q49" i="8"/>
  <c r="P49" i="8"/>
  <c r="O49" i="8"/>
  <c r="N49" i="8"/>
  <c r="M49" i="8"/>
  <c r="L49" i="8"/>
  <c r="K49" i="8"/>
  <c r="J49" i="8"/>
  <c r="Y48" i="8"/>
  <c r="X48" i="8"/>
  <c r="W48" i="8"/>
  <c r="V48" i="8"/>
  <c r="U48" i="8"/>
  <c r="T48" i="8"/>
  <c r="S48" i="8"/>
  <c r="R48" i="8"/>
  <c r="Q48" i="8"/>
  <c r="P48" i="8"/>
  <c r="O48" i="8"/>
  <c r="N48" i="8"/>
  <c r="M48" i="8"/>
  <c r="L48" i="8"/>
  <c r="K48" i="8"/>
  <c r="J48" i="8"/>
  <c r="Y47" i="8"/>
  <c r="X47" i="8"/>
  <c r="W47" i="8"/>
  <c r="V47" i="8"/>
  <c r="U47" i="8"/>
  <c r="T47" i="8"/>
  <c r="S47" i="8"/>
  <c r="R47" i="8"/>
  <c r="Q47" i="8"/>
  <c r="P47" i="8"/>
  <c r="O47" i="8"/>
  <c r="N47" i="8"/>
  <c r="M47" i="8"/>
  <c r="L47" i="8"/>
  <c r="K47" i="8"/>
  <c r="J47" i="8"/>
  <c r="Y46" i="8"/>
  <c r="X46" i="8"/>
  <c r="W46" i="8"/>
  <c r="V46" i="8"/>
  <c r="U46" i="8"/>
  <c r="T46" i="8"/>
  <c r="S46" i="8"/>
  <c r="R46" i="8"/>
  <c r="Q46" i="8"/>
  <c r="P46" i="8"/>
  <c r="O46" i="8"/>
  <c r="N46" i="8"/>
  <c r="M46" i="8"/>
  <c r="L46" i="8"/>
  <c r="K46" i="8"/>
  <c r="J46" i="8"/>
  <c r="Y45" i="8"/>
  <c r="X45" i="8"/>
  <c r="W45" i="8"/>
  <c r="V45" i="8"/>
  <c r="U45" i="8"/>
  <c r="T45" i="8"/>
  <c r="S45" i="8"/>
  <c r="R45" i="8"/>
  <c r="Q45" i="8"/>
  <c r="P45" i="8"/>
  <c r="O45" i="8"/>
  <c r="N45" i="8"/>
  <c r="M45" i="8"/>
  <c r="L45" i="8"/>
  <c r="K45" i="8"/>
  <c r="J45" i="8"/>
  <c r="Y44" i="8"/>
  <c r="X44" i="8"/>
  <c r="W44" i="8"/>
  <c r="V44" i="8"/>
  <c r="U44" i="8"/>
  <c r="T44" i="8"/>
  <c r="S44" i="8"/>
  <c r="R44" i="8"/>
  <c r="Q44" i="8"/>
  <c r="P44" i="8"/>
  <c r="O44" i="8"/>
  <c r="N44" i="8"/>
  <c r="M44" i="8"/>
  <c r="L44" i="8"/>
  <c r="K44" i="8"/>
  <c r="J44" i="8"/>
  <c r="Y43" i="8"/>
  <c r="X43" i="8"/>
  <c r="W43" i="8"/>
  <c r="V43" i="8"/>
  <c r="U43" i="8"/>
  <c r="T43" i="8"/>
  <c r="S43" i="8"/>
  <c r="R43" i="8"/>
  <c r="Q43" i="8"/>
  <c r="P43" i="8"/>
  <c r="O43" i="8"/>
  <c r="N43" i="8"/>
  <c r="M43" i="8"/>
  <c r="L43" i="8"/>
  <c r="K43" i="8"/>
  <c r="J43" i="8"/>
  <c r="Y42" i="8"/>
  <c r="X42" i="8"/>
  <c r="W42" i="8"/>
  <c r="V42" i="8"/>
  <c r="U42" i="8"/>
  <c r="T42" i="8"/>
  <c r="S42" i="8"/>
  <c r="R42" i="8"/>
  <c r="Q42" i="8"/>
  <c r="P42" i="8"/>
  <c r="O42" i="8"/>
  <c r="N42" i="8"/>
  <c r="M42" i="8"/>
  <c r="L42" i="8"/>
  <c r="K42" i="8"/>
  <c r="J42" i="8"/>
  <c r="Y41" i="8"/>
  <c r="X41" i="8"/>
  <c r="W41" i="8"/>
  <c r="V41" i="8"/>
  <c r="U41" i="8"/>
  <c r="T41" i="8"/>
  <c r="S41" i="8"/>
  <c r="R41" i="8"/>
  <c r="Q41" i="8"/>
  <c r="P41" i="8"/>
  <c r="O41" i="8"/>
  <c r="N41" i="8"/>
  <c r="M41" i="8"/>
  <c r="L41" i="8"/>
  <c r="K41" i="8"/>
  <c r="J41" i="8"/>
  <c r="Y40" i="8"/>
  <c r="X40" i="8"/>
  <c r="W40" i="8"/>
  <c r="V40" i="8"/>
  <c r="U40" i="8"/>
  <c r="T40" i="8"/>
  <c r="S40" i="8"/>
  <c r="R40" i="8"/>
  <c r="Q40" i="8"/>
  <c r="P40" i="8"/>
  <c r="O40" i="8"/>
  <c r="N40" i="8"/>
  <c r="M40" i="8"/>
  <c r="L40" i="8"/>
  <c r="K40" i="8"/>
  <c r="J40" i="8"/>
  <c r="Y39" i="8"/>
  <c r="X39" i="8"/>
  <c r="W39" i="8"/>
  <c r="V39" i="8"/>
  <c r="U39" i="8"/>
  <c r="T39" i="8"/>
  <c r="S39" i="8"/>
  <c r="R39" i="8"/>
  <c r="Q39" i="8"/>
  <c r="P39" i="8"/>
  <c r="O39" i="8"/>
  <c r="N39" i="8"/>
  <c r="M39" i="8"/>
  <c r="L39" i="8"/>
  <c r="K39" i="8"/>
  <c r="J39" i="8"/>
  <c r="Y38" i="8"/>
  <c r="X38" i="8"/>
  <c r="W38" i="8"/>
  <c r="V38" i="8"/>
  <c r="U38" i="8"/>
  <c r="T38" i="8"/>
  <c r="S38" i="8"/>
  <c r="R38" i="8"/>
  <c r="Q38" i="8"/>
  <c r="P38" i="8"/>
  <c r="O38" i="8"/>
  <c r="N38" i="8"/>
  <c r="M38" i="8"/>
  <c r="L38" i="8"/>
  <c r="K38" i="8"/>
  <c r="J38" i="8"/>
  <c r="Y37" i="8"/>
  <c r="X37" i="8"/>
  <c r="W37" i="8"/>
  <c r="V37" i="8"/>
  <c r="U37" i="8"/>
  <c r="T37" i="8"/>
  <c r="S37" i="8"/>
  <c r="R37" i="8"/>
  <c r="Q37" i="8"/>
  <c r="P37" i="8"/>
  <c r="O37" i="8"/>
  <c r="N37" i="8"/>
  <c r="M37" i="8"/>
  <c r="L37" i="8"/>
  <c r="K37" i="8"/>
  <c r="J37" i="8"/>
  <c r="Y36" i="8"/>
  <c r="X36" i="8"/>
  <c r="W36" i="8"/>
  <c r="V36" i="8"/>
  <c r="U36" i="8"/>
  <c r="T36" i="8"/>
  <c r="S36" i="8"/>
  <c r="R36" i="8"/>
  <c r="Q36" i="8"/>
  <c r="P36" i="8"/>
  <c r="O36" i="8"/>
  <c r="N36" i="8"/>
  <c r="M36" i="8"/>
  <c r="L36" i="8"/>
  <c r="K36" i="8"/>
  <c r="J36" i="8"/>
  <c r="Y35" i="8"/>
  <c r="X35" i="8"/>
  <c r="W35" i="8"/>
  <c r="V35" i="8"/>
  <c r="U35" i="8"/>
  <c r="T35" i="8"/>
  <c r="S35" i="8"/>
  <c r="R35" i="8"/>
  <c r="Q35" i="8"/>
  <c r="P35" i="8"/>
  <c r="O35" i="8"/>
  <c r="N35" i="8"/>
  <c r="M35" i="8"/>
  <c r="L35" i="8"/>
  <c r="K35" i="8"/>
  <c r="J35" i="8"/>
  <c r="Y34" i="8"/>
  <c r="X34" i="8"/>
  <c r="W34" i="8"/>
  <c r="V34" i="8"/>
  <c r="U34" i="8"/>
  <c r="T34" i="8"/>
  <c r="S34" i="8"/>
  <c r="R34" i="8"/>
  <c r="Q34" i="8"/>
  <c r="P34" i="8"/>
  <c r="O34" i="8"/>
  <c r="N34" i="8"/>
  <c r="M34" i="8"/>
  <c r="L34" i="8"/>
  <c r="K34" i="8"/>
  <c r="J34" i="8"/>
  <c r="Y33" i="8"/>
  <c r="X33" i="8"/>
  <c r="W33" i="8"/>
  <c r="V33" i="8"/>
  <c r="U33" i="8"/>
  <c r="T33" i="8"/>
  <c r="S33" i="8"/>
  <c r="R33" i="8"/>
  <c r="Q33" i="8"/>
  <c r="P33" i="8"/>
  <c r="O33" i="8"/>
  <c r="N33" i="8"/>
  <c r="M33" i="8"/>
  <c r="L33" i="8"/>
  <c r="K33" i="8"/>
  <c r="J33" i="8"/>
  <c r="Y32" i="8"/>
  <c r="X32" i="8"/>
  <c r="W32" i="8"/>
  <c r="V32" i="8"/>
  <c r="U32" i="8"/>
  <c r="T32" i="8"/>
  <c r="S32" i="8"/>
  <c r="R32" i="8"/>
  <c r="Q32" i="8"/>
  <c r="P32" i="8"/>
  <c r="O32" i="8"/>
  <c r="N32" i="8"/>
  <c r="M32" i="8"/>
  <c r="L32" i="8"/>
  <c r="K32" i="8"/>
  <c r="J32" i="8"/>
  <c r="Y31" i="8"/>
  <c r="X31" i="8"/>
  <c r="W31" i="8"/>
  <c r="V31" i="8"/>
  <c r="U31" i="8"/>
  <c r="T31" i="8"/>
  <c r="S31" i="8"/>
  <c r="R31" i="8"/>
  <c r="Q31" i="8"/>
  <c r="P31" i="8"/>
  <c r="O31" i="8"/>
  <c r="N31" i="8"/>
  <c r="M31" i="8"/>
  <c r="L31" i="8"/>
  <c r="K31" i="8"/>
  <c r="J31" i="8"/>
  <c r="Y30" i="8"/>
  <c r="X30" i="8"/>
  <c r="W30" i="8"/>
  <c r="V30" i="8"/>
  <c r="U30" i="8"/>
  <c r="T30" i="8"/>
  <c r="S30" i="8"/>
  <c r="R30" i="8"/>
  <c r="Q30" i="8"/>
  <c r="P30" i="8"/>
  <c r="O30" i="8"/>
  <c r="N30" i="8"/>
  <c r="M30" i="8"/>
  <c r="L30" i="8"/>
  <c r="K30" i="8"/>
  <c r="J30" i="8"/>
  <c r="Y29" i="8"/>
  <c r="X29" i="8"/>
  <c r="W29" i="8"/>
  <c r="V29" i="8"/>
  <c r="U29" i="8"/>
  <c r="T29" i="8"/>
  <c r="S29" i="8"/>
  <c r="R29" i="8"/>
  <c r="Q29" i="8"/>
  <c r="P29" i="8"/>
  <c r="O29" i="8"/>
  <c r="N29" i="8"/>
  <c r="M29" i="8"/>
  <c r="L29" i="8"/>
  <c r="K29" i="8"/>
  <c r="J29" i="8"/>
  <c r="Y28" i="8"/>
  <c r="X28" i="8"/>
  <c r="W28" i="8"/>
  <c r="V28" i="8"/>
  <c r="U28" i="8"/>
  <c r="T28" i="8"/>
  <c r="S28" i="8"/>
  <c r="R28" i="8"/>
  <c r="Q28" i="8"/>
  <c r="P28" i="8"/>
  <c r="O28" i="8"/>
  <c r="N28" i="8"/>
  <c r="M28" i="8"/>
  <c r="L28" i="8"/>
  <c r="K28" i="8"/>
  <c r="J28" i="8"/>
  <c r="Y27" i="8"/>
  <c r="X27" i="8"/>
  <c r="W27" i="8"/>
  <c r="V27" i="8"/>
  <c r="U27" i="8"/>
  <c r="T27" i="8"/>
  <c r="S27" i="8"/>
  <c r="R27" i="8"/>
  <c r="Q27" i="8"/>
  <c r="P27" i="8"/>
  <c r="O27" i="8"/>
  <c r="N27" i="8"/>
  <c r="M27" i="8"/>
  <c r="L27" i="8"/>
  <c r="K27" i="8"/>
  <c r="J27" i="8"/>
  <c r="Y26" i="8"/>
  <c r="X26" i="8"/>
  <c r="W26" i="8"/>
  <c r="V26" i="8"/>
  <c r="U26" i="8"/>
  <c r="T26" i="8"/>
  <c r="S26" i="8"/>
  <c r="R26" i="8"/>
  <c r="Q26" i="8"/>
  <c r="P26" i="8"/>
  <c r="O26" i="8"/>
  <c r="N26" i="8"/>
  <c r="M26" i="8"/>
  <c r="L26" i="8"/>
  <c r="K26" i="8"/>
  <c r="J26" i="8"/>
  <c r="Y25" i="8"/>
  <c r="X25" i="8"/>
  <c r="W25" i="8"/>
  <c r="V25" i="8"/>
  <c r="U25" i="8"/>
  <c r="T25" i="8"/>
  <c r="S25" i="8"/>
  <c r="R25" i="8"/>
  <c r="Q25" i="8"/>
  <c r="P25" i="8"/>
  <c r="O25" i="8"/>
  <c r="N25" i="8"/>
  <c r="M25" i="8"/>
  <c r="L25" i="8"/>
  <c r="K25" i="8"/>
  <c r="J25" i="8"/>
  <c r="K24" i="8"/>
  <c r="L24" i="8" s="1"/>
  <c r="M24" i="8" s="1"/>
  <c r="N24" i="8" s="1"/>
  <c r="O24" i="8" s="1"/>
  <c r="P24" i="8" s="1"/>
  <c r="Q24" i="8" s="1"/>
  <c r="R24" i="8" s="1"/>
  <c r="S24" i="8" s="1"/>
  <c r="T24" i="8" s="1"/>
  <c r="U24" i="8" s="1"/>
  <c r="V24" i="8" s="1"/>
  <c r="W24" i="8" s="1"/>
  <c r="X24" i="8" s="1"/>
  <c r="Y24" i="8" s="1"/>
  <c r="J24" i="8"/>
  <c r="K23" i="8"/>
  <c r="L23" i="8" s="1"/>
  <c r="M23" i="8" s="1"/>
  <c r="N23" i="8" s="1"/>
  <c r="O23" i="8" s="1"/>
  <c r="P23" i="8" s="1"/>
  <c r="Q23" i="8" s="1"/>
  <c r="R23" i="8" s="1"/>
  <c r="S23" i="8" s="1"/>
  <c r="T23" i="8" s="1"/>
  <c r="U23" i="8" s="1"/>
  <c r="V23" i="8" s="1"/>
  <c r="W23" i="8" s="1"/>
  <c r="X23" i="8" s="1"/>
  <c r="Y23" i="8" s="1"/>
  <c r="J23" i="8"/>
  <c r="K22" i="8"/>
  <c r="L22" i="8" s="1"/>
  <c r="M22" i="8" s="1"/>
  <c r="N22" i="8" s="1"/>
  <c r="O22" i="8" s="1"/>
  <c r="P22" i="8" s="1"/>
  <c r="Q22" i="8" s="1"/>
  <c r="R22" i="8" s="1"/>
  <c r="S22" i="8" s="1"/>
  <c r="T22" i="8" s="1"/>
  <c r="U22" i="8" s="1"/>
  <c r="V22" i="8" s="1"/>
  <c r="W22" i="8" s="1"/>
  <c r="X22" i="8" s="1"/>
  <c r="Y22" i="8" s="1"/>
  <c r="J22" i="8"/>
  <c r="K21" i="8"/>
  <c r="L21" i="8" s="1"/>
  <c r="M21" i="8" s="1"/>
  <c r="N21" i="8" s="1"/>
  <c r="O21" i="8" s="1"/>
  <c r="P21" i="8" s="1"/>
  <c r="Q21" i="8" s="1"/>
  <c r="R21" i="8" s="1"/>
  <c r="S21" i="8" s="1"/>
  <c r="T21" i="8" s="1"/>
  <c r="U21" i="8" s="1"/>
  <c r="V21" i="8" s="1"/>
  <c r="W21" i="8" s="1"/>
  <c r="X21" i="8" s="1"/>
  <c r="Y21" i="8" s="1"/>
  <c r="J21" i="8"/>
  <c r="K20" i="8"/>
  <c r="L20" i="8" s="1"/>
  <c r="M20" i="8" s="1"/>
  <c r="N20" i="8" s="1"/>
  <c r="O20" i="8" s="1"/>
  <c r="P20" i="8" s="1"/>
  <c r="Q20" i="8" s="1"/>
  <c r="R20" i="8" s="1"/>
  <c r="S20" i="8" s="1"/>
  <c r="T20" i="8" s="1"/>
  <c r="U20" i="8" s="1"/>
  <c r="V20" i="8" s="1"/>
  <c r="W20" i="8" s="1"/>
  <c r="X20" i="8" s="1"/>
  <c r="Y20" i="8" s="1"/>
  <c r="J20" i="8"/>
  <c r="K19" i="8"/>
  <c r="L19" i="8" s="1"/>
  <c r="M19" i="8" s="1"/>
  <c r="N19" i="8" s="1"/>
  <c r="O19" i="8" s="1"/>
  <c r="P19" i="8" s="1"/>
  <c r="Q19" i="8" s="1"/>
  <c r="R19" i="8" s="1"/>
  <c r="S19" i="8" s="1"/>
  <c r="T19" i="8" s="1"/>
  <c r="U19" i="8" s="1"/>
  <c r="V19" i="8" s="1"/>
  <c r="W19" i="8" s="1"/>
  <c r="X19" i="8" s="1"/>
  <c r="Y19" i="8" s="1"/>
  <c r="J19" i="8"/>
  <c r="K18" i="8"/>
  <c r="L18" i="8" s="1"/>
  <c r="M18" i="8" s="1"/>
  <c r="N18" i="8" s="1"/>
  <c r="O18" i="8" s="1"/>
  <c r="P18" i="8" s="1"/>
  <c r="Q18" i="8" s="1"/>
  <c r="R18" i="8" s="1"/>
  <c r="S18" i="8" s="1"/>
  <c r="T18" i="8" s="1"/>
  <c r="U18" i="8" s="1"/>
  <c r="V18" i="8" s="1"/>
  <c r="W18" i="8" s="1"/>
  <c r="X18" i="8" s="1"/>
  <c r="Y18" i="8" s="1"/>
  <c r="J18" i="8"/>
  <c r="K17" i="8"/>
  <c r="L17" i="8" s="1"/>
  <c r="M17" i="8" s="1"/>
  <c r="N17" i="8" s="1"/>
  <c r="O17" i="8" s="1"/>
  <c r="P17" i="8" s="1"/>
  <c r="Q17" i="8" s="1"/>
  <c r="R17" i="8" s="1"/>
  <c r="S17" i="8" s="1"/>
  <c r="T17" i="8" s="1"/>
  <c r="U17" i="8" s="1"/>
  <c r="V17" i="8" s="1"/>
  <c r="W17" i="8" s="1"/>
  <c r="X17" i="8" s="1"/>
  <c r="Y17" i="8" s="1"/>
  <c r="J17" i="8"/>
  <c r="K16" i="8"/>
  <c r="L16" i="8" s="1"/>
  <c r="M16" i="8" s="1"/>
  <c r="N16" i="8" s="1"/>
  <c r="O16" i="8" s="1"/>
  <c r="P16" i="8" s="1"/>
  <c r="Q16" i="8" s="1"/>
  <c r="R16" i="8" s="1"/>
  <c r="S16" i="8" s="1"/>
  <c r="T16" i="8" s="1"/>
  <c r="U16" i="8" s="1"/>
  <c r="V16" i="8" s="1"/>
  <c r="W16" i="8" s="1"/>
  <c r="X16" i="8" s="1"/>
  <c r="Y16" i="8" s="1"/>
  <c r="J16" i="8"/>
  <c r="K15" i="8"/>
  <c r="L15" i="8" s="1"/>
  <c r="M15" i="8" s="1"/>
  <c r="N15" i="8" s="1"/>
  <c r="O15" i="8" s="1"/>
  <c r="P15" i="8" s="1"/>
  <c r="Q15" i="8" s="1"/>
  <c r="R15" i="8" s="1"/>
  <c r="S15" i="8" s="1"/>
  <c r="T15" i="8" s="1"/>
  <c r="U15" i="8" s="1"/>
  <c r="V15" i="8" s="1"/>
  <c r="W15" i="8" s="1"/>
  <c r="X15" i="8" s="1"/>
  <c r="Y15" i="8" s="1"/>
  <c r="J15" i="8"/>
  <c r="K14" i="8"/>
  <c r="L14" i="8" s="1"/>
  <c r="M14" i="8" s="1"/>
  <c r="N14" i="8" s="1"/>
  <c r="O14" i="8" s="1"/>
  <c r="P14" i="8" s="1"/>
  <c r="Q14" i="8" s="1"/>
  <c r="R14" i="8" s="1"/>
  <c r="S14" i="8" s="1"/>
  <c r="T14" i="8" s="1"/>
  <c r="U14" i="8" s="1"/>
  <c r="V14" i="8" s="1"/>
  <c r="W14" i="8" s="1"/>
  <c r="X14" i="8" s="1"/>
  <c r="Y14" i="8" s="1"/>
  <c r="J14" i="8"/>
  <c r="K13" i="8"/>
  <c r="L13" i="8" s="1"/>
  <c r="M13" i="8" s="1"/>
  <c r="N13" i="8" s="1"/>
  <c r="O13" i="8" s="1"/>
  <c r="P13" i="8" s="1"/>
  <c r="Q13" i="8" s="1"/>
  <c r="R13" i="8" s="1"/>
  <c r="S13" i="8" s="1"/>
  <c r="T13" i="8" s="1"/>
  <c r="U13" i="8" s="1"/>
  <c r="V13" i="8" s="1"/>
  <c r="W13" i="8" s="1"/>
  <c r="X13" i="8" s="1"/>
  <c r="Y13" i="8" s="1"/>
  <c r="J13" i="8"/>
  <c r="K12" i="8"/>
  <c r="L12" i="8" s="1"/>
  <c r="M12" i="8" s="1"/>
  <c r="N12" i="8" s="1"/>
  <c r="O12" i="8" s="1"/>
  <c r="P12" i="8" s="1"/>
  <c r="Q12" i="8" s="1"/>
  <c r="R12" i="8" s="1"/>
  <c r="S12" i="8" s="1"/>
  <c r="T12" i="8" s="1"/>
  <c r="U12" i="8" s="1"/>
  <c r="V12" i="8" s="1"/>
  <c r="W12" i="8" s="1"/>
  <c r="X12" i="8" s="1"/>
  <c r="Y12" i="8" s="1"/>
  <c r="J12" i="8"/>
  <c r="K11" i="8"/>
  <c r="L11" i="8" s="1"/>
  <c r="M11" i="8" s="1"/>
  <c r="N11" i="8" s="1"/>
  <c r="O11" i="8" s="1"/>
  <c r="P11" i="8" s="1"/>
  <c r="Q11" i="8" s="1"/>
  <c r="R11" i="8" s="1"/>
  <c r="S11" i="8" s="1"/>
  <c r="T11" i="8" s="1"/>
  <c r="U11" i="8" s="1"/>
  <c r="V11" i="8" s="1"/>
  <c r="W11" i="8" s="1"/>
  <c r="X11" i="8" s="1"/>
  <c r="Y11" i="8" s="1"/>
  <c r="J11" i="8"/>
  <c r="K10" i="8"/>
  <c r="L10" i="8" s="1"/>
  <c r="M10" i="8" s="1"/>
  <c r="N10" i="8" s="1"/>
  <c r="O10" i="8" s="1"/>
  <c r="P10" i="8" s="1"/>
  <c r="Q10" i="8" s="1"/>
  <c r="R10" i="8" s="1"/>
  <c r="S10" i="8" s="1"/>
  <c r="T10" i="8" s="1"/>
  <c r="U10" i="8" s="1"/>
  <c r="V10" i="8" s="1"/>
  <c r="W10" i="8" s="1"/>
  <c r="X10" i="8" s="1"/>
  <c r="Y10" i="8" s="1"/>
  <c r="J10" i="8"/>
  <c r="K9" i="8"/>
  <c r="L9" i="8" s="1"/>
  <c r="M9" i="8" s="1"/>
  <c r="N9" i="8" s="1"/>
  <c r="O9" i="8" s="1"/>
  <c r="P9" i="8" s="1"/>
  <c r="Q9" i="8" s="1"/>
  <c r="R9" i="8" s="1"/>
  <c r="S9" i="8" s="1"/>
  <c r="T9" i="8" s="1"/>
  <c r="U9" i="8" s="1"/>
  <c r="V9" i="8" s="1"/>
  <c r="W9" i="8" s="1"/>
  <c r="X9" i="8" s="1"/>
  <c r="Y9" i="8" s="1"/>
  <c r="J9" i="8"/>
  <c r="K8" i="8"/>
  <c r="L8" i="8" s="1"/>
  <c r="M8" i="8" s="1"/>
  <c r="N8" i="8" s="1"/>
  <c r="O8" i="8" s="1"/>
  <c r="P8" i="8" s="1"/>
  <c r="Q8" i="8" s="1"/>
  <c r="R8" i="8" s="1"/>
  <c r="S8" i="8" s="1"/>
  <c r="T8" i="8" s="1"/>
  <c r="U8" i="8" s="1"/>
  <c r="V8" i="8" s="1"/>
  <c r="W8" i="8" s="1"/>
  <c r="X8" i="8" s="1"/>
  <c r="Y8" i="8" s="1"/>
  <c r="J8" i="8"/>
  <c r="K7" i="8"/>
  <c r="L7" i="8" s="1"/>
  <c r="M7" i="8" s="1"/>
  <c r="N7" i="8" s="1"/>
  <c r="O7" i="8" s="1"/>
  <c r="P7" i="8" s="1"/>
  <c r="Q7" i="8" s="1"/>
  <c r="R7" i="8" s="1"/>
  <c r="S7" i="8" s="1"/>
  <c r="T7" i="8" s="1"/>
  <c r="U7" i="8" s="1"/>
  <c r="V7" i="8" s="1"/>
  <c r="W7" i="8" s="1"/>
  <c r="X7" i="8" s="1"/>
  <c r="Y7" i="8" s="1"/>
  <c r="J7" i="8"/>
  <c r="K6" i="8"/>
  <c r="L6" i="8" s="1"/>
  <c r="M6" i="8" s="1"/>
  <c r="N6" i="8" s="1"/>
  <c r="O6" i="8" s="1"/>
  <c r="P6" i="8" s="1"/>
  <c r="Q6" i="8" s="1"/>
  <c r="R6" i="8" s="1"/>
  <c r="S6" i="8" s="1"/>
  <c r="T6" i="8" s="1"/>
  <c r="U6" i="8" s="1"/>
  <c r="V6" i="8" s="1"/>
  <c r="W6" i="8" s="1"/>
  <c r="X6" i="8" s="1"/>
  <c r="Y6" i="8" s="1"/>
  <c r="J6" i="8"/>
  <c r="V4" i="1"/>
  <c r="U13" i="1"/>
  <c r="U8" i="1"/>
  <c r="U7" i="1"/>
  <c r="U6" i="1"/>
  <c r="U5" i="1"/>
  <c r="U4" i="1"/>
  <c r="U77" i="1"/>
  <c r="V77" i="1"/>
  <c r="AZ77" i="1" s="1"/>
  <c r="U78" i="1"/>
  <c r="V78" i="1"/>
  <c r="U79" i="1"/>
  <c r="V79" i="1"/>
  <c r="AZ79" i="1" s="1"/>
  <c r="U80" i="1"/>
  <c r="V80" i="1"/>
  <c r="AX80" i="1" s="1"/>
  <c r="U81" i="1"/>
  <c r="V81" i="1"/>
  <c r="U82" i="1"/>
  <c r="V82" i="1"/>
  <c r="AX82" i="1" s="1"/>
  <c r="U83" i="1"/>
  <c r="V83" i="1"/>
  <c r="AZ83" i="1" s="1"/>
  <c r="U84" i="1"/>
  <c r="V84" i="1"/>
  <c r="AX84" i="1" s="1"/>
  <c r="U85" i="1"/>
  <c r="V85" i="1"/>
  <c r="AZ85" i="1" s="1"/>
  <c r="U86" i="1"/>
  <c r="V86" i="1"/>
  <c r="AX86" i="1" s="1"/>
  <c r="U87" i="1"/>
  <c r="V87" i="1"/>
  <c r="AZ87" i="1" s="1"/>
  <c r="U88" i="1"/>
  <c r="V88" i="1"/>
  <c r="AZ88" i="1" s="1"/>
  <c r="U89" i="1"/>
  <c r="V89" i="1"/>
  <c r="AE100" i="7"/>
  <c r="AE99" i="7"/>
  <c r="AE98" i="7"/>
  <c r="AE97" i="7"/>
  <c r="AE96" i="7"/>
  <c r="AE95" i="7"/>
  <c r="AE94" i="7"/>
  <c r="AE93" i="7"/>
  <c r="AE92" i="7"/>
  <c r="AE91" i="7"/>
  <c r="AE90" i="7"/>
  <c r="AE89" i="7"/>
  <c r="AE88" i="7"/>
  <c r="AE87" i="7"/>
  <c r="AE86" i="7"/>
  <c r="AE85" i="7"/>
  <c r="AE84" i="7"/>
  <c r="AE83" i="7"/>
  <c r="AE82" i="7"/>
  <c r="AE81" i="7"/>
  <c r="AE80" i="7"/>
  <c r="AE79" i="7"/>
  <c r="AE78" i="7"/>
  <c r="AE77" i="7"/>
  <c r="AE76" i="7"/>
  <c r="AE75" i="7"/>
  <c r="AE74" i="7"/>
  <c r="AE73" i="7"/>
  <c r="AE72" i="7"/>
  <c r="AE71" i="7"/>
  <c r="AE70" i="7"/>
  <c r="AE69" i="7"/>
  <c r="AE68" i="7"/>
  <c r="AE67" i="7"/>
  <c r="AE66" i="7"/>
  <c r="AE65" i="7"/>
  <c r="AE64" i="7"/>
  <c r="AE63" i="7"/>
  <c r="AE62" i="7"/>
  <c r="AE61" i="7"/>
  <c r="AE60" i="7"/>
  <c r="AE59" i="7"/>
  <c r="AE58" i="7"/>
  <c r="AE57" i="7"/>
  <c r="AE56" i="7"/>
  <c r="AE55" i="7"/>
  <c r="AE54" i="7"/>
  <c r="AE53" i="7"/>
  <c r="AE52" i="7"/>
  <c r="AE51" i="7"/>
  <c r="AE50" i="7"/>
  <c r="AE49" i="7"/>
  <c r="AE48" i="7"/>
  <c r="AE47" i="7"/>
  <c r="AE46" i="7"/>
  <c r="AE45" i="7"/>
  <c r="AE44" i="7"/>
  <c r="AE43" i="7"/>
  <c r="AE42" i="7"/>
  <c r="AE41" i="7"/>
  <c r="AE40" i="7"/>
  <c r="AE39" i="7"/>
  <c r="AE38" i="7"/>
  <c r="AE37" i="7"/>
  <c r="AE36" i="7"/>
  <c r="AE35" i="7"/>
  <c r="AE34" i="7"/>
  <c r="AE33" i="7"/>
  <c r="AE32" i="7"/>
  <c r="AE31" i="7"/>
  <c r="AE30" i="7"/>
  <c r="AE29" i="7"/>
  <c r="AE28" i="7"/>
  <c r="AE27" i="7"/>
  <c r="AE26" i="7"/>
  <c r="AE25" i="7"/>
  <c r="AE24" i="7"/>
  <c r="AE23" i="7"/>
  <c r="AE22" i="7"/>
  <c r="AE8" i="7"/>
  <c r="AE9" i="7"/>
  <c r="AE10" i="7"/>
  <c r="AE11" i="7"/>
  <c r="AE12" i="7"/>
  <c r="AE13" i="7"/>
  <c r="AE14" i="7"/>
  <c r="AE15" i="7"/>
  <c r="AE16" i="7"/>
  <c r="AE17" i="7"/>
  <c r="AE18" i="7"/>
  <c r="AE19" i="7"/>
  <c r="AE20" i="7"/>
  <c r="AE21" i="7"/>
  <c r="AE7" i="7"/>
  <c r="V5" i="1"/>
  <c r="N5" i="1" s="1"/>
  <c r="V6" i="1"/>
  <c r="V7" i="1"/>
  <c r="V8" i="1"/>
  <c r="V13" i="1"/>
  <c r="V14" i="1"/>
  <c r="V15" i="1"/>
  <c r="V16" i="1"/>
  <c r="V17" i="1"/>
  <c r="N17" i="1" s="1"/>
  <c r="V18" i="1"/>
  <c r="V19" i="1"/>
  <c r="V20" i="1"/>
  <c r="V21" i="1"/>
  <c r="V22" i="1"/>
  <c r="V23" i="1"/>
  <c r="V24" i="1"/>
  <c r="V25" i="1"/>
  <c r="N25" i="1" s="1"/>
  <c r="V26" i="1"/>
  <c r="V27" i="1"/>
  <c r="V28" i="1"/>
  <c r="V29" i="1"/>
  <c r="V30" i="1"/>
  <c r="V31" i="1"/>
  <c r="V32" i="1"/>
  <c r="V33" i="1"/>
  <c r="V34" i="1"/>
  <c r="V35" i="1"/>
  <c r="AZ35" i="1" s="1"/>
  <c r="V36" i="1"/>
  <c r="V37" i="1"/>
  <c r="V38" i="1"/>
  <c r="V39" i="1"/>
  <c r="V40" i="1"/>
  <c r="V41" i="1"/>
  <c r="N41" i="1" s="1"/>
  <c r="V42" i="1"/>
  <c r="V43" i="1"/>
  <c r="V44" i="1"/>
  <c r="V45" i="1"/>
  <c r="V46" i="1"/>
  <c r="V47" i="1"/>
  <c r="AZ47" i="1" s="1"/>
  <c r="V48" i="1"/>
  <c r="AZ48" i="1" s="1"/>
  <c r="V49" i="1"/>
  <c r="V50" i="1"/>
  <c r="AZ50" i="1" s="1"/>
  <c r="V51" i="1"/>
  <c r="AX51" i="1" s="1"/>
  <c r="V52" i="1"/>
  <c r="AZ52" i="1" s="1"/>
  <c r="V53" i="1"/>
  <c r="AX53" i="1" s="1"/>
  <c r="V54" i="1"/>
  <c r="AZ54" i="1" s="1"/>
  <c r="V55" i="1"/>
  <c r="AZ55" i="1" s="1"/>
  <c r="V56" i="1"/>
  <c r="AZ56" i="1" s="1"/>
  <c r="V57" i="1"/>
  <c r="V58" i="1"/>
  <c r="AZ58" i="1" s="1"/>
  <c r="V59" i="1"/>
  <c r="AX59" i="1" s="1"/>
  <c r="V60" i="1"/>
  <c r="AZ60" i="1" s="1"/>
  <c r="V61" i="1"/>
  <c r="AZ61" i="1" s="1"/>
  <c r="V62" i="1"/>
  <c r="AZ62" i="1" s="1"/>
  <c r="V63" i="1"/>
  <c r="AZ63" i="1" s="1"/>
  <c r="V64" i="1"/>
  <c r="AX64" i="1" s="1"/>
  <c r="V65" i="1"/>
  <c r="AX65" i="1" s="1"/>
  <c r="V66" i="1"/>
  <c r="AZ66" i="1" s="1"/>
  <c r="V67" i="1"/>
  <c r="AX67" i="1" s="1"/>
  <c r="V68" i="1"/>
  <c r="AZ68" i="1" s="1"/>
  <c r="V69" i="1"/>
  <c r="AZ69" i="1" s="1"/>
  <c r="V70" i="1"/>
  <c r="AZ70" i="1" s="1"/>
  <c r="V71" i="1"/>
  <c r="AZ71" i="1" s="1"/>
  <c r="V72" i="1"/>
  <c r="AZ72" i="1" s="1"/>
  <c r="V73" i="1"/>
  <c r="V74" i="1"/>
  <c r="AZ74" i="1" s="1"/>
  <c r="V75" i="1"/>
  <c r="AZ75" i="1" s="1"/>
  <c r="V76" i="1"/>
  <c r="AZ76" i="1" s="1"/>
  <c r="V90" i="1"/>
  <c r="AZ90" i="1" s="1"/>
  <c r="V91" i="1"/>
  <c r="AX91" i="1" s="1"/>
  <c r="V92" i="1"/>
  <c r="AZ92" i="1" s="1"/>
  <c r="V93" i="1"/>
  <c r="AX93" i="1" s="1"/>
  <c r="V94" i="1"/>
  <c r="AZ94" i="1" s="1"/>
  <c r="V95" i="1"/>
  <c r="AZ95" i="1" s="1"/>
  <c r="V96" i="1"/>
  <c r="AZ96" i="1" s="1"/>
  <c r="V97" i="1"/>
  <c r="V98" i="1"/>
  <c r="AZ98" i="1" s="1"/>
  <c r="V99" i="1"/>
  <c r="AZ99" i="1" s="1"/>
  <c r="V100" i="1"/>
  <c r="AZ100" i="1" s="1"/>
  <c r="V101" i="1"/>
  <c r="AZ101" i="1" s="1"/>
  <c r="V102" i="1"/>
  <c r="AZ102" i="1" s="1"/>
  <c r="V103" i="1"/>
  <c r="AZ103" i="1" s="1"/>
  <c r="V104" i="1"/>
  <c r="AZ104" i="1" s="1"/>
  <c r="V105" i="1"/>
  <c r="V106" i="1"/>
  <c r="AX106" i="1" s="1"/>
  <c r="V107" i="1"/>
  <c r="AX107" i="1" s="1"/>
  <c r="V108" i="1"/>
  <c r="AZ108" i="1" s="1"/>
  <c r="V109" i="1"/>
  <c r="AX109" i="1" s="1"/>
  <c r="V110" i="1"/>
  <c r="AZ110" i="1" s="1"/>
  <c r="V111" i="1"/>
  <c r="AZ111" i="1" s="1"/>
  <c r="V112" i="1"/>
  <c r="AZ112" i="1" s="1"/>
  <c r="V113" i="1"/>
  <c r="V114" i="1"/>
  <c r="AZ114" i="1" s="1"/>
  <c r="V115" i="1"/>
  <c r="AZ115" i="1" s="1"/>
  <c r="V116" i="1"/>
  <c r="AZ116" i="1" s="1"/>
  <c r="V117" i="1"/>
  <c r="AX117" i="1" s="1"/>
  <c r="V118" i="1"/>
  <c r="AZ118" i="1" s="1"/>
  <c r="V119" i="1"/>
  <c r="AX119" i="1" s="1"/>
  <c r="V120" i="1"/>
  <c r="AZ120" i="1" s="1"/>
  <c r="V121" i="1"/>
  <c r="V122" i="1"/>
  <c r="AZ122" i="1" s="1"/>
  <c r="V123" i="1"/>
  <c r="AZ123" i="1" s="1"/>
  <c r="V124" i="1"/>
  <c r="AZ124" i="1" s="1"/>
  <c r="V125" i="1"/>
  <c r="AX125" i="1" s="1"/>
  <c r="V126" i="1"/>
  <c r="AZ126" i="1" s="1"/>
  <c r="V127" i="1"/>
  <c r="AZ127" i="1" s="1"/>
  <c r="V128" i="1"/>
  <c r="AZ128" i="1" s="1"/>
  <c r="V129" i="1"/>
  <c r="V130" i="1"/>
  <c r="AX130" i="1" s="1"/>
  <c r="V131" i="1"/>
  <c r="AX131" i="1" s="1"/>
  <c r="V132" i="1"/>
  <c r="AZ132" i="1" s="1"/>
  <c r="V133" i="1"/>
  <c r="AX133" i="1" s="1"/>
  <c r="V134" i="1"/>
  <c r="AZ134" i="1" s="1"/>
  <c r="V135" i="1"/>
  <c r="AZ135" i="1" s="1"/>
  <c r="V136" i="1"/>
  <c r="AZ136" i="1" s="1"/>
  <c r="V137" i="1"/>
  <c r="V138" i="1"/>
  <c r="AZ138" i="1" s="1"/>
  <c r="V139" i="1"/>
  <c r="AZ139" i="1" s="1"/>
  <c r="V140" i="1"/>
  <c r="AZ140" i="1" s="1"/>
  <c r="V141" i="1"/>
  <c r="AZ141" i="1" s="1"/>
  <c r="V142" i="1"/>
  <c r="AZ142" i="1" s="1"/>
  <c r="V143" i="1"/>
  <c r="AZ143" i="1" s="1"/>
  <c r="V144" i="1"/>
  <c r="AZ144" i="1" s="1"/>
  <c r="V145" i="1"/>
  <c r="AX145" i="1" s="1"/>
  <c r="V146" i="1"/>
  <c r="AX146" i="1" s="1"/>
  <c r="V147" i="1"/>
  <c r="AX147" i="1" s="1"/>
  <c r="V148" i="1"/>
  <c r="AZ148" i="1" s="1"/>
  <c r="V149" i="1"/>
  <c r="AX149" i="1" s="1"/>
  <c r="V150" i="1"/>
  <c r="AZ150" i="1" s="1"/>
  <c r="V151" i="1"/>
  <c r="AZ151" i="1" s="1"/>
  <c r="V152" i="1"/>
  <c r="AZ152" i="1" s="1"/>
  <c r="V153" i="1"/>
  <c r="V154" i="1"/>
  <c r="AZ154" i="1" s="1"/>
  <c r="V155" i="1"/>
  <c r="AX155" i="1" s="1"/>
  <c r="V156" i="1"/>
  <c r="AZ156" i="1" s="1"/>
  <c r="V157" i="1"/>
  <c r="AX157" i="1" s="1"/>
  <c r="V158" i="1"/>
  <c r="AZ158" i="1" s="1"/>
  <c r="V159" i="1"/>
  <c r="AZ159" i="1" s="1"/>
  <c r="V160" i="1"/>
  <c r="AZ160" i="1" s="1"/>
  <c r="V161" i="1"/>
  <c r="V162" i="1"/>
  <c r="AZ162" i="1" s="1"/>
  <c r="V163" i="1"/>
  <c r="AZ163" i="1" s="1"/>
  <c r="V164" i="1"/>
  <c r="AZ164" i="1" s="1"/>
  <c r="V165" i="1"/>
  <c r="AZ165" i="1" s="1"/>
  <c r="V166" i="1"/>
  <c r="AZ166" i="1" s="1"/>
  <c r="V167" i="1"/>
  <c r="AZ167" i="1" s="1"/>
  <c r="V168" i="1"/>
  <c r="AZ168" i="1" s="1"/>
  <c r="V169" i="1"/>
  <c r="V170" i="1"/>
  <c r="AX170" i="1" s="1"/>
  <c r="V171" i="1"/>
  <c r="AX171" i="1" s="1"/>
  <c r="V172" i="1"/>
  <c r="AZ172" i="1" s="1"/>
  <c r="V173" i="1"/>
  <c r="AX173" i="1" s="1"/>
  <c r="V174" i="1"/>
  <c r="AZ174" i="1" s="1"/>
  <c r="V175" i="1"/>
  <c r="AZ175" i="1" s="1"/>
  <c r="V176" i="1"/>
  <c r="AZ176" i="1" s="1"/>
  <c r="V177" i="1"/>
  <c r="V178" i="1"/>
  <c r="AZ178" i="1" s="1"/>
  <c r="V179" i="1"/>
  <c r="AZ179" i="1" s="1"/>
  <c r="V180" i="1"/>
  <c r="AZ180" i="1" s="1"/>
  <c r="V181" i="1"/>
  <c r="AX181" i="1" s="1"/>
  <c r="V182" i="1"/>
  <c r="AZ182" i="1" s="1"/>
  <c r="V183" i="1"/>
  <c r="AX183" i="1" s="1"/>
  <c r="V184" i="1"/>
  <c r="AZ184" i="1" s="1"/>
  <c r="V185" i="1"/>
  <c r="V186" i="1"/>
  <c r="AZ186" i="1" s="1"/>
  <c r="V187" i="1"/>
  <c r="AZ187" i="1" s="1"/>
  <c r="V188" i="1"/>
  <c r="AZ188" i="1" s="1"/>
  <c r="V189" i="1"/>
  <c r="AX189" i="1" s="1"/>
  <c r="V190" i="1"/>
  <c r="AZ190" i="1" s="1"/>
  <c r="V191" i="1"/>
  <c r="AZ191" i="1" s="1"/>
  <c r="V192" i="1"/>
  <c r="AZ192" i="1" s="1"/>
  <c r="V193" i="1"/>
  <c r="V194" i="1"/>
  <c r="AX194" i="1" s="1"/>
  <c r="V195" i="1"/>
  <c r="AX195" i="1" s="1"/>
  <c r="V196" i="1"/>
  <c r="AZ196" i="1" s="1"/>
  <c r="V197" i="1"/>
  <c r="AX197" i="1" s="1"/>
  <c r="V198" i="1"/>
  <c r="AZ198" i="1" s="1"/>
  <c r="V199" i="1"/>
  <c r="AZ199" i="1" s="1"/>
  <c r="V200" i="1"/>
  <c r="AZ200" i="1" s="1"/>
  <c r="V201" i="1"/>
  <c r="V202" i="1"/>
  <c r="AZ202" i="1" s="1"/>
  <c r="V203" i="1"/>
  <c r="AZ203" i="1" s="1"/>
  <c r="V204" i="1"/>
  <c r="AZ204" i="1" s="1"/>
  <c r="V205" i="1"/>
  <c r="AZ205" i="1" s="1"/>
  <c r="V206" i="1"/>
  <c r="AZ206" i="1" s="1"/>
  <c r="V207" i="1"/>
  <c r="AZ207" i="1" s="1"/>
  <c r="V208" i="1"/>
  <c r="AZ208" i="1" s="1"/>
  <c r="V209" i="1"/>
  <c r="AX209" i="1" s="1"/>
  <c r="V210" i="1"/>
  <c r="AX210" i="1" s="1"/>
  <c r="V211" i="1"/>
  <c r="AX211" i="1" s="1"/>
  <c r="V212" i="1"/>
  <c r="AZ212" i="1" s="1"/>
  <c r="V213" i="1"/>
  <c r="AX213" i="1" s="1"/>
  <c r="V214" i="1"/>
  <c r="AZ214" i="1" s="1"/>
  <c r="V215" i="1"/>
  <c r="AZ215" i="1" s="1"/>
  <c r="V216" i="1"/>
  <c r="AZ216" i="1" s="1"/>
  <c r="V217" i="1"/>
  <c r="V218" i="1"/>
  <c r="AZ218" i="1" s="1"/>
  <c r="V219" i="1"/>
  <c r="AX219" i="1" s="1"/>
  <c r="V220" i="1"/>
  <c r="AZ220" i="1" s="1"/>
  <c r="V221" i="1"/>
  <c r="AX221" i="1" s="1"/>
  <c r="V222" i="1"/>
  <c r="AZ222" i="1" s="1"/>
  <c r="V223" i="1"/>
  <c r="AZ223" i="1" s="1"/>
  <c r="V224" i="1"/>
  <c r="AZ224" i="1" s="1"/>
  <c r="V225" i="1"/>
  <c r="V226" i="1"/>
  <c r="AZ226" i="1" s="1"/>
  <c r="V227" i="1"/>
  <c r="AZ227" i="1" s="1"/>
  <c r="V228" i="1"/>
  <c r="AZ228" i="1" s="1"/>
  <c r="V229" i="1"/>
  <c r="AZ229" i="1" s="1"/>
  <c r="V230" i="1"/>
  <c r="AZ230" i="1" s="1"/>
  <c r="V231" i="1"/>
  <c r="AZ231" i="1" s="1"/>
  <c r="V232" i="1"/>
  <c r="AZ232" i="1" s="1"/>
  <c r="V233" i="1"/>
  <c r="V234" i="1"/>
  <c r="AX234" i="1" s="1"/>
  <c r="V235" i="1"/>
  <c r="AX235" i="1" s="1"/>
  <c r="V236" i="1"/>
  <c r="AZ236" i="1" s="1"/>
  <c r="V237" i="1"/>
  <c r="AX237" i="1" s="1"/>
  <c r="V238" i="1"/>
  <c r="AZ238" i="1" s="1"/>
  <c r="V239" i="1"/>
  <c r="AZ239" i="1" s="1"/>
  <c r="V240" i="1"/>
  <c r="AZ240" i="1" s="1"/>
  <c r="V241" i="1"/>
  <c r="V242" i="1"/>
  <c r="AZ242" i="1" s="1"/>
  <c r="V243" i="1"/>
  <c r="AZ243" i="1" s="1"/>
  <c r="V244" i="1"/>
  <c r="AZ244" i="1" s="1"/>
  <c r="V245" i="1"/>
  <c r="AZ245" i="1" s="1"/>
  <c r="V246" i="1"/>
  <c r="AZ246" i="1" s="1"/>
  <c r="V247" i="1"/>
  <c r="AZ247" i="1" s="1"/>
  <c r="V248" i="1"/>
  <c r="AZ248" i="1" s="1"/>
  <c r="V249" i="1"/>
  <c r="V250" i="1"/>
  <c r="AZ250" i="1" s="1"/>
  <c r="V251" i="1"/>
  <c r="AX251" i="1" s="1"/>
  <c r="V252" i="1"/>
  <c r="AZ252" i="1" s="1"/>
  <c r="V253" i="1"/>
  <c r="AZ253" i="1" s="1"/>
  <c r="V254" i="1"/>
  <c r="AZ254" i="1" s="1"/>
  <c r="V255" i="1"/>
  <c r="AZ255" i="1" s="1"/>
  <c r="V256" i="1"/>
  <c r="AZ256" i="1" s="1"/>
  <c r="V257" i="1"/>
  <c r="V258" i="1"/>
  <c r="AZ258" i="1" s="1"/>
  <c r="V259" i="1"/>
  <c r="AZ259" i="1" s="1"/>
  <c r="V260" i="1"/>
  <c r="AZ260" i="1" s="1"/>
  <c r="V261" i="1"/>
  <c r="AZ261" i="1" s="1"/>
  <c r="V262" i="1"/>
  <c r="AZ262" i="1" s="1"/>
  <c r="V263" i="1"/>
  <c r="AZ263" i="1" s="1"/>
  <c r="V264" i="1"/>
  <c r="AZ264" i="1" s="1"/>
  <c r="V265" i="1"/>
  <c r="V266" i="1"/>
  <c r="AZ266" i="1" s="1"/>
  <c r="V267" i="1"/>
  <c r="AZ267" i="1" s="1"/>
  <c r="V268" i="1"/>
  <c r="AZ268" i="1" s="1"/>
  <c r="V269" i="1"/>
  <c r="AZ269" i="1" s="1"/>
  <c r="V270" i="1"/>
  <c r="AZ270" i="1" s="1"/>
  <c r="V271" i="1"/>
  <c r="AZ271" i="1" s="1"/>
  <c r="V272" i="1"/>
  <c r="AZ272" i="1" s="1"/>
  <c r="V273" i="1"/>
  <c r="V274" i="1"/>
  <c r="AZ274" i="1" s="1"/>
  <c r="V275" i="1"/>
  <c r="AX275" i="1" s="1"/>
  <c r="V276" i="1"/>
  <c r="AZ276" i="1" s="1"/>
  <c r="V277" i="1"/>
  <c r="AZ277" i="1" s="1"/>
  <c r="V278" i="1"/>
  <c r="AZ278" i="1" s="1"/>
  <c r="V279" i="1"/>
  <c r="AZ279" i="1" s="1"/>
  <c r="V280" i="1"/>
  <c r="AZ280" i="1" s="1"/>
  <c r="V281" i="1"/>
  <c r="V282" i="1"/>
  <c r="AZ282" i="1" s="1"/>
  <c r="V283" i="1"/>
  <c r="AZ283" i="1" s="1"/>
  <c r="V284" i="1"/>
  <c r="AZ284" i="1" s="1"/>
  <c r="V285" i="1"/>
  <c r="AZ285" i="1" s="1"/>
  <c r="V286" i="1"/>
  <c r="AZ286" i="1" s="1"/>
  <c r="V287" i="1"/>
  <c r="AZ287" i="1" s="1"/>
  <c r="V288" i="1"/>
  <c r="AZ288" i="1" s="1"/>
  <c r="V289" i="1"/>
  <c r="V290" i="1"/>
  <c r="AZ290" i="1" s="1"/>
  <c r="V291" i="1"/>
  <c r="AX291" i="1" s="1"/>
  <c r="V292" i="1"/>
  <c r="AZ292" i="1" s="1"/>
  <c r="V293" i="1"/>
  <c r="AZ293" i="1" s="1"/>
  <c r="V294" i="1"/>
  <c r="AZ294" i="1" s="1"/>
  <c r="V295" i="1"/>
  <c r="AX295" i="1" s="1"/>
  <c r="V296" i="1"/>
  <c r="AZ296" i="1" s="1"/>
  <c r="V297" i="1"/>
  <c r="V298" i="1"/>
  <c r="AZ298" i="1" s="1"/>
  <c r="V299" i="1"/>
  <c r="AX299" i="1" s="1"/>
  <c r="V300" i="1"/>
  <c r="AZ300" i="1" s="1"/>
  <c r="V301" i="1"/>
  <c r="AZ301" i="1" s="1"/>
  <c r="V302" i="1"/>
  <c r="AZ302" i="1" s="1"/>
  <c r="V303" i="1"/>
  <c r="AZ303" i="1" s="1"/>
  <c r="V304" i="1"/>
  <c r="AZ304" i="1" s="1"/>
  <c r="V305" i="1"/>
  <c r="V306" i="1"/>
  <c r="AZ306" i="1" s="1"/>
  <c r="V307" i="1"/>
  <c r="AZ307" i="1" s="1"/>
  <c r="V308" i="1"/>
  <c r="AZ308" i="1" s="1"/>
  <c r="V309" i="1"/>
  <c r="AZ309" i="1" s="1"/>
  <c r="V310" i="1"/>
  <c r="AZ310" i="1" s="1"/>
  <c r="V311" i="1"/>
  <c r="AZ311" i="1" s="1"/>
  <c r="V312" i="1"/>
  <c r="AZ312" i="1" s="1"/>
  <c r="V313" i="1"/>
  <c r="V314" i="1"/>
  <c r="AZ314" i="1" s="1"/>
  <c r="V315" i="1"/>
  <c r="AX315" i="1" s="1"/>
  <c r="V316" i="1"/>
  <c r="AZ316" i="1" s="1"/>
  <c r="V317" i="1"/>
  <c r="AZ317" i="1" s="1"/>
  <c r="V318" i="1"/>
  <c r="AZ318" i="1" s="1"/>
  <c r="V319" i="1"/>
  <c r="AZ319" i="1" s="1"/>
  <c r="V320" i="1"/>
  <c r="AZ320" i="1" s="1"/>
  <c r="V321" i="1"/>
  <c r="V322" i="1"/>
  <c r="AZ322" i="1" s="1"/>
  <c r="V323" i="1"/>
  <c r="AZ323" i="1" s="1"/>
  <c r="V324" i="1"/>
  <c r="AZ324" i="1" s="1"/>
  <c r="V325" i="1"/>
  <c r="AZ325" i="1" s="1"/>
  <c r="V326" i="1"/>
  <c r="AZ326" i="1" s="1"/>
  <c r="V327" i="1"/>
  <c r="AZ327" i="1" s="1"/>
  <c r="V328" i="1"/>
  <c r="AZ328" i="1" s="1"/>
  <c r="V329" i="1"/>
  <c r="V330" i="1"/>
  <c r="AZ330" i="1" s="1"/>
  <c r="V331" i="1"/>
  <c r="AZ331" i="1" s="1"/>
  <c r="V332" i="1"/>
  <c r="AZ332" i="1" s="1"/>
  <c r="V333" i="1"/>
  <c r="AZ333" i="1" s="1"/>
  <c r="V334" i="1"/>
  <c r="AZ334" i="1" s="1"/>
  <c r="V335" i="1"/>
  <c r="AZ335" i="1" s="1"/>
  <c r="V336" i="1"/>
  <c r="AZ336" i="1" s="1"/>
  <c r="V337" i="1"/>
  <c r="V338" i="1"/>
  <c r="AZ338" i="1" s="1"/>
  <c r="V339" i="1"/>
  <c r="AX339" i="1" s="1"/>
  <c r="V340" i="1"/>
  <c r="AZ340" i="1" s="1"/>
  <c r="V341" i="1"/>
  <c r="AZ341" i="1" s="1"/>
  <c r="V342" i="1"/>
  <c r="AZ342" i="1" s="1"/>
  <c r="V343" i="1"/>
  <c r="AZ343" i="1" s="1"/>
  <c r="V344" i="1"/>
  <c r="AZ344" i="1" s="1"/>
  <c r="V345" i="1"/>
  <c r="V346" i="1"/>
  <c r="AZ346" i="1" s="1"/>
  <c r="V347" i="1"/>
  <c r="AZ347" i="1" s="1"/>
  <c r="V348" i="1"/>
  <c r="AZ348" i="1" s="1"/>
  <c r="V349" i="1"/>
  <c r="AZ349" i="1" s="1"/>
  <c r="V350" i="1"/>
  <c r="AZ350" i="1" s="1"/>
  <c r="V351" i="1"/>
  <c r="AZ351" i="1" s="1"/>
  <c r="V352" i="1"/>
  <c r="AZ352" i="1" s="1"/>
  <c r="V353" i="1"/>
  <c r="V354" i="1"/>
  <c r="AZ354" i="1" s="1"/>
  <c r="V355" i="1"/>
  <c r="AX355" i="1" s="1"/>
  <c r="V356" i="1"/>
  <c r="AZ356" i="1" s="1"/>
  <c r="V357" i="1"/>
  <c r="AZ357" i="1" s="1"/>
  <c r="V358" i="1"/>
  <c r="AZ358" i="1" s="1"/>
  <c r="V359" i="1"/>
  <c r="AX359" i="1" s="1"/>
  <c r="V360" i="1"/>
  <c r="AZ360" i="1" s="1"/>
  <c r="V361" i="1"/>
  <c r="V362" i="1"/>
  <c r="AZ362" i="1" s="1"/>
  <c r="V363" i="1"/>
  <c r="AX363" i="1" s="1"/>
  <c r="V364" i="1"/>
  <c r="AZ364" i="1" s="1"/>
  <c r="V365" i="1"/>
  <c r="AZ365" i="1" s="1"/>
  <c r="V366" i="1"/>
  <c r="AZ366" i="1" s="1"/>
  <c r="V367" i="1"/>
  <c r="AZ367" i="1" s="1"/>
  <c r="V368" i="1"/>
  <c r="AZ368" i="1" s="1"/>
  <c r="V369" i="1"/>
  <c r="V370" i="1"/>
  <c r="AZ370" i="1" s="1"/>
  <c r="V371" i="1"/>
  <c r="AZ371" i="1" s="1"/>
  <c r="V372" i="1"/>
  <c r="AZ372" i="1" s="1"/>
  <c r="V373" i="1"/>
  <c r="AZ373" i="1" s="1"/>
  <c r="V374" i="1"/>
  <c r="AZ374" i="1" s="1"/>
  <c r="V375" i="1"/>
  <c r="AZ375" i="1" s="1"/>
  <c r="V376" i="1"/>
  <c r="AZ376" i="1" s="1"/>
  <c r="V377" i="1"/>
  <c r="V378" i="1"/>
  <c r="AZ378" i="1" s="1"/>
  <c r="V379" i="1"/>
  <c r="AX379" i="1" s="1"/>
  <c r="V380" i="1"/>
  <c r="AZ380" i="1" s="1"/>
  <c r="V381" i="1"/>
  <c r="AZ381" i="1" s="1"/>
  <c r="V382" i="1"/>
  <c r="AZ382" i="1" s="1"/>
  <c r="V383" i="1"/>
  <c r="AZ383" i="1" s="1"/>
  <c r="V384" i="1"/>
  <c r="AZ384" i="1" s="1"/>
  <c r="V385" i="1"/>
  <c r="V386" i="1"/>
  <c r="AZ386" i="1" s="1"/>
  <c r="V387" i="1"/>
  <c r="AZ387" i="1" s="1"/>
  <c r="V388" i="1"/>
  <c r="AZ388" i="1" s="1"/>
  <c r="V389" i="1"/>
  <c r="AZ389" i="1" s="1"/>
  <c r="V390" i="1"/>
  <c r="AZ390" i="1" s="1"/>
  <c r="V391" i="1"/>
  <c r="AZ391" i="1" s="1"/>
  <c r="V392" i="1"/>
  <c r="AZ392" i="1" s="1"/>
  <c r="V393" i="1"/>
  <c r="V394" i="1"/>
  <c r="AZ394" i="1" s="1"/>
  <c r="V395" i="1"/>
  <c r="AZ395" i="1" s="1"/>
  <c r="V396" i="1"/>
  <c r="AZ396" i="1" s="1"/>
  <c r="V397" i="1"/>
  <c r="AZ397" i="1" s="1"/>
  <c r="V398" i="1"/>
  <c r="AZ398" i="1" s="1"/>
  <c r="V399" i="1"/>
  <c r="AZ399" i="1" s="1"/>
  <c r="V400" i="1"/>
  <c r="AZ400" i="1" s="1"/>
  <c r="V401" i="1"/>
  <c r="V402" i="1"/>
  <c r="AZ402" i="1" s="1"/>
  <c r="V403" i="1"/>
  <c r="AX403" i="1" s="1"/>
  <c r="V404" i="1"/>
  <c r="AZ404" i="1" s="1"/>
  <c r="V405" i="1"/>
  <c r="AZ405" i="1" s="1"/>
  <c r="V406" i="1"/>
  <c r="AZ406" i="1" s="1"/>
  <c r="V407" i="1"/>
  <c r="AZ407" i="1" s="1"/>
  <c r="V408" i="1"/>
  <c r="AZ408" i="1" s="1"/>
  <c r="V409" i="1"/>
  <c r="V410" i="1"/>
  <c r="AZ410" i="1" s="1"/>
  <c r="V411" i="1"/>
  <c r="AZ411" i="1" s="1"/>
  <c r="V412" i="1"/>
  <c r="AZ412" i="1" s="1"/>
  <c r="V413" i="1"/>
  <c r="AZ413" i="1" s="1"/>
  <c r="V414" i="1"/>
  <c r="AZ414" i="1" s="1"/>
  <c r="V415" i="1"/>
  <c r="AZ415" i="1" s="1"/>
  <c r="V416" i="1"/>
  <c r="AZ416" i="1" s="1"/>
  <c r="V417" i="1"/>
  <c r="V418" i="1"/>
  <c r="AZ418" i="1" s="1"/>
  <c r="V419" i="1"/>
  <c r="AX419" i="1" s="1"/>
  <c r="V420" i="1"/>
  <c r="AZ420" i="1" s="1"/>
  <c r="V421" i="1"/>
  <c r="AZ421" i="1" s="1"/>
  <c r="V422" i="1"/>
  <c r="AZ422" i="1" s="1"/>
  <c r="V423" i="1"/>
  <c r="AX423" i="1" s="1"/>
  <c r="V424" i="1"/>
  <c r="AZ424" i="1" s="1"/>
  <c r="V425" i="1"/>
  <c r="V426" i="1"/>
  <c r="AZ426" i="1" s="1"/>
  <c r="V427" i="1"/>
  <c r="AZ427" i="1" s="1"/>
  <c r="V428" i="1"/>
  <c r="AZ428" i="1" s="1"/>
  <c r="V429" i="1"/>
  <c r="AZ429" i="1" s="1"/>
  <c r="V430" i="1"/>
  <c r="AZ430" i="1" s="1"/>
  <c r="V431" i="1"/>
  <c r="AZ431" i="1" s="1"/>
  <c r="V432" i="1"/>
  <c r="AZ432" i="1" s="1"/>
  <c r="V433" i="1"/>
  <c r="V434" i="1"/>
  <c r="AZ434" i="1" s="1"/>
  <c r="V435" i="1"/>
  <c r="AZ435" i="1" s="1"/>
  <c r="V436" i="1"/>
  <c r="AZ436" i="1" s="1"/>
  <c r="V437" i="1"/>
  <c r="AZ437" i="1" s="1"/>
  <c r="V438" i="1"/>
  <c r="AZ438" i="1" s="1"/>
  <c r="V439" i="1"/>
  <c r="AZ439" i="1" s="1"/>
  <c r="V440" i="1"/>
  <c r="AZ440" i="1" s="1"/>
  <c r="V441" i="1"/>
  <c r="V442" i="1"/>
  <c r="AZ442" i="1" s="1"/>
  <c r="V443" i="1"/>
  <c r="AZ443" i="1" s="1"/>
  <c r="V444" i="1"/>
  <c r="AZ444" i="1" s="1"/>
  <c r="V445" i="1"/>
  <c r="AZ445" i="1" s="1"/>
  <c r="V446" i="1"/>
  <c r="AZ446" i="1" s="1"/>
  <c r="V447" i="1"/>
  <c r="AZ447" i="1" s="1"/>
  <c r="V448" i="1"/>
  <c r="AZ448" i="1" s="1"/>
  <c r="V449" i="1"/>
  <c r="V450" i="1"/>
  <c r="AZ450" i="1" s="1"/>
  <c r="V451" i="1"/>
  <c r="AZ451" i="1" s="1"/>
  <c r="V452" i="1"/>
  <c r="AZ452" i="1" s="1"/>
  <c r="V453" i="1"/>
  <c r="AZ453" i="1" s="1"/>
  <c r="V454" i="1"/>
  <c r="AZ454" i="1" s="1"/>
  <c r="V455" i="1"/>
  <c r="AZ455" i="1" s="1"/>
  <c r="V456" i="1"/>
  <c r="AZ456" i="1" s="1"/>
  <c r="V457" i="1"/>
  <c r="V458" i="1"/>
  <c r="AZ458" i="1" s="1"/>
  <c r="V459" i="1"/>
  <c r="AZ459" i="1" s="1"/>
  <c r="V460" i="1"/>
  <c r="AZ460" i="1" s="1"/>
  <c r="V461" i="1"/>
  <c r="AZ461" i="1" s="1"/>
  <c r="V462" i="1"/>
  <c r="AZ462" i="1" s="1"/>
  <c r="V463" i="1"/>
  <c r="AZ463" i="1" s="1"/>
  <c r="V464" i="1"/>
  <c r="AZ464" i="1" s="1"/>
  <c r="V465" i="1"/>
  <c r="V466" i="1"/>
  <c r="AZ466" i="1" s="1"/>
  <c r="V467" i="1"/>
  <c r="AZ467" i="1" s="1"/>
  <c r="V468" i="1"/>
  <c r="AZ468" i="1" s="1"/>
  <c r="V469" i="1"/>
  <c r="AZ469" i="1" s="1"/>
  <c r="V470" i="1"/>
  <c r="AZ470" i="1" s="1"/>
  <c r="V471" i="1"/>
  <c r="AZ471" i="1" s="1"/>
  <c r="V472" i="1"/>
  <c r="AZ472" i="1" s="1"/>
  <c r="V473" i="1"/>
  <c r="V474" i="1"/>
  <c r="AZ474" i="1" s="1"/>
  <c r="V475" i="1"/>
  <c r="AZ475" i="1" s="1"/>
  <c r="V476" i="1"/>
  <c r="AZ476" i="1" s="1"/>
  <c r="V477" i="1"/>
  <c r="AZ477" i="1" s="1"/>
  <c r="V478" i="1"/>
  <c r="AZ478" i="1" s="1"/>
  <c r="V479" i="1"/>
  <c r="AZ479" i="1" s="1"/>
  <c r="V480" i="1"/>
  <c r="AZ480" i="1" s="1"/>
  <c r="V481" i="1"/>
  <c r="V482" i="1"/>
  <c r="AZ482" i="1" s="1"/>
  <c r="V483" i="1"/>
  <c r="AZ483" i="1" s="1"/>
  <c r="V484" i="1"/>
  <c r="AZ484" i="1" s="1"/>
  <c r="V485" i="1"/>
  <c r="AZ485" i="1" s="1"/>
  <c r="V486" i="1"/>
  <c r="AZ486" i="1" s="1"/>
  <c r="V487" i="1"/>
  <c r="AZ487" i="1" s="1"/>
  <c r="V488" i="1"/>
  <c r="AZ488" i="1" s="1"/>
  <c r="V489" i="1"/>
  <c r="V490" i="1"/>
  <c r="AZ490" i="1" s="1"/>
  <c r="V491" i="1"/>
  <c r="AZ491" i="1" s="1"/>
  <c r="V492" i="1"/>
  <c r="AZ492" i="1" s="1"/>
  <c r="V493" i="1"/>
  <c r="AZ493" i="1" s="1"/>
  <c r="V494" i="1"/>
  <c r="AZ494" i="1" s="1"/>
  <c r="V495" i="1"/>
  <c r="AZ495" i="1" s="1"/>
  <c r="V496" i="1"/>
  <c r="AZ496" i="1" s="1"/>
  <c r="V497" i="1"/>
  <c r="V498" i="1"/>
  <c r="AZ498" i="1" s="1"/>
  <c r="V499" i="1"/>
  <c r="AZ499" i="1" s="1"/>
  <c r="V500" i="1"/>
  <c r="AZ500" i="1" s="1"/>
  <c r="V501" i="1"/>
  <c r="AZ501" i="1" s="1"/>
  <c r="V502" i="1"/>
  <c r="AZ502" i="1" s="1"/>
  <c r="V503" i="1"/>
  <c r="AZ503" i="1" s="1"/>
  <c r="V504" i="1"/>
  <c r="AZ504" i="1" s="1"/>
  <c r="V505" i="1"/>
  <c r="V506" i="1"/>
  <c r="AZ506" i="1" s="1"/>
  <c r="V507" i="1"/>
  <c r="AZ507" i="1" s="1"/>
  <c r="V508" i="1"/>
  <c r="AZ508" i="1" s="1"/>
  <c r="V509" i="1"/>
  <c r="AZ509" i="1" s="1"/>
  <c r="V510" i="1"/>
  <c r="AZ510" i="1" s="1"/>
  <c r="V511" i="1"/>
  <c r="AZ511" i="1" s="1"/>
  <c r="V512" i="1"/>
  <c r="AZ512" i="1" s="1"/>
  <c r="V513" i="1"/>
  <c r="V514" i="1"/>
  <c r="AZ514" i="1" s="1"/>
  <c r="V515" i="1"/>
  <c r="AZ515" i="1" s="1"/>
  <c r="V516" i="1"/>
  <c r="AZ516" i="1" s="1"/>
  <c r="V517" i="1"/>
  <c r="AZ517" i="1" s="1"/>
  <c r="V518" i="1"/>
  <c r="AZ518" i="1" s="1"/>
  <c r="V519" i="1"/>
  <c r="AZ519" i="1" s="1"/>
  <c r="V520" i="1"/>
  <c r="AZ520" i="1" s="1"/>
  <c r="V521" i="1"/>
  <c r="V522" i="1"/>
  <c r="AZ522" i="1" s="1"/>
  <c r="V523" i="1"/>
  <c r="AZ523" i="1" s="1"/>
  <c r="V524" i="1"/>
  <c r="AZ524" i="1" s="1"/>
  <c r="V525" i="1"/>
  <c r="AZ525" i="1" s="1"/>
  <c r="V526" i="1"/>
  <c r="AZ526" i="1" s="1"/>
  <c r="V527" i="1"/>
  <c r="AZ527" i="1" s="1"/>
  <c r="V528" i="1"/>
  <c r="AZ528" i="1" s="1"/>
  <c r="V529" i="1"/>
  <c r="V530" i="1"/>
  <c r="AZ530" i="1" s="1"/>
  <c r="V531" i="1"/>
  <c r="AZ531" i="1" s="1"/>
  <c r="V532" i="1"/>
  <c r="AZ532" i="1" s="1"/>
  <c r="V533" i="1"/>
  <c r="AZ533" i="1" s="1"/>
  <c r="V534" i="1"/>
  <c r="AZ534" i="1" s="1"/>
  <c r="V535" i="1"/>
  <c r="AZ535" i="1" s="1"/>
  <c r="V536" i="1"/>
  <c r="AZ536" i="1" s="1"/>
  <c r="V537" i="1"/>
  <c r="V538" i="1"/>
  <c r="AZ538" i="1" s="1"/>
  <c r="V539" i="1"/>
  <c r="AZ539" i="1" s="1"/>
  <c r="V540" i="1"/>
  <c r="AZ540" i="1" s="1"/>
  <c r="V541" i="1"/>
  <c r="AZ541" i="1" s="1"/>
  <c r="V542" i="1"/>
  <c r="AZ542" i="1" s="1"/>
  <c r="V543" i="1"/>
  <c r="AZ543" i="1" s="1"/>
  <c r="V544" i="1"/>
  <c r="AZ544" i="1" s="1"/>
  <c r="V545" i="1"/>
  <c r="V546" i="1"/>
  <c r="AZ546" i="1" s="1"/>
  <c r="V547" i="1"/>
  <c r="AZ547" i="1" s="1"/>
  <c r="V548" i="1"/>
  <c r="AZ548" i="1" s="1"/>
  <c r="V549" i="1"/>
  <c r="AZ549" i="1" s="1"/>
  <c r="V550" i="1"/>
  <c r="AZ550" i="1" s="1"/>
  <c r="V551" i="1"/>
  <c r="AZ551" i="1" s="1"/>
  <c r="V552" i="1"/>
  <c r="AZ552" i="1" s="1"/>
  <c r="V553" i="1"/>
  <c r="V554" i="1"/>
  <c r="AZ554" i="1" s="1"/>
  <c r="V555" i="1"/>
  <c r="AZ555" i="1" s="1"/>
  <c r="V556" i="1"/>
  <c r="AZ556" i="1" s="1"/>
  <c r="V557" i="1"/>
  <c r="AZ557" i="1" s="1"/>
  <c r="V558" i="1"/>
  <c r="AZ558" i="1" s="1"/>
  <c r="V559" i="1"/>
  <c r="AZ559" i="1" s="1"/>
  <c r="V560" i="1"/>
  <c r="AZ560" i="1" s="1"/>
  <c r="V561" i="1"/>
  <c r="V562" i="1"/>
  <c r="AZ562" i="1" s="1"/>
  <c r="V563" i="1"/>
  <c r="AZ563" i="1" s="1"/>
  <c r="V564" i="1"/>
  <c r="AZ564" i="1" s="1"/>
  <c r="V565" i="1"/>
  <c r="AZ565" i="1" s="1"/>
  <c r="V566" i="1"/>
  <c r="AZ566" i="1" s="1"/>
  <c r="V567" i="1"/>
  <c r="AZ567" i="1" s="1"/>
  <c r="V568" i="1"/>
  <c r="AZ568" i="1" s="1"/>
  <c r="V569" i="1"/>
  <c r="V570" i="1"/>
  <c r="AZ570" i="1" s="1"/>
  <c r="V571" i="1"/>
  <c r="AZ571" i="1" s="1"/>
  <c r="V572" i="1"/>
  <c r="AZ572" i="1" s="1"/>
  <c r="V573" i="1"/>
  <c r="AZ573" i="1" s="1"/>
  <c r="V574" i="1"/>
  <c r="AZ574" i="1" s="1"/>
  <c r="V575" i="1"/>
  <c r="AZ575" i="1" s="1"/>
  <c r="V576" i="1"/>
  <c r="AZ576" i="1" s="1"/>
  <c r="V577" i="1"/>
  <c r="V578" i="1"/>
  <c r="AZ578" i="1" s="1"/>
  <c r="V579" i="1"/>
  <c r="AZ579" i="1" s="1"/>
  <c r="V580" i="1"/>
  <c r="AZ580" i="1" s="1"/>
  <c r="V581" i="1"/>
  <c r="AZ581" i="1" s="1"/>
  <c r="V582" i="1"/>
  <c r="AZ582" i="1" s="1"/>
  <c r="V583" i="1"/>
  <c r="AX583" i="1" s="1"/>
  <c r="V584" i="1"/>
  <c r="AZ584" i="1" s="1"/>
  <c r="V585" i="1"/>
  <c r="V586" i="1"/>
  <c r="AZ586" i="1" s="1"/>
  <c r="V587" i="1"/>
  <c r="AZ587" i="1" s="1"/>
  <c r="V588" i="1"/>
  <c r="AZ588" i="1" s="1"/>
  <c r="V589" i="1"/>
  <c r="AZ589" i="1" s="1"/>
  <c r="V590" i="1"/>
  <c r="AZ590" i="1" s="1"/>
  <c r="V591" i="1"/>
  <c r="AZ591" i="1" s="1"/>
  <c r="V592" i="1"/>
  <c r="AZ592" i="1" s="1"/>
  <c r="V593" i="1"/>
  <c r="V594" i="1"/>
  <c r="AZ594" i="1" s="1"/>
  <c r="V595" i="1"/>
  <c r="AZ595" i="1" s="1"/>
  <c r="V596" i="1"/>
  <c r="AZ596" i="1" s="1"/>
  <c r="V597" i="1"/>
  <c r="AZ597" i="1" s="1"/>
  <c r="V598" i="1"/>
  <c r="AZ598" i="1" s="1"/>
  <c r="V599" i="1"/>
  <c r="AZ599" i="1" s="1"/>
  <c r="V600" i="1"/>
  <c r="AZ600" i="1" s="1"/>
  <c r="V601" i="1"/>
  <c r="V602" i="1"/>
  <c r="AZ602" i="1" s="1"/>
  <c r="V603" i="1"/>
  <c r="AZ603" i="1" s="1"/>
  <c r="V604" i="1"/>
  <c r="AZ604" i="1" s="1"/>
  <c r="V605" i="1"/>
  <c r="AZ605" i="1" s="1"/>
  <c r="V606" i="1"/>
  <c r="AZ606" i="1" s="1"/>
  <c r="V607" i="1"/>
  <c r="AZ607" i="1" s="1"/>
  <c r="V608" i="1"/>
  <c r="AZ608" i="1" s="1"/>
  <c r="V609" i="1"/>
  <c r="V610" i="1"/>
  <c r="AZ610" i="1" s="1"/>
  <c r="V611" i="1"/>
  <c r="AZ611" i="1" s="1"/>
  <c r="V612" i="1"/>
  <c r="AZ612" i="1" s="1"/>
  <c r="V613" i="1"/>
  <c r="AZ613" i="1" s="1"/>
  <c r="V614" i="1"/>
  <c r="AZ614" i="1" s="1"/>
  <c r="V615" i="1"/>
  <c r="AZ615" i="1" s="1"/>
  <c r="V616" i="1"/>
  <c r="AZ616" i="1" s="1"/>
  <c r="V617" i="1"/>
  <c r="V618" i="1"/>
  <c r="AZ618" i="1" s="1"/>
  <c r="V619" i="1"/>
  <c r="AZ619" i="1" s="1"/>
  <c r="V620" i="1"/>
  <c r="AZ620" i="1" s="1"/>
  <c r="V621" i="1"/>
  <c r="AZ621" i="1" s="1"/>
  <c r="V622" i="1"/>
  <c r="AZ622" i="1" s="1"/>
  <c r="V623" i="1"/>
  <c r="AZ623" i="1" s="1"/>
  <c r="V624" i="1"/>
  <c r="AZ624" i="1" s="1"/>
  <c r="V625" i="1"/>
  <c r="V626" i="1"/>
  <c r="AZ626" i="1" s="1"/>
  <c r="V627" i="1"/>
  <c r="AZ627" i="1" s="1"/>
  <c r="V628" i="1"/>
  <c r="AZ628" i="1" s="1"/>
  <c r="V629" i="1"/>
  <c r="AZ629" i="1" s="1"/>
  <c r="V630" i="1"/>
  <c r="AZ630" i="1" s="1"/>
  <c r="V631" i="1"/>
  <c r="AZ631" i="1" s="1"/>
  <c r="V632" i="1"/>
  <c r="AZ632" i="1" s="1"/>
  <c r="V633" i="1"/>
  <c r="V634" i="1"/>
  <c r="AZ634" i="1" s="1"/>
  <c r="V635" i="1"/>
  <c r="AZ635" i="1" s="1"/>
  <c r="V636" i="1"/>
  <c r="AZ636" i="1" s="1"/>
  <c r="V637" i="1"/>
  <c r="AZ637" i="1" s="1"/>
  <c r="V638" i="1"/>
  <c r="AZ638" i="1" s="1"/>
  <c r="V639" i="1"/>
  <c r="AZ639" i="1" s="1"/>
  <c r="V640" i="1"/>
  <c r="AZ640" i="1" s="1"/>
  <c r="V641" i="1"/>
  <c r="V642" i="1"/>
  <c r="AZ642" i="1" s="1"/>
  <c r="V643" i="1"/>
  <c r="AZ643" i="1" s="1"/>
  <c r="V644" i="1"/>
  <c r="AZ644" i="1" s="1"/>
  <c r="V645" i="1"/>
  <c r="AZ645" i="1" s="1"/>
  <c r="V646" i="1"/>
  <c r="AZ646" i="1" s="1"/>
  <c r="V647" i="1"/>
  <c r="AZ647" i="1" s="1"/>
  <c r="V648" i="1"/>
  <c r="AZ648" i="1" s="1"/>
  <c r="V649" i="1"/>
  <c r="V650" i="1"/>
  <c r="AZ650" i="1" s="1"/>
  <c r="V651" i="1"/>
  <c r="AZ651" i="1" s="1"/>
  <c r="V652" i="1"/>
  <c r="AZ652" i="1" s="1"/>
  <c r="V653" i="1"/>
  <c r="AZ653" i="1" s="1"/>
  <c r="V654" i="1"/>
  <c r="AZ654" i="1" s="1"/>
  <c r="V655" i="1"/>
  <c r="AZ655" i="1" s="1"/>
  <c r="V656" i="1"/>
  <c r="AZ656" i="1" s="1"/>
  <c r="V657" i="1"/>
  <c r="V658" i="1"/>
  <c r="AZ658" i="1" s="1"/>
  <c r="V659" i="1"/>
  <c r="AZ659" i="1" s="1"/>
  <c r="V660" i="1"/>
  <c r="AZ660" i="1" s="1"/>
  <c r="V661" i="1"/>
  <c r="AZ661" i="1" s="1"/>
  <c r="V662" i="1"/>
  <c r="AZ662" i="1" s="1"/>
  <c r="V663" i="1"/>
  <c r="AZ663" i="1" s="1"/>
  <c r="V664" i="1"/>
  <c r="AZ664" i="1" s="1"/>
  <c r="V665" i="1"/>
  <c r="V666" i="1"/>
  <c r="AZ666" i="1" s="1"/>
  <c r="V667" i="1"/>
  <c r="AZ667" i="1" s="1"/>
  <c r="V668" i="1"/>
  <c r="AZ668" i="1" s="1"/>
  <c r="V669" i="1"/>
  <c r="AZ669" i="1" s="1"/>
  <c r="V670" i="1"/>
  <c r="AZ670" i="1" s="1"/>
  <c r="V671" i="1"/>
  <c r="AZ671" i="1" s="1"/>
  <c r="V672" i="1"/>
  <c r="AZ672" i="1" s="1"/>
  <c r="V673" i="1"/>
  <c r="V674" i="1"/>
  <c r="AZ674" i="1" s="1"/>
  <c r="V675" i="1"/>
  <c r="AZ675" i="1" s="1"/>
  <c r="V676" i="1"/>
  <c r="AZ676" i="1" s="1"/>
  <c r="V677" i="1"/>
  <c r="AZ677" i="1" s="1"/>
  <c r="V678" i="1"/>
  <c r="AZ678" i="1" s="1"/>
  <c r="V679" i="1"/>
  <c r="AZ679" i="1" s="1"/>
  <c r="V680" i="1"/>
  <c r="AZ680" i="1" s="1"/>
  <c r="V681" i="1"/>
  <c r="V682" i="1"/>
  <c r="AZ682" i="1" s="1"/>
  <c r="V683" i="1"/>
  <c r="AZ683" i="1" s="1"/>
  <c r="V684" i="1"/>
  <c r="AZ684" i="1" s="1"/>
  <c r="V685" i="1"/>
  <c r="AZ685" i="1" s="1"/>
  <c r="V686" i="1"/>
  <c r="AZ686" i="1" s="1"/>
  <c r="V687" i="1"/>
  <c r="AZ687" i="1" s="1"/>
  <c r="V688" i="1"/>
  <c r="AZ688" i="1" s="1"/>
  <c r="V689" i="1"/>
  <c r="V690" i="1"/>
  <c r="AZ690" i="1" s="1"/>
  <c r="V691" i="1"/>
  <c r="AZ691" i="1" s="1"/>
  <c r="V692" i="1"/>
  <c r="AZ692" i="1" s="1"/>
  <c r="V693" i="1"/>
  <c r="AZ693" i="1" s="1"/>
  <c r="V694" i="1"/>
  <c r="AZ694" i="1" s="1"/>
  <c r="V695" i="1"/>
  <c r="AZ695" i="1" s="1"/>
  <c r="V696" i="1"/>
  <c r="AZ696" i="1" s="1"/>
  <c r="V697" i="1"/>
  <c r="V698" i="1"/>
  <c r="AZ698" i="1" s="1"/>
  <c r="V699" i="1"/>
  <c r="AZ699" i="1" s="1"/>
  <c r="V700" i="1"/>
  <c r="AZ700" i="1" s="1"/>
  <c r="V701" i="1"/>
  <c r="AZ701" i="1" s="1"/>
  <c r="V702" i="1"/>
  <c r="AZ702" i="1" s="1"/>
  <c r="V703" i="1"/>
  <c r="AZ703" i="1" s="1"/>
  <c r="V704" i="1"/>
  <c r="AZ704" i="1" s="1"/>
  <c r="V705" i="1"/>
  <c r="V706" i="1"/>
  <c r="AZ706" i="1" s="1"/>
  <c r="V707" i="1"/>
  <c r="AZ707" i="1" s="1"/>
  <c r="V708" i="1"/>
  <c r="AZ708" i="1" s="1"/>
  <c r="V709" i="1"/>
  <c r="AZ709" i="1" s="1"/>
  <c r="V710" i="1"/>
  <c r="AZ710" i="1" s="1"/>
  <c r="V711" i="1"/>
  <c r="AZ711" i="1" s="1"/>
  <c r="V712" i="1"/>
  <c r="AZ712" i="1" s="1"/>
  <c r="V713" i="1"/>
  <c r="V714" i="1"/>
  <c r="AZ714" i="1" s="1"/>
  <c r="V715" i="1"/>
  <c r="AZ715" i="1" s="1"/>
  <c r="V716" i="1"/>
  <c r="AZ716" i="1" s="1"/>
  <c r="V717" i="1"/>
  <c r="AZ717" i="1" s="1"/>
  <c r="V718" i="1"/>
  <c r="AZ718" i="1" s="1"/>
  <c r="V719" i="1"/>
  <c r="AZ719" i="1" s="1"/>
  <c r="V720" i="1"/>
  <c r="AZ720" i="1" s="1"/>
  <c r="V721" i="1"/>
  <c r="V722" i="1"/>
  <c r="AZ722" i="1" s="1"/>
  <c r="V723" i="1"/>
  <c r="AZ723" i="1" s="1"/>
  <c r="V724" i="1"/>
  <c r="AZ724" i="1" s="1"/>
  <c r="V725" i="1"/>
  <c r="AZ725" i="1" s="1"/>
  <c r="V726" i="1"/>
  <c r="AZ726" i="1" s="1"/>
  <c r="V727" i="1"/>
  <c r="AZ727" i="1" s="1"/>
  <c r="V728" i="1"/>
  <c r="AZ728" i="1" s="1"/>
  <c r="V729" i="1"/>
  <c r="V730" i="1"/>
  <c r="AZ730" i="1" s="1"/>
  <c r="V731" i="1"/>
  <c r="AZ731" i="1" s="1"/>
  <c r="V732" i="1"/>
  <c r="AZ732" i="1" s="1"/>
  <c r="V733" i="1"/>
  <c r="AZ733" i="1" s="1"/>
  <c r="V734" i="1"/>
  <c r="AZ734" i="1" s="1"/>
  <c r="V735" i="1"/>
  <c r="AZ735" i="1" s="1"/>
  <c r="V736" i="1"/>
  <c r="AZ736" i="1" s="1"/>
  <c r="V737" i="1"/>
  <c r="V738" i="1"/>
  <c r="AZ738" i="1" s="1"/>
  <c r="V739" i="1"/>
  <c r="AZ739" i="1" s="1"/>
  <c r="V740" i="1"/>
  <c r="AZ740" i="1" s="1"/>
  <c r="V741" i="1"/>
  <c r="AZ741" i="1" s="1"/>
  <c r="V742" i="1"/>
  <c r="AZ742" i="1" s="1"/>
  <c r="V743" i="1"/>
  <c r="AZ743" i="1" s="1"/>
  <c r="V744" i="1"/>
  <c r="AZ744" i="1" s="1"/>
  <c r="V745" i="1"/>
  <c r="V746" i="1"/>
  <c r="AZ746" i="1" s="1"/>
  <c r="V747" i="1"/>
  <c r="AZ747" i="1" s="1"/>
  <c r="V748" i="1"/>
  <c r="AZ748" i="1" s="1"/>
  <c r="V749" i="1"/>
  <c r="AZ749" i="1" s="1"/>
  <c r="V750" i="1"/>
  <c r="AZ750" i="1" s="1"/>
  <c r="V751" i="1"/>
  <c r="AZ751" i="1" s="1"/>
  <c r="V752" i="1"/>
  <c r="AZ752" i="1" s="1"/>
  <c r="V753" i="1"/>
  <c r="V754" i="1"/>
  <c r="AZ754" i="1" s="1"/>
  <c r="V755" i="1"/>
  <c r="AZ755" i="1" s="1"/>
  <c r="V756" i="1"/>
  <c r="AZ756" i="1" s="1"/>
  <c r="V757" i="1"/>
  <c r="AZ757" i="1" s="1"/>
  <c r="V758" i="1"/>
  <c r="AZ758" i="1" s="1"/>
  <c r="V759" i="1"/>
  <c r="AX759" i="1" s="1"/>
  <c r="V760" i="1"/>
  <c r="V761" i="1"/>
  <c r="V762" i="1"/>
  <c r="AZ762" i="1" s="1"/>
  <c r="V763" i="1"/>
  <c r="AZ763" i="1" s="1"/>
  <c r="V764" i="1"/>
  <c r="AZ764" i="1" s="1"/>
  <c r="V765" i="1"/>
  <c r="AZ765" i="1" s="1"/>
  <c r="V766" i="1"/>
  <c r="AZ766" i="1" s="1"/>
  <c r="V767" i="1"/>
  <c r="AZ767" i="1" s="1"/>
  <c r="V768" i="1"/>
  <c r="AZ768" i="1" s="1"/>
  <c r="V769" i="1"/>
  <c r="V770" i="1"/>
  <c r="AZ770" i="1" s="1"/>
  <c r="V771" i="1"/>
  <c r="AZ771" i="1" s="1"/>
  <c r="V772" i="1"/>
  <c r="AZ772" i="1" s="1"/>
  <c r="V773" i="1"/>
  <c r="AZ773" i="1" s="1"/>
  <c r="V774" i="1"/>
  <c r="AZ774" i="1" s="1"/>
  <c r="V775" i="1"/>
  <c r="AZ775" i="1" s="1"/>
  <c r="V776" i="1"/>
  <c r="AZ776" i="1" s="1"/>
  <c r="V777" i="1"/>
  <c r="V778" i="1"/>
  <c r="AZ778" i="1" s="1"/>
  <c r="V779" i="1"/>
  <c r="AZ779" i="1" s="1"/>
  <c r="V780" i="1"/>
  <c r="AZ780" i="1" s="1"/>
  <c r="V781" i="1"/>
  <c r="AZ781" i="1" s="1"/>
  <c r="V782" i="1"/>
  <c r="AZ782" i="1" s="1"/>
  <c r="V783" i="1"/>
  <c r="AZ783" i="1" s="1"/>
  <c r="V784" i="1"/>
  <c r="AZ784" i="1" s="1"/>
  <c r="V785" i="1"/>
  <c r="V786" i="1"/>
  <c r="AZ786" i="1" s="1"/>
  <c r="V787" i="1"/>
  <c r="AZ787" i="1" s="1"/>
  <c r="V788" i="1"/>
  <c r="AZ788" i="1" s="1"/>
  <c r="V789" i="1"/>
  <c r="AZ789" i="1" s="1"/>
  <c r="V790" i="1"/>
  <c r="AZ790" i="1" s="1"/>
  <c r="V791" i="1"/>
  <c r="AZ791" i="1" s="1"/>
  <c r="V792" i="1"/>
  <c r="AZ792" i="1" s="1"/>
  <c r="V793" i="1"/>
  <c r="V794" i="1"/>
  <c r="AZ794" i="1" s="1"/>
  <c r="V795" i="1"/>
  <c r="AZ795" i="1" s="1"/>
  <c r="V796" i="1"/>
  <c r="AZ796" i="1" s="1"/>
  <c r="V797" i="1"/>
  <c r="AZ797" i="1" s="1"/>
  <c r="V798" i="1"/>
  <c r="AZ798" i="1" s="1"/>
  <c r="V799" i="1"/>
  <c r="AZ799" i="1" s="1"/>
  <c r="V800" i="1"/>
  <c r="AZ800" i="1" s="1"/>
  <c r="V801" i="1"/>
  <c r="V802" i="1"/>
  <c r="AZ802" i="1" s="1"/>
  <c r="V803" i="1"/>
  <c r="AZ803" i="1" s="1"/>
  <c r="V804" i="1"/>
  <c r="AZ804" i="1" s="1"/>
  <c r="V805" i="1"/>
  <c r="AZ805" i="1" s="1"/>
  <c r="V806" i="1"/>
  <c r="AZ806" i="1" s="1"/>
  <c r="V807" i="1"/>
  <c r="AZ807" i="1" s="1"/>
  <c r="V808" i="1"/>
  <c r="AZ808" i="1" s="1"/>
  <c r="V809" i="1"/>
  <c r="V810" i="1"/>
  <c r="AZ810" i="1" s="1"/>
  <c r="V811" i="1"/>
  <c r="AZ811" i="1" s="1"/>
  <c r="V812" i="1"/>
  <c r="AZ812" i="1" s="1"/>
  <c r="V813" i="1"/>
  <c r="AZ813" i="1" s="1"/>
  <c r="V814" i="1"/>
  <c r="AZ814" i="1" s="1"/>
  <c r="V815" i="1"/>
  <c r="AZ815" i="1" s="1"/>
  <c r="V816" i="1"/>
  <c r="AZ816" i="1" s="1"/>
  <c r="V817" i="1"/>
  <c r="V818" i="1"/>
  <c r="AZ818" i="1" s="1"/>
  <c r="V819" i="1"/>
  <c r="AZ819" i="1" s="1"/>
  <c r="V820" i="1"/>
  <c r="AZ820" i="1" s="1"/>
  <c r="V821" i="1"/>
  <c r="AZ821" i="1" s="1"/>
  <c r="V822" i="1"/>
  <c r="AZ822" i="1" s="1"/>
  <c r="V823" i="1"/>
  <c r="AZ823" i="1" s="1"/>
  <c r="V824" i="1"/>
  <c r="AZ824" i="1" s="1"/>
  <c r="V825" i="1"/>
  <c r="V826" i="1"/>
  <c r="AZ826" i="1" s="1"/>
  <c r="V827" i="1"/>
  <c r="AZ827" i="1" s="1"/>
  <c r="V828" i="1"/>
  <c r="AZ828" i="1" s="1"/>
  <c r="V829" i="1"/>
  <c r="AZ829" i="1" s="1"/>
  <c r="V830" i="1"/>
  <c r="AZ830" i="1" s="1"/>
  <c r="V831" i="1"/>
  <c r="AZ831" i="1" s="1"/>
  <c r="V832" i="1"/>
  <c r="AZ832" i="1" s="1"/>
  <c r="V833" i="1"/>
  <c r="V834" i="1"/>
  <c r="AZ834" i="1" s="1"/>
  <c r="V835" i="1"/>
  <c r="AZ835" i="1" s="1"/>
  <c r="V836" i="1"/>
  <c r="AZ836" i="1" s="1"/>
  <c r="V837" i="1"/>
  <c r="AZ837" i="1" s="1"/>
  <c r="V838" i="1"/>
  <c r="AZ838" i="1" s="1"/>
  <c r="V839" i="1"/>
  <c r="AZ839" i="1" s="1"/>
  <c r="V840" i="1"/>
  <c r="AZ840" i="1" s="1"/>
  <c r="V841" i="1"/>
  <c r="V842" i="1"/>
  <c r="AZ842" i="1" s="1"/>
  <c r="V843" i="1"/>
  <c r="AZ843" i="1" s="1"/>
  <c r="V844" i="1"/>
  <c r="AZ844" i="1" s="1"/>
  <c r="V845" i="1"/>
  <c r="AZ845" i="1" s="1"/>
  <c r="V846" i="1"/>
  <c r="AZ846" i="1" s="1"/>
  <c r="V847" i="1"/>
  <c r="AZ847" i="1" s="1"/>
  <c r="V848" i="1"/>
  <c r="AZ848" i="1" s="1"/>
  <c r="V849" i="1"/>
  <c r="V850" i="1"/>
  <c r="AZ850" i="1" s="1"/>
  <c r="V851" i="1"/>
  <c r="AZ851" i="1" s="1"/>
  <c r="V852" i="1"/>
  <c r="AZ852" i="1" s="1"/>
  <c r="V853" i="1"/>
  <c r="AZ853" i="1" s="1"/>
  <c r="V854" i="1"/>
  <c r="AZ854" i="1" s="1"/>
  <c r="V855" i="1"/>
  <c r="AZ855" i="1" s="1"/>
  <c r="V856" i="1"/>
  <c r="AZ856" i="1" s="1"/>
  <c r="V857" i="1"/>
  <c r="V858" i="1"/>
  <c r="AZ858" i="1" s="1"/>
  <c r="V859" i="1"/>
  <c r="AZ859" i="1" s="1"/>
  <c r="V860" i="1"/>
  <c r="AZ860" i="1" s="1"/>
  <c r="V861" i="1"/>
  <c r="AZ861" i="1" s="1"/>
  <c r="V862" i="1"/>
  <c r="AZ862" i="1" s="1"/>
  <c r="V863" i="1"/>
  <c r="AZ863" i="1" s="1"/>
  <c r="V864" i="1"/>
  <c r="AZ864" i="1" s="1"/>
  <c r="V865" i="1"/>
  <c r="V866" i="1"/>
  <c r="AZ866" i="1" s="1"/>
  <c r="V867" i="1"/>
  <c r="AZ867" i="1" s="1"/>
  <c r="V868" i="1"/>
  <c r="AZ868" i="1" s="1"/>
  <c r="V869" i="1"/>
  <c r="AZ869" i="1" s="1"/>
  <c r="V870" i="1"/>
  <c r="AZ870" i="1" s="1"/>
  <c r="V871" i="1"/>
  <c r="AZ871" i="1" s="1"/>
  <c r="V872" i="1"/>
  <c r="AZ872" i="1" s="1"/>
  <c r="V873" i="1"/>
  <c r="V874" i="1"/>
  <c r="AZ874" i="1" s="1"/>
  <c r="V875" i="1"/>
  <c r="AZ875" i="1" s="1"/>
  <c r="V876" i="1"/>
  <c r="AZ876" i="1" s="1"/>
  <c r="V877" i="1"/>
  <c r="AZ877" i="1" s="1"/>
  <c r="V878" i="1"/>
  <c r="AZ878" i="1" s="1"/>
  <c r="V879" i="1"/>
  <c r="AZ879" i="1" s="1"/>
  <c r="V880" i="1"/>
  <c r="AZ880" i="1" s="1"/>
  <c r="V881" i="1"/>
  <c r="V882" i="1"/>
  <c r="AZ882" i="1" s="1"/>
  <c r="V883" i="1"/>
  <c r="AZ883" i="1" s="1"/>
  <c r="V884" i="1"/>
  <c r="AZ884" i="1" s="1"/>
  <c r="V885" i="1"/>
  <c r="AZ885" i="1" s="1"/>
  <c r="V886" i="1"/>
  <c r="AZ886" i="1" s="1"/>
  <c r="V887" i="1"/>
  <c r="AZ887" i="1" s="1"/>
  <c r="V888" i="1"/>
  <c r="AZ888" i="1" s="1"/>
  <c r="V889" i="1"/>
  <c r="V890" i="1"/>
  <c r="AZ890" i="1" s="1"/>
  <c r="V891" i="1"/>
  <c r="AZ891" i="1" s="1"/>
  <c r="V892" i="1"/>
  <c r="AZ892" i="1" s="1"/>
  <c r="V893" i="1"/>
  <c r="AZ893" i="1" s="1"/>
  <c r="V894" i="1"/>
  <c r="AZ894" i="1" s="1"/>
  <c r="V895" i="1"/>
  <c r="AZ895" i="1" s="1"/>
  <c r="V896" i="1"/>
  <c r="AZ896" i="1" s="1"/>
  <c r="V897" i="1"/>
  <c r="V898" i="1"/>
  <c r="AZ898" i="1" s="1"/>
  <c r="V899" i="1"/>
  <c r="AZ899" i="1" s="1"/>
  <c r="V900" i="1"/>
  <c r="AZ900" i="1" s="1"/>
  <c r="V901" i="1"/>
  <c r="AZ901" i="1" s="1"/>
  <c r="V902" i="1"/>
  <c r="AZ902" i="1" s="1"/>
  <c r="V903" i="1"/>
  <c r="AZ903" i="1" s="1"/>
  <c r="V904" i="1"/>
  <c r="AZ904" i="1" s="1"/>
  <c r="V905" i="1"/>
  <c r="V906" i="1"/>
  <c r="AZ906" i="1" s="1"/>
  <c r="V907" i="1"/>
  <c r="AZ907" i="1" s="1"/>
  <c r="V908" i="1"/>
  <c r="AZ908" i="1" s="1"/>
  <c r="V909" i="1"/>
  <c r="AZ909" i="1" s="1"/>
  <c r="V910" i="1"/>
  <c r="AZ910" i="1" s="1"/>
  <c r="V911" i="1"/>
  <c r="AZ911" i="1" s="1"/>
  <c r="V912" i="1"/>
  <c r="AZ912" i="1" s="1"/>
  <c r="V913" i="1"/>
  <c r="V914" i="1"/>
  <c r="AZ914" i="1" s="1"/>
  <c r="V915" i="1"/>
  <c r="AZ915" i="1" s="1"/>
  <c r="V916" i="1"/>
  <c r="AZ916" i="1" s="1"/>
  <c r="V917" i="1"/>
  <c r="AZ917" i="1" s="1"/>
  <c r="V918" i="1"/>
  <c r="AZ918" i="1" s="1"/>
  <c r="V919" i="1"/>
  <c r="AZ919" i="1" s="1"/>
  <c r="V920" i="1"/>
  <c r="AZ920" i="1" s="1"/>
  <c r="V921" i="1"/>
  <c r="V922" i="1"/>
  <c r="AZ922" i="1" s="1"/>
  <c r="V923" i="1"/>
  <c r="AZ923" i="1" s="1"/>
  <c r="V924" i="1"/>
  <c r="AZ924" i="1" s="1"/>
  <c r="V925" i="1"/>
  <c r="AZ925" i="1" s="1"/>
  <c r="V926" i="1"/>
  <c r="V927" i="1"/>
  <c r="AZ927" i="1" s="1"/>
  <c r="V928" i="1"/>
  <c r="AZ928" i="1" s="1"/>
  <c r="V929" i="1"/>
  <c r="AZ929" i="1" s="1"/>
  <c r="V930" i="1"/>
  <c r="V931" i="1"/>
  <c r="AZ931" i="1" s="1"/>
  <c r="V932" i="1"/>
  <c r="AZ932" i="1" s="1"/>
  <c r="V933" i="1"/>
  <c r="AZ933" i="1" s="1"/>
  <c r="V934" i="1"/>
  <c r="V935" i="1"/>
  <c r="AX935" i="1" s="1"/>
  <c r="V936" i="1"/>
  <c r="AZ936" i="1" s="1"/>
  <c r="V937" i="1"/>
  <c r="V938" i="1"/>
  <c r="V939" i="1"/>
  <c r="AZ939" i="1" s="1"/>
  <c r="V940" i="1"/>
  <c r="AZ940" i="1" s="1"/>
  <c r="V941" i="1"/>
  <c r="AZ941" i="1" s="1"/>
  <c r="V942" i="1"/>
  <c r="V943" i="1"/>
  <c r="AZ943" i="1" s="1"/>
  <c r="V944" i="1"/>
  <c r="AZ944" i="1" s="1"/>
  <c r="V945" i="1"/>
  <c r="V946" i="1"/>
  <c r="V947" i="1"/>
  <c r="AZ947" i="1" s="1"/>
  <c r="V948" i="1"/>
  <c r="AZ948" i="1" s="1"/>
  <c r="V949" i="1"/>
  <c r="AZ949" i="1" s="1"/>
  <c r="V950" i="1"/>
  <c r="V951" i="1"/>
  <c r="AZ951" i="1" s="1"/>
  <c r="V952" i="1"/>
  <c r="AZ952" i="1" s="1"/>
  <c r="V953" i="1"/>
  <c r="V954" i="1"/>
  <c r="V955" i="1"/>
  <c r="AZ955" i="1" s="1"/>
  <c r="V956" i="1"/>
  <c r="AZ956" i="1" s="1"/>
  <c r="V957" i="1"/>
  <c r="AZ957" i="1" s="1"/>
  <c r="V958" i="1"/>
  <c r="V959" i="1"/>
  <c r="AZ959" i="1" s="1"/>
  <c r="V960" i="1"/>
  <c r="AZ960" i="1" s="1"/>
  <c r="V961" i="1"/>
  <c r="AZ961" i="1" s="1"/>
  <c r="V962" i="1"/>
  <c r="V963" i="1"/>
  <c r="AZ963" i="1" s="1"/>
  <c r="V964" i="1"/>
  <c r="AZ964" i="1" s="1"/>
  <c r="V965" i="1"/>
  <c r="AZ965" i="1" s="1"/>
  <c r="V966" i="1"/>
  <c r="V967" i="1"/>
  <c r="AX967" i="1" s="1"/>
  <c r="V968" i="1"/>
  <c r="AZ968" i="1" s="1"/>
  <c r="V969" i="1"/>
  <c r="V970" i="1"/>
  <c r="V971" i="1"/>
  <c r="AZ971" i="1" s="1"/>
  <c r="V972" i="1"/>
  <c r="AZ972" i="1" s="1"/>
  <c r="V973" i="1"/>
  <c r="AZ973" i="1" s="1"/>
  <c r="V974" i="1"/>
  <c r="V975" i="1"/>
  <c r="AZ975" i="1" s="1"/>
  <c r="V976" i="1"/>
  <c r="AZ976" i="1" s="1"/>
  <c r="V977" i="1"/>
  <c r="V978" i="1"/>
  <c r="V979" i="1"/>
  <c r="AZ979" i="1" s="1"/>
  <c r="V980" i="1"/>
  <c r="AZ980" i="1" s="1"/>
  <c r="V981" i="1"/>
  <c r="AZ981" i="1" s="1"/>
  <c r="V982" i="1"/>
  <c r="V983" i="1"/>
  <c r="AZ983" i="1" s="1"/>
  <c r="V984" i="1"/>
  <c r="AZ984" i="1" s="1"/>
  <c r="V985" i="1"/>
  <c r="V986" i="1"/>
  <c r="V987" i="1"/>
  <c r="AZ987" i="1" s="1"/>
  <c r="V988" i="1"/>
  <c r="AZ988" i="1" s="1"/>
  <c r="V989" i="1"/>
  <c r="AZ989" i="1" s="1"/>
  <c r="V990" i="1"/>
  <c r="V991" i="1"/>
  <c r="AZ991" i="1" s="1"/>
  <c r="V992" i="1"/>
  <c r="AZ992" i="1" s="1"/>
  <c r="V993" i="1"/>
  <c r="AZ993" i="1" s="1"/>
  <c r="V994" i="1"/>
  <c r="V995" i="1"/>
  <c r="AZ995" i="1" s="1"/>
  <c r="V996" i="1"/>
  <c r="AZ996" i="1" s="1"/>
  <c r="V997" i="1"/>
  <c r="AZ997" i="1" s="1"/>
  <c r="V998" i="1"/>
  <c r="V999" i="1"/>
  <c r="AX999" i="1" s="1"/>
  <c r="V1000" i="1"/>
  <c r="AZ1000" i="1" s="1"/>
  <c r="V1001" i="1"/>
  <c r="V1002" i="1"/>
  <c r="V1003" i="1"/>
  <c r="AZ1003" i="1" s="1"/>
  <c r="V1004" i="1"/>
  <c r="AZ1004" i="1" s="1"/>
  <c r="V1005" i="1"/>
  <c r="AZ1005" i="1" s="1"/>
  <c r="V1006" i="1"/>
  <c r="V1007" i="1"/>
  <c r="AZ1007" i="1" s="1"/>
  <c r="V1008" i="1"/>
  <c r="AZ1008" i="1" s="1"/>
  <c r="V1009" i="1"/>
  <c r="V1010" i="1"/>
  <c r="V1011" i="1"/>
  <c r="AZ1011" i="1" s="1"/>
  <c r="V1012" i="1"/>
  <c r="AZ1012" i="1" s="1"/>
  <c r="V1013" i="1"/>
  <c r="AZ1013" i="1" s="1"/>
  <c r="V1014" i="1"/>
  <c r="V1015" i="1"/>
  <c r="AZ1015" i="1" s="1"/>
  <c r="V1016" i="1"/>
  <c r="AZ1016" i="1" s="1"/>
  <c r="V1017" i="1"/>
  <c r="V1018" i="1"/>
  <c r="V1019" i="1"/>
  <c r="AZ1019" i="1" s="1"/>
  <c r="V1020" i="1"/>
  <c r="AZ1020" i="1" s="1"/>
  <c r="V1021" i="1"/>
  <c r="AZ1021" i="1" s="1"/>
  <c r="V1022" i="1"/>
  <c r="V1023" i="1"/>
  <c r="AZ1023" i="1" s="1"/>
  <c r="V1024" i="1"/>
  <c r="AZ1024" i="1" s="1"/>
  <c r="V1025" i="1"/>
  <c r="AZ1025" i="1" s="1"/>
  <c r="V1026" i="1"/>
  <c r="V1027" i="1"/>
  <c r="AZ1027" i="1" s="1"/>
  <c r="V1028" i="1"/>
  <c r="AZ1028" i="1" s="1"/>
  <c r="V1029" i="1"/>
  <c r="AZ1029" i="1" s="1"/>
  <c r="V1030" i="1"/>
  <c r="V1031" i="1"/>
  <c r="AZ1031" i="1" s="1"/>
  <c r="V1032" i="1"/>
  <c r="AZ1032" i="1" s="1"/>
  <c r="V1033" i="1"/>
  <c r="V1034" i="1"/>
  <c r="V1035" i="1"/>
  <c r="AZ1035" i="1" s="1"/>
  <c r="V1036" i="1"/>
  <c r="AZ1036" i="1" s="1"/>
  <c r="V1037" i="1"/>
  <c r="AZ1037" i="1" s="1"/>
  <c r="V1038" i="1"/>
  <c r="V1039" i="1"/>
  <c r="AZ1039" i="1" s="1"/>
  <c r="V1040" i="1"/>
  <c r="AZ1040" i="1" s="1"/>
  <c r="V1041" i="1"/>
  <c r="V1042" i="1"/>
  <c r="V1043" i="1"/>
  <c r="AZ1043" i="1" s="1"/>
  <c r="V1044" i="1"/>
  <c r="AZ1044" i="1" s="1"/>
  <c r="V1045" i="1"/>
  <c r="AZ1045" i="1" s="1"/>
  <c r="V1046" i="1"/>
  <c r="V1047" i="1"/>
  <c r="AZ1047" i="1" s="1"/>
  <c r="V1048" i="1"/>
  <c r="AZ1048" i="1" s="1"/>
  <c r="V1049" i="1"/>
  <c r="V1050" i="1"/>
  <c r="V1051" i="1"/>
  <c r="AZ1051" i="1" s="1"/>
  <c r="V1052" i="1"/>
  <c r="V1053" i="1"/>
  <c r="AZ1053" i="1" s="1"/>
  <c r="V1054" i="1"/>
  <c r="V1055" i="1"/>
  <c r="AZ1055" i="1" s="1"/>
  <c r="V1056" i="1"/>
  <c r="AZ1056" i="1" s="1"/>
  <c r="V1057" i="1"/>
  <c r="V1058" i="1"/>
  <c r="V1059" i="1"/>
  <c r="AZ1059" i="1" s="1"/>
  <c r="V1060" i="1"/>
  <c r="V1061" i="1"/>
  <c r="AZ1061" i="1" s="1"/>
  <c r="V1062" i="1"/>
  <c r="V1063" i="1"/>
  <c r="AZ1063" i="1" s="1"/>
  <c r="V1064" i="1"/>
  <c r="AZ1064" i="1" s="1"/>
  <c r="V1065" i="1"/>
  <c r="V1066" i="1"/>
  <c r="V1067" i="1"/>
  <c r="AZ1067" i="1" s="1"/>
  <c r="V1068" i="1"/>
  <c r="V1069" i="1"/>
  <c r="AZ1069" i="1" s="1"/>
  <c r="V1070" i="1"/>
  <c r="V1071" i="1"/>
  <c r="AZ1071" i="1" s="1"/>
  <c r="V1072" i="1"/>
  <c r="AZ1072" i="1" s="1"/>
  <c r="V1073" i="1"/>
  <c r="V1074" i="1"/>
  <c r="V1075" i="1"/>
  <c r="AZ1075" i="1" s="1"/>
  <c r="V1076" i="1"/>
  <c r="V1077" i="1"/>
  <c r="AZ1077" i="1" s="1"/>
  <c r="V1078" i="1"/>
  <c r="V1079" i="1"/>
  <c r="AX1079" i="1" s="1"/>
  <c r="V1080" i="1"/>
  <c r="AZ1080" i="1" s="1"/>
  <c r="V1081" i="1"/>
  <c r="V1082" i="1"/>
  <c r="V1083" i="1"/>
  <c r="AZ1083" i="1" s="1"/>
  <c r="V1084" i="1"/>
  <c r="V1085" i="1"/>
  <c r="AZ1085" i="1" s="1"/>
  <c r="V1086" i="1"/>
  <c r="V1087" i="1"/>
  <c r="AZ1087" i="1" s="1"/>
  <c r="V1088" i="1"/>
  <c r="AZ1088" i="1" s="1"/>
  <c r="V1089" i="1"/>
  <c r="V1090" i="1"/>
  <c r="V1091" i="1"/>
  <c r="AZ1091" i="1" s="1"/>
  <c r="V1092" i="1"/>
  <c r="V1093" i="1"/>
  <c r="AZ1093" i="1" s="1"/>
  <c r="V1094" i="1"/>
  <c r="V1095" i="1"/>
  <c r="AX1095" i="1" s="1"/>
  <c r="V1096" i="1"/>
  <c r="AZ1096" i="1" s="1"/>
  <c r="V1097" i="1"/>
  <c r="AZ1097" i="1" s="1"/>
  <c r="V1098" i="1"/>
  <c r="V1099" i="1"/>
  <c r="AZ1099" i="1" s="1"/>
  <c r="V1100" i="1"/>
  <c r="V1101" i="1"/>
  <c r="AZ1101" i="1" s="1"/>
  <c r="V1102" i="1"/>
  <c r="V1103" i="1"/>
  <c r="AZ1103" i="1" s="1"/>
  <c r="BI38" i="1" l="1"/>
  <c r="BI45" i="1"/>
  <c r="BI46" i="1"/>
  <c r="AZ46" i="1"/>
  <c r="N46" i="1"/>
  <c r="AZ45" i="1"/>
  <c r="N45" i="1"/>
  <c r="AZ44" i="1"/>
  <c r="N44" i="1"/>
  <c r="AX43" i="1"/>
  <c r="N43" i="1"/>
  <c r="BI43" i="1"/>
  <c r="BI44" i="1"/>
  <c r="BI22" i="1"/>
  <c r="BI39" i="1"/>
  <c r="BI40" i="1"/>
  <c r="BI41" i="1"/>
  <c r="BI42" i="1"/>
  <c r="AZ42" i="1"/>
  <c r="N42" i="1"/>
  <c r="AX40" i="1"/>
  <c r="N40" i="1"/>
  <c r="AX39" i="1"/>
  <c r="N39" i="1"/>
  <c r="AZ38" i="1"/>
  <c r="N38" i="1"/>
  <c r="AZ37" i="1"/>
  <c r="N37" i="1"/>
  <c r="AZ36" i="1"/>
  <c r="N36" i="1"/>
  <c r="AZ34" i="1"/>
  <c r="N34" i="1"/>
  <c r="AZ32" i="1"/>
  <c r="N32" i="1"/>
  <c r="AZ31" i="1"/>
  <c r="N31" i="1"/>
  <c r="AZ30" i="1"/>
  <c r="N30" i="1"/>
  <c r="AZ29" i="1"/>
  <c r="N29" i="1"/>
  <c r="AZ28" i="1"/>
  <c r="N28" i="1"/>
  <c r="AX27" i="1"/>
  <c r="N27" i="1"/>
  <c r="AZ26" i="1"/>
  <c r="N26" i="1"/>
  <c r="AZ24" i="1"/>
  <c r="N24" i="1"/>
  <c r="AZ23" i="1"/>
  <c r="N23" i="1"/>
  <c r="AZ22" i="1"/>
  <c r="N22" i="1"/>
  <c r="AZ21" i="1"/>
  <c r="N21" i="1"/>
  <c r="AZ20" i="1"/>
  <c r="N20" i="1"/>
  <c r="AX19" i="1"/>
  <c r="N19" i="1"/>
  <c r="AZ18" i="1"/>
  <c r="N18" i="1"/>
  <c r="AX16" i="1"/>
  <c r="N16" i="1"/>
  <c r="AX15" i="1"/>
  <c r="N15" i="1"/>
  <c r="AZ14" i="1"/>
  <c r="N14" i="1"/>
  <c r="AZ13" i="1"/>
  <c r="N13" i="1"/>
  <c r="AZ8" i="1"/>
  <c r="N8" i="1"/>
  <c r="AZ7" i="1"/>
  <c r="N7" i="1"/>
  <c r="AZ6" i="1"/>
  <c r="N6" i="1"/>
  <c r="BI12" i="1"/>
  <c r="BI11" i="1"/>
  <c r="BI10" i="1"/>
  <c r="BI9" i="1"/>
  <c r="BI34" i="1"/>
  <c r="AZ4" i="1"/>
  <c r="BI4" i="1"/>
  <c r="BI31" i="1"/>
  <c r="BI23" i="1"/>
  <c r="BI15" i="1"/>
  <c r="BI30" i="1"/>
  <c r="BI14" i="1"/>
  <c r="BI37" i="1"/>
  <c r="BI29" i="1"/>
  <c r="BI21" i="1"/>
  <c r="BI13" i="1"/>
  <c r="BI36" i="1"/>
  <c r="BI28" i="1"/>
  <c r="BI20" i="1"/>
  <c r="BI8" i="1"/>
  <c r="BI35" i="1"/>
  <c r="BI27" i="1"/>
  <c r="BI19" i="1"/>
  <c r="BI7" i="1"/>
  <c r="BI26" i="1"/>
  <c r="BI18" i="1"/>
  <c r="BI6" i="1"/>
  <c r="BI33" i="1"/>
  <c r="BI25" i="1"/>
  <c r="BI17" i="1"/>
  <c r="BI5" i="1"/>
  <c r="BI32" i="1"/>
  <c r="BI24" i="1"/>
  <c r="BI16" i="1"/>
  <c r="D27" i="9"/>
  <c r="C27" i="9"/>
  <c r="D26" i="9"/>
  <c r="C26" i="9"/>
  <c r="D25" i="9"/>
  <c r="C25" i="9"/>
  <c r="D24" i="9"/>
  <c r="C24" i="9"/>
  <c r="D23" i="9"/>
  <c r="C23" i="9"/>
  <c r="D22" i="9"/>
  <c r="C22" i="9"/>
  <c r="D21" i="9"/>
  <c r="C21" i="9"/>
  <c r="D20" i="9"/>
  <c r="C20" i="9"/>
  <c r="D18" i="9"/>
  <c r="C18" i="9"/>
  <c r="D13" i="9"/>
  <c r="C13" i="9"/>
  <c r="D11" i="9"/>
  <c r="C11" i="9"/>
  <c r="AZ760" i="1"/>
  <c r="AX760" i="1"/>
  <c r="AZ170" i="1"/>
  <c r="AX248" i="1"/>
  <c r="AX504" i="1"/>
  <c r="AX272" i="1"/>
  <c r="AX528" i="1"/>
  <c r="AX784" i="1"/>
  <c r="AZ251" i="1"/>
  <c r="AX14" i="1"/>
  <c r="AX312" i="1"/>
  <c r="AX568" i="1"/>
  <c r="AX824" i="1"/>
  <c r="AX54" i="1"/>
  <c r="AX336" i="1"/>
  <c r="AX592" i="1"/>
  <c r="AX848" i="1"/>
  <c r="AX120" i="1"/>
  <c r="AX376" i="1"/>
  <c r="AX632" i="1"/>
  <c r="AX912" i="1"/>
  <c r="AX144" i="1"/>
  <c r="AX400" i="1"/>
  <c r="AX656" i="1"/>
  <c r="AX1036" i="1"/>
  <c r="AX184" i="1"/>
  <c r="AX440" i="1"/>
  <c r="AX696" i="1"/>
  <c r="AZ53" i="1"/>
  <c r="AX208" i="1"/>
  <c r="AX464" i="1"/>
  <c r="AX720" i="1"/>
  <c r="AZ131" i="1"/>
  <c r="AX888" i="1"/>
  <c r="AX983" i="1"/>
  <c r="AZ15" i="1"/>
  <c r="AZ935" i="1"/>
  <c r="AX62" i="1"/>
  <c r="AX128" i="1"/>
  <c r="AX192" i="1"/>
  <c r="AX256" i="1"/>
  <c r="AX320" i="1"/>
  <c r="AX384" i="1"/>
  <c r="AX448" i="1"/>
  <c r="AX512" i="1"/>
  <c r="AX576" i="1"/>
  <c r="AX640" i="1"/>
  <c r="AX704" i="1"/>
  <c r="AX768" i="1"/>
  <c r="AX832" i="1"/>
  <c r="AX896" i="1"/>
  <c r="AX1004" i="1"/>
  <c r="AZ27" i="1"/>
  <c r="AZ145" i="1"/>
  <c r="AZ295" i="1"/>
  <c r="AZ1095" i="1"/>
  <c r="AX70" i="1"/>
  <c r="AX136" i="1"/>
  <c r="AX200" i="1"/>
  <c r="AX264" i="1"/>
  <c r="AX328" i="1"/>
  <c r="AX392" i="1"/>
  <c r="AX456" i="1"/>
  <c r="AX520" i="1"/>
  <c r="AX584" i="1"/>
  <c r="AX648" i="1"/>
  <c r="AX712" i="1"/>
  <c r="AX776" i="1"/>
  <c r="AX840" i="1"/>
  <c r="AX904" i="1"/>
  <c r="AX1015" i="1"/>
  <c r="AZ40" i="1"/>
  <c r="AZ157" i="1"/>
  <c r="AZ315" i="1"/>
  <c r="AX22" i="1"/>
  <c r="AX88" i="1"/>
  <c r="AX152" i="1"/>
  <c r="AX216" i="1"/>
  <c r="AX280" i="1"/>
  <c r="AX344" i="1"/>
  <c r="AX408" i="1"/>
  <c r="AX472" i="1"/>
  <c r="AX536" i="1"/>
  <c r="AX600" i="1"/>
  <c r="AX664" i="1"/>
  <c r="AX728" i="1"/>
  <c r="AX792" i="1"/>
  <c r="AX856" i="1"/>
  <c r="AX920" i="1"/>
  <c r="AX1047" i="1"/>
  <c r="AZ80" i="1"/>
  <c r="AZ183" i="1"/>
  <c r="AZ379" i="1"/>
  <c r="AX30" i="1"/>
  <c r="AX96" i="1"/>
  <c r="AX160" i="1"/>
  <c r="AX224" i="1"/>
  <c r="AX288" i="1"/>
  <c r="AX352" i="1"/>
  <c r="AX416" i="1"/>
  <c r="AX480" i="1"/>
  <c r="AX544" i="1"/>
  <c r="AX608" i="1"/>
  <c r="AX672" i="1"/>
  <c r="AX736" i="1"/>
  <c r="AX800" i="1"/>
  <c r="AX864" i="1"/>
  <c r="AX940" i="1"/>
  <c r="AX1059" i="1"/>
  <c r="AZ93" i="1"/>
  <c r="AZ195" i="1"/>
  <c r="AZ423" i="1"/>
  <c r="AX79" i="1"/>
  <c r="AZ359" i="1"/>
  <c r="AX38" i="1"/>
  <c r="AX104" i="1"/>
  <c r="AX168" i="1"/>
  <c r="AX232" i="1"/>
  <c r="AX296" i="1"/>
  <c r="AX360" i="1"/>
  <c r="AX424" i="1"/>
  <c r="AX488" i="1"/>
  <c r="AX552" i="1"/>
  <c r="AX616" i="1"/>
  <c r="AX680" i="1"/>
  <c r="AX744" i="1"/>
  <c r="AX808" i="1"/>
  <c r="AX872" i="1"/>
  <c r="AX951" i="1"/>
  <c r="AX1072" i="1"/>
  <c r="AZ106" i="1"/>
  <c r="AZ221" i="1"/>
  <c r="AZ583" i="1"/>
  <c r="AX46" i="1"/>
  <c r="AX112" i="1"/>
  <c r="AX176" i="1"/>
  <c r="AX240" i="1"/>
  <c r="AX304" i="1"/>
  <c r="AX368" i="1"/>
  <c r="AX432" i="1"/>
  <c r="AX496" i="1"/>
  <c r="AX560" i="1"/>
  <c r="AX624" i="1"/>
  <c r="AX688" i="1"/>
  <c r="AX752" i="1"/>
  <c r="AX816" i="1"/>
  <c r="AX880" i="1"/>
  <c r="AX972" i="1"/>
  <c r="AX1085" i="1"/>
  <c r="AZ119" i="1"/>
  <c r="AZ234" i="1"/>
  <c r="AZ759" i="1"/>
  <c r="AZ1098" i="1"/>
  <c r="AX1098" i="1"/>
  <c r="AZ1090" i="1"/>
  <c r="AX1090" i="1"/>
  <c r="AZ1082" i="1"/>
  <c r="AX1082" i="1"/>
  <c r="AZ1074" i="1"/>
  <c r="AX1074" i="1"/>
  <c r="AZ1066" i="1"/>
  <c r="AX1066" i="1"/>
  <c r="AZ1058" i="1"/>
  <c r="AX1058" i="1"/>
  <c r="AZ1050" i="1"/>
  <c r="AX1050" i="1"/>
  <c r="AZ1042" i="1"/>
  <c r="AX1042" i="1"/>
  <c r="AZ1034" i="1"/>
  <c r="AX1034" i="1"/>
  <c r="AX961" i="1"/>
  <c r="AZ1041" i="1"/>
  <c r="AX1041" i="1"/>
  <c r="AZ1009" i="1"/>
  <c r="AX1009" i="1"/>
  <c r="AZ937" i="1"/>
  <c r="AX937" i="1"/>
  <c r="AZ889" i="1"/>
  <c r="AX889" i="1"/>
  <c r="AZ833" i="1"/>
  <c r="AX833" i="1"/>
  <c r="AZ753" i="1"/>
  <c r="AX753" i="1"/>
  <c r="AZ705" i="1"/>
  <c r="AX705" i="1"/>
  <c r="AZ689" i="1"/>
  <c r="AX689" i="1"/>
  <c r="AZ649" i="1"/>
  <c r="AX649" i="1"/>
  <c r="AZ641" i="1"/>
  <c r="AX641" i="1"/>
  <c r="AZ625" i="1"/>
  <c r="AX625" i="1"/>
  <c r="AZ609" i="1"/>
  <c r="AX609" i="1"/>
  <c r="AZ585" i="1"/>
  <c r="AX585" i="1"/>
  <c r="AZ569" i="1"/>
  <c r="AX569" i="1"/>
  <c r="AZ545" i="1"/>
  <c r="AX545" i="1"/>
  <c r="AZ537" i="1"/>
  <c r="AX537" i="1"/>
  <c r="AZ521" i="1"/>
  <c r="AX521" i="1"/>
  <c r="AZ505" i="1"/>
  <c r="AX505" i="1"/>
  <c r="AZ481" i="1"/>
  <c r="AX481" i="1"/>
  <c r="AZ465" i="1"/>
  <c r="AX465" i="1"/>
  <c r="AZ449" i="1"/>
  <c r="AX449" i="1"/>
  <c r="AZ433" i="1"/>
  <c r="AX433" i="1"/>
  <c r="AZ425" i="1"/>
  <c r="AX425" i="1"/>
  <c r="AZ417" i="1"/>
  <c r="AX417" i="1"/>
  <c r="AZ401" i="1"/>
  <c r="AX401" i="1"/>
  <c r="AZ393" i="1"/>
  <c r="AX393" i="1"/>
  <c r="AZ385" i="1"/>
  <c r="AX385" i="1"/>
  <c r="AX377" i="1"/>
  <c r="AZ377" i="1"/>
  <c r="AZ369" i="1"/>
  <c r="AX369" i="1"/>
  <c r="AZ361" i="1"/>
  <c r="AX361" i="1"/>
  <c r="AZ353" i="1"/>
  <c r="AX353" i="1"/>
  <c r="AZ345" i="1"/>
  <c r="AX345" i="1"/>
  <c r="AZ337" i="1"/>
  <c r="AX337" i="1"/>
  <c r="AZ329" i="1"/>
  <c r="AX329" i="1"/>
  <c r="AZ321" i="1"/>
  <c r="AX321" i="1"/>
  <c r="AX313" i="1"/>
  <c r="AZ313" i="1"/>
  <c r="AZ305" i="1"/>
  <c r="AX305" i="1"/>
  <c r="AZ297" i="1"/>
  <c r="AX297" i="1"/>
  <c r="AZ289" i="1"/>
  <c r="AX289" i="1"/>
  <c r="AZ281" i="1"/>
  <c r="AX281" i="1"/>
  <c r="AZ273" i="1"/>
  <c r="AX273" i="1"/>
  <c r="AZ265" i="1"/>
  <c r="AX265" i="1"/>
  <c r="AZ257" i="1"/>
  <c r="AX257" i="1"/>
  <c r="AX249" i="1"/>
  <c r="AZ249" i="1"/>
  <c r="AZ241" i="1"/>
  <c r="AX241" i="1"/>
  <c r="AX233" i="1"/>
  <c r="AZ233" i="1"/>
  <c r="AZ225" i="1"/>
  <c r="AX225" i="1"/>
  <c r="AZ217" i="1"/>
  <c r="AX217" i="1"/>
  <c r="AZ201" i="1"/>
  <c r="AX201" i="1"/>
  <c r="AZ193" i="1"/>
  <c r="AX193" i="1"/>
  <c r="AZ185" i="1"/>
  <c r="AX185" i="1"/>
  <c r="AZ177" i="1"/>
  <c r="AX177" i="1"/>
  <c r="AX169" i="1"/>
  <c r="AZ169" i="1"/>
  <c r="AZ161" i="1"/>
  <c r="AX161" i="1"/>
  <c r="AZ153" i="1"/>
  <c r="AX153" i="1"/>
  <c r="AZ137" i="1"/>
  <c r="AX137" i="1"/>
  <c r="AZ129" i="1"/>
  <c r="AX129" i="1"/>
  <c r="AZ121" i="1"/>
  <c r="AX121" i="1"/>
  <c r="AZ113" i="1"/>
  <c r="AX113" i="1"/>
  <c r="AX105" i="1"/>
  <c r="AZ105" i="1"/>
  <c r="AZ97" i="1"/>
  <c r="AX97" i="1"/>
  <c r="AZ89" i="1"/>
  <c r="AX89" i="1"/>
  <c r="AX81" i="1"/>
  <c r="AZ81" i="1"/>
  <c r="AZ73" i="1"/>
  <c r="AX73" i="1"/>
  <c r="AZ57" i="1"/>
  <c r="AX57" i="1"/>
  <c r="AZ49" i="1"/>
  <c r="AX49" i="1"/>
  <c r="AX41" i="1"/>
  <c r="AZ41" i="1"/>
  <c r="AZ33" i="1"/>
  <c r="AX33" i="1"/>
  <c r="AX25" i="1"/>
  <c r="AZ25" i="1"/>
  <c r="AX17" i="1"/>
  <c r="AZ17" i="1"/>
  <c r="AZ5" i="1"/>
  <c r="AX5" i="1"/>
  <c r="AZ65" i="1"/>
  <c r="AZ1073" i="1"/>
  <c r="AX1073" i="1"/>
  <c r="AZ1049" i="1"/>
  <c r="AX1049" i="1"/>
  <c r="AZ1001" i="1"/>
  <c r="AX1001" i="1"/>
  <c r="AZ977" i="1"/>
  <c r="AX977" i="1"/>
  <c r="AZ945" i="1"/>
  <c r="AX945" i="1"/>
  <c r="AZ897" i="1"/>
  <c r="AX897" i="1"/>
  <c r="AZ865" i="1"/>
  <c r="AX865" i="1"/>
  <c r="AZ825" i="1"/>
  <c r="AX825" i="1"/>
  <c r="AZ793" i="1"/>
  <c r="AX793" i="1"/>
  <c r="AZ761" i="1"/>
  <c r="AX761" i="1"/>
  <c r="AZ721" i="1"/>
  <c r="AX721" i="1"/>
  <c r="AZ697" i="1"/>
  <c r="AX697" i="1"/>
  <c r="AZ657" i="1"/>
  <c r="AX657" i="1"/>
  <c r="AZ633" i="1"/>
  <c r="AX633" i="1"/>
  <c r="AZ617" i="1"/>
  <c r="AX617" i="1"/>
  <c r="AZ601" i="1"/>
  <c r="AX601" i="1"/>
  <c r="AZ593" i="1"/>
  <c r="AX593" i="1"/>
  <c r="AZ577" i="1"/>
  <c r="AX577" i="1"/>
  <c r="AZ561" i="1"/>
  <c r="AX561" i="1"/>
  <c r="AZ553" i="1"/>
  <c r="AX553" i="1"/>
  <c r="AZ529" i="1"/>
  <c r="AX529" i="1"/>
  <c r="AZ513" i="1"/>
  <c r="AX513" i="1"/>
  <c r="AZ497" i="1"/>
  <c r="AX497" i="1"/>
  <c r="AZ489" i="1"/>
  <c r="AX489" i="1"/>
  <c r="AZ473" i="1"/>
  <c r="AX473" i="1"/>
  <c r="AZ457" i="1"/>
  <c r="AX457" i="1"/>
  <c r="AZ441" i="1"/>
  <c r="AX441" i="1"/>
  <c r="AZ409" i="1"/>
  <c r="AX409" i="1"/>
  <c r="AZ1065" i="1"/>
  <c r="AX1065" i="1"/>
  <c r="AZ1017" i="1"/>
  <c r="AX1017" i="1"/>
  <c r="AZ881" i="1"/>
  <c r="AX881" i="1"/>
  <c r="AZ817" i="1"/>
  <c r="AX817" i="1"/>
  <c r="AZ713" i="1"/>
  <c r="AX713" i="1"/>
  <c r="AX993" i="1"/>
  <c r="AZ1089" i="1"/>
  <c r="AX1089" i="1"/>
  <c r="AZ1057" i="1"/>
  <c r="AX1057" i="1"/>
  <c r="AZ1033" i="1"/>
  <c r="AX1033" i="1"/>
  <c r="AZ921" i="1"/>
  <c r="AX921" i="1"/>
  <c r="AZ873" i="1"/>
  <c r="AX873" i="1"/>
  <c r="AZ841" i="1"/>
  <c r="AX841" i="1"/>
  <c r="AZ801" i="1"/>
  <c r="AX801" i="1"/>
  <c r="AZ769" i="1"/>
  <c r="AX769" i="1"/>
  <c r="AZ729" i="1"/>
  <c r="AX729" i="1"/>
  <c r="AZ673" i="1"/>
  <c r="AX673" i="1"/>
  <c r="AX1097" i="1"/>
  <c r="AZ209" i="1"/>
  <c r="AZ1081" i="1"/>
  <c r="AX1081" i="1"/>
  <c r="AZ985" i="1"/>
  <c r="AX985" i="1"/>
  <c r="AZ953" i="1"/>
  <c r="AX953" i="1"/>
  <c r="AZ905" i="1"/>
  <c r="AX905" i="1"/>
  <c r="AZ857" i="1"/>
  <c r="AX857" i="1"/>
  <c r="AZ809" i="1"/>
  <c r="AX809" i="1"/>
  <c r="AZ777" i="1"/>
  <c r="AX777" i="1"/>
  <c r="AZ737" i="1"/>
  <c r="AX737" i="1"/>
  <c r="AZ665" i="1"/>
  <c r="AX665" i="1"/>
  <c r="AX929" i="1"/>
  <c r="AZ969" i="1"/>
  <c r="AX969" i="1"/>
  <c r="AZ913" i="1"/>
  <c r="AX913" i="1"/>
  <c r="AZ849" i="1"/>
  <c r="AX849" i="1"/>
  <c r="AZ785" i="1"/>
  <c r="AX785" i="1"/>
  <c r="AZ745" i="1"/>
  <c r="AX745" i="1"/>
  <c r="AZ681" i="1"/>
  <c r="AX681" i="1"/>
  <c r="AX1025" i="1"/>
  <c r="AZ1026" i="1"/>
  <c r="AX1026" i="1"/>
  <c r="AZ1018" i="1"/>
  <c r="AX1018" i="1"/>
  <c r="AZ1010" i="1"/>
  <c r="AX1010" i="1"/>
  <c r="AZ1002" i="1"/>
  <c r="AX1002" i="1"/>
  <c r="AZ994" i="1"/>
  <c r="AX994" i="1"/>
  <c r="AZ986" i="1"/>
  <c r="AX986" i="1"/>
  <c r="AZ978" i="1"/>
  <c r="AX978" i="1"/>
  <c r="AZ970" i="1"/>
  <c r="AX970" i="1"/>
  <c r="AZ962" i="1"/>
  <c r="AX962" i="1"/>
  <c r="AZ954" i="1"/>
  <c r="AX954" i="1"/>
  <c r="AZ946" i="1"/>
  <c r="AX946" i="1"/>
  <c r="AZ938" i="1"/>
  <c r="AX938" i="1"/>
  <c r="AZ930" i="1"/>
  <c r="AX930" i="1"/>
  <c r="AX13" i="1"/>
  <c r="AX21" i="1"/>
  <c r="AX29" i="1"/>
  <c r="AX37" i="1"/>
  <c r="AX45" i="1"/>
  <c r="AX61" i="1"/>
  <c r="AX69" i="1"/>
  <c r="AX77" i="1"/>
  <c r="AX87" i="1"/>
  <c r="AX95" i="1"/>
  <c r="AX103" i="1"/>
  <c r="AX111" i="1"/>
  <c r="AX127" i="1"/>
  <c r="AX135" i="1"/>
  <c r="AX143" i="1"/>
  <c r="AX151" i="1"/>
  <c r="AX159" i="1"/>
  <c r="AX167" i="1"/>
  <c r="AX175" i="1"/>
  <c r="AX191" i="1"/>
  <c r="AX199" i="1"/>
  <c r="AX207" i="1"/>
  <c r="AX215" i="1"/>
  <c r="AX223" i="1"/>
  <c r="AX231" i="1"/>
  <c r="AX239" i="1"/>
  <c r="AX247" i="1"/>
  <c r="AX255" i="1"/>
  <c r="AX263" i="1"/>
  <c r="AX271" i="1"/>
  <c r="AX279" i="1"/>
  <c r="AX287" i="1"/>
  <c r="AX303" i="1"/>
  <c r="AX311" i="1"/>
  <c r="AX319" i="1"/>
  <c r="AX327" i="1"/>
  <c r="AX335" i="1"/>
  <c r="AX343" i="1"/>
  <c r="AX351" i="1"/>
  <c r="AX367" i="1"/>
  <c r="AX375" i="1"/>
  <c r="AX383" i="1"/>
  <c r="AX391" i="1"/>
  <c r="AX399" i="1"/>
  <c r="AX407" i="1"/>
  <c r="AX415" i="1"/>
  <c r="AX431" i="1"/>
  <c r="AX439" i="1"/>
  <c r="AX447" i="1"/>
  <c r="AX455" i="1"/>
  <c r="AX463" i="1"/>
  <c r="AX471" i="1"/>
  <c r="AX479" i="1"/>
  <c r="AX487" i="1"/>
  <c r="AX495" i="1"/>
  <c r="AX503" i="1"/>
  <c r="AX511" i="1"/>
  <c r="AX519" i="1"/>
  <c r="AX527" i="1"/>
  <c r="AX535" i="1"/>
  <c r="AX543" i="1"/>
  <c r="AX551" i="1"/>
  <c r="AX559" i="1"/>
  <c r="AX567" i="1"/>
  <c r="AX575" i="1"/>
  <c r="AX591" i="1"/>
  <c r="AX599" i="1"/>
  <c r="AX607" i="1"/>
  <c r="AX615" i="1"/>
  <c r="AX623" i="1"/>
  <c r="AX631" i="1"/>
  <c r="AX639" i="1"/>
  <c r="AX647" i="1"/>
  <c r="AX655" i="1"/>
  <c r="AX663" i="1"/>
  <c r="AX671" i="1"/>
  <c r="AX679" i="1"/>
  <c r="AX687" i="1"/>
  <c r="AX695" i="1"/>
  <c r="AX703" i="1"/>
  <c r="AX711" i="1"/>
  <c r="AX719" i="1"/>
  <c r="AX727" i="1"/>
  <c r="AX735" i="1"/>
  <c r="AX743" i="1"/>
  <c r="AX751" i="1"/>
  <c r="AX767" i="1"/>
  <c r="AX775" i="1"/>
  <c r="AX783" i="1"/>
  <c r="AX791" i="1"/>
  <c r="AX799" i="1"/>
  <c r="AX807" i="1"/>
  <c r="AX815" i="1"/>
  <c r="AX823" i="1"/>
  <c r="AX831" i="1"/>
  <c r="AX839" i="1"/>
  <c r="AX847" i="1"/>
  <c r="AX855" i="1"/>
  <c r="AX863" i="1"/>
  <c r="AX871" i="1"/>
  <c r="AX879" i="1"/>
  <c r="AX887" i="1"/>
  <c r="AX895" i="1"/>
  <c r="AX903" i="1"/>
  <c r="AX911" i="1"/>
  <c r="AX919" i="1"/>
  <c r="AX928" i="1"/>
  <c r="AX939" i="1"/>
  <c r="AX949" i="1"/>
  <c r="AX960" i="1"/>
  <c r="AX971" i="1"/>
  <c r="AX981" i="1"/>
  <c r="AX992" i="1"/>
  <c r="AX1003" i="1"/>
  <c r="AX1013" i="1"/>
  <c r="AX1024" i="1"/>
  <c r="AX1035" i="1"/>
  <c r="AX1045" i="1"/>
  <c r="AX1071" i="1"/>
  <c r="AX1083" i="1"/>
  <c r="AX1096" i="1"/>
  <c r="AZ39" i="1"/>
  <c r="AZ51" i="1"/>
  <c r="AZ64" i="1"/>
  <c r="AZ91" i="1"/>
  <c r="AZ117" i="1"/>
  <c r="AZ130" i="1"/>
  <c r="AZ155" i="1"/>
  <c r="AZ181" i="1"/>
  <c r="AZ194" i="1"/>
  <c r="AZ219" i="1"/>
  <c r="AZ291" i="1"/>
  <c r="AZ355" i="1"/>
  <c r="AZ419" i="1"/>
  <c r="AZ1079" i="1"/>
  <c r="AX23" i="1"/>
  <c r="AX31" i="1"/>
  <c r="AX47" i="1"/>
  <c r="AX55" i="1"/>
  <c r="AX63" i="1"/>
  <c r="AX71" i="1"/>
  <c r="AX931" i="1"/>
  <c r="AX941" i="1"/>
  <c r="AX952" i="1"/>
  <c r="AX963" i="1"/>
  <c r="AX973" i="1"/>
  <c r="AX984" i="1"/>
  <c r="AX995" i="1"/>
  <c r="AX1005" i="1"/>
  <c r="AX1016" i="1"/>
  <c r="AX1027" i="1"/>
  <c r="AX1037" i="1"/>
  <c r="AX1048" i="1"/>
  <c r="AX1061" i="1"/>
  <c r="AX1087" i="1"/>
  <c r="AX1099" i="1"/>
  <c r="AZ16" i="1"/>
  <c r="AZ67" i="1"/>
  <c r="AZ107" i="1"/>
  <c r="AZ133" i="1"/>
  <c r="AZ146" i="1"/>
  <c r="AZ171" i="1"/>
  <c r="AZ197" i="1"/>
  <c r="AZ210" i="1"/>
  <c r="AZ235" i="1"/>
  <c r="AZ275" i="1"/>
  <c r="AZ339" i="1"/>
  <c r="AZ403" i="1"/>
  <c r="AX4" i="1"/>
  <c r="AX24" i="1"/>
  <c r="AX32" i="1"/>
  <c r="AX48" i="1"/>
  <c r="AX56" i="1"/>
  <c r="AX72" i="1"/>
  <c r="AX90" i="1"/>
  <c r="AX98" i="1"/>
  <c r="AX114" i="1"/>
  <c r="AX122" i="1"/>
  <c r="AX138" i="1"/>
  <c r="AX154" i="1"/>
  <c r="AX162" i="1"/>
  <c r="AX178" i="1"/>
  <c r="AX186" i="1"/>
  <c r="AX202" i="1"/>
  <c r="AX218" i="1"/>
  <c r="AX226" i="1"/>
  <c r="AX242" i="1"/>
  <c r="AX250" i="1"/>
  <c r="AX258" i="1"/>
  <c r="AX266" i="1"/>
  <c r="AX274" i="1"/>
  <c r="AX282" i="1"/>
  <c r="AX290" i="1"/>
  <c r="AX298" i="1"/>
  <c r="AX306" i="1"/>
  <c r="AX314" i="1"/>
  <c r="AX322" i="1"/>
  <c r="AX330" i="1"/>
  <c r="AX338" i="1"/>
  <c r="AX346" i="1"/>
  <c r="AX354" i="1"/>
  <c r="AX362" i="1"/>
  <c r="AX370" i="1"/>
  <c r="AX378" i="1"/>
  <c r="AX386" i="1"/>
  <c r="AX394" i="1"/>
  <c r="AX402" i="1"/>
  <c r="AX410" i="1"/>
  <c r="AX418" i="1"/>
  <c r="AX426" i="1"/>
  <c r="AX434" i="1"/>
  <c r="AX442" i="1"/>
  <c r="AX450" i="1"/>
  <c r="AX458" i="1"/>
  <c r="AX466" i="1"/>
  <c r="AX474" i="1"/>
  <c r="AX482" i="1"/>
  <c r="AX490" i="1"/>
  <c r="AX498" i="1"/>
  <c r="AX506" i="1"/>
  <c r="AX514" i="1"/>
  <c r="AX522" i="1"/>
  <c r="AX530" i="1"/>
  <c r="AX538" i="1"/>
  <c r="AX546" i="1"/>
  <c r="AX554" i="1"/>
  <c r="AX562" i="1"/>
  <c r="AX570" i="1"/>
  <c r="AX578" i="1"/>
  <c r="AX586" i="1"/>
  <c r="AX594" i="1"/>
  <c r="AX602" i="1"/>
  <c r="AX610" i="1"/>
  <c r="AX618" i="1"/>
  <c r="AX626" i="1"/>
  <c r="AX634" i="1"/>
  <c r="AX642" i="1"/>
  <c r="AX650" i="1"/>
  <c r="AX658" i="1"/>
  <c r="AX666" i="1"/>
  <c r="AX674" i="1"/>
  <c r="AX682" i="1"/>
  <c r="AX690" i="1"/>
  <c r="AX698" i="1"/>
  <c r="AX706" i="1"/>
  <c r="AX714" i="1"/>
  <c r="AX722" i="1"/>
  <c r="AX730" i="1"/>
  <c r="AX738" i="1"/>
  <c r="AX746" i="1"/>
  <c r="AX754" i="1"/>
  <c r="AX762" i="1"/>
  <c r="AX770" i="1"/>
  <c r="AX778" i="1"/>
  <c r="AX786" i="1"/>
  <c r="AX794" i="1"/>
  <c r="AX802" i="1"/>
  <c r="AX810" i="1"/>
  <c r="AX818" i="1"/>
  <c r="AX826" i="1"/>
  <c r="AX834" i="1"/>
  <c r="AX842" i="1"/>
  <c r="AX850" i="1"/>
  <c r="AX858" i="1"/>
  <c r="AX866" i="1"/>
  <c r="AX874" i="1"/>
  <c r="AX882" i="1"/>
  <c r="AX890" i="1"/>
  <c r="AX898" i="1"/>
  <c r="AX906" i="1"/>
  <c r="AX914" i="1"/>
  <c r="AX922" i="1"/>
  <c r="AX932" i="1"/>
  <c r="AX943" i="1"/>
  <c r="AX964" i="1"/>
  <c r="AX975" i="1"/>
  <c r="AX996" i="1"/>
  <c r="AX1007" i="1"/>
  <c r="AX1028" i="1"/>
  <c r="AX1039" i="1"/>
  <c r="AX1063" i="1"/>
  <c r="AX1075" i="1"/>
  <c r="AX1088" i="1"/>
  <c r="AX1101" i="1"/>
  <c r="AZ43" i="1"/>
  <c r="AZ82" i="1"/>
  <c r="AZ109" i="1"/>
  <c r="AZ147" i="1"/>
  <c r="AZ173" i="1"/>
  <c r="AZ211" i="1"/>
  <c r="AZ237" i="1"/>
  <c r="AZ299" i="1"/>
  <c r="AZ363" i="1"/>
  <c r="AZ967" i="1"/>
  <c r="AZ1102" i="1"/>
  <c r="AX1102" i="1"/>
  <c r="AZ1094" i="1"/>
  <c r="AX1094" i="1"/>
  <c r="AZ1086" i="1"/>
  <c r="AX1086" i="1"/>
  <c r="AZ1078" i="1"/>
  <c r="AX1078" i="1"/>
  <c r="AZ1070" i="1"/>
  <c r="AX1070" i="1"/>
  <c r="AZ1062" i="1"/>
  <c r="AX1062" i="1"/>
  <c r="AZ1054" i="1"/>
  <c r="AX1054" i="1"/>
  <c r="AZ1046" i="1"/>
  <c r="AX1046" i="1"/>
  <c r="AZ1038" i="1"/>
  <c r="AX1038" i="1"/>
  <c r="AZ1030" i="1"/>
  <c r="AX1030" i="1"/>
  <c r="AZ1022" i="1"/>
  <c r="AX1022" i="1"/>
  <c r="AZ1014" i="1"/>
  <c r="AX1014" i="1"/>
  <c r="AZ1006" i="1"/>
  <c r="AX1006" i="1"/>
  <c r="AZ998" i="1"/>
  <c r="AX998" i="1"/>
  <c r="AZ990" i="1"/>
  <c r="AX990" i="1"/>
  <c r="AZ982" i="1"/>
  <c r="AX982" i="1"/>
  <c r="AZ974" i="1"/>
  <c r="AX974" i="1"/>
  <c r="AZ966" i="1"/>
  <c r="AX966" i="1"/>
  <c r="AZ958" i="1"/>
  <c r="AX958" i="1"/>
  <c r="AZ950" i="1"/>
  <c r="AX950" i="1"/>
  <c r="AZ942" i="1"/>
  <c r="AX942" i="1"/>
  <c r="AZ934" i="1"/>
  <c r="AX934" i="1"/>
  <c r="AZ926" i="1"/>
  <c r="AX926" i="1"/>
  <c r="AX99" i="1"/>
  <c r="AX115" i="1"/>
  <c r="AX123" i="1"/>
  <c r="AX139" i="1"/>
  <c r="AX163" i="1"/>
  <c r="AX179" i="1"/>
  <c r="AX187" i="1"/>
  <c r="AX203" i="1"/>
  <c r="AX227" i="1"/>
  <c r="AX243" i="1"/>
  <c r="AX259" i="1"/>
  <c r="AX267" i="1"/>
  <c r="AX283" i="1"/>
  <c r="AX307" i="1"/>
  <c r="AX323" i="1"/>
  <c r="AX331" i="1"/>
  <c r="AX347" i="1"/>
  <c r="AX371" i="1"/>
  <c r="AX387" i="1"/>
  <c r="AX395" i="1"/>
  <c r="AX411" i="1"/>
  <c r="AX427" i="1"/>
  <c r="AX435" i="1"/>
  <c r="AX443" i="1"/>
  <c r="AX451" i="1"/>
  <c r="AX459" i="1"/>
  <c r="AX467" i="1"/>
  <c r="AX475" i="1"/>
  <c r="AX483" i="1"/>
  <c r="AX491" i="1"/>
  <c r="AX499" i="1"/>
  <c r="AX507" i="1"/>
  <c r="AX515" i="1"/>
  <c r="AX523" i="1"/>
  <c r="AX531" i="1"/>
  <c r="AX539" i="1"/>
  <c r="AX547" i="1"/>
  <c r="AX555" i="1"/>
  <c r="AX563" i="1"/>
  <c r="AX571" i="1"/>
  <c r="AX579" i="1"/>
  <c r="AX587" i="1"/>
  <c r="AX595" i="1"/>
  <c r="AX603" i="1"/>
  <c r="AX611" i="1"/>
  <c r="AX619" i="1"/>
  <c r="AX627" i="1"/>
  <c r="AX635" i="1"/>
  <c r="AX643" i="1"/>
  <c r="AX651" i="1"/>
  <c r="AX659" i="1"/>
  <c r="AX667" i="1"/>
  <c r="AX675" i="1"/>
  <c r="AX683" i="1"/>
  <c r="AX691" i="1"/>
  <c r="AX699" i="1"/>
  <c r="AX707" i="1"/>
  <c r="AX715" i="1"/>
  <c r="AX723" i="1"/>
  <c r="AX731" i="1"/>
  <c r="AX739" i="1"/>
  <c r="AX747" i="1"/>
  <c r="AX755" i="1"/>
  <c r="AX763" i="1"/>
  <c r="AX771" i="1"/>
  <c r="AX779" i="1"/>
  <c r="AX787" i="1"/>
  <c r="AX795" i="1"/>
  <c r="AX803" i="1"/>
  <c r="AX811" i="1"/>
  <c r="AX819" i="1"/>
  <c r="AX827" i="1"/>
  <c r="AX835" i="1"/>
  <c r="AX843" i="1"/>
  <c r="AX851" i="1"/>
  <c r="AX859" i="1"/>
  <c r="AX867" i="1"/>
  <c r="AX875" i="1"/>
  <c r="AX883" i="1"/>
  <c r="AX891" i="1"/>
  <c r="AX899" i="1"/>
  <c r="AX907" i="1"/>
  <c r="AX915" i="1"/>
  <c r="AX923" i="1"/>
  <c r="AX933" i="1"/>
  <c r="AX944" i="1"/>
  <c r="AX955" i="1"/>
  <c r="AX965" i="1"/>
  <c r="AX976" i="1"/>
  <c r="AX987" i="1"/>
  <c r="AX997" i="1"/>
  <c r="AX1008" i="1"/>
  <c r="AX1019" i="1"/>
  <c r="AX1029" i="1"/>
  <c r="AX1040" i="1"/>
  <c r="AX1051" i="1"/>
  <c r="AX1064" i="1"/>
  <c r="AX1077" i="1"/>
  <c r="AX1103" i="1"/>
  <c r="AZ19" i="1"/>
  <c r="AZ84" i="1"/>
  <c r="AZ149" i="1"/>
  <c r="AZ213" i="1"/>
  <c r="AZ999" i="1"/>
  <c r="AX6" i="1"/>
  <c r="AX18" i="1"/>
  <c r="AX26" i="1"/>
  <c r="AX34" i="1"/>
  <c r="AX42" i="1"/>
  <c r="AX50" i="1"/>
  <c r="AX58" i="1"/>
  <c r="AX66" i="1"/>
  <c r="AX74" i="1"/>
  <c r="AX83" i="1"/>
  <c r="AX92" i="1"/>
  <c r="AX100" i="1"/>
  <c r="AX108" i="1"/>
  <c r="AX116" i="1"/>
  <c r="AX124" i="1"/>
  <c r="AX132" i="1"/>
  <c r="AX140" i="1"/>
  <c r="AX148" i="1"/>
  <c r="AX156" i="1"/>
  <c r="AX164" i="1"/>
  <c r="AX172" i="1"/>
  <c r="AX180" i="1"/>
  <c r="AX188" i="1"/>
  <c r="AX196" i="1"/>
  <c r="AX204" i="1"/>
  <c r="AX212" i="1"/>
  <c r="AX220" i="1"/>
  <c r="AX228" i="1"/>
  <c r="AX236" i="1"/>
  <c r="AX244" i="1"/>
  <c r="AX252" i="1"/>
  <c r="AX260" i="1"/>
  <c r="AX268" i="1"/>
  <c r="AX276" i="1"/>
  <c r="AX284" i="1"/>
  <c r="AX292" i="1"/>
  <c r="AX300" i="1"/>
  <c r="AX308" i="1"/>
  <c r="AX316" i="1"/>
  <c r="AX324" i="1"/>
  <c r="AX332" i="1"/>
  <c r="AX340" i="1"/>
  <c r="AX348" i="1"/>
  <c r="AX356" i="1"/>
  <c r="AX364" i="1"/>
  <c r="AX372" i="1"/>
  <c r="AX380" i="1"/>
  <c r="AX388" i="1"/>
  <c r="AX396" i="1"/>
  <c r="AX404" i="1"/>
  <c r="AX412" i="1"/>
  <c r="AX420" i="1"/>
  <c r="AX428" i="1"/>
  <c r="AX436" i="1"/>
  <c r="AX444" i="1"/>
  <c r="AX452" i="1"/>
  <c r="AX460" i="1"/>
  <c r="AX468" i="1"/>
  <c r="AX476" i="1"/>
  <c r="AX484" i="1"/>
  <c r="AX492" i="1"/>
  <c r="AX500" i="1"/>
  <c r="AX508" i="1"/>
  <c r="AX516" i="1"/>
  <c r="AX524" i="1"/>
  <c r="AX532" i="1"/>
  <c r="AX540" i="1"/>
  <c r="AX548" i="1"/>
  <c r="AX556" i="1"/>
  <c r="AX564" i="1"/>
  <c r="AX572" i="1"/>
  <c r="AX580" i="1"/>
  <c r="AX588" i="1"/>
  <c r="AX596" i="1"/>
  <c r="AX604" i="1"/>
  <c r="AX612" i="1"/>
  <c r="AX620" i="1"/>
  <c r="AX628" i="1"/>
  <c r="AX636" i="1"/>
  <c r="AX644" i="1"/>
  <c r="AX652" i="1"/>
  <c r="AX660" i="1"/>
  <c r="AX668" i="1"/>
  <c r="AX676" i="1"/>
  <c r="AX684" i="1"/>
  <c r="AX692" i="1"/>
  <c r="AX700" i="1"/>
  <c r="AX708" i="1"/>
  <c r="AX716" i="1"/>
  <c r="AX724" i="1"/>
  <c r="AX732" i="1"/>
  <c r="AX740" i="1"/>
  <c r="AX748" i="1"/>
  <c r="AX756" i="1"/>
  <c r="AX764" i="1"/>
  <c r="AX772" i="1"/>
  <c r="AX780" i="1"/>
  <c r="AX788" i="1"/>
  <c r="AX796" i="1"/>
  <c r="AX804" i="1"/>
  <c r="AX812" i="1"/>
  <c r="AX820" i="1"/>
  <c r="AX828" i="1"/>
  <c r="AX836" i="1"/>
  <c r="AX844" i="1"/>
  <c r="AX852" i="1"/>
  <c r="AX860" i="1"/>
  <c r="AX868" i="1"/>
  <c r="AX876" i="1"/>
  <c r="AX884" i="1"/>
  <c r="AX892" i="1"/>
  <c r="AX900" i="1"/>
  <c r="AX908" i="1"/>
  <c r="AX916" i="1"/>
  <c r="AX924" i="1"/>
  <c r="AX956" i="1"/>
  <c r="AX988" i="1"/>
  <c r="AX1020" i="1"/>
  <c r="AX1031" i="1"/>
  <c r="AX1053" i="1"/>
  <c r="AX1091" i="1"/>
  <c r="AZ59" i="1"/>
  <c r="AZ125" i="1"/>
  <c r="AZ189" i="1"/>
  <c r="AZ1100" i="1"/>
  <c r="AX1100" i="1"/>
  <c r="AZ1092" i="1"/>
  <c r="AX1092" i="1"/>
  <c r="AZ1084" i="1"/>
  <c r="AX1084" i="1"/>
  <c r="AZ1076" i="1"/>
  <c r="AX1076" i="1"/>
  <c r="AZ1068" i="1"/>
  <c r="AX1068" i="1"/>
  <c r="AZ1060" i="1"/>
  <c r="AX1060" i="1"/>
  <c r="AZ1052" i="1"/>
  <c r="AX1052" i="1"/>
  <c r="AX7" i="1"/>
  <c r="AX35" i="1"/>
  <c r="AX75" i="1"/>
  <c r="AX101" i="1"/>
  <c r="AX141" i="1"/>
  <c r="AX165" i="1"/>
  <c r="AX205" i="1"/>
  <c r="AX229" i="1"/>
  <c r="AX245" i="1"/>
  <c r="AX253" i="1"/>
  <c r="AX261" i="1"/>
  <c r="AX269" i="1"/>
  <c r="AX277" i="1"/>
  <c r="AX285" i="1"/>
  <c r="AX293" i="1"/>
  <c r="AX301" i="1"/>
  <c r="AX309" i="1"/>
  <c r="AX317" i="1"/>
  <c r="AX325" i="1"/>
  <c r="AX333" i="1"/>
  <c r="AX341" i="1"/>
  <c r="AX349" i="1"/>
  <c r="AX357" i="1"/>
  <c r="AX365" i="1"/>
  <c r="AX373" i="1"/>
  <c r="AX381" i="1"/>
  <c r="AX389" i="1"/>
  <c r="AX397" i="1"/>
  <c r="AX405" i="1"/>
  <c r="AX413" i="1"/>
  <c r="AX421" i="1"/>
  <c r="AX429" i="1"/>
  <c r="AX437" i="1"/>
  <c r="AX445" i="1"/>
  <c r="AX453" i="1"/>
  <c r="AX461" i="1"/>
  <c r="AX469" i="1"/>
  <c r="AX477" i="1"/>
  <c r="AX485" i="1"/>
  <c r="AX493" i="1"/>
  <c r="AX501" i="1"/>
  <c r="AX509" i="1"/>
  <c r="AX517" i="1"/>
  <c r="AX525" i="1"/>
  <c r="AX533" i="1"/>
  <c r="AX541" i="1"/>
  <c r="AX549" i="1"/>
  <c r="AX557" i="1"/>
  <c r="AX565" i="1"/>
  <c r="AX573" i="1"/>
  <c r="AX581" i="1"/>
  <c r="AX589" i="1"/>
  <c r="AX597" i="1"/>
  <c r="AX605" i="1"/>
  <c r="AX613" i="1"/>
  <c r="AX621" i="1"/>
  <c r="AX629" i="1"/>
  <c r="AX637" i="1"/>
  <c r="AX645" i="1"/>
  <c r="AX653" i="1"/>
  <c r="AX661" i="1"/>
  <c r="AX669" i="1"/>
  <c r="AX677" i="1"/>
  <c r="AX685" i="1"/>
  <c r="AX693" i="1"/>
  <c r="AX701" i="1"/>
  <c r="AX709" i="1"/>
  <c r="AX717" i="1"/>
  <c r="AX725" i="1"/>
  <c r="AX733" i="1"/>
  <c r="AX741" i="1"/>
  <c r="AX749" i="1"/>
  <c r="AX757" i="1"/>
  <c r="AX765" i="1"/>
  <c r="AX773" i="1"/>
  <c r="AX781" i="1"/>
  <c r="AX789" i="1"/>
  <c r="AX797" i="1"/>
  <c r="AX805" i="1"/>
  <c r="AX813" i="1"/>
  <c r="AX821" i="1"/>
  <c r="AX829" i="1"/>
  <c r="AX837" i="1"/>
  <c r="AX845" i="1"/>
  <c r="AX853" i="1"/>
  <c r="AX861" i="1"/>
  <c r="AX869" i="1"/>
  <c r="AX877" i="1"/>
  <c r="AX885" i="1"/>
  <c r="AX893" i="1"/>
  <c r="AX901" i="1"/>
  <c r="AX909" i="1"/>
  <c r="AX917" i="1"/>
  <c r="AX925" i="1"/>
  <c r="AX936" i="1"/>
  <c r="AX947" i="1"/>
  <c r="AX957" i="1"/>
  <c r="AX968" i="1"/>
  <c r="AX979" i="1"/>
  <c r="AX989" i="1"/>
  <c r="AX1000" i="1"/>
  <c r="AX1011" i="1"/>
  <c r="AX1021" i="1"/>
  <c r="AX1032" i="1"/>
  <c r="AX1043" i="1"/>
  <c r="AX1055" i="1"/>
  <c r="AX1067" i="1"/>
  <c r="AX1080" i="1"/>
  <c r="AX1093" i="1"/>
  <c r="AX8" i="1"/>
  <c r="AX20" i="1"/>
  <c r="AX28" i="1"/>
  <c r="AX36" i="1"/>
  <c r="AX44" i="1"/>
  <c r="AX52" i="1"/>
  <c r="AX60" i="1"/>
  <c r="AX68" i="1"/>
  <c r="AX76" i="1"/>
  <c r="AX85" i="1"/>
  <c r="AX94" i="1"/>
  <c r="AX102" i="1"/>
  <c r="AX110" i="1"/>
  <c r="AX118" i="1"/>
  <c r="AX126" i="1"/>
  <c r="AX134" i="1"/>
  <c r="AX142" i="1"/>
  <c r="AX150" i="1"/>
  <c r="AX158" i="1"/>
  <c r="AX166" i="1"/>
  <c r="AX174" i="1"/>
  <c r="AX182" i="1"/>
  <c r="AX190" i="1"/>
  <c r="AX198" i="1"/>
  <c r="AX206" i="1"/>
  <c r="AX214" i="1"/>
  <c r="AX222" i="1"/>
  <c r="AX230" i="1"/>
  <c r="AX238" i="1"/>
  <c r="AX246" i="1"/>
  <c r="AX254" i="1"/>
  <c r="AX262" i="1"/>
  <c r="AX270" i="1"/>
  <c r="AX278" i="1"/>
  <c r="AX286" i="1"/>
  <c r="AX294" i="1"/>
  <c r="AX302" i="1"/>
  <c r="AX310" i="1"/>
  <c r="AX318" i="1"/>
  <c r="AX326" i="1"/>
  <c r="AX334" i="1"/>
  <c r="AX342" i="1"/>
  <c r="AX350" i="1"/>
  <c r="AX358" i="1"/>
  <c r="AX366" i="1"/>
  <c r="AX374" i="1"/>
  <c r="AX382" i="1"/>
  <c r="AX390" i="1"/>
  <c r="AX398" i="1"/>
  <c r="AX406" i="1"/>
  <c r="AX414" i="1"/>
  <c r="AX422" i="1"/>
  <c r="AX430" i="1"/>
  <c r="AX438" i="1"/>
  <c r="AX446" i="1"/>
  <c r="AX454" i="1"/>
  <c r="AX462" i="1"/>
  <c r="AX470" i="1"/>
  <c r="AX478" i="1"/>
  <c r="AX486" i="1"/>
  <c r="AX494" i="1"/>
  <c r="AX502" i="1"/>
  <c r="AX510" i="1"/>
  <c r="AX518" i="1"/>
  <c r="AX526" i="1"/>
  <c r="AX534" i="1"/>
  <c r="AX542" i="1"/>
  <c r="AX550" i="1"/>
  <c r="AX558" i="1"/>
  <c r="AX566" i="1"/>
  <c r="AX574" i="1"/>
  <c r="AX582" i="1"/>
  <c r="AX590" i="1"/>
  <c r="AX598" i="1"/>
  <c r="AX606" i="1"/>
  <c r="AX614" i="1"/>
  <c r="AX622" i="1"/>
  <c r="AX630" i="1"/>
  <c r="AX638" i="1"/>
  <c r="AX646" i="1"/>
  <c r="AX654" i="1"/>
  <c r="AX662" i="1"/>
  <c r="AX670" i="1"/>
  <c r="AX678" i="1"/>
  <c r="AX686" i="1"/>
  <c r="AX694" i="1"/>
  <c r="AX702" i="1"/>
  <c r="AX710" i="1"/>
  <c r="AX718" i="1"/>
  <c r="AX726" i="1"/>
  <c r="AX734" i="1"/>
  <c r="AX742" i="1"/>
  <c r="AX750" i="1"/>
  <c r="AX758" i="1"/>
  <c r="AX766" i="1"/>
  <c r="AX774" i="1"/>
  <c r="AX782" i="1"/>
  <c r="AX790" i="1"/>
  <c r="AX798" i="1"/>
  <c r="AX806" i="1"/>
  <c r="AX814" i="1"/>
  <c r="AX822" i="1"/>
  <c r="AX830" i="1"/>
  <c r="AX838" i="1"/>
  <c r="AX846" i="1"/>
  <c r="AX854" i="1"/>
  <c r="AX862" i="1"/>
  <c r="AX870" i="1"/>
  <c r="AX878" i="1"/>
  <c r="AX886" i="1"/>
  <c r="AX894" i="1"/>
  <c r="AX902" i="1"/>
  <c r="AX910" i="1"/>
  <c r="AX918" i="1"/>
  <c r="AX927" i="1"/>
  <c r="AX948" i="1"/>
  <c r="AX959" i="1"/>
  <c r="AX980" i="1"/>
  <c r="AX991" i="1"/>
  <c r="AX1012" i="1"/>
  <c r="AX1023" i="1"/>
  <c r="AX1044" i="1"/>
  <c r="AX1056" i="1"/>
  <c r="AX1069" i="1"/>
  <c r="AZ86" i="1"/>
  <c r="AP1103" i="1"/>
  <c r="Y100" i="7" l="1"/>
  <c r="AZ100" i="7" s="1"/>
  <c r="X100" i="7"/>
  <c r="AY100" i="7" s="1"/>
  <c r="W100" i="7"/>
  <c r="AX100" i="7" s="1"/>
  <c r="V100" i="7"/>
  <c r="AW100" i="7" s="1"/>
  <c r="Y99" i="7"/>
  <c r="AZ99" i="7" s="1"/>
  <c r="X99" i="7"/>
  <c r="AY99" i="7" s="1"/>
  <c r="W99" i="7"/>
  <c r="AX99" i="7" s="1"/>
  <c r="V99" i="7"/>
  <c r="AW99" i="7" s="1"/>
  <c r="Y98" i="7"/>
  <c r="AZ98" i="7" s="1"/>
  <c r="X98" i="7"/>
  <c r="AY98" i="7" s="1"/>
  <c r="W98" i="7"/>
  <c r="AX98" i="7" s="1"/>
  <c r="V98" i="7"/>
  <c r="AW98" i="7" s="1"/>
  <c r="Y97" i="7"/>
  <c r="AZ97" i="7" s="1"/>
  <c r="X97" i="7"/>
  <c r="AY97" i="7" s="1"/>
  <c r="W97" i="7"/>
  <c r="AX97" i="7" s="1"/>
  <c r="V97" i="7"/>
  <c r="AW97" i="7" s="1"/>
  <c r="Y96" i="7"/>
  <c r="AZ96" i="7" s="1"/>
  <c r="X96" i="7"/>
  <c r="AY96" i="7" s="1"/>
  <c r="W96" i="7"/>
  <c r="AX96" i="7" s="1"/>
  <c r="V96" i="7"/>
  <c r="AW96" i="7" s="1"/>
  <c r="Y95" i="7"/>
  <c r="AZ95" i="7" s="1"/>
  <c r="X95" i="7"/>
  <c r="AY95" i="7" s="1"/>
  <c r="W95" i="7"/>
  <c r="AX95" i="7" s="1"/>
  <c r="V95" i="7"/>
  <c r="AW95" i="7" s="1"/>
  <c r="Y94" i="7"/>
  <c r="AZ94" i="7" s="1"/>
  <c r="X94" i="7"/>
  <c r="AY94" i="7" s="1"/>
  <c r="W94" i="7"/>
  <c r="AX94" i="7" s="1"/>
  <c r="V94" i="7"/>
  <c r="AW94" i="7" s="1"/>
  <c r="Y93" i="7"/>
  <c r="AZ93" i="7" s="1"/>
  <c r="X93" i="7"/>
  <c r="AY93" i="7" s="1"/>
  <c r="W93" i="7"/>
  <c r="AX93" i="7" s="1"/>
  <c r="V93" i="7"/>
  <c r="AW93" i="7" s="1"/>
  <c r="Y92" i="7"/>
  <c r="AZ92" i="7" s="1"/>
  <c r="X92" i="7"/>
  <c r="AY92" i="7" s="1"/>
  <c r="W92" i="7"/>
  <c r="AX92" i="7" s="1"/>
  <c r="V92" i="7"/>
  <c r="AW92" i="7" s="1"/>
  <c r="Y91" i="7"/>
  <c r="AZ91" i="7" s="1"/>
  <c r="X91" i="7"/>
  <c r="AY91" i="7" s="1"/>
  <c r="W91" i="7"/>
  <c r="AX91" i="7" s="1"/>
  <c r="V91" i="7"/>
  <c r="AW91" i="7" s="1"/>
  <c r="Y90" i="7"/>
  <c r="AZ90" i="7" s="1"/>
  <c r="X90" i="7"/>
  <c r="AY90" i="7" s="1"/>
  <c r="W90" i="7"/>
  <c r="AX90" i="7" s="1"/>
  <c r="V90" i="7"/>
  <c r="AW90" i="7" s="1"/>
  <c r="Y89" i="7"/>
  <c r="AZ89" i="7" s="1"/>
  <c r="X89" i="7"/>
  <c r="AY89" i="7" s="1"/>
  <c r="W89" i="7"/>
  <c r="AX89" i="7" s="1"/>
  <c r="V89" i="7"/>
  <c r="AW89" i="7" s="1"/>
  <c r="Y88" i="7"/>
  <c r="AZ88" i="7" s="1"/>
  <c r="X88" i="7"/>
  <c r="AY88" i="7" s="1"/>
  <c r="W88" i="7"/>
  <c r="AX88" i="7" s="1"/>
  <c r="V88" i="7"/>
  <c r="AW88" i="7" s="1"/>
  <c r="Y87" i="7"/>
  <c r="AZ87" i="7" s="1"/>
  <c r="X87" i="7"/>
  <c r="AY87" i="7" s="1"/>
  <c r="W87" i="7"/>
  <c r="AX87" i="7" s="1"/>
  <c r="V87" i="7"/>
  <c r="AW87" i="7" s="1"/>
  <c r="Y86" i="7"/>
  <c r="AZ86" i="7" s="1"/>
  <c r="X86" i="7"/>
  <c r="AY86" i="7" s="1"/>
  <c r="W86" i="7"/>
  <c r="AX86" i="7" s="1"/>
  <c r="V86" i="7"/>
  <c r="AW86" i="7" s="1"/>
  <c r="Y85" i="7"/>
  <c r="AZ85" i="7" s="1"/>
  <c r="X85" i="7"/>
  <c r="AY85" i="7" s="1"/>
  <c r="W85" i="7"/>
  <c r="AX85" i="7" s="1"/>
  <c r="V85" i="7"/>
  <c r="AW85" i="7" s="1"/>
  <c r="Y84" i="7"/>
  <c r="AZ84" i="7" s="1"/>
  <c r="X84" i="7"/>
  <c r="AY84" i="7" s="1"/>
  <c r="W84" i="7"/>
  <c r="AX84" i="7" s="1"/>
  <c r="V84" i="7"/>
  <c r="AW84" i="7" s="1"/>
  <c r="Y83" i="7"/>
  <c r="AZ83" i="7" s="1"/>
  <c r="X83" i="7"/>
  <c r="AY83" i="7" s="1"/>
  <c r="W83" i="7"/>
  <c r="AX83" i="7" s="1"/>
  <c r="V83" i="7"/>
  <c r="AW83" i="7" s="1"/>
  <c r="Y82" i="7"/>
  <c r="AZ82" i="7" s="1"/>
  <c r="X82" i="7"/>
  <c r="AY82" i="7" s="1"/>
  <c r="W82" i="7"/>
  <c r="AX82" i="7" s="1"/>
  <c r="V82" i="7"/>
  <c r="AW82" i="7" s="1"/>
  <c r="Y81" i="7"/>
  <c r="AZ81" i="7" s="1"/>
  <c r="X81" i="7"/>
  <c r="AY81" i="7" s="1"/>
  <c r="W81" i="7"/>
  <c r="AX81" i="7" s="1"/>
  <c r="V81" i="7"/>
  <c r="AW81" i="7" s="1"/>
  <c r="Y80" i="7"/>
  <c r="AZ80" i="7" s="1"/>
  <c r="X80" i="7"/>
  <c r="AY80" i="7" s="1"/>
  <c r="W80" i="7"/>
  <c r="AX80" i="7" s="1"/>
  <c r="V80" i="7"/>
  <c r="AW80" i="7" s="1"/>
  <c r="Y79" i="7"/>
  <c r="AZ79" i="7" s="1"/>
  <c r="X79" i="7"/>
  <c r="AY79" i="7" s="1"/>
  <c r="W79" i="7"/>
  <c r="AX79" i="7" s="1"/>
  <c r="V79" i="7"/>
  <c r="AW79" i="7" s="1"/>
  <c r="Y78" i="7"/>
  <c r="AZ78" i="7" s="1"/>
  <c r="X78" i="7"/>
  <c r="AY78" i="7" s="1"/>
  <c r="W78" i="7"/>
  <c r="AX78" i="7" s="1"/>
  <c r="V78" i="7"/>
  <c r="AW78" i="7" s="1"/>
  <c r="Y77" i="7"/>
  <c r="AZ77" i="7" s="1"/>
  <c r="X77" i="7"/>
  <c r="AY77" i="7" s="1"/>
  <c r="W77" i="7"/>
  <c r="AX77" i="7" s="1"/>
  <c r="V77" i="7"/>
  <c r="AW77" i="7" s="1"/>
  <c r="Y76" i="7"/>
  <c r="AZ76" i="7" s="1"/>
  <c r="X76" i="7"/>
  <c r="AY76" i="7" s="1"/>
  <c r="W76" i="7"/>
  <c r="AX76" i="7" s="1"/>
  <c r="V76" i="7"/>
  <c r="AW76" i="7" s="1"/>
  <c r="Y75" i="7"/>
  <c r="AZ75" i="7" s="1"/>
  <c r="X75" i="7"/>
  <c r="AY75" i="7" s="1"/>
  <c r="W75" i="7"/>
  <c r="AX75" i="7" s="1"/>
  <c r="V75" i="7"/>
  <c r="AW75" i="7" s="1"/>
  <c r="Y74" i="7"/>
  <c r="AZ74" i="7" s="1"/>
  <c r="X74" i="7"/>
  <c r="AY74" i="7" s="1"/>
  <c r="W74" i="7"/>
  <c r="AX74" i="7" s="1"/>
  <c r="V74" i="7"/>
  <c r="AW74" i="7" s="1"/>
  <c r="Y73" i="7"/>
  <c r="AZ73" i="7" s="1"/>
  <c r="X73" i="7"/>
  <c r="AY73" i="7" s="1"/>
  <c r="W73" i="7"/>
  <c r="AX73" i="7" s="1"/>
  <c r="V73" i="7"/>
  <c r="AW73" i="7" s="1"/>
  <c r="Y72" i="7"/>
  <c r="AZ72" i="7" s="1"/>
  <c r="X72" i="7"/>
  <c r="AY72" i="7" s="1"/>
  <c r="W72" i="7"/>
  <c r="AX72" i="7" s="1"/>
  <c r="V72" i="7"/>
  <c r="AW72" i="7" s="1"/>
  <c r="Y71" i="7"/>
  <c r="AZ71" i="7" s="1"/>
  <c r="X71" i="7"/>
  <c r="AY71" i="7" s="1"/>
  <c r="W71" i="7"/>
  <c r="AX71" i="7" s="1"/>
  <c r="V71" i="7"/>
  <c r="AW71" i="7" s="1"/>
  <c r="Y70" i="7"/>
  <c r="AZ70" i="7" s="1"/>
  <c r="X70" i="7"/>
  <c r="AY70" i="7" s="1"/>
  <c r="W70" i="7"/>
  <c r="AX70" i="7" s="1"/>
  <c r="V70" i="7"/>
  <c r="AW70" i="7" s="1"/>
  <c r="Y69" i="7"/>
  <c r="AZ69" i="7" s="1"/>
  <c r="X69" i="7"/>
  <c r="AY69" i="7" s="1"/>
  <c r="W69" i="7"/>
  <c r="AX69" i="7" s="1"/>
  <c r="V69" i="7"/>
  <c r="AW69" i="7" s="1"/>
  <c r="Y68" i="7"/>
  <c r="AZ68" i="7" s="1"/>
  <c r="X68" i="7"/>
  <c r="AY68" i="7" s="1"/>
  <c r="W68" i="7"/>
  <c r="AX68" i="7" s="1"/>
  <c r="V68" i="7"/>
  <c r="AW68" i="7" s="1"/>
  <c r="Y67" i="7"/>
  <c r="AZ67" i="7" s="1"/>
  <c r="X67" i="7"/>
  <c r="AY67" i="7" s="1"/>
  <c r="W67" i="7"/>
  <c r="AX67" i="7" s="1"/>
  <c r="V67" i="7"/>
  <c r="AW67" i="7" s="1"/>
  <c r="Y66" i="7"/>
  <c r="AZ66" i="7" s="1"/>
  <c r="X66" i="7"/>
  <c r="AY66" i="7" s="1"/>
  <c r="W66" i="7"/>
  <c r="AX66" i="7" s="1"/>
  <c r="V66" i="7"/>
  <c r="AW66" i="7" s="1"/>
  <c r="Y65" i="7"/>
  <c r="AZ65" i="7" s="1"/>
  <c r="X65" i="7"/>
  <c r="AY65" i="7" s="1"/>
  <c r="W65" i="7"/>
  <c r="AX65" i="7" s="1"/>
  <c r="V65" i="7"/>
  <c r="AW65" i="7" s="1"/>
  <c r="Y64" i="7"/>
  <c r="AZ64" i="7" s="1"/>
  <c r="X64" i="7"/>
  <c r="AY64" i="7" s="1"/>
  <c r="W64" i="7"/>
  <c r="AX64" i="7" s="1"/>
  <c r="V64" i="7"/>
  <c r="AW64" i="7" s="1"/>
  <c r="Y63" i="7"/>
  <c r="AZ63" i="7" s="1"/>
  <c r="X63" i="7"/>
  <c r="AY63" i="7" s="1"/>
  <c r="W63" i="7"/>
  <c r="AX63" i="7" s="1"/>
  <c r="V63" i="7"/>
  <c r="AW63" i="7" s="1"/>
  <c r="Y62" i="7"/>
  <c r="AZ62" i="7" s="1"/>
  <c r="X62" i="7"/>
  <c r="AY62" i="7" s="1"/>
  <c r="W62" i="7"/>
  <c r="AX62" i="7" s="1"/>
  <c r="V62" i="7"/>
  <c r="AW62" i="7" s="1"/>
  <c r="Y61" i="7"/>
  <c r="AZ61" i="7" s="1"/>
  <c r="X61" i="7"/>
  <c r="AY61" i="7" s="1"/>
  <c r="W61" i="7"/>
  <c r="AX61" i="7" s="1"/>
  <c r="V61" i="7"/>
  <c r="AW61" i="7" s="1"/>
  <c r="Y60" i="7"/>
  <c r="AZ60" i="7" s="1"/>
  <c r="X60" i="7"/>
  <c r="AY60" i="7" s="1"/>
  <c r="W60" i="7"/>
  <c r="AX60" i="7" s="1"/>
  <c r="V60" i="7"/>
  <c r="AW60" i="7" s="1"/>
  <c r="Y59" i="7"/>
  <c r="AZ59" i="7" s="1"/>
  <c r="X59" i="7"/>
  <c r="AY59" i="7" s="1"/>
  <c r="W59" i="7"/>
  <c r="AX59" i="7" s="1"/>
  <c r="V59" i="7"/>
  <c r="AW59" i="7" s="1"/>
  <c r="Y58" i="7"/>
  <c r="AZ58" i="7" s="1"/>
  <c r="X58" i="7"/>
  <c r="AY58" i="7" s="1"/>
  <c r="W58" i="7"/>
  <c r="AX58" i="7" s="1"/>
  <c r="V58" i="7"/>
  <c r="AW58" i="7" s="1"/>
  <c r="Y57" i="7"/>
  <c r="AZ57" i="7" s="1"/>
  <c r="X57" i="7"/>
  <c r="AY57" i="7" s="1"/>
  <c r="W57" i="7"/>
  <c r="AX57" i="7" s="1"/>
  <c r="V57" i="7"/>
  <c r="AW57" i="7" s="1"/>
  <c r="Y56" i="7"/>
  <c r="AZ56" i="7" s="1"/>
  <c r="X56" i="7"/>
  <c r="AY56" i="7" s="1"/>
  <c r="W56" i="7"/>
  <c r="AX56" i="7" s="1"/>
  <c r="V56" i="7"/>
  <c r="AW56" i="7" s="1"/>
  <c r="Y55" i="7"/>
  <c r="AZ55" i="7" s="1"/>
  <c r="X55" i="7"/>
  <c r="AY55" i="7" s="1"/>
  <c r="W55" i="7"/>
  <c r="AX55" i="7" s="1"/>
  <c r="V55" i="7"/>
  <c r="AW55" i="7" s="1"/>
  <c r="Y54" i="7"/>
  <c r="AZ54" i="7" s="1"/>
  <c r="X54" i="7"/>
  <c r="AY54" i="7" s="1"/>
  <c r="W54" i="7"/>
  <c r="AX54" i="7" s="1"/>
  <c r="V54" i="7"/>
  <c r="AW54" i="7" s="1"/>
  <c r="Y53" i="7"/>
  <c r="AZ53" i="7" s="1"/>
  <c r="X53" i="7"/>
  <c r="AY53" i="7" s="1"/>
  <c r="W53" i="7"/>
  <c r="AX53" i="7" s="1"/>
  <c r="V53" i="7"/>
  <c r="AW53" i="7" s="1"/>
  <c r="Y52" i="7"/>
  <c r="AZ52" i="7" s="1"/>
  <c r="X52" i="7"/>
  <c r="AY52" i="7" s="1"/>
  <c r="W52" i="7"/>
  <c r="AX52" i="7" s="1"/>
  <c r="V52" i="7"/>
  <c r="AW52" i="7" s="1"/>
  <c r="Y51" i="7"/>
  <c r="AZ51" i="7" s="1"/>
  <c r="X51" i="7"/>
  <c r="AY51" i="7" s="1"/>
  <c r="W51" i="7"/>
  <c r="AX51" i="7" s="1"/>
  <c r="V51" i="7"/>
  <c r="AW51" i="7" s="1"/>
  <c r="Y50" i="7"/>
  <c r="AZ50" i="7" s="1"/>
  <c r="X50" i="7"/>
  <c r="AY50" i="7" s="1"/>
  <c r="W50" i="7"/>
  <c r="AX50" i="7" s="1"/>
  <c r="V50" i="7"/>
  <c r="AW50" i="7" s="1"/>
  <c r="Y49" i="7"/>
  <c r="AZ49" i="7" s="1"/>
  <c r="X49" i="7"/>
  <c r="AY49" i="7" s="1"/>
  <c r="W49" i="7"/>
  <c r="AX49" i="7" s="1"/>
  <c r="V49" i="7"/>
  <c r="AW49" i="7" s="1"/>
  <c r="Y48" i="7"/>
  <c r="AZ48" i="7" s="1"/>
  <c r="X48" i="7"/>
  <c r="AY48" i="7" s="1"/>
  <c r="W48" i="7"/>
  <c r="AX48" i="7" s="1"/>
  <c r="V48" i="7"/>
  <c r="AW48" i="7" s="1"/>
  <c r="Y47" i="7"/>
  <c r="AZ47" i="7" s="1"/>
  <c r="X47" i="7"/>
  <c r="AY47" i="7" s="1"/>
  <c r="W47" i="7"/>
  <c r="AX47" i="7" s="1"/>
  <c r="V47" i="7"/>
  <c r="AW47" i="7" s="1"/>
  <c r="Y46" i="7"/>
  <c r="AZ46" i="7" s="1"/>
  <c r="X46" i="7"/>
  <c r="AY46" i="7" s="1"/>
  <c r="W46" i="7"/>
  <c r="AX46" i="7" s="1"/>
  <c r="V46" i="7"/>
  <c r="AW46" i="7" s="1"/>
  <c r="Y45" i="7"/>
  <c r="AZ45" i="7" s="1"/>
  <c r="X45" i="7"/>
  <c r="AY45" i="7" s="1"/>
  <c r="W45" i="7"/>
  <c r="AX45" i="7" s="1"/>
  <c r="V45" i="7"/>
  <c r="AW45" i="7" s="1"/>
  <c r="Y44" i="7"/>
  <c r="AZ44" i="7" s="1"/>
  <c r="X44" i="7"/>
  <c r="AY44" i="7" s="1"/>
  <c r="W44" i="7"/>
  <c r="AX44" i="7" s="1"/>
  <c r="V44" i="7"/>
  <c r="AW44" i="7" s="1"/>
  <c r="Y43" i="7"/>
  <c r="AZ43" i="7" s="1"/>
  <c r="X43" i="7"/>
  <c r="AY43" i="7" s="1"/>
  <c r="W43" i="7"/>
  <c r="AX43" i="7" s="1"/>
  <c r="V43" i="7"/>
  <c r="AW43" i="7" s="1"/>
  <c r="Y42" i="7"/>
  <c r="AZ42" i="7" s="1"/>
  <c r="X42" i="7"/>
  <c r="AY42" i="7" s="1"/>
  <c r="W42" i="7"/>
  <c r="AX42" i="7" s="1"/>
  <c r="V42" i="7"/>
  <c r="AW42" i="7" s="1"/>
  <c r="Y41" i="7"/>
  <c r="AZ41" i="7" s="1"/>
  <c r="X41" i="7"/>
  <c r="AY41" i="7" s="1"/>
  <c r="W41" i="7"/>
  <c r="AX41" i="7" s="1"/>
  <c r="V41" i="7"/>
  <c r="AW41" i="7" s="1"/>
  <c r="Y40" i="7"/>
  <c r="AZ40" i="7" s="1"/>
  <c r="X40" i="7"/>
  <c r="AY40" i="7" s="1"/>
  <c r="W40" i="7"/>
  <c r="AX40" i="7" s="1"/>
  <c r="V40" i="7"/>
  <c r="AW40" i="7" s="1"/>
  <c r="Y39" i="7"/>
  <c r="AZ39" i="7" s="1"/>
  <c r="X39" i="7"/>
  <c r="AY39" i="7" s="1"/>
  <c r="W39" i="7"/>
  <c r="AX39" i="7" s="1"/>
  <c r="V39" i="7"/>
  <c r="AW39" i="7" s="1"/>
  <c r="Y38" i="7"/>
  <c r="AZ38" i="7" s="1"/>
  <c r="X38" i="7"/>
  <c r="AY38" i="7" s="1"/>
  <c r="W38" i="7"/>
  <c r="AX38" i="7" s="1"/>
  <c r="V38" i="7"/>
  <c r="AW38" i="7" s="1"/>
  <c r="Y37" i="7"/>
  <c r="AZ37" i="7" s="1"/>
  <c r="X37" i="7"/>
  <c r="AY37" i="7" s="1"/>
  <c r="W37" i="7"/>
  <c r="AX37" i="7" s="1"/>
  <c r="V37" i="7"/>
  <c r="AW37" i="7" s="1"/>
  <c r="Y36" i="7"/>
  <c r="AZ36" i="7" s="1"/>
  <c r="X36" i="7"/>
  <c r="AY36" i="7" s="1"/>
  <c r="W36" i="7"/>
  <c r="AX36" i="7" s="1"/>
  <c r="V36" i="7"/>
  <c r="AW36" i="7" s="1"/>
  <c r="Y35" i="7"/>
  <c r="AZ35" i="7" s="1"/>
  <c r="X35" i="7"/>
  <c r="AY35" i="7" s="1"/>
  <c r="W35" i="7"/>
  <c r="AX35" i="7" s="1"/>
  <c r="V35" i="7"/>
  <c r="AW35" i="7" s="1"/>
  <c r="Y34" i="7"/>
  <c r="AZ34" i="7" s="1"/>
  <c r="X34" i="7"/>
  <c r="AY34" i="7" s="1"/>
  <c r="W34" i="7"/>
  <c r="AX34" i="7" s="1"/>
  <c r="V34" i="7"/>
  <c r="AW34" i="7" s="1"/>
  <c r="Y33" i="7"/>
  <c r="AZ33" i="7" s="1"/>
  <c r="X33" i="7"/>
  <c r="AY33" i="7" s="1"/>
  <c r="W33" i="7"/>
  <c r="AX33" i="7" s="1"/>
  <c r="V33" i="7"/>
  <c r="AW33" i="7" s="1"/>
  <c r="Y32" i="7"/>
  <c r="AZ32" i="7" s="1"/>
  <c r="X32" i="7"/>
  <c r="AY32" i="7" s="1"/>
  <c r="W32" i="7"/>
  <c r="AX32" i="7" s="1"/>
  <c r="V32" i="7"/>
  <c r="AW32" i="7" s="1"/>
  <c r="Y31" i="7"/>
  <c r="AZ31" i="7" s="1"/>
  <c r="X31" i="7"/>
  <c r="AY31" i="7" s="1"/>
  <c r="W31" i="7"/>
  <c r="AX31" i="7" s="1"/>
  <c r="V31" i="7"/>
  <c r="AW31" i="7" s="1"/>
  <c r="Y30" i="7"/>
  <c r="AZ30" i="7" s="1"/>
  <c r="X30" i="7"/>
  <c r="AY30" i="7" s="1"/>
  <c r="W30" i="7"/>
  <c r="AX30" i="7" s="1"/>
  <c r="V30" i="7"/>
  <c r="AW30" i="7" s="1"/>
  <c r="Y29" i="7"/>
  <c r="AZ29" i="7" s="1"/>
  <c r="X29" i="7"/>
  <c r="AY29" i="7" s="1"/>
  <c r="W29" i="7"/>
  <c r="AX29" i="7" s="1"/>
  <c r="V29" i="7"/>
  <c r="AW29" i="7" s="1"/>
  <c r="Y28" i="7"/>
  <c r="AZ28" i="7" s="1"/>
  <c r="X28" i="7"/>
  <c r="AY28" i="7" s="1"/>
  <c r="W28" i="7"/>
  <c r="AX28" i="7" s="1"/>
  <c r="V28" i="7"/>
  <c r="AW28" i="7" s="1"/>
  <c r="Y27" i="7"/>
  <c r="AZ27" i="7" s="1"/>
  <c r="X27" i="7"/>
  <c r="AY27" i="7" s="1"/>
  <c r="W27" i="7"/>
  <c r="AX27" i="7" s="1"/>
  <c r="V27" i="7"/>
  <c r="AW27" i="7" s="1"/>
  <c r="Y26" i="7"/>
  <c r="AZ26" i="7" s="1"/>
  <c r="X26" i="7"/>
  <c r="AY26" i="7" s="1"/>
  <c r="W26" i="7"/>
  <c r="AX26" i="7" s="1"/>
  <c r="V26" i="7"/>
  <c r="AW26" i="7" s="1"/>
  <c r="Y25" i="7"/>
  <c r="AZ25" i="7" s="1"/>
  <c r="X25" i="7"/>
  <c r="AY25" i="7" s="1"/>
  <c r="W25" i="7"/>
  <c r="AX25" i="7" s="1"/>
  <c r="V25" i="7"/>
  <c r="AW25" i="7" s="1"/>
  <c r="Y24" i="7"/>
  <c r="AZ24" i="7" s="1"/>
  <c r="X24" i="7"/>
  <c r="AY24" i="7" s="1"/>
  <c r="W24" i="7"/>
  <c r="AX24" i="7" s="1"/>
  <c r="V24" i="7"/>
  <c r="AW24" i="7" s="1"/>
  <c r="Y23" i="7"/>
  <c r="AZ23" i="7" s="1"/>
  <c r="X23" i="7"/>
  <c r="AY23" i="7" s="1"/>
  <c r="W23" i="7"/>
  <c r="AX23" i="7" s="1"/>
  <c r="V23" i="7"/>
  <c r="AW23" i="7" s="1"/>
  <c r="Y22" i="7"/>
  <c r="AZ22" i="7" s="1"/>
  <c r="X22" i="7"/>
  <c r="AY22" i="7" s="1"/>
  <c r="W22" i="7"/>
  <c r="AX22" i="7" s="1"/>
  <c r="V22" i="7"/>
  <c r="AW22" i="7" s="1"/>
  <c r="Y21" i="7"/>
  <c r="AZ21" i="7" s="1"/>
  <c r="X21" i="7"/>
  <c r="AY21" i="7" s="1"/>
  <c r="V21" i="7"/>
  <c r="AW21" i="7" s="1"/>
  <c r="Y20" i="7"/>
  <c r="AZ20" i="7" s="1"/>
  <c r="X20" i="7"/>
  <c r="AY20" i="7" s="1"/>
  <c r="V20" i="7"/>
  <c r="AW20" i="7" s="1"/>
  <c r="Y19" i="7"/>
  <c r="AZ19" i="7" s="1"/>
  <c r="X19" i="7"/>
  <c r="AY19" i="7" s="1"/>
  <c r="V19" i="7"/>
  <c r="AW19" i="7" s="1"/>
  <c r="Y18" i="7"/>
  <c r="AZ18" i="7" s="1"/>
  <c r="X18" i="7"/>
  <c r="AY18" i="7" s="1"/>
  <c r="V18" i="7"/>
  <c r="AW18" i="7" s="1"/>
  <c r="Y17" i="7"/>
  <c r="AZ17" i="7" s="1"/>
  <c r="X17" i="7"/>
  <c r="AY17" i="7" s="1"/>
  <c r="V17" i="7"/>
  <c r="AW17" i="7" s="1"/>
  <c r="Y16" i="7"/>
  <c r="AZ16" i="7" s="1"/>
  <c r="X16" i="7"/>
  <c r="AY16" i="7" s="1"/>
  <c r="V16" i="7"/>
  <c r="AW16" i="7" s="1"/>
  <c r="Y15" i="7"/>
  <c r="AZ15" i="7" s="1"/>
  <c r="X15" i="7"/>
  <c r="AY15" i="7" s="1"/>
  <c r="V15" i="7"/>
  <c r="AW15" i="7" s="1"/>
  <c r="Y14" i="7"/>
  <c r="AZ14" i="7" s="1"/>
  <c r="X14" i="7"/>
  <c r="AY14" i="7" s="1"/>
  <c r="V14" i="7"/>
  <c r="AW14" i="7" s="1"/>
  <c r="Y13" i="7"/>
  <c r="AZ13" i="7" s="1"/>
  <c r="X13" i="7"/>
  <c r="AY13" i="7" s="1"/>
  <c r="V13" i="7"/>
  <c r="AW13" i="7" s="1"/>
  <c r="Y12" i="7"/>
  <c r="AZ12" i="7" s="1"/>
  <c r="X12" i="7"/>
  <c r="AY12" i="7" s="1"/>
  <c r="V12" i="7"/>
  <c r="AW12" i="7" s="1"/>
  <c r="Y11" i="7"/>
  <c r="AZ11" i="7" s="1"/>
  <c r="X11" i="7"/>
  <c r="AY11" i="7" s="1"/>
  <c r="V11" i="7"/>
  <c r="AW11" i="7" s="1"/>
  <c r="Y10" i="7"/>
  <c r="AZ10" i="7" s="1"/>
  <c r="X10" i="7"/>
  <c r="AY10" i="7" s="1"/>
  <c r="V10" i="7"/>
  <c r="AW10" i="7" s="1"/>
  <c r="Y9" i="7"/>
  <c r="AZ9" i="7" s="1"/>
  <c r="X9" i="7"/>
  <c r="AY9" i="7" s="1"/>
  <c r="V9" i="7"/>
  <c r="AW9" i="7" s="1"/>
  <c r="Y8" i="7"/>
  <c r="AZ8" i="7" s="1"/>
  <c r="X8" i="7"/>
  <c r="AY8" i="7" s="1"/>
  <c r="V8" i="7"/>
  <c r="AW8" i="7" s="1"/>
  <c r="Y7" i="7"/>
  <c r="AZ7" i="7" s="1"/>
  <c r="X7" i="7"/>
  <c r="AY7" i="7" s="1"/>
  <c r="V7" i="7"/>
  <c r="AW7" i="7" s="1"/>
  <c r="I150" i="7"/>
  <c r="BA150" i="7" s="1"/>
  <c r="I149" i="7"/>
  <c r="BA149" i="7" s="1"/>
  <c r="I148" i="7"/>
  <c r="BA148" i="7" s="1"/>
  <c r="I147" i="7"/>
  <c r="BA147" i="7" s="1"/>
  <c r="I146" i="7"/>
  <c r="BA146" i="7" s="1"/>
  <c r="I145" i="7"/>
  <c r="BA145" i="7" s="1"/>
  <c r="I144" i="7"/>
  <c r="BA144" i="7" s="1"/>
  <c r="I143" i="7"/>
  <c r="BA143" i="7" s="1"/>
  <c r="I142" i="7"/>
  <c r="BA142" i="7" s="1"/>
  <c r="I141" i="7"/>
  <c r="BA141" i="7" s="1"/>
  <c r="I140" i="7"/>
  <c r="BA140" i="7" s="1"/>
  <c r="I139" i="7"/>
  <c r="BA139" i="7" s="1"/>
  <c r="I138" i="7"/>
  <c r="BA138" i="7" s="1"/>
  <c r="I137" i="7"/>
  <c r="BA137" i="7" s="1"/>
  <c r="I136" i="7"/>
  <c r="BA136" i="7" s="1"/>
  <c r="I135" i="7"/>
  <c r="BA135" i="7" s="1"/>
  <c r="I134" i="7"/>
  <c r="BA134" i="7" s="1"/>
  <c r="I133" i="7"/>
  <c r="BA133" i="7" s="1"/>
  <c r="I132" i="7"/>
  <c r="BA132" i="7" s="1"/>
  <c r="I131" i="7"/>
  <c r="BA131" i="7" s="1"/>
  <c r="I130" i="7"/>
  <c r="BA130" i="7" s="1"/>
  <c r="I129" i="7"/>
  <c r="BA129" i="7" s="1"/>
  <c r="I128" i="7"/>
  <c r="BA128" i="7" s="1"/>
  <c r="I127" i="7"/>
  <c r="BA127" i="7" s="1"/>
  <c r="I126" i="7"/>
  <c r="BA126" i="7" s="1"/>
  <c r="I125" i="7"/>
  <c r="BA125" i="7" s="1"/>
  <c r="I124" i="7"/>
  <c r="BA124" i="7" s="1"/>
  <c r="I123" i="7"/>
  <c r="BA123" i="7" s="1"/>
  <c r="I122" i="7"/>
  <c r="BA122" i="7" s="1"/>
  <c r="I121" i="7"/>
  <c r="BA121" i="7" s="1"/>
  <c r="I120" i="7"/>
  <c r="BA120" i="7" s="1"/>
  <c r="I119" i="7"/>
  <c r="BA119" i="7" s="1"/>
  <c r="I118" i="7"/>
  <c r="BA118" i="7" s="1"/>
  <c r="I117" i="7"/>
  <c r="BA117" i="7" s="1"/>
  <c r="I116" i="7"/>
  <c r="BA116" i="7" s="1"/>
  <c r="I115" i="7"/>
  <c r="BA115" i="7" s="1"/>
  <c r="I114" i="7"/>
  <c r="BA114" i="7" s="1"/>
  <c r="I113" i="7"/>
  <c r="BA113" i="7" s="1"/>
  <c r="I112" i="7"/>
  <c r="BA112" i="7" s="1"/>
  <c r="I111" i="7"/>
  <c r="BA111" i="7" s="1"/>
  <c r="I110" i="7"/>
  <c r="BA110" i="7" s="1"/>
  <c r="I109" i="7"/>
  <c r="BA109" i="7" s="1"/>
  <c r="I108" i="7"/>
  <c r="BA108" i="7" s="1"/>
  <c r="I107" i="7"/>
  <c r="BA107" i="7" s="1"/>
  <c r="I106" i="7"/>
  <c r="BA106" i="7" s="1"/>
  <c r="I105" i="7"/>
  <c r="BA105" i="7" s="1"/>
  <c r="I104" i="7"/>
  <c r="BA104" i="7" s="1"/>
  <c r="I103" i="7"/>
  <c r="BA103" i="7" s="1"/>
  <c r="I102" i="7"/>
  <c r="BA102" i="7" s="1"/>
  <c r="I101" i="7"/>
  <c r="BA101" i="7" s="1"/>
  <c r="I100" i="7"/>
  <c r="BA100" i="7" s="1"/>
  <c r="I99" i="7"/>
  <c r="BA99" i="7" s="1"/>
  <c r="I98" i="7"/>
  <c r="BA98" i="7" s="1"/>
  <c r="I97" i="7"/>
  <c r="BA97" i="7" s="1"/>
  <c r="I96" i="7"/>
  <c r="BA96" i="7" s="1"/>
  <c r="I95" i="7"/>
  <c r="BA95" i="7" s="1"/>
  <c r="I94" i="7"/>
  <c r="BA94" i="7" s="1"/>
  <c r="I93" i="7"/>
  <c r="BA93" i="7" s="1"/>
  <c r="I92" i="7"/>
  <c r="BA92" i="7" s="1"/>
  <c r="I91" i="7"/>
  <c r="BA91" i="7" s="1"/>
  <c r="I90" i="7"/>
  <c r="BA90" i="7" s="1"/>
  <c r="I89" i="7"/>
  <c r="BA89" i="7" s="1"/>
  <c r="I88" i="7"/>
  <c r="BA88" i="7" s="1"/>
  <c r="I87" i="7"/>
  <c r="BA87" i="7" s="1"/>
  <c r="I86" i="7"/>
  <c r="BA86" i="7" s="1"/>
  <c r="I85" i="7"/>
  <c r="BA85" i="7" s="1"/>
  <c r="I84" i="7"/>
  <c r="BA84" i="7" s="1"/>
  <c r="I83" i="7"/>
  <c r="BA83" i="7" s="1"/>
  <c r="I82" i="7"/>
  <c r="BA82" i="7" s="1"/>
  <c r="I81" i="7"/>
  <c r="BA81" i="7" s="1"/>
  <c r="I80" i="7"/>
  <c r="BA80" i="7" s="1"/>
  <c r="I79" i="7"/>
  <c r="BA79" i="7" s="1"/>
  <c r="I78" i="7"/>
  <c r="BA78" i="7" s="1"/>
  <c r="I77" i="7"/>
  <c r="BA77" i="7" s="1"/>
  <c r="I76" i="7"/>
  <c r="BA76" i="7" s="1"/>
  <c r="I75" i="7"/>
  <c r="BA75" i="7" s="1"/>
  <c r="I74" i="7"/>
  <c r="BA74" i="7" s="1"/>
  <c r="I73" i="7"/>
  <c r="BA73" i="7" s="1"/>
  <c r="I72" i="7"/>
  <c r="BA72" i="7" s="1"/>
  <c r="I71" i="7"/>
  <c r="BA71" i="7" s="1"/>
  <c r="I70" i="7"/>
  <c r="BA70" i="7" s="1"/>
  <c r="I69" i="7"/>
  <c r="BA69" i="7" s="1"/>
  <c r="I68" i="7"/>
  <c r="BA68" i="7" s="1"/>
  <c r="I67" i="7"/>
  <c r="BA67" i="7" s="1"/>
  <c r="I66" i="7"/>
  <c r="BA66" i="7" s="1"/>
  <c r="I65" i="7"/>
  <c r="BA65" i="7" s="1"/>
  <c r="I64" i="7"/>
  <c r="BA64" i="7" s="1"/>
  <c r="I63" i="7"/>
  <c r="BA63" i="7" s="1"/>
  <c r="I62" i="7"/>
  <c r="BA62" i="7" s="1"/>
  <c r="I61" i="7"/>
  <c r="BA61" i="7" s="1"/>
  <c r="I60" i="7"/>
  <c r="BA60" i="7" s="1"/>
  <c r="I59" i="7"/>
  <c r="BA59" i="7" s="1"/>
  <c r="I58" i="7"/>
  <c r="BA58" i="7" s="1"/>
  <c r="I57" i="7"/>
  <c r="BA57" i="7" s="1"/>
  <c r="I56" i="7"/>
  <c r="BA56" i="7" s="1"/>
  <c r="I55" i="7"/>
  <c r="BA55" i="7" s="1"/>
  <c r="I54" i="7"/>
  <c r="BA54" i="7" s="1"/>
  <c r="I53" i="7"/>
  <c r="BA53" i="7" s="1"/>
  <c r="I52" i="7"/>
  <c r="BA52" i="7" s="1"/>
  <c r="I51" i="7"/>
  <c r="BA51" i="7" s="1"/>
  <c r="I50" i="7"/>
  <c r="BA50" i="7" s="1"/>
  <c r="I49" i="7"/>
  <c r="BA49" i="7" s="1"/>
  <c r="I48" i="7"/>
  <c r="BA48" i="7" s="1"/>
  <c r="I47" i="7"/>
  <c r="BA47" i="7" s="1"/>
  <c r="I46" i="7"/>
  <c r="BA46" i="7" s="1"/>
  <c r="I45" i="7"/>
  <c r="BA45" i="7" s="1"/>
  <c r="I44" i="7"/>
  <c r="BA44" i="7" s="1"/>
  <c r="I43" i="7"/>
  <c r="BA43" i="7" s="1"/>
  <c r="I42" i="7"/>
  <c r="BA42" i="7" s="1"/>
  <c r="I41" i="7"/>
  <c r="BA41" i="7" s="1"/>
  <c r="I40" i="7"/>
  <c r="BA40" i="7" s="1"/>
  <c r="I39" i="7"/>
  <c r="BA39" i="7" s="1"/>
  <c r="I38" i="7"/>
  <c r="BA38" i="7" s="1"/>
  <c r="I37" i="7"/>
  <c r="BA37" i="7" s="1"/>
  <c r="I36" i="7"/>
  <c r="BA36" i="7" s="1"/>
  <c r="I35" i="7"/>
  <c r="BA35" i="7" s="1"/>
  <c r="I34" i="7"/>
  <c r="BA34" i="7" s="1"/>
  <c r="I33" i="7"/>
  <c r="BA33" i="7" s="1"/>
  <c r="I32" i="7"/>
  <c r="BA32" i="7" s="1"/>
  <c r="I31" i="7"/>
  <c r="BA31" i="7" s="1"/>
  <c r="I30" i="7"/>
  <c r="BA30" i="7" s="1"/>
  <c r="I29" i="7"/>
  <c r="BA29" i="7" s="1"/>
  <c r="I28" i="7"/>
  <c r="BA28" i="7" s="1"/>
  <c r="I27" i="7"/>
  <c r="BA27" i="7" s="1"/>
  <c r="I26" i="7"/>
  <c r="BA26" i="7" s="1"/>
  <c r="I25" i="7"/>
  <c r="BA25" i="7" s="1"/>
  <c r="I24" i="7"/>
  <c r="BA24" i="7" s="1"/>
  <c r="I23" i="7"/>
  <c r="BA23" i="7" s="1"/>
  <c r="I22" i="7"/>
  <c r="BA22" i="7" s="1"/>
  <c r="AI150" i="7"/>
  <c r="AH150" i="7"/>
  <c r="AG150" i="7"/>
  <c r="AF150" i="7"/>
  <c r="AD150" i="7"/>
  <c r="AC150" i="7"/>
  <c r="AB150" i="7"/>
  <c r="AA150" i="7"/>
  <c r="AI149" i="7"/>
  <c r="AH149" i="7"/>
  <c r="AG149" i="7"/>
  <c r="AF149" i="7"/>
  <c r="AD149" i="7"/>
  <c r="AC149" i="7"/>
  <c r="AB149" i="7"/>
  <c r="AA149" i="7"/>
  <c r="AI148" i="7"/>
  <c r="AH148" i="7"/>
  <c r="AG148" i="7"/>
  <c r="AF148" i="7"/>
  <c r="AD148" i="7"/>
  <c r="AC148" i="7"/>
  <c r="AB148" i="7"/>
  <c r="AA148" i="7"/>
  <c r="AI147" i="7"/>
  <c r="AH147" i="7"/>
  <c r="AG147" i="7"/>
  <c r="AF147" i="7"/>
  <c r="AD147" i="7"/>
  <c r="AC147" i="7"/>
  <c r="AB147" i="7"/>
  <c r="AA147" i="7"/>
  <c r="AI146" i="7"/>
  <c r="AH146" i="7"/>
  <c r="AG146" i="7"/>
  <c r="AF146" i="7"/>
  <c r="AD146" i="7"/>
  <c r="AC146" i="7"/>
  <c r="AB146" i="7"/>
  <c r="AA146" i="7"/>
  <c r="AI145" i="7"/>
  <c r="AH145" i="7"/>
  <c r="AG145" i="7"/>
  <c r="AF145" i="7"/>
  <c r="AD145" i="7"/>
  <c r="AC145" i="7"/>
  <c r="AB145" i="7"/>
  <c r="AA145" i="7"/>
  <c r="AI144" i="7"/>
  <c r="AH144" i="7"/>
  <c r="AG144" i="7"/>
  <c r="AF144" i="7"/>
  <c r="AD144" i="7"/>
  <c r="AC144" i="7"/>
  <c r="AB144" i="7"/>
  <c r="AA144" i="7"/>
  <c r="AI143" i="7"/>
  <c r="AH143" i="7"/>
  <c r="AG143" i="7"/>
  <c r="AF143" i="7"/>
  <c r="AD143" i="7"/>
  <c r="AC143" i="7"/>
  <c r="AB143" i="7"/>
  <c r="AA143" i="7"/>
  <c r="AI142" i="7"/>
  <c r="AH142" i="7"/>
  <c r="AG142" i="7"/>
  <c r="AF142" i="7"/>
  <c r="AD142" i="7"/>
  <c r="AC142" i="7"/>
  <c r="AB142" i="7"/>
  <c r="AA142" i="7"/>
  <c r="AI141" i="7"/>
  <c r="AH141" i="7"/>
  <c r="AG141" i="7"/>
  <c r="AF141" i="7"/>
  <c r="AD141" i="7"/>
  <c r="AC141" i="7"/>
  <c r="AB141" i="7"/>
  <c r="AA141" i="7"/>
  <c r="AI140" i="7"/>
  <c r="AH140" i="7"/>
  <c r="AG140" i="7"/>
  <c r="AF140" i="7"/>
  <c r="AD140" i="7"/>
  <c r="AC140" i="7"/>
  <c r="AB140" i="7"/>
  <c r="AA140" i="7"/>
  <c r="AI139" i="7"/>
  <c r="AH139" i="7"/>
  <c r="AG139" i="7"/>
  <c r="AF139" i="7"/>
  <c r="AD139" i="7"/>
  <c r="AC139" i="7"/>
  <c r="AB139" i="7"/>
  <c r="AA139" i="7"/>
  <c r="AI138" i="7"/>
  <c r="AH138" i="7"/>
  <c r="AG138" i="7"/>
  <c r="AF138" i="7"/>
  <c r="AD138" i="7"/>
  <c r="AC138" i="7"/>
  <c r="AB138" i="7"/>
  <c r="AA138" i="7"/>
  <c r="AI137" i="7"/>
  <c r="AH137" i="7"/>
  <c r="AG137" i="7"/>
  <c r="AF137" i="7"/>
  <c r="AD137" i="7"/>
  <c r="AC137" i="7"/>
  <c r="AB137" i="7"/>
  <c r="AA137" i="7"/>
  <c r="AI136" i="7"/>
  <c r="AH136" i="7"/>
  <c r="AG136" i="7"/>
  <c r="AF136" i="7"/>
  <c r="AD136" i="7"/>
  <c r="AC136" i="7"/>
  <c r="AB136" i="7"/>
  <c r="AA136" i="7"/>
  <c r="AI135" i="7"/>
  <c r="AH135" i="7"/>
  <c r="AG135" i="7"/>
  <c r="AF135" i="7"/>
  <c r="AD135" i="7"/>
  <c r="AC135" i="7"/>
  <c r="AB135" i="7"/>
  <c r="AA135" i="7"/>
  <c r="AI134" i="7"/>
  <c r="AH134" i="7"/>
  <c r="AG134" i="7"/>
  <c r="AF134" i="7"/>
  <c r="AD134" i="7"/>
  <c r="AC134" i="7"/>
  <c r="AB134" i="7"/>
  <c r="AA134" i="7"/>
  <c r="AI133" i="7"/>
  <c r="AH133" i="7"/>
  <c r="AG133" i="7"/>
  <c r="AF133" i="7"/>
  <c r="AD133" i="7"/>
  <c r="AC133" i="7"/>
  <c r="AB133" i="7"/>
  <c r="AA133" i="7"/>
  <c r="AI132" i="7"/>
  <c r="AH132" i="7"/>
  <c r="AG132" i="7"/>
  <c r="AF132" i="7"/>
  <c r="AD132" i="7"/>
  <c r="AC132" i="7"/>
  <c r="AB132" i="7"/>
  <c r="AA132" i="7"/>
  <c r="AI131" i="7"/>
  <c r="AH131" i="7"/>
  <c r="AG131" i="7"/>
  <c r="AF131" i="7"/>
  <c r="AD131" i="7"/>
  <c r="AC131" i="7"/>
  <c r="AB131" i="7"/>
  <c r="AA131" i="7"/>
  <c r="AI130" i="7"/>
  <c r="AH130" i="7"/>
  <c r="AG130" i="7"/>
  <c r="AF130" i="7"/>
  <c r="AD130" i="7"/>
  <c r="AC130" i="7"/>
  <c r="AB130" i="7"/>
  <c r="AA130" i="7"/>
  <c r="AI129" i="7"/>
  <c r="AH129" i="7"/>
  <c r="AG129" i="7"/>
  <c r="AF129" i="7"/>
  <c r="AD129" i="7"/>
  <c r="AC129" i="7"/>
  <c r="AB129" i="7"/>
  <c r="AA129" i="7"/>
  <c r="AI128" i="7"/>
  <c r="AH128" i="7"/>
  <c r="AG128" i="7"/>
  <c r="AF128" i="7"/>
  <c r="AD128" i="7"/>
  <c r="AC128" i="7"/>
  <c r="AB128" i="7"/>
  <c r="AA128" i="7"/>
  <c r="AI127" i="7"/>
  <c r="AH127" i="7"/>
  <c r="AG127" i="7"/>
  <c r="AF127" i="7"/>
  <c r="AD127" i="7"/>
  <c r="AC127" i="7"/>
  <c r="AB127" i="7"/>
  <c r="AA127" i="7"/>
  <c r="AI126" i="7"/>
  <c r="AH126" i="7"/>
  <c r="AG126" i="7"/>
  <c r="AF126" i="7"/>
  <c r="AD126" i="7"/>
  <c r="AC126" i="7"/>
  <c r="AB126" i="7"/>
  <c r="AA126" i="7"/>
  <c r="AI125" i="7"/>
  <c r="AH125" i="7"/>
  <c r="AG125" i="7"/>
  <c r="AF125" i="7"/>
  <c r="AD125" i="7"/>
  <c r="AC125" i="7"/>
  <c r="AB125" i="7"/>
  <c r="AA125" i="7"/>
  <c r="AI124" i="7"/>
  <c r="AH124" i="7"/>
  <c r="AG124" i="7"/>
  <c r="AF124" i="7"/>
  <c r="AD124" i="7"/>
  <c r="AC124" i="7"/>
  <c r="AB124" i="7"/>
  <c r="AA124" i="7"/>
  <c r="AI123" i="7"/>
  <c r="AH123" i="7"/>
  <c r="AG123" i="7"/>
  <c r="AF123" i="7"/>
  <c r="AD123" i="7"/>
  <c r="AC123" i="7"/>
  <c r="AB123" i="7"/>
  <c r="AA123" i="7"/>
  <c r="AI122" i="7"/>
  <c r="AH122" i="7"/>
  <c r="AG122" i="7"/>
  <c r="AF122" i="7"/>
  <c r="AD122" i="7"/>
  <c r="AC122" i="7"/>
  <c r="AB122" i="7"/>
  <c r="AA122" i="7"/>
  <c r="AI121" i="7"/>
  <c r="AH121" i="7"/>
  <c r="AG121" i="7"/>
  <c r="AF121" i="7"/>
  <c r="AD121" i="7"/>
  <c r="AC121" i="7"/>
  <c r="AB121" i="7"/>
  <c r="AA121" i="7"/>
  <c r="AI120" i="7"/>
  <c r="AH120" i="7"/>
  <c r="AG120" i="7"/>
  <c r="AF120" i="7"/>
  <c r="AD120" i="7"/>
  <c r="AC120" i="7"/>
  <c r="AB120" i="7"/>
  <c r="AA120" i="7"/>
  <c r="AI119" i="7"/>
  <c r="AH119" i="7"/>
  <c r="AG119" i="7"/>
  <c r="AF119" i="7"/>
  <c r="AD119" i="7"/>
  <c r="AC119" i="7"/>
  <c r="AB119" i="7"/>
  <c r="AA119" i="7"/>
  <c r="AI118" i="7"/>
  <c r="AH118" i="7"/>
  <c r="AG118" i="7"/>
  <c r="AF118" i="7"/>
  <c r="AD118" i="7"/>
  <c r="AC118" i="7"/>
  <c r="AB118" i="7"/>
  <c r="AA118" i="7"/>
  <c r="AI117" i="7"/>
  <c r="AH117" i="7"/>
  <c r="AG117" i="7"/>
  <c r="AF117" i="7"/>
  <c r="AD117" i="7"/>
  <c r="AC117" i="7"/>
  <c r="AB117" i="7"/>
  <c r="AA117" i="7"/>
  <c r="AI116" i="7"/>
  <c r="AH116" i="7"/>
  <c r="AG116" i="7"/>
  <c r="AF116" i="7"/>
  <c r="AD116" i="7"/>
  <c r="AC116" i="7"/>
  <c r="AB116" i="7"/>
  <c r="AA116" i="7"/>
  <c r="AI115" i="7"/>
  <c r="AH115" i="7"/>
  <c r="AG115" i="7"/>
  <c r="AF115" i="7"/>
  <c r="AD115" i="7"/>
  <c r="AC115" i="7"/>
  <c r="AB115" i="7"/>
  <c r="AA115" i="7"/>
  <c r="AI114" i="7"/>
  <c r="AH114" i="7"/>
  <c r="AG114" i="7"/>
  <c r="AF114" i="7"/>
  <c r="AD114" i="7"/>
  <c r="AC114" i="7"/>
  <c r="AB114" i="7"/>
  <c r="AA114" i="7"/>
  <c r="AI113" i="7"/>
  <c r="AH113" i="7"/>
  <c r="AG113" i="7"/>
  <c r="AF113" i="7"/>
  <c r="AD113" i="7"/>
  <c r="AC113" i="7"/>
  <c r="AB113" i="7"/>
  <c r="AA113" i="7"/>
  <c r="AI112" i="7"/>
  <c r="AH112" i="7"/>
  <c r="AG112" i="7"/>
  <c r="AF112" i="7"/>
  <c r="AD112" i="7"/>
  <c r="AC112" i="7"/>
  <c r="AB112" i="7"/>
  <c r="AA112" i="7"/>
  <c r="AI111" i="7"/>
  <c r="AH111" i="7"/>
  <c r="AG111" i="7"/>
  <c r="AF111" i="7"/>
  <c r="AD111" i="7"/>
  <c r="AC111" i="7"/>
  <c r="AB111" i="7"/>
  <c r="AA111" i="7"/>
  <c r="AI110" i="7"/>
  <c r="AH110" i="7"/>
  <c r="AG110" i="7"/>
  <c r="AF110" i="7"/>
  <c r="AD110" i="7"/>
  <c r="AC110" i="7"/>
  <c r="AB110" i="7"/>
  <c r="AA110" i="7"/>
  <c r="AI109" i="7"/>
  <c r="AH109" i="7"/>
  <c r="AG109" i="7"/>
  <c r="AF109" i="7"/>
  <c r="AD109" i="7"/>
  <c r="AC109" i="7"/>
  <c r="AB109" i="7"/>
  <c r="AA109" i="7"/>
  <c r="AI108" i="7"/>
  <c r="AH108" i="7"/>
  <c r="AG108" i="7"/>
  <c r="AF108" i="7"/>
  <c r="AD108" i="7"/>
  <c r="AC108" i="7"/>
  <c r="AB108" i="7"/>
  <c r="AA108" i="7"/>
  <c r="AI107" i="7"/>
  <c r="AH107" i="7"/>
  <c r="AG107" i="7"/>
  <c r="AF107" i="7"/>
  <c r="AD107" i="7"/>
  <c r="AC107" i="7"/>
  <c r="AB107" i="7"/>
  <c r="AA107" i="7"/>
  <c r="AI106" i="7"/>
  <c r="AH106" i="7"/>
  <c r="AG106" i="7"/>
  <c r="AF106" i="7"/>
  <c r="AD106" i="7"/>
  <c r="AC106" i="7"/>
  <c r="AB106" i="7"/>
  <c r="AA106" i="7"/>
  <c r="AI105" i="7"/>
  <c r="AH105" i="7"/>
  <c r="AG105" i="7"/>
  <c r="AF105" i="7"/>
  <c r="AD105" i="7"/>
  <c r="AC105" i="7"/>
  <c r="AB105" i="7"/>
  <c r="AA105" i="7"/>
  <c r="AI104" i="7"/>
  <c r="AH104" i="7"/>
  <c r="AG104" i="7"/>
  <c r="AF104" i="7"/>
  <c r="AD104" i="7"/>
  <c r="AC104" i="7"/>
  <c r="AB104" i="7"/>
  <c r="AA104" i="7"/>
  <c r="AI103" i="7"/>
  <c r="AH103" i="7"/>
  <c r="AG103" i="7"/>
  <c r="AF103" i="7"/>
  <c r="AD103" i="7"/>
  <c r="AC103" i="7"/>
  <c r="AB103" i="7"/>
  <c r="AA103" i="7"/>
  <c r="AI102" i="7"/>
  <c r="AH102" i="7"/>
  <c r="AG102" i="7"/>
  <c r="AF102" i="7"/>
  <c r="AD102" i="7"/>
  <c r="AC102" i="7"/>
  <c r="AB102" i="7"/>
  <c r="AA102" i="7"/>
  <c r="AI101" i="7"/>
  <c r="AH101" i="7"/>
  <c r="AG101" i="7"/>
  <c r="AF101" i="7"/>
  <c r="AD101" i="7"/>
  <c r="AC101" i="7"/>
  <c r="AB101" i="7"/>
  <c r="AA101" i="7"/>
  <c r="AI100" i="7"/>
  <c r="AH100" i="7"/>
  <c r="AG100" i="7"/>
  <c r="AF100" i="7"/>
  <c r="AD100" i="7"/>
  <c r="AC100" i="7"/>
  <c r="AB100" i="7"/>
  <c r="AA100" i="7"/>
  <c r="AI99" i="7"/>
  <c r="AH99" i="7"/>
  <c r="AG99" i="7"/>
  <c r="AF99" i="7"/>
  <c r="AD99" i="7"/>
  <c r="AC99" i="7"/>
  <c r="AB99" i="7"/>
  <c r="AA99" i="7"/>
  <c r="AI98" i="7"/>
  <c r="AH98" i="7"/>
  <c r="AG98" i="7"/>
  <c r="AF98" i="7"/>
  <c r="AD98" i="7"/>
  <c r="AC98" i="7"/>
  <c r="AB98" i="7"/>
  <c r="AA98" i="7"/>
  <c r="AI97" i="7"/>
  <c r="AH97" i="7"/>
  <c r="AG97" i="7"/>
  <c r="AF97" i="7"/>
  <c r="AD97" i="7"/>
  <c r="AC97" i="7"/>
  <c r="AB97" i="7"/>
  <c r="AA97" i="7"/>
  <c r="AI96" i="7"/>
  <c r="AH96" i="7"/>
  <c r="AG96" i="7"/>
  <c r="AF96" i="7"/>
  <c r="AD96" i="7"/>
  <c r="AC96" i="7"/>
  <c r="AB96" i="7"/>
  <c r="AA96" i="7"/>
  <c r="AI95" i="7"/>
  <c r="AH95" i="7"/>
  <c r="AG95" i="7"/>
  <c r="AF95" i="7"/>
  <c r="AD95" i="7"/>
  <c r="AC95" i="7"/>
  <c r="AB95" i="7"/>
  <c r="AA95" i="7"/>
  <c r="AI94" i="7"/>
  <c r="AH94" i="7"/>
  <c r="AG94" i="7"/>
  <c r="AF94" i="7"/>
  <c r="AD94" i="7"/>
  <c r="AC94" i="7"/>
  <c r="AB94" i="7"/>
  <c r="AA94" i="7"/>
  <c r="AI93" i="7"/>
  <c r="AH93" i="7"/>
  <c r="AG93" i="7"/>
  <c r="AF93" i="7"/>
  <c r="AD93" i="7"/>
  <c r="AC93" i="7"/>
  <c r="AB93" i="7"/>
  <c r="AA93" i="7"/>
  <c r="AI92" i="7"/>
  <c r="AH92" i="7"/>
  <c r="AG92" i="7"/>
  <c r="AF92" i="7"/>
  <c r="AD92" i="7"/>
  <c r="AC92" i="7"/>
  <c r="AB92" i="7"/>
  <c r="AA92" i="7"/>
  <c r="AI91" i="7"/>
  <c r="AH91" i="7"/>
  <c r="AG91" i="7"/>
  <c r="AF91" i="7"/>
  <c r="AD91" i="7"/>
  <c r="AC91" i="7"/>
  <c r="AB91" i="7"/>
  <c r="AA91" i="7"/>
  <c r="AI90" i="7"/>
  <c r="AH90" i="7"/>
  <c r="AG90" i="7"/>
  <c r="AF90" i="7"/>
  <c r="AD90" i="7"/>
  <c r="AC90" i="7"/>
  <c r="AB90" i="7"/>
  <c r="AA90" i="7"/>
  <c r="AI89" i="7"/>
  <c r="AH89" i="7"/>
  <c r="AG89" i="7"/>
  <c r="AF89" i="7"/>
  <c r="AD89" i="7"/>
  <c r="AC89" i="7"/>
  <c r="AB89" i="7"/>
  <c r="AA89" i="7"/>
  <c r="AI88" i="7"/>
  <c r="AH88" i="7"/>
  <c r="AG88" i="7"/>
  <c r="AF88" i="7"/>
  <c r="AD88" i="7"/>
  <c r="AC88" i="7"/>
  <c r="AB88" i="7"/>
  <c r="AA88" i="7"/>
  <c r="AI87" i="7"/>
  <c r="AH87" i="7"/>
  <c r="AG87" i="7"/>
  <c r="AF87" i="7"/>
  <c r="AD87" i="7"/>
  <c r="AC87" i="7"/>
  <c r="AB87" i="7"/>
  <c r="AA87" i="7"/>
  <c r="AI86" i="7"/>
  <c r="AH86" i="7"/>
  <c r="AG86" i="7"/>
  <c r="AF86" i="7"/>
  <c r="AD86" i="7"/>
  <c r="AC86" i="7"/>
  <c r="AB86" i="7"/>
  <c r="AA86" i="7"/>
  <c r="AI85" i="7"/>
  <c r="AH85" i="7"/>
  <c r="AG85" i="7"/>
  <c r="AF85" i="7"/>
  <c r="AD85" i="7"/>
  <c r="AC85" i="7"/>
  <c r="AB85" i="7"/>
  <c r="AA85" i="7"/>
  <c r="AI84" i="7"/>
  <c r="AH84" i="7"/>
  <c r="AG84" i="7"/>
  <c r="AF84" i="7"/>
  <c r="AD84" i="7"/>
  <c r="AC84" i="7"/>
  <c r="AB84" i="7"/>
  <c r="AA84" i="7"/>
  <c r="AI83" i="7"/>
  <c r="AH83" i="7"/>
  <c r="AG83" i="7"/>
  <c r="AF83" i="7"/>
  <c r="AD83" i="7"/>
  <c r="AC83" i="7"/>
  <c r="AB83" i="7"/>
  <c r="AA83" i="7"/>
  <c r="AI82" i="7"/>
  <c r="AH82" i="7"/>
  <c r="AG82" i="7"/>
  <c r="AF82" i="7"/>
  <c r="AD82" i="7"/>
  <c r="AC82" i="7"/>
  <c r="AB82" i="7"/>
  <c r="AA82" i="7"/>
  <c r="AI81" i="7"/>
  <c r="AH81" i="7"/>
  <c r="AG81" i="7"/>
  <c r="AF81" i="7"/>
  <c r="AD81" i="7"/>
  <c r="AC81" i="7"/>
  <c r="AB81" i="7"/>
  <c r="AA81" i="7"/>
  <c r="AI80" i="7"/>
  <c r="AH80" i="7"/>
  <c r="AG80" i="7"/>
  <c r="AF80" i="7"/>
  <c r="AD80" i="7"/>
  <c r="AC80" i="7"/>
  <c r="AB80" i="7"/>
  <c r="AA80" i="7"/>
  <c r="AI79" i="7"/>
  <c r="AH79" i="7"/>
  <c r="AG79" i="7"/>
  <c r="AF79" i="7"/>
  <c r="AD79" i="7"/>
  <c r="AC79" i="7"/>
  <c r="AB79" i="7"/>
  <c r="AA79" i="7"/>
  <c r="AI78" i="7"/>
  <c r="AH78" i="7"/>
  <c r="AG78" i="7"/>
  <c r="AF78" i="7"/>
  <c r="AD78" i="7"/>
  <c r="AC78" i="7"/>
  <c r="AB78" i="7"/>
  <c r="AA78" i="7"/>
  <c r="AI77" i="7"/>
  <c r="AH77" i="7"/>
  <c r="AG77" i="7"/>
  <c r="AF77" i="7"/>
  <c r="AD77" i="7"/>
  <c r="AC77" i="7"/>
  <c r="AB77" i="7"/>
  <c r="AA77" i="7"/>
  <c r="AI76" i="7"/>
  <c r="AH76" i="7"/>
  <c r="AG76" i="7"/>
  <c r="AF76" i="7"/>
  <c r="AD76" i="7"/>
  <c r="AC76" i="7"/>
  <c r="AB76" i="7"/>
  <c r="AA76" i="7"/>
  <c r="AI75" i="7"/>
  <c r="AH75" i="7"/>
  <c r="AG75" i="7"/>
  <c r="AF75" i="7"/>
  <c r="AD75" i="7"/>
  <c r="AC75" i="7"/>
  <c r="AB75" i="7"/>
  <c r="AA75" i="7"/>
  <c r="AI74" i="7"/>
  <c r="AH74" i="7"/>
  <c r="AG74" i="7"/>
  <c r="AF74" i="7"/>
  <c r="AD74" i="7"/>
  <c r="AC74" i="7"/>
  <c r="AB74" i="7"/>
  <c r="AA74" i="7"/>
  <c r="AI73" i="7"/>
  <c r="AH73" i="7"/>
  <c r="AG73" i="7"/>
  <c r="AF73" i="7"/>
  <c r="AD73" i="7"/>
  <c r="AC73" i="7"/>
  <c r="AB73" i="7"/>
  <c r="AA73" i="7"/>
  <c r="AI72" i="7"/>
  <c r="AH72" i="7"/>
  <c r="AG72" i="7"/>
  <c r="AF72" i="7"/>
  <c r="AD72" i="7"/>
  <c r="AC72" i="7"/>
  <c r="AB72" i="7"/>
  <c r="AA72" i="7"/>
  <c r="AI71" i="7"/>
  <c r="AH71" i="7"/>
  <c r="AG71" i="7"/>
  <c r="AF71" i="7"/>
  <c r="AD71" i="7"/>
  <c r="AC71" i="7"/>
  <c r="AB71" i="7"/>
  <c r="AA71" i="7"/>
  <c r="AI70" i="7"/>
  <c r="AH70" i="7"/>
  <c r="AG70" i="7"/>
  <c r="AF70" i="7"/>
  <c r="AD70" i="7"/>
  <c r="AC70" i="7"/>
  <c r="AB70" i="7"/>
  <c r="AA70" i="7"/>
  <c r="AI69" i="7"/>
  <c r="AH69" i="7"/>
  <c r="AG69" i="7"/>
  <c r="AF69" i="7"/>
  <c r="AD69" i="7"/>
  <c r="AC69" i="7"/>
  <c r="AB69" i="7"/>
  <c r="AA69" i="7"/>
  <c r="AI68" i="7"/>
  <c r="AH68" i="7"/>
  <c r="AG68" i="7"/>
  <c r="AF68" i="7"/>
  <c r="AD68" i="7"/>
  <c r="AC68" i="7"/>
  <c r="AB68" i="7"/>
  <c r="AA68" i="7"/>
  <c r="AI67" i="7"/>
  <c r="AH67" i="7"/>
  <c r="AG67" i="7"/>
  <c r="AF67" i="7"/>
  <c r="AD67" i="7"/>
  <c r="AC67" i="7"/>
  <c r="AB67" i="7"/>
  <c r="AA67" i="7"/>
  <c r="AI66" i="7"/>
  <c r="AH66" i="7"/>
  <c r="AG66" i="7"/>
  <c r="AF66" i="7"/>
  <c r="AD66" i="7"/>
  <c r="AC66" i="7"/>
  <c r="AB66" i="7"/>
  <c r="AA66" i="7"/>
  <c r="AI65" i="7"/>
  <c r="AH65" i="7"/>
  <c r="AG65" i="7"/>
  <c r="AF65" i="7"/>
  <c r="AD65" i="7"/>
  <c r="AC65" i="7"/>
  <c r="AB65" i="7"/>
  <c r="AA65" i="7"/>
  <c r="AI64" i="7"/>
  <c r="AH64" i="7"/>
  <c r="AG64" i="7"/>
  <c r="AF64" i="7"/>
  <c r="AD64" i="7"/>
  <c r="AC64" i="7"/>
  <c r="AB64" i="7"/>
  <c r="AA64" i="7"/>
  <c r="AI63" i="7"/>
  <c r="AH63" i="7"/>
  <c r="AG63" i="7"/>
  <c r="AF63" i="7"/>
  <c r="AD63" i="7"/>
  <c r="AC63" i="7"/>
  <c r="AB63" i="7"/>
  <c r="AA63" i="7"/>
  <c r="AI62" i="7"/>
  <c r="AH62" i="7"/>
  <c r="AG62" i="7"/>
  <c r="AF62" i="7"/>
  <c r="AD62" i="7"/>
  <c r="AC62" i="7"/>
  <c r="AB62" i="7"/>
  <c r="AA62" i="7"/>
  <c r="AI61" i="7"/>
  <c r="AH61" i="7"/>
  <c r="AG61" i="7"/>
  <c r="AF61" i="7"/>
  <c r="AD61" i="7"/>
  <c r="AC61" i="7"/>
  <c r="AB61" i="7"/>
  <c r="AA61" i="7"/>
  <c r="AI60" i="7"/>
  <c r="AH60" i="7"/>
  <c r="AG60" i="7"/>
  <c r="AF60" i="7"/>
  <c r="AD60" i="7"/>
  <c r="AC60" i="7"/>
  <c r="AB60" i="7"/>
  <c r="AA60" i="7"/>
  <c r="AI59" i="7"/>
  <c r="AH59" i="7"/>
  <c r="AG59" i="7"/>
  <c r="AF59" i="7"/>
  <c r="AD59" i="7"/>
  <c r="AC59" i="7"/>
  <c r="AB59" i="7"/>
  <c r="AA59" i="7"/>
  <c r="AI58" i="7"/>
  <c r="AH58" i="7"/>
  <c r="AG58" i="7"/>
  <c r="AF58" i="7"/>
  <c r="AD58" i="7"/>
  <c r="AC58" i="7"/>
  <c r="AB58" i="7"/>
  <c r="AA58" i="7"/>
  <c r="AI57" i="7"/>
  <c r="AH57" i="7"/>
  <c r="AG57" i="7"/>
  <c r="AF57" i="7"/>
  <c r="AD57" i="7"/>
  <c r="AC57" i="7"/>
  <c r="AB57" i="7"/>
  <c r="AA57" i="7"/>
  <c r="AI56" i="7"/>
  <c r="AH56" i="7"/>
  <c r="AG56" i="7"/>
  <c r="AF56" i="7"/>
  <c r="AD56" i="7"/>
  <c r="AC56" i="7"/>
  <c r="AB56" i="7"/>
  <c r="AA56" i="7"/>
  <c r="AI55" i="7"/>
  <c r="AH55" i="7"/>
  <c r="AG55" i="7"/>
  <c r="AF55" i="7"/>
  <c r="AD55" i="7"/>
  <c r="AC55" i="7"/>
  <c r="AB55" i="7"/>
  <c r="AA55" i="7"/>
  <c r="AI54" i="7"/>
  <c r="AH54" i="7"/>
  <c r="AG54" i="7"/>
  <c r="AF54" i="7"/>
  <c r="AD54" i="7"/>
  <c r="AC54" i="7"/>
  <c r="AB54" i="7"/>
  <c r="AA54" i="7"/>
  <c r="AI53" i="7"/>
  <c r="AH53" i="7"/>
  <c r="AG53" i="7"/>
  <c r="AF53" i="7"/>
  <c r="AD53" i="7"/>
  <c r="AC53" i="7"/>
  <c r="AB53" i="7"/>
  <c r="AA53" i="7"/>
  <c r="AI52" i="7"/>
  <c r="AH52" i="7"/>
  <c r="AG52" i="7"/>
  <c r="AF52" i="7"/>
  <c r="AD52" i="7"/>
  <c r="AC52" i="7"/>
  <c r="AB52" i="7"/>
  <c r="AA52" i="7"/>
  <c r="AI51" i="7"/>
  <c r="AH51" i="7"/>
  <c r="AG51" i="7"/>
  <c r="AF51" i="7"/>
  <c r="AD51" i="7"/>
  <c r="AC51" i="7"/>
  <c r="AB51" i="7"/>
  <c r="AA51" i="7"/>
  <c r="AI50" i="7"/>
  <c r="AH50" i="7"/>
  <c r="AG50" i="7"/>
  <c r="AF50" i="7"/>
  <c r="AD50" i="7"/>
  <c r="AC50" i="7"/>
  <c r="AB50" i="7"/>
  <c r="AA50" i="7"/>
  <c r="AI49" i="7"/>
  <c r="AH49" i="7"/>
  <c r="AG49" i="7"/>
  <c r="AF49" i="7"/>
  <c r="AD49" i="7"/>
  <c r="AC49" i="7"/>
  <c r="AB49" i="7"/>
  <c r="AA49" i="7"/>
  <c r="AI48" i="7"/>
  <c r="AH48" i="7"/>
  <c r="AG48" i="7"/>
  <c r="AF48" i="7"/>
  <c r="AD48" i="7"/>
  <c r="AC48" i="7"/>
  <c r="AB48" i="7"/>
  <c r="AA48" i="7"/>
  <c r="AI47" i="7"/>
  <c r="AH47" i="7"/>
  <c r="AG47" i="7"/>
  <c r="AF47" i="7"/>
  <c r="AD47" i="7"/>
  <c r="AC47" i="7"/>
  <c r="AB47" i="7"/>
  <c r="AA47" i="7"/>
  <c r="AI46" i="7"/>
  <c r="AH46" i="7"/>
  <c r="AG46" i="7"/>
  <c r="AF46" i="7"/>
  <c r="AD46" i="7"/>
  <c r="AC46" i="7"/>
  <c r="AB46" i="7"/>
  <c r="AA46" i="7"/>
  <c r="AI45" i="7"/>
  <c r="AH45" i="7"/>
  <c r="AG45" i="7"/>
  <c r="AF45" i="7"/>
  <c r="AD45" i="7"/>
  <c r="AC45" i="7"/>
  <c r="AB45" i="7"/>
  <c r="AA45" i="7"/>
  <c r="AI44" i="7"/>
  <c r="AH44" i="7"/>
  <c r="AG44" i="7"/>
  <c r="AF44" i="7"/>
  <c r="AD44" i="7"/>
  <c r="AC44" i="7"/>
  <c r="AB44" i="7"/>
  <c r="AA44" i="7"/>
  <c r="AI43" i="7"/>
  <c r="AH43" i="7"/>
  <c r="AG43" i="7"/>
  <c r="AF43" i="7"/>
  <c r="AD43" i="7"/>
  <c r="AC43" i="7"/>
  <c r="AB43" i="7"/>
  <c r="AA43" i="7"/>
  <c r="AI42" i="7"/>
  <c r="AH42" i="7"/>
  <c r="AG42" i="7"/>
  <c r="AF42" i="7"/>
  <c r="AD42" i="7"/>
  <c r="AC42" i="7"/>
  <c r="AB42" i="7"/>
  <c r="AA42" i="7"/>
  <c r="AI41" i="7"/>
  <c r="AH41" i="7"/>
  <c r="AG41" i="7"/>
  <c r="AF41" i="7"/>
  <c r="AD41" i="7"/>
  <c r="AC41" i="7"/>
  <c r="AB41" i="7"/>
  <c r="AA41" i="7"/>
  <c r="AI40" i="7"/>
  <c r="AH40" i="7"/>
  <c r="AG40" i="7"/>
  <c r="AF40" i="7"/>
  <c r="AD40" i="7"/>
  <c r="AC40" i="7"/>
  <c r="AB40" i="7"/>
  <c r="AA40" i="7"/>
  <c r="AI39" i="7"/>
  <c r="AH39" i="7"/>
  <c r="AG39" i="7"/>
  <c r="AF39" i="7"/>
  <c r="AD39" i="7"/>
  <c r="AC39" i="7"/>
  <c r="AB39" i="7"/>
  <c r="AA39" i="7"/>
  <c r="AI38" i="7"/>
  <c r="AH38" i="7"/>
  <c r="AG38" i="7"/>
  <c r="AF38" i="7"/>
  <c r="AD38" i="7"/>
  <c r="AC38" i="7"/>
  <c r="AB38" i="7"/>
  <c r="AA38" i="7"/>
  <c r="AI37" i="7"/>
  <c r="AH37" i="7"/>
  <c r="AG37" i="7"/>
  <c r="AF37" i="7"/>
  <c r="AD37" i="7"/>
  <c r="AC37" i="7"/>
  <c r="AB37" i="7"/>
  <c r="AA37" i="7"/>
  <c r="AI36" i="7"/>
  <c r="AH36" i="7"/>
  <c r="AG36" i="7"/>
  <c r="AF36" i="7"/>
  <c r="AD36" i="7"/>
  <c r="AC36" i="7"/>
  <c r="AB36" i="7"/>
  <c r="AA36" i="7"/>
  <c r="AI35" i="7"/>
  <c r="AH35" i="7"/>
  <c r="AG35" i="7"/>
  <c r="AF35" i="7"/>
  <c r="AD35" i="7"/>
  <c r="AC35" i="7"/>
  <c r="AB35" i="7"/>
  <c r="AA35" i="7"/>
  <c r="AI34" i="7"/>
  <c r="AH34" i="7"/>
  <c r="AG34" i="7"/>
  <c r="AF34" i="7"/>
  <c r="AD34" i="7"/>
  <c r="AC34" i="7"/>
  <c r="AB34" i="7"/>
  <c r="AA34" i="7"/>
  <c r="AI33" i="7"/>
  <c r="AH33" i="7"/>
  <c r="AG33" i="7"/>
  <c r="AF33" i="7"/>
  <c r="AD33" i="7"/>
  <c r="AC33" i="7"/>
  <c r="AB33" i="7"/>
  <c r="AA33" i="7"/>
  <c r="AI32" i="7"/>
  <c r="AH32" i="7"/>
  <c r="AG32" i="7"/>
  <c r="AF32" i="7"/>
  <c r="AD32" i="7"/>
  <c r="AC32" i="7"/>
  <c r="AB32" i="7"/>
  <c r="AA32" i="7"/>
  <c r="AI31" i="7"/>
  <c r="AH31" i="7"/>
  <c r="AG31" i="7"/>
  <c r="AF31" i="7"/>
  <c r="AD31" i="7"/>
  <c r="AC31" i="7"/>
  <c r="AB31" i="7"/>
  <c r="AA31" i="7"/>
  <c r="AI30" i="7"/>
  <c r="AH30" i="7"/>
  <c r="AG30" i="7"/>
  <c r="AF30" i="7"/>
  <c r="AD30" i="7"/>
  <c r="AC30" i="7"/>
  <c r="AB30" i="7"/>
  <c r="AA30" i="7"/>
  <c r="AI29" i="7"/>
  <c r="AH29" i="7"/>
  <c r="AG29" i="7"/>
  <c r="AF29" i="7"/>
  <c r="AD29" i="7"/>
  <c r="AC29" i="7"/>
  <c r="AB29" i="7"/>
  <c r="AA29" i="7"/>
  <c r="U150" i="7"/>
  <c r="AV150" i="7" s="1"/>
  <c r="T150" i="7"/>
  <c r="AU150" i="7" s="1"/>
  <c r="S150" i="7"/>
  <c r="AT150" i="7" s="1"/>
  <c r="R150" i="7"/>
  <c r="AS150" i="7" s="1"/>
  <c r="Q150" i="7"/>
  <c r="AR150" i="7" s="1"/>
  <c r="P150" i="7"/>
  <c r="AQ150" i="7" s="1"/>
  <c r="O150" i="7"/>
  <c r="AP150" i="7" s="1"/>
  <c r="N150" i="7"/>
  <c r="AO150" i="7" s="1"/>
  <c r="M150" i="7"/>
  <c r="AN150" i="7" s="1"/>
  <c r="L150" i="7"/>
  <c r="AM150" i="7" s="1"/>
  <c r="K150" i="7"/>
  <c r="AL150" i="7" s="1"/>
  <c r="J150" i="7"/>
  <c r="AK150" i="7" s="1"/>
  <c r="U149" i="7"/>
  <c r="AV149" i="7" s="1"/>
  <c r="T149" i="7"/>
  <c r="AU149" i="7" s="1"/>
  <c r="S149" i="7"/>
  <c r="AT149" i="7" s="1"/>
  <c r="R149" i="7"/>
  <c r="AS149" i="7" s="1"/>
  <c r="Q149" i="7"/>
  <c r="AR149" i="7" s="1"/>
  <c r="P149" i="7"/>
  <c r="AQ149" i="7" s="1"/>
  <c r="O149" i="7"/>
  <c r="AP149" i="7" s="1"/>
  <c r="N149" i="7"/>
  <c r="AO149" i="7" s="1"/>
  <c r="M149" i="7"/>
  <c r="AN149" i="7" s="1"/>
  <c r="L149" i="7"/>
  <c r="AM149" i="7" s="1"/>
  <c r="K149" i="7"/>
  <c r="AL149" i="7" s="1"/>
  <c r="J149" i="7"/>
  <c r="AK149" i="7" s="1"/>
  <c r="U148" i="7"/>
  <c r="AV148" i="7" s="1"/>
  <c r="T148" i="7"/>
  <c r="AU148" i="7" s="1"/>
  <c r="S148" i="7"/>
  <c r="AT148" i="7" s="1"/>
  <c r="R148" i="7"/>
  <c r="AS148" i="7" s="1"/>
  <c r="Q148" i="7"/>
  <c r="AR148" i="7" s="1"/>
  <c r="P148" i="7"/>
  <c r="AQ148" i="7" s="1"/>
  <c r="O148" i="7"/>
  <c r="AP148" i="7" s="1"/>
  <c r="N148" i="7"/>
  <c r="AO148" i="7" s="1"/>
  <c r="M148" i="7"/>
  <c r="AN148" i="7" s="1"/>
  <c r="L148" i="7"/>
  <c r="AM148" i="7" s="1"/>
  <c r="K148" i="7"/>
  <c r="AL148" i="7" s="1"/>
  <c r="J148" i="7"/>
  <c r="AK148" i="7" s="1"/>
  <c r="U147" i="7"/>
  <c r="AV147" i="7" s="1"/>
  <c r="T147" i="7"/>
  <c r="AU147" i="7" s="1"/>
  <c r="S147" i="7"/>
  <c r="AT147" i="7" s="1"/>
  <c r="R147" i="7"/>
  <c r="AS147" i="7" s="1"/>
  <c r="Q147" i="7"/>
  <c r="AR147" i="7" s="1"/>
  <c r="P147" i="7"/>
  <c r="AQ147" i="7" s="1"/>
  <c r="O147" i="7"/>
  <c r="AP147" i="7" s="1"/>
  <c r="N147" i="7"/>
  <c r="AO147" i="7" s="1"/>
  <c r="M147" i="7"/>
  <c r="AN147" i="7" s="1"/>
  <c r="L147" i="7"/>
  <c r="AM147" i="7" s="1"/>
  <c r="K147" i="7"/>
  <c r="AL147" i="7" s="1"/>
  <c r="J147" i="7"/>
  <c r="AK147" i="7" s="1"/>
  <c r="U146" i="7"/>
  <c r="AV146" i="7" s="1"/>
  <c r="T146" i="7"/>
  <c r="AU146" i="7" s="1"/>
  <c r="S146" i="7"/>
  <c r="AT146" i="7" s="1"/>
  <c r="R146" i="7"/>
  <c r="AS146" i="7" s="1"/>
  <c r="Q146" i="7"/>
  <c r="AR146" i="7" s="1"/>
  <c r="P146" i="7"/>
  <c r="AQ146" i="7" s="1"/>
  <c r="O146" i="7"/>
  <c r="AP146" i="7" s="1"/>
  <c r="N146" i="7"/>
  <c r="AO146" i="7" s="1"/>
  <c r="M146" i="7"/>
  <c r="AN146" i="7" s="1"/>
  <c r="L146" i="7"/>
  <c r="AM146" i="7" s="1"/>
  <c r="K146" i="7"/>
  <c r="AL146" i="7" s="1"/>
  <c r="J146" i="7"/>
  <c r="AK146" i="7" s="1"/>
  <c r="U145" i="7"/>
  <c r="AV145" i="7" s="1"/>
  <c r="T145" i="7"/>
  <c r="AU145" i="7" s="1"/>
  <c r="S145" i="7"/>
  <c r="AT145" i="7" s="1"/>
  <c r="R145" i="7"/>
  <c r="AS145" i="7" s="1"/>
  <c r="Q145" i="7"/>
  <c r="AR145" i="7" s="1"/>
  <c r="P145" i="7"/>
  <c r="AQ145" i="7" s="1"/>
  <c r="O145" i="7"/>
  <c r="AP145" i="7" s="1"/>
  <c r="N145" i="7"/>
  <c r="AO145" i="7" s="1"/>
  <c r="M145" i="7"/>
  <c r="AN145" i="7" s="1"/>
  <c r="L145" i="7"/>
  <c r="AM145" i="7" s="1"/>
  <c r="K145" i="7"/>
  <c r="AL145" i="7" s="1"/>
  <c r="J145" i="7"/>
  <c r="AK145" i="7" s="1"/>
  <c r="U144" i="7"/>
  <c r="AV144" i="7" s="1"/>
  <c r="T144" i="7"/>
  <c r="AU144" i="7" s="1"/>
  <c r="S144" i="7"/>
  <c r="AT144" i="7" s="1"/>
  <c r="R144" i="7"/>
  <c r="AS144" i="7" s="1"/>
  <c r="Q144" i="7"/>
  <c r="AR144" i="7" s="1"/>
  <c r="P144" i="7"/>
  <c r="AQ144" i="7" s="1"/>
  <c r="O144" i="7"/>
  <c r="AP144" i="7" s="1"/>
  <c r="N144" i="7"/>
  <c r="AO144" i="7" s="1"/>
  <c r="M144" i="7"/>
  <c r="AN144" i="7" s="1"/>
  <c r="L144" i="7"/>
  <c r="AM144" i="7" s="1"/>
  <c r="K144" i="7"/>
  <c r="AL144" i="7" s="1"/>
  <c r="J144" i="7"/>
  <c r="AK144" i="7" s="1"/>
  <c r="U143" i="7"/>
  <c r="AV143" i="7" s="1"/>
  <c r="T143" i="7"/>
  <c r="AU143" i="7" s="1"/>
  <c r="S143" i="7"/>
  <c r="AT143" i="7" s="1"/>
  <c r="R143" i="7"/>
  <c r="AS143" i="7" s="1"/>
  <c r="Q143" i="7"/>
  <c r="AR143" i="7" s="1"/>
  <c r="P143" i="7"/>
  <c r="AQ143" i="7" s="1"/>
  <c r="O143" i="7"/>
  <c r="AP143" i="7" s="1"/>
  <c r="N143" i="7"/>
  <c r="AO143" i="7" s="1"/>
  <c r="M143" i="7"/>
  <c r="AN143" i="7" s="1"/>
  <c r="L143" i="7"/>
  <c r="AM143" i="7" s="1"/>
  <c r="K143" i="7"/>
  <c r="AL143" i="7" s="1"/>
  <c r="J143" i="7"/>
  <c r="AK143" i="7" s="1"/>
  <c r="U142" i="7"/>
  <c r="AV142" i="7" s="1"/>
  <c r="T142" i="7"/>
  <c r="AU142" i="7" s="1"/>
  <c r="S142" i="7"/>
  <c r="AT142" i="7" s="1"/>
  <c r="R142" i="7"/>
  <c r="AS142" i="7" s="1"/>
  <c r="Q142" i="7"/>
  <c r="AR142" i="7" s="1"/>
  <c r="P142" i="7"/>
  <c r="AQ142" i="7" s="1"/>
  <c r="O142" i="7"/>
  <c r="AP142" i="7" s="1"/>
  <c r="N142" i="7"/>
  <c r="AO142" i="7" s="1"/>
  <c r="M142" i="7"/>
  <c r="AN142" i="7" s="1"/>
  <c r="L142" i="7"/>
  <c r="AM142" i="7" s="1"/>
  <c r="K142" i="7"/>
  <c r="AL142" i="7" s="1"/>
  <c r="J142" i="7"/>
  <c r="AK142" i="7" s="1"/>
  <c r="U141" i="7"/>
  <c r="AV141" i="7" s="1"/>
  <c r="T141" i="7"/>
  <c r="AU141" i="7" s="1"/>
  <c r="S141" i="7"/>
  <c r="AT141" i="7" s="1"/>
  <c r="R141" i="7"/>
  <c r="AS141" i="7" s="1"/>
  <c r="Q141" i="7"/>
  <c r="AR141" i="7" s="1"/>
  <c r="P141" i="7"/>
  <c r="AQ141" i="7" s="1"/>
  <c r="O141" i="7"/>
  <c r="AP141" i="7" s="1"/>
  <c r="N141" i="7"/>
  <c r="AO141" i="7" s="1"/>
  <c r="M141" i="7"/>
  <c r="AN141" i="7" s="1"/>
  <c r="L141" i="7"/>
  <c r="AM141" i="7" s="1"/>
  <c r="K141" i="7"/>
  <c r="AL141" i="7" s="1"/>
  <c r="J141" i="7"/>
  <c r="AK141" i="7" s="1"/>
  <c r="U140" i="7"/>
  <c r="AV140" i="7" s="1"/>
  <c r="T140" i="7"/>
  <c r="AU140" i="7" s="1"/>
  <c r="S140" i="7"/>
  <c r="AT140" i="7" s="1"/>
  <c r="R140" i="7"/>
  <c r="AS140" i="7" s="1"/>
  <c r="Q140" i="7"/>
  <c r="AR140" i="7" s="1"/>
  <c r="P140" i="7"/>
  <c r="AQ140" i="7" s="1"/>
  <c r="O140" i="7"/>
  <c r="AP140" i="7" s="1"/>
  <c r="N140" i="7"/>
  <c r="AO140" i="7" s="1"/>
  <c r="M140" i="7"/>
  <c r="AN140" i="7" s="1"/>
  <c r="L140" i="7"/>
  <c r="AM140" i="7" s="1"/>
  <c r="K140" i="7"/>
  <c r="AL140" i="7" s="1"/>
  <c r="J140" i="7"/>
  <c r="AK140" i="7" s="1"/>
  <c r="U139" i="7"/>
  <c r="AV139" i="7" s="1"/>
  <c r="T139" i="7"/>
  <c r="AU139" i="7" s="1"/>
  <c r="S139" i="7"/>
  <c r="AT139" i="7" s="1"/>
  <c r="R139" i="7"/>
  <c r="AS139" i="7" s="1"/>
  <c r="Q139" i="7"/>
  <c r="AR139" i="7" s="1"/>
  <c r="P139" i="7"/>
  <c r="AQ139" i="7" s="1"/>
  <c r="O139" i="7"/>
  <c r="AP139" i="7" s="1"/>
  <c r="N139" i="7"/>
  <c r="AO139" i="7" s="1"/>
  <c r="M139" i="7"/>
  <c r="AN139" i="7" s="1"/>
  <c r="L139" i="7"/>
  <c r="AM139" i="7" s="1"/>
  <c r="K139" i="7"/>
  <c r="AL139" i="7" s="1"/>
  <c r="J139" i="7"/>
  <c r="AK139" i="7" s="1"/>
  <c r="U138" i="7"/>
  <c r="AV138" i="7" s="1"/>
  <c r="T138" i="7"/>
  <c r="AU138" i="7" s="1"/>
  <c r="S138" i="7"/>
  <c r="AT138" i="7" s="1"/>
  <c r="R138" i="7"/>
  <c r="AS138" i="7" s="1"/>
  <c r="Q138" i="7"/>
  <c r="AR138" i="7" s="1"/>
  <c r="P138" i="7"/>
  <c r="AQ138" i="7" s="1"/>
  <c r="O138" i="7"/>
  <c r="AP138" i="7" s="1"/>
  <c r="N138" i="7"/>
  <c r="AO138" i="7" s="1"/>
  <c r="M138" i="7"/>
  <c r="AN138" i="7" s="1"/>
  <c r="L138" i="7"/>
  <c r="AM138" i="7" s="1"/>
  <c r="K138" i="7"/>
  <c r="AL138" i="7" s="1"/>
  <c r="J138" i="7"/>
  <c r="AK138" i="7" s="1"/>
  <c r="U137" i="7"/>
  <c r="AV137" i="7" s="1"/>
  <c r="T137" i="7"/>
  <c r="AU137" i="7" s="1"/>
  <c r="S137" i="7"/>
  <c r="AT137" i="7" s="1"/>
  <c r="R137" i="7"/>
  <c r="AS137" i="7" s="1"/>
  <c r="Q137" i="7"/>
  <c r="AR137" i="7" s="1"/>
  <c r="P137" i="7"/>
  <c r="AQ137" i="7" s="1"/>
  <c r="O137" i="7"/>
  <c r="AP137" i="7" s="1"/>
  <c r="N137" i="7"/>
  <c r="AO137" i="7" s="1"/>
  <c r="M137" i="7"/>
  <c r="AN137" i="7" s="1"/>
  <c r="L137" i="7"/>
  <c r="AM137" i="7" s="1"/>
  <c r="K137" i="7"/>
  <c r="AL137" i="7" s="1"/>
  <c r="J137" i="7"/>
  <c r="AK137" i="7" s="1"/>
  <c r="U136" i="7"/>
  <c r="AV136" i="7" s="1"/>
  <c r="T136" i="7"/>
  <c r="AU136" i="7" s="1"/>
  <c r="S136" i="7"/>
  <c r="AT136" i="7" s="1"/>
  <c r="R136" i="7"/>
  <c r="AS136" i="7" s="1"/>
  <c r="Q136" i="7"/>
  <c r="AR136" i="7" s="1"/>
  <c r="P136" i="7"/>
  <c r="AQ136" i="7" s="1"/>
  <c r="O136" i="7"/>
  <c r="AP136" i="7" s="1"/>
  <c r="N136" i="7"/>
  <c r="AO136" i="7" s="1"/>
  <c r="M136" i="7"/>
  <c r="AN136" i="7" s="1"/>
  <c r="L136" i="7"/>
  <c r="AM136" i="7" s="1"/>
  <c r="K136" i="7"/>
  <c r="AL136" i="7" s="1"/>
  <c r="J136" i="7"/>
  <c r="AK136" i="7" s="1"/>
  <c r="U135" i="7"/>
  <c r="AV135" i="7" s="1"/>
  <c r="T135" i="7"/>
  <c r="AU135" i="7" s="1"/>
  <c r="S135" i="7"/>
  <c r="AT135" i="7" s="1"/>
  <c r="R135" i="7"/>
  <c r="AS135" i="7" s="1"/>
  <c r="Q135" i="7"/>
  <c r="AR135" i="7" s="1"/>
  <c r="P135" i="7"/>
  <c r="AQ135" i="7" s="1"/>
  <c r="O135" i="7"/>
  <c r="AP135" i="7" s="1"/>
  <c r="N135" i="7"/>
  <c r="AO135" i="7" s="1"/>
  <c r="M135" i="7"/>
  <c r="AN135" i="7" s="1"/>
  <c r="L135" i="7"/>
  <c r="AM135" i="7" s="1"/>
  <c r="K135" i="7"/>
  <c r="AL135" i="7" s="1"/>
  <c r="J135" i="7"/>
  <c r="AK135" i="7" s="1"/>
  <c r="U134" i="7"/>
  <c r="AV134" i="7" s="1"/>
  <c r="T134" i="7"/>
  <c r="AU134" i="7" s="1"/>
  <c r="S134" i="7"/>
  <c r="AT134" i="7" s="1"/>
  <c r="R134" i="7"/>
  <c r="AS134" i="7" s="1"/>
  <c r="Q134" i="7"/>
  <c r="AR134" i="7" s="1"/>
  <c r="P134" i="7"/>
  <c r="AQ134" i="7" s="1"/>
  <c r="O134" i="7"/>
  <c r="AP134" i="7" s="1"/>
  <c r="N134" i="7"/>
  <c r="AO134" i="7" s="1"/>
  <c r="M134" i="7"/>
  <c r="AN134" i="7" s="1"/>
  <c r="L134" i="7"/>
  <c r="AM134" i="7" s="1"/>
  <c r="K134" i="7"/>
  <c r="AL134" i="7" s="1"/>
  <c r="J134" i="7"/>
  <c r="AK134" i="7" s="1"/>
  <c r="U133" i="7"/>
  <c r="AV133" i="7" s="1"/>
  <c r="T133" i="7"/>
  <c r="AU133" i="7" s="1"/>
  <c r="S133" i="7"/>
  <c r="AT133" i="7" s="1"/>
  <c r="R133" i="7"/>
  <c r="AS133" i="7" s="1"/>
  <c r="Q133" i="7"/>
  <c r="AR133" i="7" s="1"/>
  <c r="P133" i="7"/>
  <c r="AQ133" i="7" s="1"/>
  <c r="O133" i="7"/>
  <c r="AP133" i="7" s="1"/>
  <c r="N133" i="7"/>
  <c r="AO133" i="7" s="1"/>
  <c r="M133" i="7"/>
  <c r="AN133" i="7" s="1"/>
  <c r="L133" i="7"/>
  <c r="AM133" i="7" s="1"/>
  <c r="K133" i="7"/>
  <c r="AL133" i="7" s="1"/>
  <c r="J133" i="7"/>
  <c r="AK133" i="7" s="1"/>
  <c r="U132" i="7"/>
  <c r="AV132" i="7" s="1"/>
  <c r="T132" i="7"/>
  <c r="AU132" i="7" s="1"/>
  <c r="S132" i="7"/>
  <c r="AT132" i="7" s="1"/>
  <c r="R132" i="7"/>
  <c r="AS132" i="7" s="1"/>
  <c r="Q132" i="7"/>
  <c r="AR132" i="7" s="1"/>
  <c r="P132" i="7"/>
  <c r="AQ132" i="7" s="1"/>
  <c r="O132" i="7"/>
  <c r="AP132" i="7" s="1"/>
  <c r="N132" i="7"/>
  <c r="AO132" i="7" s="1"/>
  <c r="M132" i="7"/>
  <c r="AN132" i="7" s="1"/>
  <c r="L132" i="7"/>
  <c r="AM132" i="7" s="1"/>
  <c r="K132" i="7"/>
  <c r="AL132" i="7" s="1"/>
  <c r="J132" i="7"/>
  <c r="AK132" i="7" s="1"/>
  <c r="U131" i="7"/>
  <c r="AV131" i="7" s="1"/>
  <c r="T131" i="7"/>
  <c r="AU131" i="7" s="1"/>
  <c r="S131" i="7"/>
  <c r="AT131" i="7" s="1"/>
  <c r="R131" i="7"/>
  <c r="AS131" i="7" s="1"/>
  <c r="Q131" i="7"/>
  <c r="AR131" i="7" s="1"/>
  <c r="P131" i="7"/>
  <c r="AQ131" i="7" s="1"/>
  <c r="O131" i="7"/>
  <c r="AP131" i="7" s="1"/>
  <c r="N131" i="7"/>
  <c r="AO131" i="7" s="1"/>
  <c r="M131" i="7"/>
  <c r="AN131" i="7" s="1"/>
  <c r="L131" i="7"/>
  <c r="AM131" i="7" s="1"/>
  <c r="K131" i="7"/>
  <c r="AL131" i="7" s="1"/>
  <c r="J131" i="7"/>
  <c r="AK131" i="7" s="1"/>
  <c r="U130" i="7"/>
  <c r="AV130" i="7" s="1"/>
  <c r="T130" i="7"/>
  <c r="AU130" i="7" s="1"/>
  <c r="S130" i="7"/>
  <c r="AT130" i="7" s="1"/>
  <c r="R130" i="7"/>
  <c r="AS130" i="7" s="1"/>
  <c r="Q130" i="7"/>
  <c r="AR130" i="7" s="1"/>
  <c r="P130" i="7"/>
  <c r="AQ130" i="7" s="1"/>
  <c r="O130" i="7"/>
  <c r="AP130" i="7" s="1"/>
  <c r="N130" i="7"/>
  <c r="AO130" i="7" s="1"/>
  <c r="M130" i="7"/>
  <c r="AN130" i="7" s="1"/>
  <c r="L130" i="7"/>
  <c r="AM130" i="7" s="1"/>
  <c r="K130" i="7"/>
  <c r="AL130" i="7" s="1"/>
  <c r="J130" i="7"/>
  <c r="AK130" i="7" s="1"/>
  <c r="U129" i="7"/>
  <c r="AV129" i="7" s="1"/>
  <c r="T129" i="7"/>
  <c r="AU129" i="7" s="1"/>
  <c r="S129" i="7"/>
  <c r="AT129" i="7" s="1"/>
  <c r="R129" i="7"/>
  <c r="AS129" i="7" s="1"/>
  <c r="Q129" i="7"/>
  <c r="AR129" i="7" s="1"/>
  <c r="P129" i="7"/>
  <c r="AQ129" i="7" s="1"/>
  <c r="O129" i="7"/>
  <c r="AP129" i="7" s="1"/>
  <c r="N129" i="7"/>
  <c r="AO129" i="7" s="1"/>
  <c r="M129" i="7"/>
  <c r="AN129" i="7" s="1"/>
  <c r="L129" i="7"/>
  <c r="AM129" i="7" s="1"/>
  <c r="K129" i="7"/>
  <c r="AL129" i="7" s="1"/>
  <c r="J129" i="7"/>
  <c r="AK129" i="7" s="1"/>
  <c r="U128" i="7"/>
  <c r="AV128" i="7" s="1"/>
  <c r="T128" i="7"/>
  <c r="AU128" i="7" s="1"/>
  <c r="S128" i="7"/>
  <c r="AT128" i="7" s="1"/>
  <c r="R128" i="7"/>
  <c r="AS128" i="7" s="1"/>
  <c r="Q128" i="7"/>
  <c r="AR128" i="7" s="1"/>
  <c r="P128" i="7"/>
  <c r="AQ128" i="7" s="1"/>
  <c r="O128" i="7"/>
  <c r="AP128" i="7" s="1"/>
  <c r="N128" i="7"/>
  <c r="AO128" i="7" s="1"/>
  <c r="M128" i="7"/>
  <c r="AN128" i="7" s="1"/>
  <c r="L128" i="7"/>
  <c r="AM128" i="7" s="1"/>
  <c r="K128" i="7"/>
  <c r="AL128" i="7" s="1"/>
  <c r="J128" i="7"/>
  <c r="AK128" i="7" s="1"/>
  <c r="U127" i="7"/>
  <c r="AV127" i="7" s="1"/>
  <c r="T127" i="7"/>
  <c r="AU127" i="7" s="1"/>
  <c r="S127" i="7"/>
  <c r="AT127" i="7" s="1"/>
  <c r="R127" i="7"/>
  <c r="AS127" i="7" s="1"/>
  <c r="Q127" i="7"/>
  <c r="AR127" i="7" s="1"/>
  <c r="P127" i="7"/>
  <c r="AQ127" i="7" s="1"/>
  <c r="O127" i="7"/>
  <c r="AP127" i="7" s="1"/>
  <c r="N127" i="7"/>
  <c r="AO127" i="7" s="1"/>
  <c r="M127" i="7"/>
  <c r="AN127" i="7" s="1"/>
  <c r="L127" i="7"/>
  <c r="AM127" i="7" s="1"/>
  <c r="K127" i="7"/>
  <c r="AL127" i="7" s="1"/>
  <c r="J127" i="7"/>
  <c r="AK127" i="7" s="1"/>
  <c r="U126" i="7"/>
  <c r="AV126" i="7" s="1"/>
  <c r="T126" i="7"/>
  <c r="AU126" i="7" s="1"/>
  <c r="S126" i="7"/>
  <c r="AT126" i="7" s="1"/>
  <c r="R126" i="7"/>
  <c r="AS126" i="7" s="1"/>
  <c r="Q126" i="7"/>
  <c r="AR126" i="7" s="1"/>
  <c r="P126" i="7"/>
  <c r="AQ126" i="7" s="1"/>
  <c r="O126" i="7"/>
  <c r="AP126" i="7" s="1"/>
  <c r="N126" i="7"/>
  <c r="AO126" i="7" s="1"/>
  <c r="M126" i="7"/>
  <c r="AN126" i="7" s="1"/>
  <c r="L126" i="7"/>
  <c r="AM126" i="7" s="1"/>
  <c r="K126" i="7"/>
  <c r="AL126" i="7" s="1"/>
  <c r="J126" i="7"/>
  <c r="AK126" i="7" s="1"/>
  <c r="U125" i="7"/>
  <c r="AV125" i="7" s="1"/>
  <c r="T125" i="7"/>
  <c r="AU125" i="7" s="1"/>
  <c r="S125" i="7"/>
  <c r="AT125" i="7" s="1"/>
  <c r="R125" i="7"/>
  <c r="AS125" i="7" s="1"/>
  <c r="Q125" i="7"/>
  <c r="AR125" i="7" s="1"/>
  <c r="P125" i="7"/>
  <c r="AQ125" i="7" s="1"/>
  <c r="O125" i="7"/>
  <c r="AP125" i="7" s="1"/>
  <c r="N125" i="7"/>
  <c r="AO125" i="7" s="1"/>
  <c r="M125" i="7"/>
  <c r="AN125" i="7" s="1"/>
  <c r="L125" i="7"/>
  <c r="AM125" i="7" s="1"/>
  <c r="K125" i="7"/>
  <c r="AL125" i="7" s="1"/>
  <c r="J125" i="7"/>
  <c r="AK125" i="7" s="1"/>
  <c r="U124" i="7"/>
  <c r="AV124" i="7" s="1"/>
  <c r="T124" i="7"/>
  <c r="AU124" i="7" s="1"/>
  <c r="S124" i="7"/>
  <c r="AT124" i="7" s="1"/>
  <c r="R124" i="7"/>
  <c r="AS124" i="7" s="1"/>
  <c r="Q124" i="7"/>
  <c r="AR124" i="7" s="1"/>
  <c r="P124" i="7"/>
  <c r="AQ124" i="7" s="1"/>
  <c r="O124" i="7"/>
  <c r="AP124" i="7" s="1"/>
  <c r="N124" i="7"/>
  <c r="AO124" i="7" s="1"/>
  <c r="M124" i="7"/>
  <c r="AN124" i="7" s="1"/>
  <c r="L124" i="7"/>
  <c r="AM124" i="7" s="1"/>
  <c r="K124" i="7"/>
  <c r="AL124" i="7" s="1"/>
  <c r="J124" i="7"/>
  <c r="AK124" i="7" s="1"/>
  <c r="U123" i="7"/>
  <c r="AV123" i="7" s="1"/>
  <c r="T123" i="7"/>
  <c r="AU123" i="7" s="1"/>
  <c r="S123" i="7"/>
  <c r="AT123" i="7" s="1"/>
  <c r="R123" i="7"/>
  <c r="AS123" i="7" s="1"/>
  <c r="Q123" i="7"/>
  <c r="AR123" i="7" s="1"/>
  <c r="P123" i="7"/>
  <c r="AQ123" i="7" s="1"/>
  <c r="O123" i="7"/>
  <c r="AP123" i="7" s="1"/>
  <c r="N123" i="7"/>
  <c r="AO123" i="7" s="1"/>
  <c r="M123" i="7"/>
  <c r="AN123" i="7" s="1"/>
  <c r="L123" i="7"/>
  <c r="AM123" i="7" s="1"/>
  <c r="K123" i="7"/>
  <c r="AL123" i="7" s="1"/>
  <c r="J123" i="7"/>
  <c r="AK123" i="7" s="1"/>
  <c r="U122" i="7"/>
  <c r="AV122" i="7" s="1"/>
  <c r="T122" i="7"/>
  <c r="AU122" i="7" s="1"/>
  <c r="S122" i="7"/>
  <c r="AT122" i="7" s="1"/>
  <c r="R122" i="7"/>
  <c r="AS122" i="7" s="1"/>
  <c r="Q122" i="7"/>
  <c r="AR122" i="7" s="1"/>
  <c r="P122" i="7"/>
  <c r="AQ122" i="7" s="1"/>
  <c r="O122" i="7"/>
  <c r="AP122" i="7" s="1"/>
  <c r="N122" i="7"/>
  <c r="AO122" i="7" s="1"/>
  <c r="M122" i="7"/>
  <c r="AN122" i="7" s="1"/>
  <c r="L122" i="7"/>
  <c r="AM122" i="7" s="1"/>
  <c r="K122" i="7"/>
  <c r="AL122" i="7" s="1"/>
  <c r="J122" i="7"/>
  <c r="AK122" i="7" s="1"/>
  <c r="U121" i="7"/>
  <c r="AV121" i="7" s="1"/>
  <c r="T121" i="7"/>
  <c r="AU121" i="7" s="1"/>
  <c r="S121" i="7"/>
  <c r="AT121" i="7" s="1"/>
  <c r="R121" i="7"/>
  <c r="AS121" i="7" s="1"/>
  <c r="Q121" i="7"/>
  <c r="AR121" i="7" s="1"/>
  <c r="P121" i="7"/>
  <c r="AQ121" i="7" s="1"/>
  <c r="O121" i="7"/>
  <c r="AP121" i="7" s="1"/>
  <c r="N121" i="7"/>
  <c r="AO121" i="7" s="1"/>
  <c r="M121" i="7"/>
  <c r="AN121" i="7" s="1"/>
  <c r="L121" i="7"/>
  <c r="AM121" i="7" s="1"/>
  <c r="K121" i="7"/>
  <c r="AL121" i="7" s="1"/>
  <c r="J121" i="7"/>
  <c r="AK121" i="7" s="1"/>
  <c r="U120" i="7"/>
  <c r="AV120" i="7" s="1"/>
  <c r="T120" i="7"/>
  <c r="AU120" i="7" s="1"/>
  <c r="S120" i="7"/>
  <c r="AT120" i="7" s="1"/>
  <c r="R120" i="7"/>
  <c r="AS120" i="7" s="1"/>
  <c r="Q120" i="7"/>
  <c r="AR120" i="7" s="1"/>
  <c r="P120" i="7"/>
  <c r="AQ120" i="7" s="1"/>
  <c r="O120" i="7"/>
  <c r="AP120" i="7" s="1"/>
  <c r="N120" i="7"/>
  <c r="AO120" i="7" s="1"/>
  <c r="M120" i="7"/>
  <c r="AN120" i="7" s="1"/>
  <c r="L120" i="7"/>
  <c r="AM120" i="7" s="1"/>
  <c r="K120" i="7"/>
  <c r="AL120" i="7" s="1"/>
  <c r="J120" i="7"/>
  <c r="AK120" i="7" s="1"/>
  <c r="U119" i="7"/>
  <c r="AV119" i="7" s="1"/>
  <c r="T119" i="7"/>
  <c r="AU119" i="7" s="1"/>
  <c r="S119" i="7"/>
  <c r="AT119" i="7" s="1"/>
  <c r="R119" i="7"/>
  <c r="AS119" i="7" s="1"/>
  <c r="Q119" i="7"/>
  <c r="AR119" i="7" s="1"/>
  <c r="P119" i="7"/>
  <c r="AQ119" i="7" s="1"/>
  <c r="O119" i="7"/>
  <c r="AP119" i="7" s="1"/>
  <c r="N119" i="7"/>
  <c r="AO119" i="7" s="1"/>
  <c r="M119" i="7"/>
  <c r="AN119" i="7" s="1"/>
  <c r="L119" i="7"/>
  <c r="AM119" i="7" s="1"/>
  <c r="K119" i="7"/>
  <c r="AL119" i="7" s="1"/>
  <c r="J119" i="7"/>
  <c r="AK119" i="7" s="1"/>
  <c r="U118" i="7"/>
  <c r="AV118" i="7" s="1"/>
  <c r="T118" i="7"/>
  <c r="AU118" i="7" s="1"/>
  <c r="S118" i="7"/>
  <c r="AT118" i="7" s="1"/>
  <c r="R118" i="7"/>
  <c r="AS118" i="7" s="1"/>
  <c r="Q118" i="7"/>
  <c r="AR118" i="7" s="1"/>
  <c r="P118" i="7"/>
  <c r="AQ118" i="7" s="1"/>
  <c r="O118" i="7"/>
  <c r="AP118" i="7" s="1"/>
  <c r="N118" i="7"/>
  <c r="AO118" i="7" s="1"/>
  <c r="M118" i="7"/>
  <c r="AN118" i="7" s="1"/>
  <c r="L118" i="7"/>
  <c r="AM118" i="7" s="1"/>
  <c r="K118" i="7"/>
  <c r="AL118" i="7" s="1"/>
  <c r="J118" i="7"/>
  <c r="AK118" i="7" s="1"/>
  <c r="U117" i="7"/>
  <c r="AV117" i="7" s="1"/>
  <c r="T117" i="7"/>
  <c r="AU117" i="7" s="1"/>
  <c r="S117" i="7"/>
  <c r="AT117" i="7" s="1"/>
  <c r="R117" i="7"/>
  <c r="AS117" i="7" s="1"/>
  <c r="Q117" i="7"/>
  <c r="AR117" i="7" s="1"/>
  <c r="P117" i="7"/>
  <c r="AQ117" i="7" s="1"/>
  <c r="O117" i="7"/>
  <c r="AP117" i="7" s="1"/>
  <c r="N117" i="7"/>
  <c r="AO117" i="7" s="1"/>
  <c r="M117" i="7"/>
  <c r="AN117" i="7" s="1"/>
  <c r="L117" i="7"/>
  <c r="AM117" i="7" s="1"/>
  <c r="K117" i="7"/>
  <c r="AL117" i="7" s="1"/>
  <c r="J117" i="7"/>
  <c r="AK117" i="7" s="1"/>
  <c r="U116" i="7"/>
  <c r="AV116" i="7" s="1"/>
  <c r="T116" i="7"/>
  <c r="AU116" i="7" s="1"/>
  <c r="S116" i="7"/>
  <c r="AT116" i="7" s="1"/>
  <c r="R116" i="7"/>
  <c r="AS116" i="7" s="1"/>
  <c r="Q116" i="7"/>
  <c r="AR116" i="7" s="1"/>
  <c r="P116" i="7"/>
  <c r="AQ116" i="7" s="1"/>
  <c r="O116" i="7"/>
  <c r="AP116" i="7" s="1"/>
  <c r="N116" i="7"/>
  <c r="AO116" i="7" s="1"/>
  <c r="M116" i="7"/>
  <c r="AN116" i="7" s="1"/>
  <c r="L116" i="7"/>
  <c r="AM116" i="7" s="1"/>
  <c r="K116" i="7"/>
  <c r="AL116" i="7" s="1"/>
  <c r="J116" i="7"/>
  <c r="AK116" i="7" s="1"/>
  <c r="U115" i="7"/>
  <c r="AV115" i="7" s="1"/>
  <c r="T115" i="7"/>
  <c r="AU115" i="7" s="1"/>
  <c r="S115" i="7"/>
  <c r="AT115" i="7" s="1"/>
  <c r="R115" i="7"/>
  <c r="AS115" i="7" s="1"/>
  <c r="Q115" i="7"/>
  <c r="AR115" i="7" s="1"/>
  <c r="P115" i="7"/>
  <c r="AQ115" i="7" s="1"/>
  <c r="O115" i="7"/>
  <c r="AP115" i="7" s="1"/>
  <c r="N115" i="7"/>
  <c r="AO115" i="7" s="1"/>
  <c r="M115" i="7"/>
  <c r="AN115" i="7" s="1"/>
  <c r="L115" i="7"/>
  <c r="AM115" i="7" s="1"/>
  <c r="K115" i="7"/>
  <c r="AL115" i="7" s="1"/>
  <c r="J115" i="7"/>
  <c r="AK115" i="7" s="1"/>
  <c r="U114" i="7"/>
  <c r="AV114" i="7" s="1"/>
  <c r="T114" i="7"/>
  <c r="AU114" i="7" s="1"/>
  <c r="S114" i="7"/>
  <c r="AT114" i="7" s="1"/>
  <c r="R114" i="7"/>
  <c r="AS114" i="7" s="1"/>
  <c r="Q114" i="7"/>
  <c r="AR114" i="7" s="1"/>
  <c r="P114" i="7"/>
  <c r="AQ114" i="7" s="1"/>
  <c r="O114" i="7"/>
  <c r="AP114" i="7" s="1"/>
  <c r="N114" i="7"/>
  <c r="AO114" i="7" s="1"/>
  <c r="M114" i="7"/>
  <c r="AN114" i="7" s="1"/>
  <c r="L114" i="7"/>
  <c r="AM114" i="7" s="1"/>
  <c r="K114" i="7"/>
  <c r="AL114" i="7" s="1"/>
  <c r="J114" i="7"/>
  <c r="AK114" i="7" s="1"/>
  <c r="U113" i="7"/>
  <c r="AV113" i="7" s="1"/>
  <c r="T113" i="7"/>
  <c r="AU113" i="7" s="1"/>
  <c r="S113" i="7"/>
  <c r="AT113" i="7" s="1"/>
  <c r="R113" i="7"/>
  <c r="AS113" i="7" s="1"/>
  <c r="Q113" i="7"/>
  <c r="AR113" i="7" s="1"/>
  <c r="P113" i="7"/>
  <c r="AQ113" i="7" s="1"/>
  <c r="O113" i="7"/>
  <c r="AP113" i="7" s="1"/>
  <c r="N113" i="7"/>
  <c r="AO113" i="7" s="1"/>
  <c r="M113" i="7"/>
  <c r="AN113" i="7" s="1"/>
  <c r="L113" i="7"/>
  <c r="AM113" i="7" s="1"/>
  <c r="K113" i="7"/>
  <c r="AL113" i="7" s="1"/>
  <c r="J113" i="7"/>
  <c r="AK113" i="7" s="1"/>
  <c r="U112" i="7"/>
  <c r="AV112" i="7" s="1"/>
  <c r="T112" i="7"/>
  <c r="AU112" i="7" s="1"/>
  <c r="S112" i="7"/>
  <c r="AT112" i="7" s="1"/>
  <c r="R112" i="7"/>
  <c r="AS112" i="7" s="1"/>
  <c r="Q112" i="7"/>
  <c r="AR112" i="7" s="1"/>
  <c r="P112" i="7"/>
  <c r="AQ112" i="7" s="1"/>
  <c r="O112" i="7"/>
  <c r="AP112" i="7" s="1"/>
  <c r="N112" i="7"/>
  <c r="AO112" i="7" s="1"/>
  <c r="M112" i="7"/>
  <c r="AN112" i="7" s="1"/>
  <c r="L112" i="7"/>
  <c r="AM112" i="7" s="1"/>
  <c r="K112" i="7"/>
  <c r="AL112" i="7" s="1"/>
  <c r="J112" i="7"/>
  <c r="AK112" i="7" s="1"/>
  <c r="U111" i="7"/>
  <c r="AV111" i="7" s="1"/>
  <c r="T111" i="7"/>
  <c r="AU111" i="7" s="1"/>
  <c r="S111" i="7"/>
  <c r="AT111" i="7" s="1"/>
  <c r="R111" i="7"/>
  <c r="AS111" i="7" s="1"/>
  <c r="Q111" i="7"/>
  <c r="AR111" i="7" s="1"/>
  <c r="P111" i="7"/>
  <c r="AQ111" i="7" s="1"/>
  <c r="O111" i="7"/>
  <c r="AP111" i="7" s="1"/>
  <c r="N111" i="7"/>
  <c r="AO111" i="7" s="1"/>
  <c r="M111" i="7"/>
  <c r="AN111" i="7" s="1"/>
  <c r="L111" i="7"/>
  <c r="AM111" i="7" s="1"/>
  <c r="K111" i="7"/>
  <c r="AL111" i="7" s="1"/>
  <c r="J111" i="7"/>
  <c r="AK111" i="7" s="1"/>
  <c r="U110" i="7"/>
  <c r="AV110" i="7" s="1"/>
  <c r="T110" i="7"/>
  <c r="AU110" i="7" s="1"/>
  <c r="S110" i="7"/>
  <c r="AT110" i="7" s="1"/>
  <c r="R110" i="7"/>
  <c r="AS110" i="7" s="1"/>
  <c r="Q110" i="7"/>
  <c r="AR110" i="7" s="1"/>
  <c r="P110" i="7"/>
  <c r="AQ110" i="7" s="1"/>
  <c r="O110" i="7"/>
  <c r="AP110" i="7" s="1"/>
  <c r="N110" i="7"/>
  <c r="AO110" i="7" s="1"/>
  <c r="M110" i="7"/>
  <c r="AN110" i="7" s="1"/>
  <c r="L110" i="7"/>
  <c r="AM110" i="7" s="1"/>
  <c r="K110" i="7"/>
  <c r="AL110" i="7" s="1"/>
  <c r="J110" i="7"/>
  <c r="AK110" i="7" s="1"/>
  <c r="U109" i="7"/>
  <c r="AV109" i="7" s="1"/>
  <c r="T109" i="7"/>
  <c r="AU109" i="7" s="1"/>
  <c r="S109" i="7"/>
  <c r="AT109" i="7" s="1"/>
  <c r="R109" i="7"/>
  <c r="AS109" i="7" s="1"/>
  <c r="Q109" i="7"/>
  <c r="AR109" i="7" s="1"/>
  <c r="P109" i="7"/>
  <c r="AQ109" i="7" s="1"/>
  <c r="O109" i="7"/>
  <c r="AP109" i="7" s="1"/>
  <c r="N109" i="7"/>
  <c r="AO109" i="7" s="1"/>
  <c r="M109" i="7"/>
  <c r="AN109" i="7" s="1"/>
  <c r="L109" i="7"/>
  <c r="AM109" i="7" s="1"/>
  <c r="K109" i="7"/>
  <c r="AL109" i="7" s="1"/>
  <c r="J109" i="7"/>
  <c r="AK109" i="7" s="1"/>
  <c r="U108" i="7"/>
  <c r="AV108" i="7" s="1"/>
  <c r="T108" i="7"/>
  <c r="AU108" i="7" s="1"/>
  <c r="S108" i="7"/>
  <c r="AT108" i="7" s="1"/>
  <c r="R108" i="7"/>
  <c r="AS108" i="7" s="1"/>
  <c r="Q108" i="7"/>
  <c r="AR108" i="7" s="1"/>
  <c r="P108" i="7"/>
  <c r="AQ108" i="7" s="1"/>
  <c r="O108" i="7"/>
  <c r="AP108" i="7" s="1"/>
  <c r="N108" i="7"/>
  <c r="AO108" i="7" s="1"/>
  <c r="M108" i="7"/>
  <c r="AN108" i="7" s="1"/>
  <c r="L108" i="7"/>
  <c r="AM108" i="7" s="1"/>
  <c r="K108" i="7"/>
  <c r="AL108" i="7" s="1"/>
  <c r="J108" i="7"/>
  <c r="AK108" i="7" s="1"/>
  <c r="U107" i="7"/>
  <c r="AV107" i="7" s="1"/>
  <c r="T107" i="7"/>
  <c r="AU107" i="7" s="1"/>
  <c r="S107" i="7"/>
  <c r="AT107" i="7" s="1"/>
  <c r="R107" i="7"/>
  <c r="AS107" i="7" s="1"/>
  <c r="Q107" i="7"/>
  <c r="AR107" i="7" s="1"/>
  <c r="P107" i="7"/>
  <c r="AQ107" i="7" s="1"/>
  <c r="O107" i="7"/>
  <c r="AP107" i="7" s="1"/>
  <c r="N107" i="7"/>
  <c r="AO107" i="7" s="1"/>
  <c r="M107" i="7"/>
  <c r="AN107" i="7" s="1"/>
  <c r="L107" i="7"/>
  <c r="AM107" i="7" s="1"/>
  <c r="K107" i="7"/>
  <c r="AL107" i="7" s="1"/>
  <c r="J107" i="7"/>
  <c r="AK107" i="7" s="1"/>
  <c r="U106" i="7"/>
  <c r="AV106" i="7" s="1"/>
  <c r="T106" i="7"/>
  <c r="AU106" i="7" s="1"/>
  <c r="S106" i="7"/>
  <c r="AT106" i="7" s="1"/>
  <c r="R106" i="7"/>
  <c r="AS106" i="7" s="1"/>
  <c r="Q106" i="7"/>
  <c r="AR106" i="7" s="1"/>
  <c r="P106" i="7"/>
  <c r="AQ106" i="7" s="1"/>
  <c r="O106" i="7"/>
  <c r="AP106" i="7" s="1"/>
  <c r="N106" i="7"/>
  <c r="AO106" i="7" s="1"/>
  <c r="M106" i="7"/>
  <c r="AN106" i="7" s="1"/>
  <c r="L106" i="7"/>
  <c r="AM106" i="7" s="1"/>
  <c r="K106" i="7"/>
  <c r="AL106" i="7" s="1"/>
  <c r="J106" i="7"/>
  <c r="AK106" i="7" s="1"/>
  <c r="U105" i="7"/>
  <c r="AV105" i="7" s="1"/>
  <c r="T105" i="7"/>
  <c r="AU105" i="7" s="1"/>
  <c r="S105" i="7"/>
  <c r="AT105" i="7" s="1"/>
  <c r="R105" i="7"/>
  <c r="AS105" i="7" s="1"/>
  <c r="Q105" i="7"/>
  <c r="AR105" i="7" s="1"/>
  <c r="P105" i="7"/>
  <c r="AQ105" i="7" s="1"/>
  <c r="O105" i="7"/>
  <c r="AP105" i="7" s="1"/>
  <c r="N105" i="7"/>
  <c r="AO105" i="7" s="1"/>
  <c r="M105" i="7"/>
  <c r="AN105" i="7" s="1"/>
  <c r="L105" i="7"/>
  <c r="AM105" i="7" s="1"/>
  <c r="K105" i="7"/>
  <c r="AL105" i="7" s="1"/>
  <c r="J105" i="7"/>
  <c r="AK105" i="7" s="1"/>
  <c r="U104" i="7"/>
  <c r="AV104" i="7" s="1"/>
  <c r="T104" i="7"/>
  <c r="AU104" i="7" s="1"/>
  <c r="S104" i="7"/>
  <c r="AT104" i="7" s="1"/>
  <c r="R104" i="7"/>
  <c r="AS104" i="7" s="1"/>
  <c r="Q104" i="7"/>
  <c r="AR104" i="7" s="1"/>
  <c r="P104" i="7"/>
  <c r="AQ104" i="7" s="1"/>
  <c r="O104" i="7"/>
  <c r="AP104" i="7" s="1"/>
  <c r="N104" i="7"/>
  <c r="AO104" i="7" s="1"/>
  <c r="M104" i="7"/>
  <c r="AN104" i="7" s="1"/>
  <c r="L104" i="7"/>
  <c r="AM104" i="7" s="1"/>
  <c r="K104" i="7"/>
  <c r="AL104" i="7" s="1"/>
  <c r="J104" i="7"/>
  <c r="AK104" i="7" s="1"/>
  <c r="U103" i="7"/>
  <c r="AV103" i="7" s="1"/>
  <c r="T103" i="7"/>
  <c r="AU103" i="7" s="1"/>
  <c r="S103" i="7"/>
  <c r="AT103" i="7" s="1"/>
  <c r="R103" i="7"/>
  <c r="AS103" i="7" s="1"/>
  <c r="Q103" i="7"/>
  <c r="AR103" i="7" s="1"/>
  <c r="P103" i="7"/>
  <c r="AQ103" i="7" s="1"/>
  <c r="O103" i="7"/>
  <c r="AP103" i="7" s="1"/>
  <c r="N103" i="7"/>
  <c r="AO103" i="7" s="1"/>
  <c r="M103" i="7"/>
  <c r="AN103" i="7" s="1"/>
  <c r="L103" i="7"/>
  <c r="AM103" i="7" s="1"/>
  <c r="K103" i="7"/>
  <c r="AL103" i="7" s="1"/>
  <c r="J103" i="7"/>
  <c r="AK103" i="7" s="1"/>
  <c r="U102" i="7"/>
  <c r="AV102" i="7" s="1"/>
  <c r="T102" i="7"/>
  <c r="AU102" i="7" s="1"/>
  <c r="S102" i="7"/>
  <c r="AT102" i="7" s="1"/>
  <c r="R102" i="7"/>
  <c r="AS102" i="7" s="1"/>
  <c r="Q102" i="7"/>
  <c r="AR102" i="7" s="1"/>
  <c r="P102" i="7"/>
  <c r="AQ102" i="7" s="1"/>
  <c r="O102" i="7"/>
  <c r="AP102" i="7" s="1"/>
  <c r="N102" i="7"/>
  <c r="AO102" i="7" s="1"/>
  <c r="M102" i="7"/>
  <c r="AN102" i="7" s="1"/>
  <c r="L102" i="7"/>
  <c r="AM102" i="7" s="1"/>
  <c r="K102" i="7"/>
  <c r="AL102" i="7" s="1"/>
  <c r="J102" i="7"/>
  <c r="AK102" i="7" s="1"/>
  <c r="U101" i="7"/>
  <c r="AV101" i="7" s="1"/>
  <c r="T101" i="7"/>
  <c r="AU101" i="7" s="1"/>
  <c r="S101" i="7"/>
  <c r="AT101" i="7" s="1"/>
  <c r="R101" i="7"/>
  <c r="AS101" i="7" s="1"/>
  <c r="Q101" i="7"/>
  <c r="AR101" i="7" s="1"/>
  <c r="P101" i="7"/>
  <c r="AQ101" i="7" s="1"/>
  <c r="O101" i="7"/>
  <c r="AP101" i="7" s="1"/>
  <c r="N101" i="7"/>
  <c r="AO101" i="7" s="1"/>
  <c r="M101" i="7"/>
  <c r="AN101" i="7" s="1"/>
  <c r="L101" i="7"/>
  <c r="AM101" i="7" s="1"/>
  <c r="K101" i="7"/>
  <c r="AL101" i="7" s="1"/>
  <c r="J101" i="7"/>
  <c r="AK101" i="7" s="1"/>
  <c r="U100" i="7"/>
  <c r="AV100" i="7" s="1"/>
  <c r="T100" i="7"/>
  <c r="AU100" i="7" s="1"/>
  <c r="S100" i="7"/>
  <c r="AT100" i="7" s="1"/>
  <c r="R100" i="7"/>
  <c r="AS100" i="7" s="1"/>
  <c r="Q100" i="7"/>
  <c r="AR100" i="7" s="1"/>
  <c r="P100" i="7"/>
  <c r="AQ100" i="7" s="1"/>
  <c r="O100" i="7"/>
  <c r="AP100" i="7" s="1"/>
  <c r="N100" i="7"/>
  <c r="AO100" i="7" s="1"/>
  <c r="M100" i="7"/>
  <c r="AN100" i="7" s="1"/>
  <c r="L100" i="7"/>
  <c r="AM100" i="7" s="1"/>
  <c r="K100" i="7"/>
  <c r="AL100" i="7" s="1"/>
  <c r="J100" i="7"/>
  <c r="AK100" i="7" s="1"/>
  <c r="U99" i="7"/>
  <c r="AV99" i="7" s="1"/>
  <c r="T99" i="7"/>
  <c r="AU99" i="7" s="1"/>
  <c r="S99" i="7"/>
  <c r="AT99" i="7" s="1"/>
  <c r="R99" i="7"/>
  <c r="AS99" i="7" s="1"/>
  <c r="Q99" i="7"/>
  <c r="AR99" i="7" s="1"/>
  <c r="P99" i="7"/>
  <c r="AQ99" i="7" s="1"/>
  <c r="O99" i="7"/>
  <c r="AP99" i="7" s="1"/>
  <c r="N99" i="7"/>
  <c r="AO99" i="7" s="1"/>
  <c r="M99" i="7"/>
  <c r="AN99" i="7" s="1"/>
  <c r="L99" i="7"/>
  <c r="AM99" i="7" s="1"/>
  <c r="K99" i="7"/>
  <c r="AL99" i="7" s="1"/>
  <c r="J99" i="7"/>
  <c r="AK99" i="7" s="1"/>
  <c r="U98" i="7"/>
  <c r="AV98" i="7" s="1"/>
  <c r="T98" i="7"/>
  <c r="AU98" i="7" s="1"/>
  <c r="S98" i="7"/>
  <c r="AT98" i="7" s="1"/>
  <c r="R98" i="7"/>
  <c r="AS98" i="7" s="1"/>
  <c r="Q98" i="7"/>
  <c r="AR98" i="7" s="1"/>
  <c r="P98" i="7"/>
  <c r="AQ98" i="7" s="1"/>
  <c r="O98" i="7"/>
  <c r="AP98" i="7" s="1"/>
  <c r="N98" i="7"/>
  <c r="AO98" i="7" s="1"/>
  <c r="M98" i="7"/>
  <c r="AN98" i="7" s="1"/>
  <c r="L98" i="7"/>
  <c r="AM98" i="7" s="1"/>
  <c r="K98" i="7"/>
  <c r="AL98" i="7" s="1"/>
  <c r="J98" i="7"/>
  <c r="AK98" i="7" s="1"/>
  <c r="U97" i="7"/>
  <c r="AV97" i="7" s="1"/>
  <c r="T97" i="7"/>
  <c r="AU97" i="7" s="1"/>
  <c r="S97" i="7"/>
  <c r="AT97" i="7" s="1"/>
  <c r="R97" i="7"/>
  <c r="AS97" i="7" s="1"/>
  <c r="Q97" i="7"/>
  <c r="AR97" i="7" s="1"/>
  <c r="P97" i="7"/>
  <c r="AQ97" i="7" s="1"/>
  <c r="O97" i="7"/>
  <c r="AP97" i="7" s="1"/>
  <c r="N97" i="7"/>
  <c r="AO97" i="7" s="1"/>
  <c r="M97" i="7"/>
  <c r="AN97" i="7" s="1"/>
  <c r="L97" i="7"/>
  <c r="AM97" i="7" s="1"/>
  <c r="K97" i="7"/>
  <c r="AL97" i="7" s="1"/>
  <c r="J97" i="7"/>
  <c r="AK97" i="7" s="1"/>
  <c r="U96" i="7"/>
  <c r="AV96" i="7" s="1"/>
  <c r="T96" i="7"/>
  <c r="AU96" i="7" s="1"/>
  <c r="S96" i="7"/>
  <c r="AT96" i="7" s="1"/>
  <c r="R96" i="7"/>
  <c r="AS96" i="7" s="1"/>
  <c r="Q96" i="7"/>
  <c r="AR96" i="7" s="1"/>
  <c r="P96" i="7"/>
  <c r="AQ96" i="7" s="1"/>
  <c r="O96" i="7"/>
  <c r="AP96" i="7" s="1"/>
  <c r="N96" i="7"/>
  <c r="AO96" i="7" s="1"/>
  <c r="M96" i="7"/>
  <c r="AN96" i="7" s="1"/>
  <c r="L96" i="7"/>
  <c r="AM96" i="7" s="1"/>
  <c r="K96" i="7"/>
  <c r="AL96" i="7" s="1"/>
  <c r="J96" i="7"/>
  <c r="AK96" i="7" s="1"/>
  <c r="U95" i="7"/>
  <c r="AV95" i="7" s="1"/>
  <c r="T95" i="7"/>
  <c r="AU95" i="7" s="1"/>
  <c r="S95" i="7"/>
  <c r="AT95" i="7" s="1"/>
  <c r="R95" i="7"/>
  <c r="AS95" i="7" s="1"/>
  <c r="Q95" i="7"/>
  <c r="AR95" i="7" s="1"/>
  <c r="P95" i="7"/>
  <c r="AQ95" i="7" s="1"/>
  <c r="O95" i="7"/>
  <c r="AP95" i="7" s="1"/>
  <c r="N95" i="7"/>
  <c r="AO95" i="7" s="1"/>
  <c r="M95" i="7"/>
  <c r="AN95" i="7" s="1"/>
  <c r="L95" i="7"/>
  <c r="AM95" i="7" s="1"/>
  <c r="K95" i="7"/>
  <c r="AL95" i="7" s="1"/>
  <c r="J95" i="7"/>
  <c r="AK95" i="7" s="1"/>
  <c r="U94" i="7"/>
  <c r="AV94" i="7" s="1"/>
  <c r="T94" i="7"/>
  <c r="AU94" i="7" s="1"/>
  <c r="S94" i="7"/>
  <c r="AT94" i="7" s="1"/>
  <c r="R94" i="7"/>
  <c r="AS94" i="7" s="1"/>
  <c r="Q94" i="7"/>
  <c r="AR94" i="7" s="1"/>
  <c r="P94" i="7"/>
  <c r="AQ94" i="7" s="1"/>
  <c r="O94" i="7"/>
  <c r="AP94" i="7" s="1"/>
  <c r="N94" i="7"/>
  <c r="AO94" i="7" s="1"/>
  <c r="M94" i="7"/>
  <c r="AN94" i="7" s="1"/>
  <c r="L94" i="7"/>
  <c r="AM94" i="7" s="1"/>
  <c r="K94" i="7"/>
  <c r="AL94" i="7" s="1"/>
  <c r="J94" i="7"/>
  <c r="AK94" i="7" s="1"/>
  <c r="U93" i="7"/>
  <c r="AV93" i="7" s="1"/>
  <c r="T93" i="7"/>
  <c r="AU93" i="7" s="1"/>
  <c r="S93" i="7"/>
  <c r="AT93" i="7" s="1"/>
  <c r="R93" i="7"/>
  <c r="AS93" i="7" s="1"/>
  <c r="Q93" i="7"/>
  <c r="AR93" i="7" s="1"/>
  <c r="P93" i="7"/>
  <c r="AQ93" i="7" s="1"/>
  <c r="O93" i="7"/>
  <c r="AP93" i="7" s="1"/>
  <c r="N93" i="7"/>
  <c r="AO93" i="7" s="1"/>
  <c r="M93" i="7"/>
  <c r="AN93" i="7" s="1"/>
  <c r="L93" i="7"/>
  <c r="AM93" i="7" s="1"/>
  <c r="K93" i="7"/>
  <c r="AL93" i="7" s="1"/>
  <c r="J93" i="7"/>
  <c r="AK93" i="7" s="1"/>
  <c r="U92" i="7"/>
  <c r="AV92" i="7" s="1"/>
  <c r="T92" i="7"/>
  <c r="AU92" i="7" s="1"/>
  <c r="S92" i="7"/>
  <c r="AT92" i="7" s="1"/>
  <c r="R92" i="7"/>
  <c r="AS92" i="7" s="1"/>
  <c r="Q92" i="7"/>
  <c r="AR92" i="7" s="1"/>
  <c r="P92" i="7"/>
  <c r="AQ92" i="7" s="1"/>
  <c r="O92" i="7"/>
  <c r="AP92" i="7" s="1"/>
  <c r="N92" i="7"/>
  <c r="AO92" i="7" s="1"/>
  <c r="M92" i="7"/>
  <c r="AN92" i="7" s="1"/>
  <c r="L92" i="7"/>
  <c r="AM92" i="7" s="1"/>
  <c r="K92" i="7"/>
  <c r="AL92" i="7" s="1"/>
  <c r="J92" i="7"/>
  <c r="AK92" i="7" s="1"/>
  <c r="U91" i="7"/>
  <c r="AV91" i="7" s="1"/>
  <c r="T91" i="7"/>
  <c r="AU91" i="7" s="1"/>
  <c r="S91" i="7"/>
  <c r="AT91" i="7" s="1"/>
  <c r="R91" i="7"/>
  <c r="AS91" i="7" s="1"/>
  <c r="Q91" i="7"/>
  <c r="AR91" i="7" s="1"/>
  <c r="P91" i="7"/>
  <c r="AQ91" i="7" s="1"/>
  <c r="O91" i="7"/>
  <c r="AP91" i="7" s="1"/>
  <c r="N91" i="7"/>
  <c r="AO91" i="7" s="1"/>
  <c r="M91" i="7"/>
  <c r="AN91" i="7" s="1"/>
  <c r="L91" i="7"/>
  <c r="AM91" i="7" s="1"/>
  <c r="K91" i="7"/>
  <c r="AL91" i="7" s="1"/>
  <c r="J91" i="7"/>
  <c r="AK91" i="7" s="1"/>
  <c r="U90" i="7"/>
  <c r="AV90" i="7" s="1"/>
  <c r="T90" i="7"/>
  <c r="AU90" i="7" s="1"/>
  <c r="S90" i="7"/>
  <c r="AT90" i="7" s="1"/>
  <c r="R90" i="7"/>
  <c r="AS90" i="7" s="1"/>
  <c r="Q90" i="7"/>
  <c r="AR90" i="7" s="1"/>
  <c r="P90" i="7"/>
  <c r="AQ90" i="7" s="1"/>
  <c r="O90" i="7"/>
  <c r="AP90" i="7" s="1"/>
  <c r="N90" i="7"/>
  <c r="AO90" i="7" s="1"/>
  <c r="M90" i="7"/>
  <c r="AN90" i="7" s="1"/>
  <c r="L90" i="7"/>
  <c r="AM90" i="7" s="1"/>
  <c r="K90" i="7"/>
  <c r="AL90" i="7" s="1"/>
  <c r="J90" i="7"/>
  <c r="AK90" i="7" s="1"/>
  <c r="U89" i="7"/>
  <c r="AV89" i="7" s="1"/>
  <c r="T89" i="7"/>
  <c r="AU89" i="7" s="1"/>
  <c r="S89" i="7"/>
  <c r="AT89" i="7" s="1"/>
  <c r="R89" i="7"/>
  <c r="AS89" i="7" s="1"/>
  <c r="Q89" i="7"/>
  <c r="AR89" i="7" s="1"/>
  <c r="P89" i="7"/>
  <c r="AQ89" i="7" s="1"/>
  <c r="O89" i="7"/>
  <c r="AP89" i="7" s="1"/>
  <c r="N89" i="7"/>
  <c r="AO89" i="7" s="1"/>
  <c r="M89" i="7"/>
  <c r="AN89" i="7" s="1"/>
  <c r="L89" i="7"/>
  <c r="AM89" i="7" s="1"/>
  <c r="K89" i="7"/>
  <c r="AL89" i="7" s="1"/>
  <c r="J89" i="7"/>
  <c r="AK89" i="7" s="1"/>
  <c r="U88" i="7"/>
  <c r="AV88" i="7" s="1"/>
  <c r="T88" i="7"/>
  <c r="AU88" i="7" s="1"/>
  <c r="S88" i="7"/>
  <c r="AT88" i="7" s="1"/>
  <c r="R88" i="7"/>
  <c r="AS88" i="7" s="1"/>
  <c r="Q88" i="7"/>
  <c r="AR88" i="7" s="1"/>
  <c r="P88" i="7"/>
  <c r="AQ88" i="7" s="1"/>
  <c r="O88" i="7"/>
  <c r="AP88" i="7" s="1"/>
  <c r="N88" i="7"/>
  <c r="AO88" i="7" s="1"/>
  <c r="M88" i="7"/>
  <c r="AN88" i="7" s="1"/>
  <c r="L88" i="7"/>
  <c r="AM88" i="7" s="1"/>
  <c r="K88" i="7"/>
  <c r="AL88" i="7" s="1"/>
  <c r="J88" i="7"/>
  <c r="AK88" i="7" s="1"/>
  <c r="U87" i="7"/>
  <c r="AV87" i="7" s="1"/>
  <c r="T87" i="7"/>
  <c r="AU87" i="7" s="1"/>
  <c r="S87" i="7"/>
  <c r="AT87" i="7" s="1"/>
  <c r="R87" i="7"/>
  <c r="AS87" i="7" s="1"/>
  <c r="Q87" i="7"/>
  <c r="AR87" i="7" s="1"/>
  <c r="P87" i="7"/>
  <c r="AQ87" i="7" s="1"/>
  <c r="O87" i="7"/>
  <c r="AP87" i="7" s="1"/>
  <c r="N87" i="7"/>
  <c r="AO87" i="7" s="1"/>
  <c r="M87" i="7"/>
  <c r="AN87" i="7" s="1"/>
  <c r="L87" i="7"/>
  <c r="AM87" i="7" s="1"/>
  <c r="K87" i="7"/>
  <c r="AL87" i="7" s="1"/>
  <c r="J87" i="7"/>
  <c r="AK87" i="7" s="1"/>
  <c r="U86" i="7"/>
  <c r="AV86" i="7" s="1"/>
  <c r="T86" i="7"/>
  <c r="AU86" i="7" s="1"/>
  <c r="S86" i="7"/>
  <c r="AT86" i="7" s="1"/>
  <c r="R86" i="7"/>
  <c r="AS86" i="7" s="1"/>
  <c r="Q86" i="7"/>
  <c r="AR86" i="7" s="1"/>
  <c r="P86" i="7"/>
  <c r="AQ86" i="7" s="1"/>
  <c r="O86" i="7"/>
  <c r="AP86" i="7" s="1"/>
  <c r="N86" i="7"/>
  <c r="AO86" i="7" s="1"/>
  <c r="M86" i="7"/>
  <c r="AN86" i="7" s="1"/>
  <c r="L86" i="7"/>
  <c r="AM86" i="7" s="1"/>
  <c r="K86" i="7"/>
  <c r="AL86" i="7" s="1"/>
  <c r="J86" i="7"/>
  <c r="AK86" i="7" s="1"/>
  <c r="U85" i="7"/>
  <c r="AV85" i="7" s="1"/>
  <c r="T85" i="7"/>
  <c r="AU85" i="7" s="1"/>
  <c r="S85" i="7"/>
  <c r="AT85" i="7" s="1"/>
  <c r="R85" i="7"/>
  <c r="AS85" i="7" s="1"/>
  <c r="Q85" i="7"/>
  <c r="AR85" i="7" s="1"/>
  <c r="P85" i="7"/>
  <c r="AQ85" i="7" s="1"/>
  <c r="O85" i="7"/>
  <c r="AP85" i="7" s="1"/>
  <c r="N85" i="7"/>
  <c r="AO85" i="7" s="1"/>
  <c r="M85" i="7"/>
  <c r="AN85" i="7" s="1"/>
  <c r="L85" i="7"/>
  <c r="AM85" i="7" s="1"/>
  <c r="K85" i="7"/>
  <c r="AL85" i="7" s="1"/>
  <c r="J85" i="7"/>
  <c r="AK85" i="7" s="1"/>
  <c r="U84" i="7"/>
  <c r="AV84" i="7" s="1"/>
  <c r="T84" i="7"/>
  <c r="AU84" i="7" s="1"/>
  <c r="S84" i="7"/>
  <c r="AT84" i="7" s="1"/>
  <c r="R84" i="7"/>
  <c r="AS84" i="7" s="1"/>
  <c r="Q84" i="7"/>
  <c r="AR84" i="7" s="1"/>
  <c r="P84" i="7"/>
  <c r="AQ84" i="7" s="1"/>
  <c r="O84" i="7"/>
  <c r="AP84" i="7" s="1"/>
  <c r="N84" i="7"/>
  <c r="AO84" i="7" s="1"/>
  <c r="M84" i="7"/>
  <c r="AN84" i="7" s="1"/>
  <c r="L84" i="7"/>
  <c r="AM84" i="7" s="1"/>
  <c r="K84" i="7"/>
  <c r="AL84" i="7" s="1"/>
  <c r="J84" i="7"/>
  <c r="AK84" i="7" s="1"/>
  <c r="U83" i="7"/>
  <c r="AV83" i="7" s="1"/>
  <c r="T83" i="7"/>
  <c r="AU83" i="7" s="1"/>
  <c r="S83" i="7"/>
  <c r="AT83" i="7" s="1"/>
  <c r="R83" i="7"/>
  <c r="AS83" i="7" s="1"/>
  <c r="Q83" i="7"/>
  <c r="AR83" i="7" s="1"/>
  <c r="P83" i="7"/>
  <c r="AQ83" i="7" s="1"/>
  <c r="O83" i="7"/>
  <c r="AP83" i="7" s="1"/>
  <c r="N83" i="7"/>
  <c r="AO83" i="7" s="1"/>
  <c r="M83" i="7"/>
  <c r="AN83" i="7" s="1"/>
  <c r="L83" i="7"/>
  <c r="AM83" i="7" s="1"/>
  <c r="K83" i="7"/>
  <c r="AL83" i="7" s="1"/>
  <c r="J83" i="7"/>
  <c r="AK83" i="7" s="1"/>
  <c r="U82" i="7"/>
  <c r="AV82" i="7" s="1"/>
  <c r="T82" i="7"/>
  <c r="AU82" i="7" s="1"/>
  <c r="S82" i="7"/>
  <c r="AT82" i="7" s="1"/>
  <c r="R82" i="7"/>
  <c r="AS82" i="7" s="1"/>
  <c r="Q82" i="7"/>
  <c r="AR82" i="7" s="1"/>
  <c r="P82" i="7"/>
  <c r="AQ82" i="7" s="1"/>
  <c r="O82" i="7"/>
  <c r="AP82" i="7" s="1"/>
  <c r="N82" i="7"/>
  <c r="AO82" i="7" s="1"/>
  <c r="M82" i="7"/>
  <c r="AN82" i="7" s="1"/>
  <c r="L82" i="7"/>
  <c r="AM82" i="7" s="1"/>
  <c r="K82" i="7"/>
  <c r="AL82" i="7" s="1"/>
  <c r="J82" i="7"/>
  <c r="AK82" i="7" s="1"/>
  <c r="U81" i="7"/>
  <c r="AV81" i="7" s="1"/>
  <c r="T81" i="7"/>
  <c r="AU81" i="7" s="1"/>
  <c r="S81" i="7"/>
  <c r="AT81" i="7" s="1"/>
  <c r="R81" i="7"/>
  <c r="AS81" i="7" s="1"/>
  <c r="Q81" i="7"/>
  <c r="AR81" i="7" s="1"/>
  <c r="P81" i="7"/>
  <c r="AQ81" i="7" s="1"/>
  <c r="O81" i="7"/>
  <c r="AP81" i="7" s="1"/>
  <c r="N81" i="7"/>
  <c r="AO81" i="7" s="1"/>
  <c r="M81" i="7"/>
  <c r="AN81" i="7" s="1"/>
  <c r="L81" i="7"/>
  <c r="AM81" i="7" s="1"/>
  <c r="K81" i="7"/>
  <c r="AL81" i="7" s="1"/>
  <c r="J81" i="7"/>
  <c r="AK81" i="7" s="1"/>
  <c r="U80" i="7"/>
  <c r="AV80" i="7" s="1"/>
  <c r="T80" i="7"/>
  <c r="AU80" i="7" s="1"/>
  <c r="S80" i="7"/>
  <c r="AT80" i="7" s="1"/>
  <c r="R80" i="7"/>
  <c r="AS80" i="7" s="1"/>
  <c r="Q80" i="7"/>
  <c r="AR80" i="7" s="1"/>
  <c r="P80" i="7"/>
  <c r="AQ80" i="7" s="1"/>
  <c r="O80" i="7"/>
  <c r="AP80" i="7" s="1"/>
  <c r="N80" i="7"/>
  <c r="AO80" i="7" s="1"/>
  <c r="M80" i="7"/>
  <c r="AN80" i="7" s="1"/>
  <c r="L80" i="7"/>
  <c r="AM80" i="7" s="1"/>
  <c r="K80" i="7"/>
  <c r="AL80" i="7" s="1"/>
  <c r="J80" i="7"/>
  <c r="AK80" i="7" s="1"/>
  <c r="U79" i="7"/>
  <c r="AV79" i="7" s="1"/>
  <c r="T79" i="7"/>
  <c r="AU79" i="7" s="1"/>
  <c r="S79" i="7"/>
  <c r="AT79" i="7" s="1"/>
  <c r="R79" i="7"/>
  <c r="AS79" i="7" s="1"/>
  <c r="Q79" i="7"/>
  <c r="AR79" i="7" s="1"/>
  <c r="P79" i="7"/>
  <c r="AQ79" i="7" s="1"/>
  <c r="O79" i="7"/>
  <c r="AP79" i="7" s="1"/>
  <c r="N79" i="7"/>
  <c r="AO79" i="7" s="1"/>
  <c r="M79" i="7"/>
  <c r="AN79" i="7" s="1"/>
  <c r="L79" i="7"/>
  <c r="AM79" i="7" s="1"/>
  <c r="K79" i="7"/>
  <c r="AL79" i="7" s="1"/>
  <c r="J79" i="7"/>
  <c r="AK79" i="7" s="1"/>
  <c r="U78" i="7"/>
  <c r="AV78" i="7" s="1"/>
  <c r="T78" i="7"/>
  <c r="AU78" i="7" s="1"/>
  <c r="S78" i="7"/>
  <c r="AT78" i="7" s="1"/>
  <c r="R78" i="7"/>
  <c r="AS78" i="7" s="1"/>
  <c r="Q78" i="7"/>
  <c r="AR78" i="7" s="1"/>
  <c r="P78" i="7"/>
  <c r="AQ78" i="7" s="1"/>
  <c r="O78" i="7"/>
  <c r="AP78" i="7" s="1"/>
  <c r="N78" i="7"/>
  <c r="AO78" i="7" s="1"/>
  <c r="M78" i="7"/>
  <c r="AN78" i="7" s="1"/>
  <c r="L78" i="7"/>
  <c r="AM78" i="7" s="1"/>
  <c r="K78" i="7"/>
  <c r="AL78" i="7" s="1"/>
  <c r="J78" i="7"/>
  <c r="AK78" i="7" s="1"/>
  <c r="U77" i="7"/>
  <c r="AV77" i="7" s="1"/>
  <c r="T77" i="7"/>
  <c r="AU77" i="7" s="1"/>
  <c r="S77" i="7"/>
  <c r="AT77" i="7" s="1"/>
  <c r="R77" i="7"/>
  <c r="AS77" i="7" s="1"/>
  <c r="Q77" i="7"/>
  <c r="AR77" i="7" s="1"/>
  <c r="P77" i="7"/>
  <c r="AQ77" i="7" s="1"/>
  <c r="O77" i="7"/>
  <c r="AP77" i="7" s="1"/>
  <c r="N77" i="7"/>
  <c r="AO77" i="7" s="1"/>
  <c r="M77" i="7"/>
  <c r="AN77" i="7" s="1"/>
  <c r="L77" i="7"/>
  <c r="AM77" i="7" s="1"/>
  <c r="K77" i="7"/>
  <c r="AL77" i="7" s="1"/>
  <c r="J77" i="7"/>
  <c r="AK77" i="7" s="1"/>
  <c r="U76" i="7"/>
  <c r="AV76" i="7" s="1"/>
  <c r="T76" i="7"/>
  <c r="AU76" i="7" s="1"/>
  <c r="S76" i="7"/>
  <c r="AT76" i="7" s="1"/>
  <c r="R76" i="7"/>
  <c r="AS76" i="7" s="1"/>
  <c r="Q76" i="7"/>
  <c r="AR76" i="7" s="1"/>
  <c r="P76" i="7"/>
  <c r="AQ76" i="7" s="1"/>
  <c r="O76" i="7"/>
  <c r="AP76" i="7" s="1"/>
  <c r="N76" i="7"/>
  <c r="AO76" i="7" s="1"/>
  <c r="M76" i="7"/>
  <c r="AN76" i="7" s="1"/>
  <c r="L76" i="7"/>
  <c r="AM76" i="7" s="1"/>
  <c r="K76" i="7"/>
  <c r="AL76" i="7" s="1"/>
  <c r="J76" i="7"/>
  <c r="AK76" i="7" s="1"/>
  <c r="U75" i="7"/>
  <c r="AV75" i="7" s="1"/>
  <c r="T75" i="7"/>
  <c r="AU75" i="7" s="1"/>
  <c r="S75" i="7"/>
  <c r="AT75" i="7" s="1"/>
  <c r="R75" i="7"/>
  <c r="AS75" i="7" s="1"/>
  <c r="Q75" i="7"/>
  <c r="AR75" i="7" s="1"/>
  <c r="P75" i="7"/>
  <c r="AQ75" i="7" s="1"/>
  <c r="O75" i="7"/>
  <c r="AP75" i="7" s="1"/>
  <c r="N75" i="7"/>
  <c r="AO75" i="7" s="1"/>
  <c r="M75" i="7"/>
  <c r="AN75" i="7" s="1"/>
  <c r="L75" i="7"/>
  <c r="AM75" i="7" s="1"/>
  <c r="K75" i="7"/>
  <c r="AL75" i="7" s="1"/>
  <c r="J75" i="7"/>
  <c r="AK75" i="7" s="1"/>
  <c r="U74" i="7"/>
  <c r="AV74" i="7" s="1"/>
  <c r="T74" i="7"/>
  <c r="AU74" i="7" s="1"/>
  <c r="S74" i="7"/>
  <c r="AT74" i="7" s="1"/>
  <c r="R74" i="7"/>
  <c r="AS74" i="7" s="1"/>
  <c r="Q74" i="7"/>
  <c r="AR74" i="7" s="1"/>
  <c r="P74" i="7"/>
  <c r="AQ74" i="7" s="1"/>
  <c r="O74" i="7"/>
  <c r="AP74" i="7" s="1"/>
  <c r="N74" i="7"/>
  <c r="AO74" i="7" s="1"/>
  <c r="M74" i="7"/>
  <c r="AN74" i="7" s="1"/>
  <c r="L74" i="7"/>
  <c r="AM74" i="7" s="1"/>
  <c r="K74" i="7"/>
  <c r="AL74" i="7" s="1"/>
  <c r="J74" i="7"/>
  <c r="AK74" i="7" s="1"/>
  <c r="U73" i="7"/>
  <c r="AV73" i="7" s="1"/>
  <c r="T73" i="7"/>
  <c r="AU73" i="7" s="1"/>
  <c r="S73" i="7"/>
  <c r="AT73" i="7" s="1"/>
  <c r="R73" i="7"/>
  <c r="AS73" i="7" s="1"/>
  <c r="Q73" i="7"/>
  <c r="AR73" i="7" s="1"/>
  <c r="P73" i="7"/>
  <c r="AQ73" i="7" s="1"/>
  <c r="O73" i="7"/>
  <c r="AP73" i="7" s="1"/>
  <c r="N73" i="7"/>
  <c r="AO73" i="7" s="1"/>
  <c r="M73" i="7"/>
  <c r="AN73" i="7" s="1"/>
  <c r="L73" i="7"/>
  <c r="AM73" i="7" s="1"/>
  <c r="K73" i="7"/>
  <c r="AL73" i="7" s="1"/>
  <c r="J73" i="7"/>
  <c r="AK73" i="7" s="1"/>
  <c r="U72" i="7"/>
  <c r="AV72" i="7" s="1"/>
  <c r="T72" i="7"/>
  <c r="AU72" i="7" s="1"/>
  <c r="S72" i="7"/>
  <c r="AT72" i="7" s="1"/>
  <c r="R72" i="7"/>
  <c r="AS72" i="7" s="1"/>
  <c r="Q72" i="7"/>
  <c r="AR72" i="7" s="1"/>
  <c r="P72" i="7"/>
  <c r="AQ72" i="7" s="1"/>
  <c r="O72" i="7"/>
  <c r="AP72" i="7" s="1"/>
  <c r="N72" i="7"/>
  <c r="AO72" i="7" s="1"/>
  <c r="M72" i="7"/>
  <c r="AN72" i="7" s="1"/>
  <c r="L72" i="7"/>
  <c r="AM72" i="7" s="1"/>
  <c r="K72" i="7"/>
  <c r="AL72" i="7" s="1"/>
  <c r="J72" i="7"/>
  <c r="AK72" i="7" s="1"/>
  <c r="U71" i="7"/>
  <c r="AV71" i="7" s="1"/>
  <c r="T71" i="7"/>
  <c r="AU71" i="7" s="1"/>
  <c r="S71" i="7"/>
  <c r="AT71" i="7" s="1"/>
  <c r="R71" i="7"/>
  <c r="AS71" i="7" s="1"/>
  <c r="Q71" i="7"/>
  <c r="AR71" i="7" s="1"/>
  <c r="P71" i="7"/>
  <c r="AQ71" i="7" s="1"/>
  <c r="O71" i="7"/>
  <c r="AP71" i="7" s="1"/>
  <c r="N71" i="7"/>
  <c r="AO71" i="7" s="1"/>
  <c r="M71" i="7"/>
  <c r="AN71" i="7" s="1"/>
  <c r="L71" i="7"/>
  <c r="AM71" i="7" s="1"/>
  <c r="K71" i="7"/>
  <c r="AL71" i="7" s="1"/>
  <c r="J71" i="7"/>
  <c r="AK71" i="7" s="1"/>
  <c r="U70" i="7"/>
  <c r="AV70" i="7" s="1"/>
  <c r="T70" i="7"/>
  <c r="AU70" i="7" s="1"/>
  <c r="S70" i="7"/>
  <c r="AT70" i="7" s="1"/>
  <c r="R70" i="7"/>
  <c r="AS70" i="7" s="1"/>
  <c r="Q70" i="7"/>
  <c r="AR70" i="7" s="1"/>
  <c r="P70" i="7"/>
  <c r="AQ70" i="7" s="1"/>
  <c r="O70" i="7"/>
  <c r="AP70" i="7" s="1"/>
  <c r="N70" i="7"/>
  <c r="AO70" i="7" s="1"/>
  <c r="M70" i="7"/>
  <c r="AN70" i="7" s="1"/>
  <c r="L70" i="7"/>
  <c r="AM70" i="7" s="1"/>
  <c r="K70" i="7"/>
  <c r="AL70" i="7" s="1"/>
  <c r="J70" i="7"/>
  <c r="AK70" i="7" s="1"/>
  <c r="U69" i="7"/>
  <c r="AV69" i="7" s="1"/>
  <c r="T69" i="7"/>
  <c r="AU69" i="7" s="1"/>
  <c r="S69" i="7"/>
  <c r="AT69" i="7" s="1"/>
  <c r="R69" i="7"/>
  <c r="AS69" i="7" s="1"/>
  <c r="Q69" i="7"/>
  <c r="AR69" i="7" s="1"/>
  <c r="P69" i="7"/>
  <c r="AQ69" i="7" s="1"/>
  <c r="O69" i="7"/>
  <c r="AP69" i="7" s="1"/>
  <c r="N69" i="7"/>
  <c r="AO69" i="7" s="1"/>
  <c r="M69" i="7"/>
  <c r="AN69" i="7" s="1"/>
  <c r="L69" i="7"/>
  <c r="AM69" i="7" s="1"/>
  <c r="K69" i="7"/>
  <c r="AL69" i="7" s="1"/>
  <c r="J69" i="7"/>
  <c r="AK69" i="7" s="1"/>
  <c r="U68" i="7"/>
  <c r="AV68" i="7" s="1"/>
  <c r="T68" i="7"/>
  <c r="AU68" i="7" s="1"/>
  <c r="S68" i="7"/>
  <c r="AT68" i="7" s="1"/>
  <c r="R68" i="7"/>
  <c r="AS68" i="7" s="1"/>
  <c r="Q68" i="7"/>
  <c r="AR68" i="7" s="1"/>
  <c r="P68" i="7"/>
  <c r="AQ68" i="7" s="1"/>
  <c r="O68" i="7"/>
  <c r="AP68" i="7" s="1"/>
  <c r="N68" i="7"/>
  <c r="AO68" i="7" s="1"/>
  <c r="M68" i="7"/>
  <c r="AN68" i="7" s="1"/>
  <c r="L68" i="7"/>
  <c r="AM68" i="7" s="1"/>
  <c r="K68" i="7"/>
  <c r="AL68" i="7" s="1"/>
  <c r="J68" i="7"/>
  <c r="AK68" i="7" s="1"/>
  <c r="U67" i="7"/>
  <c r="AV67" i="7" s="1"/>
  <c r="T67" i="7"/>
  <c r="AU67" i="7" s="1"/>
  <c r="S67" i="7"/>
  <c r="AT67" i="7" s="1"/>
  <c r="R67" i="7"/>
  <c r="AS67" i="7" s="1"/>
  <c r="Q67" i="7"/>
  <c r="AR67" i="7" s="1"/>
  <c r="P67" i="7"/>
  <c r="AQ67" i="7" s="1"/>
  <c r="O67" i="7"/>
  <c r="AP67" i="7" s="1"/>
  <c r="N67" i="7"/>
  <c r="AO67" i="7" s="1"/>
  <c r="M67" i="7"/>
  <c r="AN67" i="7" s="1"/>
  <c r="L67" i="7"/>
  <c r="AM67" i="7" s="1"/>
  <c r="K67" i="7"/>
  <c r="AL67" i="7" s="1"/>
  <c r="J67" i="7"/>
  <c r="AK67" i="7" s="1"/>
  <c r="U66" i="7"/>
  <c r="AV66" i="7" s="1"/>
  <c r="T66" i="7"/>
  <c r="AU66" i="7" s="1"/>
  <c r="S66" i="7"/>
  <c r="AT66" i="7" s="1"/>
  <c r="R66" i="7"/>
  <c r="AS66" i="7" s="1"/>
  <c r="Q66" i="7"/>
  <c r="AR66" i="7" s="1"/>
  <c r="P66" i="7"/>
  <c r="AQ66" i="7" s="1"/>
  <c r="O66" i="7"/>
  <c r="AP66" i="7" s="1"/>
  <c r="N66" i="7"/>
  <c r="AO66" i="7" s="1"/>
  <c r="M66" i="7"/>
  <c r="AN66" i="7" s="1"/>
  <c r="L66" i="7"/>
  <c r="AM66" i="7" s="1"/>
  <c r="K66" i="7"/>
  <c r="AL66" i="7" s="1"/>
  <c r="J66" i="7"/>
  <c r="AK66" i="7" s="1"/>
  <c r="U65" i="7"/>
  <c r="AV65" i="7" s="1"/>
  <c r="T65" i="7"/>
  <c r="AU65" i="7" s="1"/>
  <c r="S65" i="7"/>
  <c r="AT65" i="7" s="1"/>
  <c r="R65" i="7"/>
  <c r="AS65" i="7" s="1"/>
  <c r="Q65" i="7"/>
  <c r="AR65" i="7" s="1"/>
  <c r="P65" i="7"/>
  <c r="AQ65" i="7" s="1"/>
  <c r="O65" i="7"/>
  <c r="AP65" i="7" s="1"/>
  <c r="N65" i="7"/>
  <c r="AO65" i="7" s="1"/>
  <c r="M65" i="7"/>
  <c r="AN65" i="7" s="1"/>
  <c r="L65" i="7"/>
  <c r="AM65" i="7" s="1"/>
  <c r="K65" i="7"/>
  <c r="AL65" i="7" s="1"/>
  <c r="J65" i="7"/>
  <c r="AK65" i="7" s="1"/>
  <c r="U64" i="7"/>
  <c r="AV64" i="7" s="1"/>
  <c r="T64" i="7"/>
  <c r="AU64" i="7" s="1"/>
  <c r="S64" i="7"/>
  <c r="AT64" i="7" s="1"/>
  <c r="R64" i="7"/>
  <c r="AS64" i="7" s="1"/>
  <c r="Q64" i="7"/>
  <c r="AR64" i="7" s="1"/>
  <c r="P64" i="7"/>
  <c r="AQ64" i="7" s="1"/>
  <c r="O64" i="7"/>
  <c r="AP64" i="7" s="1"/>
  <c r="N64" i="7"/>
  <c r="AO64" i="7" s="1"/>
  <c r="M64" i="7"/>
  <c r="AN64" i="7" s="1"/>
  <c r="L64" i="7"/>
  <c r="AM64" i="7" s="1"/>
  <c r="K64" i="7"/>
  <c r="AL64" i="7" s="1"/>
  <c r="J64" i="7"/>
  <c r="AK64" i="7" s="1"/>
  <c r="U63" i="7"/>
  <c r="AV63" i="7" s="1"/>
  <c r="T63" i="7"/>
  <c r="AU63" i="7" s="1"/>
  <c r="S63" i="7"/>
  <c r="AT63" i="7" s="1"/>
  <c r="R63" i="7"/>
  <c r="AS63" i="7" s="1"/>
  <c r="Q63" i="7"/>
  <c r="AR63" i="7" s="1"/>
  <c r="P63" i="7"/>
  <c r="AQ63" i="7" s="1"/>
  <c r="O63" i="7"/>
  <c r="AP63" i="7" s="1"/>
  <c r="N63" i="7"/>
  <c r="AO63" i="7" s="1"/>
  <c r="M63" i="7"/>
  <c r="AN63" i="7" s="1"/>
  <c r="L63" i="7"/>
  <c r="AM63" i="7" s="1"/>
  <c r="K63" i="7"/>
  <c r="AL63" i="7" s="1"/>
  <c r="J63" i="7"/>
  <c r="AK63" i="7" s="1"/>
  <c r="U62" i="7"/>
  <c r="AV62" i="7" s="1"/>
  <c r="T62" i="7"/>
  <c r="AU62" i="7" s="1"/>
  <c r="S62" i="7"/>
  <c r="AT62" i="7" s="1"/>
  <c r="R62" i="7"/>
  <c r="AS62" i="7" s="1"/>
  <c r="Q62" i="7"/>
  <c r="AR62" i="7" s="1"/>
  <c r="P62" i="7"/>
  <c r="AQ62" i="7" s="1"/>
  <c r="O62" i="7"/>
  <c r="AP62" i="7" s="1"/>
  <c r="N62" i="7"/>
  <c r="AO62" i="7" s="1"/>
  <c r="M62" i="7"/>
  <c r="AN62" i="7" s="1"/>
  <c r="L62" i="7"/>
  <c r="AM62" i="7" s="1"/>
  <c r="K62" i="7"/>
  <c r="AL62" i="7" s="1"/>
  <c r="J62" i="7"/>
  <c r="AK62" i="7" s="1"/>
  <c r="U61" i="7"/>
  <c r="AV61" i="7" s="1"/>
  <c r="T61" i="7"/>
  <c r="AU61" i="7" s="1"/>
  <c r="S61" i="7"/>
  <c r="AT61" i="7" s="1"/>
  <c r="R61" i="7"/>
  <c r="AS61" i="7" s="1"/>
  <c r="Q61" i="7"/>
  <c r="AR61" i="7" s="1"/>
  <c r="P61" i="7"/>
  <c r="AQ61" i="7" s="1"/>
  <c r="O61" i="7"/>
  <c r="AP61" i="7" s="1"/>
  <c r="N61" i="7"/>
  <c r="AO61" i="7" s="1"/>
  <c r="M61" i="7"/>
  <c r="AN61" i="7" s="1"/>
  <c r="L61" i="7"/>
  <c r="AM61" i="7" s="1"/>
  <c r="K61" i="7"/>
  <c r="AL61" i="7" s="1"/>
  <c r="J61" i="7"/>
  <c r="AK61" i="7" s="1"/>
  <c r="U60" i="7"/>
  <c r="AV60" i="7" s="1"/>
  <c r="T60" i="7"/>
  <c r="AU60" i="7" s="1"/>
  <c r="S60" i="7"/>
  <c r="AT60" i="7" s="1"/>
  <c r="R60" i="7"/>
  <c r="AS60" i="7" s="1"/>
  <c r="Q60" i="7"/>
  <c r="AR60" i="7" s="1"/>
  <c r="P60" i="7"/>
  <c r="AQ60" i="7" s="1"/>
  <c r="O60" i="7"/>
  <c r="AP60" i="7" s="1"/>
  <c r="N60" i="7"/>
  <c r="AO60" i="7" s="1"/>
  <c r="M60" i="7"/>
  <c r="AN60" i="7" s="1"/>
  <c r="L60" i="7"/>
  <c r="AM60" i="7" s="1"/>
  <c r="K60" i="7"/>
  <c r="AL60" i="7" s="1"/>
  <c r="J60" i="7"/>
  <c r="AK60" i="7" s="1"/>
  <c r="U59" i="7"/>
  <c r="AV59" i="7" s="1"/>
  <c r="T59" i="7"/>
  <c r="AU59" i="7" s="1"/>
  <c r="S59" i="7"/>
  <c r="AT59" i="7" s="1"/>
  <c r="R59" i="7"/>
  <c r="AS59" i="7" s="1"/>
  <c r="Q59" i="7"/>
  <c r="AR59" i="7" s="1"/>
  <c r="P59" i="7"/>
  <c r="AQ59" i="7" s="1"/>
  <c r="O59" i="7"/>
  <c r="AP59" i="7" s="1"/>
  <c r="N59" i="7"/>
  <c r="AO59" i="7" s="1"/>
  <c r="M59" i="7"/>
  <c r="AN59" i="7" s="1"/>
  <c r="L59" i="7"/>
  <c r="AM59" i="7" s="1"/>
  <c r="K59" i="7"/>
  <c r="AL59" i="7" s="1"/>
  <c r="J59" i="7"/>
  <c r="AK59" i="7" s="1"/>
  <c r="U58" i="7"/>
  <c r="AV58" i="7" s="1"/>
  <c r="T58" i="7"/>
  <c r="AU58" i="7" s="1"/>
  <c r="S58" i="7"/>
  <c r="AT58" i="7" s="1"/>
  <c r="R58" i="7"/>
  <c r="AS58" i="7" s="1"/>
  <c r="Q58" i="7"/>
  <c r="AR58" i="7" s="1"/>
  <c r="P58" i="7"/>
  <c r="AQ58" i="7" s="1"/>
  <c r="O58" i="7"/>
  <c r="AP58" i="7" s="1"/>
  <c r="N58" i="7"/>
  <c r="AO58" i="7" s="1"/>
  <c r="M58" i="7"/>
  <c r="AN58" i="7" s="1"/>
  <c r="L58" i="7"/>
  <c r="AM58" i="7" s="1"/>
  <c r="K58" i="7"/>
  <c r="AL58" i="7" s="1"/>
  <c r="J58" i="7"/>
  <c r="AK58" i="7" s="1"/>
  <c r="U57" i="7"/>
  <c r="AV57" i="7" s="1"/>
  <c r="T57" i="7"/>
  <c r="AU57" i="7" s="1"/>
  <c r="S57" i="7"/>
  <c r="AT57" i="7" s="1"/>
  <c r="R57" i="7"/>
  <c r="AS57" i="7" s="1"/>
  <c r="Q57" i="7"/>
  <c r="AR57" i="7" s="1"/>
  <c r="P57" i="7"/>
  <c r="AQ57" i="7" s="1"/>
  <c r="O57" i="7"/>
  <c r="AP57" i="7" s="1"/>
  <c r="N57" i="7"/>
  <c r="AO57" i="7" s="1"/>
  <c r="M57" i="7"/>
  <c r="AN57" i="7" s="1"/>
  <c r="L57" i="7"/>
  <c r="AM57" i="7" s="1"/>
  <c r="K57" i="7"/>
  <c r="AL57" i="7" s="1"/>
  <c r="J57" i="7"/>
  <c r="AK57" i="7" s="1"/>
  <c r="U56" i="7"/>
  <c r="AV56" i="7" s="1"/>
  <c r="T56" i="7"/>
  <c r="AU56" i="7" s="1"/>
  <c r="S56" i="7"/>
  <c r="AT56" i="7" s="1"/>
  <c r="R56" i="7"/>
  <c r="AS56" i="7" s="1"/>
  <c r="Q56" i="7"/>
  <c r="AR56" i="7" s="1"/>
  <c r="P56" i="7"/>
  <c r="AQ56" i="7" s="1"/>
  <c r="O56" i="7"/>
  <c r="AP56" i="7" s="1"/>
  <c r="N56" i="7"/>
  <c r="AO56" i="7" s="1"/>
  <c r="M56" i="7"/>
  <c r="AN56" i="7" s="1"/>
  <c r="L56" i="7"/>
  <c r="AM56" i="7" s="1"/>
  <c r="K56" i="7"/>
  <c r="AL56" i="7" s="1"/>
  <c r="J56" i="7"/>
  <c r="AK56" i="7" s="1"/>
  <c r="U55" i="7"/>
  <c r="AV55" i="7" s="1"/>
  <c r="T55" i="7"/>
  <c r="AU55" i="7" s="1"/>
  <c r="S55" i="7"/>
  <c r="AT55" i="7" s="1"/>
  <c r="R55" i="7"/>
  <c r="AS55" i="7" s="1"/>
  <c r="Q55" i="7"/>
  <c r="AR55" i="7" s="1"/>
  <c r="P55" i="7"/>
  <c r="AQ55" i="7" s="1"/>
  <c r="O55" i="7"/>
  <c r="AP55" i="7" s="1"/>
  <c r="N55" i="7"/>
  <c r="AO55" i="7" s="1"/>
  <c r="M55" i="7"/>
  <c r="AN55" i="7" s="1"/>
  <c r="L55" i="7"/>
  <c r="AM55" i="7" s="1"/>
  <c r="K55" i="7"/>
  <c r="AL55" i="7" s="1"/>
  <c r="J55" i="7"/>
  <c r="AK55" i="7" s="1"/>
  <c r="U54" i="7"/>
  <c r="AV54" i="7" s="1"/>
  <c r="T54" i="7"/>
  <c r="AU54" i="7" s="1"/>
  <c r="S54" i="7"/>
  <c r="AT54" i="7" s="1"/>
  <c r="R54" i="7"/>
  <c r="AS54" i="7" s="1"/>
  <c r="Q54" i="7"/>
  <c r="AR54" i="7" s="1"/>
  <c r="P54" i="7"/>
  <c r="AQ54" i="7" s="1"/>
  <c r="O54" i="7"/>
  <c r="AP54" i="7" s="1"/>
  <c r="N54" i="7"/>
  <c r="AO54" i="7" s="1"/>
  <c r="M54" i="7"/>
  <c r="AN54" i="7" s="1"/>
  <c r="L54" i="7"/>
  <c r="AM54" i="7" s="1"/>
  <c r="K54" i="7"/>
  <c r="AL54" i="7" s="1"/>
  <c r="J54" i="7"/>
  <c r="AK54" i="7" s="1"/>
  <c r="U53" i="7"/>
  <c r="AV53" i="7" s="1"/>
  <c r="T53" i="7"/>
  <c r="AU53" i="7" s="1"/>
  <c r="S53" i="7"/>
  <c r="AT53" i="7" s="1"/>
  <c r="R53" i="7"/>
  <c r="AS53" i="7" s="1"/>
  <c r="Q53" i="7"/>
  <c r="AR53" i="7" s="1"/>
  <c r="P53" i="7"/>
  <c r="AQ53" i="7" s="1"/>
  <c r="O53" i="7"/>
  <c r="AP53" i="7" s="1"/>
  <c r="N53" i="7"/>
  <c r="AO53" i="7" s="1"/>
  <c r="M53" i="7"/>
  <c r="AN53" i="7" s="1"/>
  <c r="L53" i="7"/>
  <c r="AM53" i="7" s="1"/>
  <c r="K53" i="7"/>
  <c r="AL53" i="7" s="1"/>
  <c r="J53" i="7"/>
  <c r="AK53" i="7" s="1"/>
  <c r="U52" i="7"/>
  <c r="AV52" i="7" s="1"/>
  <c r="T52" i="7"/>
  <c r="AU52" i="7" s="1"/>
  <c r="S52" i="7"/>
  <c r="AT52" i="7" s="1"/>
  <c r="R52" i="7"/>
  <c r="AS52" i="7" s="1"/>
  <c r="Q52" i="7"/>
  <c r="AR52" i="7" s="1"/>
  <c r="P52" i="7"/>
  <c r="AQ52" i="7" s="1"/>
  <c r="O52" i="7"/>
  <c r="AP52" i="7" s="1"/>
  <c r="N52" i="7"/>
  <c r="AO52" i="7" s="1"/>
  <c r="M52" i="7"/>
  <c r="AN52" i="7" s="1"/>
  <c r="L52" i="7"/>
  <c r="AM52" i="7" s="1"/>
  <c r="K52" i="7"/>
  <c r="AL52" i="7" s="1"/>
  <c r="J52" i="7"/>
  <c r="AK52" i="7" s="1"/>
  <c r="U51" i="7"/>
  <c r="AV51" i="7" s="1"/>
  <c r="T51" i="7"/>
  <c r="AU51" i="7" s="1"/>
  <c r="S51" i="7"/>
  <c r="AT51" i="7" s="1"/>
  <c r="R51" i="7"/>
  <c r="AS51" i="7" s="1"/>
  <c r="Q51" i="7"/>
  <c r="AR51" i="7" s="1"/>
  <c r="P51" i="7"/>
  <c r="AQ51" i="7" s="1"/>
  <c r="O51" i="7"/>
  <c r="AP51" i="7" s="1"/>
  <c r="N51" i="7"/>
  <c r="AO51" i="7" s="1"/>
  <c r="M51" i="7"/>
  <c r="AN51" i="7" s="1"/>
  <c r="L51" i="7"/>
  <c r="AM51" i="7" s="1"/>
  <c r="K51" i="7"/>
  <c r="AL51" i="7" s="1"/>
  <c r="J51" i="7"/>
  <c r="AK51" i="7" s="1"/>
  <c r="U50" i="7"/>
  <c r="AV50" i="7" s="1"/>
  <c r="T50" i="7"/>
  <c r="AU50" i="7" s="1"/>
  <c r="S50" i="7"/>
  <c r="AT50" i="7" s="1"/>
  <c r="R50" i="7"/>
  <c r="AS50" i="7" s="1"/>
  <c r="Q50" i="7"/>
  <c r="AR50" i="7" s="1"/>
  <c r="P50" i="7"/>
  <c r="AQ50" i="7" s="1"/>
  <c r="O50" i="7"/>
  <c r="AP50" i="7" s="1"/>
  <c r="N50" i="7"/>
  <c r="AO50" i="7" s="1"/>
  <c r="M50" i="7"/>
  <c r="AN50" i="7" s="1"/>
  <c r="L50" i="7"/>
  <c r="AM50" i="7" s="1"/>
  <c r="K50" i="7"/>
  <c r="AL50" i="7" s="1"/>
  <c r="J50" i="7"/>
  <c r="AK50" i="7" s="1"/>
  <c r="U49" i="7"/>
  <c r="AV49" i="7" s="1"/>
  <c r="T49" i="7"/>
  <c r="AU49" i="7" s="1"/>
  <c r="S49" i="7"/>
  <c r="AT49" i="7" s="1"/>
  <c r="R49" i="7"/>
  <c r="AS49" i="7" s="1"/>
  <c r="Q49" i="7"/>
  <c r="AR49" i="7" s="1"/>
  <c r="P49" i="7"/>
  <c r="AQ49" i="7" s="1"/>
  <c r="O49" i="7"/>
  <c r="AP49" i="7" s="1"/>
  <c r="N49" i="7"/>
  <c r="AO49" i="7" s="1"/>
  <c r="M49" i="7"/>
  <c r="AN49" i="7" s="1"/>
  <c r="L49" i="7"/>
  <c r="AM49" i="7" s="1"/>
  <c r="K49" i="7"/>
  <c r="AL49" i="7" s="1"/>
  <c r="J49" i="7"/>
  <c r="AK49" i="7" s="1"/>
  <c r="U48" i="7"/>
  <c r="AV48" i="7" s="1"/>
  <c r="T48" i="7"/>
  <c r="AU48" i="7" s="1"/>
  <c r="S48" i="7"/>
  <c r="AT48" i="7" s="1"/>
  <c r="R48" i="7"/>
  <c r="AS48" i="7" s="1"/>
  <c r="Q48" i="7"/>
  <c r="AR48" i="7" s="1"/>
  <c r="P48" i="7"/>
  <c r="AQ48" i="7" s="1"/>
  <c r="O48" i="7"/>
  <c r="AP48" i="7" s="1"/>
  <c r="N48" i="7"/>
  <c r="AO48" i="7" s="1"/>
  <c r="M48" i="7"/>
  <c r="AN48" i="7" s="1"/>
  <c r="L48" i="7"/>
  <c r="AM48" i="7" s="1"/>
  <c r="K48" i="7"/>
  <c r="AL48" i="7" s="1"/>
  <c r="J48" i="7"/>
  <c r="AK48" i="7" s="1"/>
  <c r="U47" i="7"/>
  <c r="AV47" i="7" s="1"/>
  <c r="T47" i="7"/>
  <c r="AU47" i="7" s="1"/>
  <c r="S47" i="7"/>
  <c r="AT47" i="7" s="1"/>
  <c r="R47" i="7"/>
  <c r="AS47" i="7" s="1"/>
  <c r="Q47" i="7"/>
  <c r="AR47" i="7" s="1"/>
  <c r="P47" i="7"/>
  <c r="AQ47" i="7" s="1"/>
  <c r="O47" i="7"/>
  <c r="AP47" i="7" s="1"/>
  <c r="N47" i="7"/>
  <c r="AO47" i="7" s="1"/>
  <c r="M47" i="7"/>
  <c r="AN47" i="7" s="1"/>
  <c r="L47" i="7"/>
  <c r="AM47" i="7" s="1"/>
  <c r="K47" i="7"/>
  <c r="AL47" i="7" s="1"/>
  <c r="J47" i="7"/>
  <c r="AK47" i="7" s="1"/>
  <c r="U46" i="7"/>
  <c r="AV46" i="7" s="1"/>
  <c r="T46" i="7"/>
  <c r="AU46" i="7" s="1"/>
  <c r="S46" i="7"/>
  <c r="AT46" i="7" s="1"/>
  <c r="R46" i="7"/>
  <c r="AS46" i="7" s="1"/>
  <c r="Q46" i="7"/>
  <c r="AR46" i="7" s="1"/>
  <c r="P46" i="7"/>
  <c r="AQ46" i="7" s="1"/>
  <c r="O46" i="7"/>
  <c r="AP46" i="7" s="1"/>
  <c r="N46" i="7"/>
  <c r="AO46" i="7" s="1"/>
  <c r="M46" i="7"/>
  <c r="AN46" i="7" s="1"/>
  <c r="L46" i="7"/>
  <c r="AM46" i="7" s="1"/>
  <c r="K46" i="7"/>
  <c r="AL46" i="7" s="1"/>
  <c r="J46" i="7"/>
  <c r="AK46" i="7" s="1"/>
  <c r="U45" i="7"/>
  <c r="AV45" i="7" s="1"/>
  <c r="T45" i="7"/>
  <c r="AU45" i="7" s="1"/>
  <c r="S45" i="7"/>
  <c r="AT45" i="7" s="1"/>
  <c r="R45" i="7"/>
  <c r="AS45" i="7" s="1"/>
  <c r="Q45" i="7"/>
  <c r="AR45" i="7" s="1"/>
  <c r="P45" i="7"/>
  <c r="AQ45" i="7" s="1"/>
  <c r="O45" i="7"/>
  <c r="AP45" i="7" s="1"/>
  <c r="N45" i="7"/>
  <c r="AO45" i="7" s="1"/>
  <c r="M45" i="7"/>
  <c r="AN45" i="7" s="1"/>
  <c r="L45" i="7"/>
  <c r="AM45" i="7" s="1"/>
  <c r="K45" i="7"/>
  <c r="AL45" i="7" s="1"/>
  <c r="J45" i="7"/>
  <c r="AK45" i="7" s="1"/>
  <c r="U44" i="7"/>
  <c r="AV44" i="7" s="1"/>
  <c r="T44" i="7"/>
  <c r="AU44" i="7" s="1"/>
  <c r="S44" i="7"/>
  <c r="AT44" i="7" s="1"/>
  <c r="R44" i="7"/>
  <c r="AS44" i="7" s="1"/>
  <c r="Q44" i="7"/>
  <c r="AR44" i="7" s="1"/>
  <c r="P44" i="7"/>
  <c r="AQ44" i="7" s="1"/>
  <c r="O44" i="7"/>
  <c r="AP44" i="7" s="1"/>
  <c r="N44" i="7"/>
  <c r="AO44" i="7" s="1"/>
  <c r="M44" i="7"/>
  <c r="AN44" i="7" s="1"/>
  <c r="L44" i="7"/>
  <c r="AM44" i="7" s="1"/>
  <c r="K44" i="7"/>
  <c r="AL44" i="7" s="1"/>
  <c r="J44" i="7"/>
  <c r="AK44" i="7" s="1"/>
  <c r="U43" i="7"/>
  <c r="AV43" i="7" s="1"/>
  <c r="T43" i="7"/>
  <c r="AU43" i="7" s="1"/>
  <c r="S43" i="7"/>
  <c r="AT43" i="7" s="1"/>
  <c r="R43" i="7"/>
  <c r="AS43" i="7" s="1"/>
  <c r="Q43" i="7"/>
  <c r="AR43" i="7" s="1"/>
  <c r="P43" i="7"/>
  <c r="AQ43" i="7" s="1"/>
  <c r="O43" i="7"/>
  <c r="AP43" i="7" s="1"/>
  <c r="N43" i="7"/>
  <c r="AO43" i="7" s="1"/>
  <c r="M43" i="7"/>
  <c r="AN43" i="7" s="1"/>
  <c r="L43" i="7"/>
  <c r="AM43" i="7" s="1"/>
  <c r="K43" i="7"/>
  <c r="AL43" i="7" s="1"/>
  <c r="J43" i="7"/>
  <c r="AK43" i="7" s="1"/>
  <c r="U42" i="7"/>
  <c r="AV42" i="7" s="1"/>
  <c r="T42" i="7"/>
  <c r="AU42" i="7" s="1"/>
  <c r="S42" i="7"/>
  <c r="AT42" i="7" s="1"/>
  <c r="R42" i="7"/>
  <c r="AS42" i="7" s="1"/>
  <c r="Q42" i="7"/>
  <c r="AR42" i="7" s="1"/>
  <c r="P42" i="7"/>
  <c r="AQ42" i="7" s="1"/>
  <c r="O42" i="7"/>
  <c r="AP42" i="7" s="1"/>
  <c r="N42" i="7"/>
  <c r="AO42" i="7" s="1"/>
  <c r="M42" i="7"/>
  <c r="AN42" i="7" s="1"/>
  <c r="L42" i="7"/>
  <c r="AM42" i="7" s="1"/>
  <c r="K42" i="7"/>
  <c r="AL42" i="7" s="1"/>
  <c r="J42" i="7"/>
  <c r="AK42" i="7" s="1"/>
  <c r="U41" i="7"/>
  <c r="AV41" i="7" s="1"/>
  <c r="T41" i="7"/>
  <c r="AU41" i="7" s="1"/>
  <c r="S41" i="7"/>
  <c r="AT41" i="7" s="1"/>
  <c r="R41" i="7"/>
  <c r="AS41" i="7" s="1"/>
  <c r="Q41" i="7"/>
  <c r="AR41" i="7" s="1"/>
  <c r="P41" i="7"/>
  <c r="AQ41" i="7" s="1"/>
  <c r="O41" i="7"/>
  <c r="AP41" i="7" s="1"/>
  <c r="N41" i="7"/>
  <c r="AO41" i="7" s="1"/>
  <c r="M41" i="7"/>
  <c r="AN41" i="7" s="1"/>
  <c r="L41" i="7"/>
  <c r="AM41" i="7" s="1"/>
  <c r="K41" i="7"/>
  <c r="AL41" i="7" s="1"/>
  <c r="J41" i="7"/>
  <c r="AK41" i="7" s="1"/>
  <c r="U40" i="7"/>
  <c r="AV40" i="7" s="1"/>
  <c r="T40" i="7"/>
  <c r="AU40" i="7" s="1"/>
  <c r="S40" i="7"/>
  <c r="AT40" i="7" s="1"/>
  <c r="R40" i="7"/>
  <c r="AS40" i="7" s="1"/>
  <c r="Q40" i="7"/>
  <c r="AR40" i="7" s="1"/>
  <c r="P40" i="7"/>
  <c r="AQ40" i="7" s="1"/>
  <c r="O40" i="7"/>
  <c r="AP40" i="7" s="1"/>
  <c r="N40" i="7"/>
  <c r="AO40" i="7" s="1"/>
  <c r="M40" i="7"/>
  <c r="AN40" i="7" s="1"/>
  <c r="L40" i="7"/>
  <c r="AM40" i="7" s="1"/>
  <c r="K40" i="7"/>
  <c r="AL40" i="7" s="1"/>
  <c r="J40" i="7"/>
  <c r="AK40" i="7" s="1"/>
  <c r="U39" i="7"/>
  <c r="AV39" i="7" s="1"/>
  <c r="T39" i="7"/>
  <c r="AU39" i="7" s="1"/>
  <c r="S39" i="7"/>
  <c r="AT39" i="7" s="1"/>
  <c r="R39" i="7"/>
  <c r="AS39" i="7" s="1"/>
  <c r="Q39" i="7"/>
  <c r="AR39" i="7" s="1"/>
  <c r="P39" i="7"/>
  <c r="AQ39" i="7" s="1"/>
  <c r="O39" i="7"/>
  <c r="AP39" i="7" s="1"/>
  <c r="N39" i="7"/>
  <c r="AO39" i="7" s="1"/>
  <c r="M39" i="7"/>
  <c r="AN39" i="7" s="1"/>
  <c r="L39" i="7"/>
  <c r="AM39" i="7" s="1"/>
  <c r="K39" i="7"/>
  <c r="AL39" i="7" s="1"/>
  <c r="J39" i="7"/>
  <c r="AK39" i="7" s="1"/>
  <c r="U38" i="7"/>
  <c r="AV38" i="7" s="1"/>
  <c r="T38" i="7"/>
  <c r="AU38" i="7" s="1"/>
  <c r="S38" i="7"/>
  <c r="AT38" i="7" s="1"/>
  <c r="R38" i="7"/>
  <c r="AS38" i="7" s="1"/>
  <c r="Q38" i="7"/>
  <c r="AR38" i="7" s="1"/>
  <c r="P38" i="7"/>
  <c r="AQ38" i="7" s="1"/>
  <c r="O38" i="7"/>
  <c r="AP38" i="7" s="1"/>
  <c r="N38" i="7"/>
  <c r="AO38" i="7" s="1"/>
  <c r="M38" i="7"/>
  <c r="AN38" i="7" s="1"/>
  <c r="L38" i="7"/>
  <c r="AM38" i="7" s="1"/>
  <c r="K38" i="7"/>
  <c r="AL38" i="7" s="1"/>
  <c r="J38" i="7"/>
  <c r="AK38" i="7" s="1"/>
  <c r="U37" i="7"/>
  <c r="AV37" i="7" s="1"/>
  <c r="T37" i="7"/>
  <c r="AU37" i="7" s="1"/>
  <c r="S37" i="7"/>
  <c r="AT37" i="7" s="1"/>
  <c r="R37" i="7"/>
  <c r="AS37" i="7" s="1"/>
  <c r="Q37" i="7"/>
  <c r="AR37" i="7" s="1"/>
  <c r="P37" i="7"/>
  <c r="AQ37" i="7" s="1"/>
  <c r="O37" i="7"/>
  <c r="AP37" i="7" s="1"/>
  <c r="N37" i="7"/>
  <c r="AO37" i="7" s="1"/>
  <c r="M37" i="7"/>
  <c r="AN37" i="7" s="1"/>
  <c r="L37" i="7"/>
  <c r="AM37" i="7" s="1"/>
  <c r="K37" i="7"/>
  <c r="AL37" i="7" s="1"/>
  <c r="J37" i="7"/>
  <c r="AK37" i="7" s="1"/>
  <c r="U36" i="7"/>
  <c r="AV36" i="7" s="1"/>
  <c r="T36" i="7"/>
  <c r="AU36" i="7" s="1"/>
  <c r="S36" i="7"/>
  <c r="AT36" i="7" s="1"/>
  <c r="R36" i="7"/>
  <c r="AS36" i="7" s="1"/>
  <c r="Q36" i="7"/>
  <c r="AR36" i="7" s="1"/>
  <c r="P36" i="7"/>
  <c r="AQ36" i="7" s="1"/>
  <c r="O36" i="7"/>
  <c r="AP36" i="7" s="1"/>
  <c r="N36" i="7"/>
  <c r="AO36" i="7" s="1"/>
  <c r="M36" i="7"/>
  <c r="AN36" i="7" s="1"/>
  <c r="L36" i="7"/>
  <c r="AM36" i="7" s="1"/>
  <c r="K36" i="7"/>
  <c r="AL36" i="7" s="1"/>
  <c r="J36" i="7"/>
  <c r="AK36" i="7" s="1"/>
  <c r="U35" i="7"/>
  <c r="AV35" i="7" s="1"/>
  <c r="T35" i="7"/>
  <c r="AU35" i="7" s="1"/>
  <c r="S35" i="7"/>
  <c r="AT35" i="7" s="1"/>
  <c r="R35" i="7"/>
  <c r="AS35" i="7" s="1"/>
  <c r="Q35" i="7"/>
  <c r="AR35" i="7" s="1"/>
  <c r="P35" i="7"/>
  <c r="AQ35" i="7" s="1"/>
  <c r="O35" i="7"/>
  <c r="AP35" i="7" s="1"/>
  <c r="N35" i="7"/>
  <c r="AO35" i="7" s="1"/>
  <c r="M35" i="7"/>
  <c r="AN35" i="7" s="1"/>
  <c r="L35" i="7"/>
  <c r="AM35" i="7" s="1"/>
  <c r="K35" i="7"/>
  <c r="AL35" i="7" s="1"/>
  <c r="J35" i="7"/>
  <c r="AK35" i="7" s="1"/>
  <c r="U34" i="7"/>
  <c r="AV34" i="7" s="1"/>
  <c r="T34" i="7"/>
  <c r="AU34" i="7" s="1"/>
  <c r="S34" i="7"/>
  <c r="AT34" i="7" s="1"/>
  <c r="R34" i="7"/>
  <c r="AS34" i="7" s="1"/>
  <c r="Q34" i="7"/>
  <c r="AR34" i="7" s="1"/>
  <c r="P34" i="7"/>
  <c r="AQ34" i="7" s="1"/>
  <c r="O34" i="7"/>
  <c r="AP34" i="7" s="1"/>
  <c r="N34" i="7"/>
  <c r="AO34" i="7" s="1"/>
  <c r="M34" i="7"/>
  <c r="AN34" i="7" s="1"/>
  <c r="L34" i="7"/>
  <c r="AM34" i="7" s="1"/>
  <c r="K34" i="7"/>
  <c r="AL34" i="7" s="1"/>
  <c r="J34" i="7"/>
  <c r="AK34" i="7" s="1"/>
  <c r="U33" i="7"/>
  <c r="AV33" i="7" s="1"/>
  <c r="T33" i="7"/>
  <c r="AU33" i="7" s="1"/>
  <c r="S33" i="7"/>
  <c r="AT33" i="7" s="1"/>
  <c r="R33" i="7"/>
  <c r="AS33" i="7" s="1"/>
  <c r="Q33" i="7"/>
  <c r="AR33" i="7" s="1"/>
  <c r="P33" i="7"/>
  <c r="AQ33" i="7" s="1"/>
  <c r="O33" i="7"/>
  <c r="AP33" i="7" s="1"/>
  <c r="N33" i="7"/>
  <c r="AO33" i="7" s="1"/>
  <c r="M33" i="7"/>
  <c r="AN33" i="7" s="1"/>
  <c r="L33" i="7"/>
  <c r="AM33" i="7" s="1"/>
  <c r="U32" i="7"/>
  <c r="AV32" i="7" s="1"/>
  <c r="T32" i="7"/>
  <c r="AU32" i="7" s="1"/>
  <c r="S32" i="7"/>
  <c r="AT32" i="7" s="1"/>
  <c r="R32" i="7"/>
  <c r="AS32" i="7" s="1"/>
  <c r="Q32" i="7"/>
  <c r="AR32" i="7" s="1"/>
  <c r="P32" i="7"/>
  <c r="AQ32" i="7" s="1"/>
  <c r="O32" i="7"/>
  <c r="AP32" i="7" s="1"/>
  <c r="N32" i="7"/>
  <c r="AO32" i="7" s="1"/>
  <c r="M32" i="7"/>
  <c r="AN32" i="7" s="1"/>
  <c r="L32" i="7"/>
  <c r="AM32" i="7" s="1"/>
  <c r="U31" i="7"/>
  <c r="AV31" i="7" s="1"/>
  <c r="T31" i="7"/>
  <c r="AU31" i="7" s="1"/>
  <c r="S31" i="7"/>
  <c r="AT31" i="7" s="1"/>
  <c r="R31" i="7"/>
  <c r="AS31" i="7" s="1"/>
  <c r="Q31" i="7"/>
  <c r="AR31" i="7" s="1"/>
  <c r="P31" i="7"/>
  <c r="AQ31" i="7" s="1"/>
  <c r="O31" i="7"/>
  <c r="AP31" i="7" s="1"/>
  <c r="N31" i="7"/>
  <c r="AO31" i="7" s="1"/>
  <c r="M31" i="7"/>
  <c r="AN31" i="7" s="1"/>
  <c r="L31" i="7"/>
  <c r="AM31" i="7" s="1"/>
  <c r="U30" i="7"/>
  <c r="AV30" i="7" s="1"/>
  <c r="T30" i="7"/>
  <c r="AU30" i="7" s="1"/>
  <c r="S30" i="7"/>
  <c r="AT30" i="7" s="1"/>
  <c r="R30" i="7"/>
  <c r="AS30" i="7" s="1"/>
  <c r="Q30" i="7"/>
  <c r="AR30" i="7" s="1"/>
  <c r="P30" i="7"/>
  <c r="AQ30" i="7" s="1"/>
  <c r="O30" i="7"/>
  <c r="AP30" i="7" s="1"/>
  <c r="N30" i="7"/>
  <c r="AO30" i="7" s="1"/>
  <c r="M30" i="7"/>
  <c r="AN30" i="7" s="1"/>
  <c r="L30" i="7"/>
  <c r="AM30" i="7" s="1"/>
  <c r="U29" i="7"/>
  <c r="AV29" i="7" s="1"/>
  <c r="T29" i="7"/>
  <c r="AU29" i="7" s="1"/>
  <c r="S29" i="7"/>
  <c r="AT29" i="7" s="1"/>
  <c r="R29" i="7"/>
  <c r="AS29" i="7" s="1"/>
  <c r="Q29" i="7"/>
  <c r="AR29" i="7" s="1"/>
  <c r="P29" i="7"/>
  <c r="AQ29" i="7" s="1"/>
  <c r="O29" i="7"/>
  <c r="AP29" i="7" s="1"/>
  <c r="N29" i="7"/>
  <c r="AO29" i="7" s="1"/>
  <c r="M29" i="7"/>
  <c r="AN29" i="7" s="1"/>
  <c r="L29" i="7"/>
  <c r="AM29" i="7" s="1"/>
  <c r="U28" i="7"/>
  <c r="AV28" i="7" s="1"/>
  <c r="T28" i="7"/>
  <c r="AU28" i="7" s="1"/>
  <c r="S28" i="7"/>
  <c r="AT28" i="7" s="1"/>
  <c r="R28" i="7"/>
  <c r="AS28" i="7" s="1"/>
  <c r="Q28" i="7"/>
  <c r="AR28" i="7" s="1"/>
  <c r="P28" i="7"/>
  <c r="AQ28" i="7" s="1"/>
  <c r="O28" i="7"/>
  <c r="AP28" i="7" s="1"/>
  <c r="N28" i="7"/>
  <c r="AO28" i="7" s="1"/>
  <c r="M28" i="7"/>
  <c r="AN28" i="7" s="1"/>
  <c r="L28" i="7"/>
  <c r="AM28" i="7" s="1"/>
  <c r="U27" i="7"/>
  <c r="AV27" i="7" s="1"/>
  <c r="T27" i="7"/>
  <c r="AU27" i="7" s="1"/>
  <c r="S27" i="7"/>
  <c r="AT27" i="7" s="1"/>
  <c r="R27" i="7"/>
  <c r="AS27" i="7" s="1"/>
  <c r="Q27" i="7"/>
  <c r="AR27" i="7" s="1"/>
  <c r="P27" i="7"/>
  <c r="AQ27" i="7" s="1"/>
  <c r="O27" i="7"/>
  <c r="AP27" i="7" s="1"/>
  <c r="N27" i="7"/>
  <c r="AO27" i="7" s="1"/>
  <c r="M27" i="7"/>
  <c r="AN27" i="7" s="1"/>
  <c r="L27" i="7"/>
  <c r="AM27" i="7" s="1"/>
  <c r="U26" i="7"/>
  <c r="AV26" i="7" s="1"/>
  <c r="T26" i="7"/>
  <c r="AU26" i="7" s="1"/>
  <c r="S26" i="7"/>
  <c r="AT26" i="7" s="1"/>
  <c r="R26" i="7"/>
  <c r="AS26" i="7" s="1"/>
  <c r="Q26" i="7"/>
  <c r="AR26" i="7" s="1"/>
  <c r="P26" i="7"/>
  <c r="AQ26" i="7" s="1"/>
  <c r="O26" i="7"/>
  <c r="AP26" i="7" s="1"/>
  <c r="N26" i="7"/>
  <c r="AO26" i="7" s="1"/>
  <c r="M26" i="7"/>
  <c r="AN26" i="7" s="1"/>
  <c r="L26" i="7"/>
  <c r="AM26" i="7" s="1"/>
  <c r="U25" i="7"/>
  <c r="AV25" i="7" s="1"/>
  <c r="T25" i="7"/>
  <c r="AU25" i="7" s="1"/>
  <c r="S25" i="7"/>
  <c r="AT25" i="7" s="1"/>
  <c r="R25" i="7"/>
  <c r="AS25" i="7" s="1"/>
  <c r="Q25" i="7"/>
  <c r="AR25" i="7" s="1"/>
  <c r="P25" i="7"/>
  <c r="AQ25" i="7" s="1"/>
  <c r="O25" i="7"/>
  <c r="AP25" i="7" s="1"/>
  <c r="N25" i="7"/>
  <c r="AO25" i="7" s="1"/>
  <c r="M25" i="7"/>
  <c r="AN25" i="7" s="1"/>
  <c r="L25" i="7"/>
  <c r="AM25" i="7" s="1"/>
  <c r="U24" i="7"/>
  <c r="AV24" i="7" s="1"/>
  <c r="T24" i="7"/>
  <c r="AU24" i="7" s="1"/>
  <c r="S24" i="7"/>
  <c r="AT24" i="7" s="1"/>
  <c r="R24" i="7"/>
  <c r="AS24" i="7" s="1"/>
  <c r="Q24" i="7"/>
  <c r="AR24" i="7" s="1"/>
  <c r="P24" i="7"/>
  <c r="AQ24" i="7" s="1"/>
  <c r="O24" i="7"/>
  <c r="AP24" i="7" s="1"/>
  <c r="N24" i="7"/>
  <c r="AO24" i="7" s="1"/>
  <c r="M24" i="7"/>
  <c r="AN24" i="7" s="1"/>
  <c r="L24" i="7"/>
  <c r="AM24" i="7" s="1"/>
  <c r="U23" i="7"/>
  <c r="AV23" i="7" s="1"/>
  <c r="T23" i="7"/>
  <c r="AU23" i="7" s="1"/>
  <c r="S23" i="7"/>
  <c r="AT23" i="7" s="1"/>
  <c r="R23" i="7"/>
  <c r="AS23" i="7" s="1"/>
  <c r="Q23" i="7"/>
  <c r="AR23" i="7" s="1"/>
  <c r="P23" i="7"/>
  <c r="AQ23" i="7" s="1"/>
  <c r="O23" i="7"/>
  <c r="AP23" i="7" s="1"/>
  <c r="N23" i="7"/>
  <c r="AO23" i="7" s="1"/>
  <c r="M23" i="7"/>
  <c r="AN23" i="7" s="1"/>
  <c r="L23" i="7"/>
  <c r="AM23" i="7" s="1"/>
  <c r="U22" i="7"/>
  <c r="AV22" i="7" s="1"/>
  <c r="T22" i="7"/>
  <c r="AU22" i="7" s="1"/>
  <c r="S22" i="7"/>
  <c r="AT22" i="7" s="1"/>
  <c r="R22" i="7"/>
  <c r="AS22" i="7" s="1"/>
  <c r="Q22" i="7"/>
  <c r="AR22" i="7" s="1"/>
  <c r="P22" i="7"/>
  <c r="AQ22" i="7" s="1"/>
  <c r="O22" i="7"/>
  <c r="AP22" i="7" s="1"/>
  <c r="N22" i="7"/>
  <c r="AO22" i="7" s="1"/>
  <c r="M22" i="7"/>
  <c r="AN22" i="7" s="1"/>
  <c r="L22" i="7"/>
  <c r="AM22" i="7" s="1"/>
  <c r="BG4" i="1"/>
  <c r="BG5" i="1"/>
  <c r="BG6" i="1"/>
  <c r="BG7" i="1"/>
  <c r="BG8" i="1"/>
  <c r="BG13" i="1"/>
  <c r="BG14" i="1"/>
  <c r="BG15" i="1"/>
  <c r="BG16" i="1"/>
  <c r="BG17" i="1"/>
  <c r="BG18" i="1"/>
  <c r="BG19" i="1"/>
  <c r="BG20" i="1"/>
  <c r="BG21" i="1"/>
  <c r="BG22" i="1"/>
  <c r="BG23" i="1"/>
  <c r="BG24" i="1"/>
  <c r="BG25" i="1"/>
  <c r="BG26" i="1"/>
  <c r="BG27" i="1"/>
  <c r="BG28" i="1"/>
  <c r="BG29" i="1"/>
  <c r="BG30" i="1"/>
  <c r="BG31" i="1"/>
  <c r="BG32" i="1"/>
  <c r="BG33" i="1"/>
  <c r="BG34" i="1"/>
  <c r="BG35" i="1"/>
  <c r="BG36" i="1"/>
  <c r="BG37" i="1"/>
  <c r="BG38" i="1"/>
  <c r="BG39" i="1"/>
  <c r="BG40" i="1"/>
  <c r="BG41" i="1"/>
  <c r="BG42" i="1"/>
  <c r="BG43" i="1"/>
  <c r="BG44" i="1"/>
  <c r="BG45" i="1"/>
  <c r="BG46" i="1"/>
  <c r="BG47" i="1"/>
  <c r="BG48" i="1"/>
  <c r="BG49" i="1"/>
  <c r="BG50" i="1"/>
  <c r="BG51" i="1"/>
  <c r="BG52" i="1"/>
  <c r="BG53" i="1"/>
  <c r="BG54" i="1"/>
  <c r="BG55" i="1"/>
  <c r="BG56" i="1"/>
  <c r="BG57"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83" i="1"/>
  <c r="BG84" i="1"/>
  <c r="BG85" i="1"/>
  <c r="BG86" i="1"/>
  <c r="BG87" i="1"/>
  <c r="BG88" i="1"/>
  <c r="BG89" i="1"/>
  <c r="BG90" i="1"/>
  <c r="BG91" i="1"/>
  <c r="BG92" i="1"/>
  <c r="BG93" i="1"/>
  <c r="BG94" i="1"/>
  <c r="BG95" i="1"/>
  <c r="BG96" i="1"/>
  <c r="BG97" i="1"/>
  <c r="BG98" i="1"/>
  <c r="BG99" i="1"/>
  <c r="BG100" i="1"/>
  <c r="BG101" i="1"/>
  <c r="BG102" i="1"/>
  <c r="BG103" i="1"/>
  <c r="BG104" i="1"/>
  <c r="BG105" i="1"/>
  <c r="BG106" i="1"/>
  <c r="BG107" i="1"/>
  <c r="BG108" i="1"/>
  <c r="BG109" i="1"/>
  <c r="BG110" i="1"/>
  <c r="BG111" i="1"/>
  <c r="BG112" i="1"/>
  <c r="BG113" i="1"/>
  <c r="BG114" i="1"/>
  <c r="BG115" i="1"/>
  <c r="BG116" i="1"/>
  <c r="BG117" i="1"/>
  <c r="BG118" i="1"/>
  <c r="BG119" i="1"/>
  <c r="BG120" i="1"/>
  <c r="BG121" i="1"/>
  <c r="BG122" i="1"/>
  <c r="BG123" i="1"/>
  <c r="BG124" i="1"/>
  <c r="BG125" i="1"/>
  <c r="BG126" i="1"/>
  <c r="BG127" i="1"/>
  <c r="BG128" i="1"/>
  <c r="BG129" i="1"/>
  <c r="BG130" i="1"/>
  <c r="BG131" i="1"/>
  <c r="BG132" i="1"/>
  <c r="BG133" i="1"/>
  <c r="BG134" i="1"/>
  <c r="BG135" i="1"/>
  <c r="BG136" i="1"/>
  <c r="BG137" i="1"/>
  <c r="BG138" i="1"/>
  <c r="BG139"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198" i="1"/>
  <c r="BG199" i="1"/>
  <c r="BG200" i="1"/>
  <c r="BG201" i="1"/>
  <c r="BG202" i="1"/>
  <c r="BG203" i="1"/>
  <c r="BG204" i="1"/>
  <c r="BG205" i="1"/>
  <c r="BG206" i="1"/>
  <c r="BG207" i="1"/>
  <c r="BG208" i="1"/>
  <c r="BG209" i="1"/>
  <c r="BG210" i="1"/>
  <c r="BG211" i="1"/>
  <c r="BG212" i="1"/>
  <c r="BG213" i="1"/>
  <c r="BG214" i="1"/>
  <c r="BG215" i="1"/>
  <c r="BG216" i="1"/>
  <c r="BG217" i="1"/>
  <c r="BG218" i="1"/>
  <c r="BG219" i="1"/>
  <c r="BG220" i="1"/>
  <c r="BG221" i="1"/>
  <c r="BG222" i="1"/>
  <c r="BG223" i="1"/>
  <c r="BG224" i="1"/>
  <c r="BG225" i="1"/>
  <c r="BG226" i="1"/>
  <c r="BG227" i="1"/>
  <c r="BG228" i="1"/>
  <c r="BG229" i="1"/>
  <c r="BG230" i="1"/>
  <c r="BG231" i="1"/>
  <c r="BG232" i="1"/>
  <c r="BG233" i="1"/>
  <c r="BG234" i="1"/>
  <c r="BG235" i="1"/>
  <c r="BG236" i="1"/>
  <c r="BG237" i="1"/>
  <c r="BG238" i="1"/>
  <c r="BG239" i="1"/>
  <c r="BG240" i="1"/>
  <c r="BG241" i="1"/>
  <c r="BG242" i="1"/>
  <c r="BG243" i="1"/>
  <c r="BG244" i="1"/>
  <c r="BG245" i="1"/>
  <c r="BG246" i="1"/>
  <c r="BG247" i="1"/>
  <c r="BG248" i="1"/>
  <c r="BG249" i="1"/>
  <c r="BG250" i="1"/>
  <c r="BG251" i="1"/>
  <c r="BG252" i="1"/>
  <c r="BG253" i="1"/>
  <c r="BG254" i="1"/>
  <c r="BG255" i="1"/>
  <c r="BG256" i="1"/>
  <c r="BG257" i="1"/>
  <c r="BG258" i="1"/>
  <c r="BG259" i="1"/>
  <c r="BG260" i="1"/>
  <c r="BG261" i="1"/>
  <c r="BG262" i="1"/>
  <c r="BG263" i="1"/>
  <c r="BG264" i="1"/>
  <c r="BG265" i="1"/>
  <c r="BG266" i="1"/>
  <c r="BG267" i="1"/>
  <c r="BG268" i="1"/>
  <c r="BG269" i="1"/>
  <c r="BG270" i="1"/>
  <c r="BG271" i="1"/>
  <c r="BG272" i="1"/>
  <c r="BG273" i="1"/>
  <c r="BG274" i="1"/>
  <c r="BG275" i="1"/>
  <c r="BG276" i="1"/>
  <c r="BG277" i="1"/>
  <c r="BG278" i="1"/>
  <c r="BG279" i="1"/>
  <c r="BG280" i="1"/>
  <c r="BG281" i="1"/>
  <c r="BG282" i="1"/>
  <c r="BG283" i="1"/>
  <c r="BG284" i="1"/>
  <c r="BG285" i="1"/>
  <c r="BG286" i="1"/>
  <c r="BG287" i="1"/>
  <c r="BG288" i="1"/>
  <c r="BG289" i="1"/>
  <c r="BG290" i="1"/>
  <c r="BG291" i="1"/>
  <c r="BG292" i="1"/>
  <c r="BG293" i="1"/>
  <c r="BG294" i="1"/>
  <c r="BG295" i="1"/>
  <c r="BG296" i="1"/>
  <c r="BG297" i="1"/>
  <c r="BG298" i="1"/>
  <c r="BG299" i="1"/>
  <c r="BG300" i="1"/>
  <c r="BG301" i="1"/>
  <c r="BG302" i="1"/>
  <c r="BG303" i="1"/>
  <c r="BG304" i="1"/>
  <c r="BG305" i="1"/>
  <c r="BG306" i="1"/>
  <c r="BG307" i="1"/>
  <c r="BG308" i="1"/>
  <c r="BG309" i="1"/>
  <c r="BG310" i="1"/>
  <c r="BG311" i="1"/>
  <c r="BG312" i="1"/>
  <c r="BG313" i="1"/>
  <c r="BG314" i="1"/>
  <c r="BG315" i="1"/>
  <c r="BG316" i="1"/>
  <c r="BG317" i="1"/>
  <c r="BG318" i="1"/>
  <c r="BG319" i="1"/>
  <c r="BG320" i="1"/>
  <c r="BG321" i="1"/>
  <c r="BG322" i="1"/>
  <c r="BG323" i="1"/>
  <c r="BG324" i="1"/>
  <c r="BG325" i="1"/>
  <c r="BG326" i="1"/>
  <c r="BG327" i="1"/>
  <c r="BG328" i="1"/>
  <c r="BG329" i="1"/>
  <c r="BG330" i="1"/>
  <c r="BG331" i="1"/>
  <c r="BG332" i="1"/>
  <c r="BG333" i="1"/>
  <c r="BG334" i="1"/>
  <c r="BG335" i="1"/>
  <c r="BG336" i="1"/>
  <c r="BG337" i="1"/>
  <c r="BG338" i="1"/>
  <c r="BG339" i="1"/>
  <c r="BG340" i="1"/>
  <c r="BG341" i="1"/>
  <c r="BG342" i="1"/>
  <c r="BG343" i="1"/>
  <c r="BG344" i="1"/>
  <c r="BG345" i="1"/>
  <c r="BG346" i="1"/>
  <c r="BG347" i="1"/>
  <c r="BG348" i="1"/>
  <c r="BG349" i="1"/>
  <c r="BG350" i="1"/>
  <c r="BG351" i="1"/>
  <c r="BG352" i="1"/>
  <c r="BG353" i="1"/>
  <c r="BG354" i="1"/>
  <c r="BG355" i="1"/>
  <c r="BG356" i="1"/>
  <c r="BG357" i="1"/>
  <c r="BG358" i="1"/>
  <c r="BG359" i="1"/>
  <c r="BG360" i="1"/>
  <c r="BG361" i="1"/>
  <c r="BG362" i="1"/>
  <c r="BG363" i="1"/>
  <c r="BG364" i="1"/>
  <c r="BG365" i="1"/>
  <c r="BG366" i="1"/>
  <c r="BG367" i="1"/>
  <c r="BG368" i="1"/>
  <c r="BG369" i="1"/>
  <c r="BG370" i="1"/>
  <c r="BG371" i="1"/>
  <c r="BG372" i="1"/>
  <c r="BG373" i="1"/>
  <c r="BG374" i="1"/>
  <c r="BG375" i="1"/>
  <c r="BG376" i="1"/>
  <c r="BG377" i="1"/>
  <c r="BG378" i="1"/>
  <c r="BG379" i="1"/>
  <c r="BG380" i="1"/>
  <c r="BG381" i="1"/>
  <c r="BG382" i="1"/>
  <c r="BG383" i="1"/>
  <c r="BG384" i="1"/>
  <c r="BG385" i="1"/>
  <c r="BG386" i="1"/>
  <c r="BG387" i="1"/>
  <c r="BG388" i="1"/>
  <c r="BG389" i="1"/>
  <c r="BG390" i="1"/>
  <c r="BG391" i="1"/>
  <c r="BG392" i="1"/>
  <c r="BG393" i="1"/>
  <c r="BG394" i="1"/>
  <c r="BG395" i="1"/>
  <c r="BG396" i="1"/>
  <c r="BG397" i="1"/>
  <c r="BG398" i="1"/>
  <c r="BG399" i="1"/>
  <c r="BG400" i="1"/>
  <c r="BG401" i="1"/>
  <c r="BG402" i="1"/>
  <c r="BG403" i="1"/>
  <c r="BG404" i="1"/>
  <c r="BG405" i="1"/>
  <c r="BG406" i="1"/>
  <c r="BG407" i="1"/>
  <c r="BG408" i="1"/>
  <c r="BG409" i="1"/>
  <c r="BG410" i="1"/>
  <c r="BG411" i="1"/>
  <c r="BG412" i="1"/>
  <c r="BG413" i="1"/>
  <c r="BG414" i="1"/>
  <c r="BG415" i="1"/>
  <c r="BG416" i="1"/>
  <c r="BG417" i="1"/>
  <c r="BG418" i="1"/>
  <c r="BG419" i="1"/>
  <c r="BG420" i="1"/>
  <c r="BG421" i="1"/>
  <c r="BG422" i="1"/>
  <c r="BG423" i="1"/>
  <c r="BG424" i="1"/>
  <c r="BG425" i="1"/>
  <c r="BG426" i="1"/>
  <c r="BG427" i="1"/>
  <c r="BG428" i="1"/>
  <c r="BG429" i="1"/>
  <c r="BG430" i="1"/>
  <c r="BG431" i="1"/>
  <c r="BG432" i="1"/>
  <c r="BG433" i="1"/>
  <c r="BG434" i="1"/>
  <c r="BG435" i="1"/>
  <c r="BG436" i="1"/>
  <c r="BG437" i="1"/>
  <c r="BG438" i="1"/>
  <c r="BG439" i="1"/>
  <c r="BG440" i="1"/>
  <c r="BG441" i="1"/>
  <c r="BG442" i="1"/>
  <c r="BG443" i="1"/>
  <c r="BG444" i="1"/>
  <c r="BG445" i="1"/>
  <c r="BG446" i="1"/>
  <c r="BG447" i="1"/>
  <c r="BG448" i="1"/>
  <c r="BG449" i="1"/>
  <c r="BG450" i="1"/>
  <c r="BG451" i="1"/>
  <c r="BG452" i="1"/>
  <c r="BG453" i="1"/>
  <c r="BG454" i="1"/>
  <c r="BG455" i="1"/>
  <c r="BG456" i="1"/>
  <c r="BG457" i="1"/>
  <c r="BG458" i="1"/>
  <c r="BG459" i="1"/>
  <c r="BG460" i="1"/>
  <c r="BG461" i="1"/>
  <c r="BG462" i="1"/>
  <c r="BG463" i="1"/>
  <c r="BG464" i="1"/>
  <c r="BG465" i="1"/>
  <c r="BG466" i="1"/>
  <c r="BG467" i="1"/>
  <c r="BG468" i="1"/>
  <c r="BG469" i="1"/>
  <c r="BG470" i="1"/>
  <c r="BG471" i="1"/>
  <c r="BG472" i="1"/>
  <c r="BG473" i="1"/>
  <c r="BG474" i="1"/>
  <c r="BG475" i="1"/>
  <c r="BG476" i="1"/>
  <c r="BG477" i="1"/>
  <c r="BG478" i="1"/>
  <c r="BG479" i="1"/>
  <c r="BG480" i="1"/>
  <c r="BG481" i="1"/>
  <c r="BG482" i="1"/>
  <c r="BG483" i="1"/>
  <c r="BG484" i="1"/>
  <c r="BG485" i="1"/>
  <c r="BG486" i="1"/>
  <c r="BG487" i="1"/>
  <c r="BG488" i="1"/>
  <c r="BG489" i="1"/>
  <c r="BG490" i="1"/>
  <c r="BG491" i="1"/>
  <c r="BG492" i="1"/>
  <c r="BG493" i="1"/>
  <c r="BG494" i="1"/>
  <c r="BG495" i="1"/>
  <c r="BG496" i="1"/>
  <c r="BG497" i="1"/>
  <c r="BG498" i="1"/>
  <c r="BG499" i="1"/>
  <c r="BG500" i="1"/>
  <c r="BG501" i="1"/>
  <c r="BG502" i="1"/>
  <c r="BG503" i="1"/>
  <c r="BG504" i="1"/>
  <c r="BG505" i="1"/>
  <c r="BG506" i="1"/>
  <c r="BG507" i="1"/>
  <c r="BG508" i="1"/>
  <c r="BG509" i="1"/>
  <c r="BG510" i="1"/>
  <c r="BG511" i="1"/>
  <c r="BG512" i="1"/>
  <c r="BG513" i="1"/>
  <c r="BG514" i="1"/>
  <c r="BG515" i="1"/>
  <c r="BG516" i="1"/>
  <c r="BG517" i="1"/>
  <c r="BG518" i="1"/>
  <c r="BG519" i="1"/>
  <c r="BG520" i="1"/>
  <c r="BG521" i="1"/>
  <c r="BG522" i="1"/>
  <c r="BG523" i="1"/>
  <c r="BG524" i="1"/>
  <c r="BG525" i="1"/>
  <c r="BG526" i="1"/>
  <c r="BG527" i="1"/>
  <c r="BG528" i="1"/>
  <c r="BG529" i="1"/>
  <c r="BG530" i="1"/>
  <c r="BG531" i="1"/>
  <c r="BG532" i="1"/>
  <c r="BG533" i="1"/>
  <c r="BG534" i="1"/>
  <c r="BG535" i="1"/>
  <c r="BG536" i="1"/>
  <c r="BG537" i="1"/>
  <c r="BG538" i="1"/>
  <c r="BG539" i="1"/>
  <c r="BG540" i="1"/>
  <c r="BG541" i="1"/>
  <c r="BG542" i="1"/>
  <c r="BG543" i="1"/>
  <c r="BG544" i="1"/>
  <c r="BG545" i="1"/>
  <c r="BG546" i="1"/>
  <c r="BG547" i="1"/>
  <c r="BG548" i="1"/>
  <c r="BG549" i="1"/>
  <c r="BG550" i="1"/>
  <c r="BG551" i="1"/>
  <c r="BG552" i="1"/>
  <c r="BG553" i="1"/>
  <c r="BG554" i="1"/>
  <c r="BG555" i="1"/>
  <c r="BG556" i="1"/>
  <c r="BG557" i="1"/>
  <c r="BG558" i="1"/>
  <c r="BG559" i="1"/>
  <c r="BG560" i="1"/>
  <c r="BG561" i="1"/>
  <c r="BG562" i="1"/>
  <c r="BG563" i="1"/>
  <c r="BG564" i="1"/>
  <c r="BG565" i="1"/>
  <c r="BG566" i="1"/>
  <c r="BG567" i="1"/>
  <c r="BG568" i="1"/>
  <c r="BG569" i="1"/>
  <c r="BG570" i="1"/>
  <c r="BG571" i="1"/>
  <c r="BG572" i="1"/>
  <c r="BG573" i="1"/>
  <c r="BG574" i="1"/>
  <c r="BG575" i="1"/>
  <c r="BG576" i="1"/>
  <c r="BG577" i="1"/>
  <c r="BG578" i="1"/>
  <c r="BG579" i="1"/>
  <c r="BG580" i="1"/>
  <c r="BG581" i="1"/>
  <c r="BG582" i="1"/>
  <c r="BG583" i="1"/>
  <c r="BG584" i="1"/>
  <c r="BG585" i="1"/>
  <c r="BG586" i="1"/>
  <c r="BG587" i="1"/>
  <c r="BG588" i="1"/>
  <c r="BG589" i="1"/>
  <c r="BG590" i="1"/>
  <c r="BG591" i="1"/>
  <c r="BG592" i="1"/>
  <c r="BG593" i="1"/>
  <c r="BG594" i="1"/>
  <c r="BG595" i="1"/>
  <c r="BG596" i="1"/>
  <c r="BG597" i="1"/>
  <c r="BG598" i="1"/>
  <c r="BG599" i="1"/>
  <c r="BG600" i="1"/>
  <c r="BG601" i="1"/>
  <c r="BG602" i="1"/>
  <c r="BG603" i="1"/>
  <c r="BG604" i="1"/>
  <c r="BG605" i="1"/>
  <c r="BG606" i="1"/>
  <c r="BG607" i="1"/>
  <c r="BG608" i="1"/>
  <c r="BG609" i="1"/>
  <c r="BG610" i="1"/>
  <c r="BG611" i="1"/>
  <c r="BG612" i="1"/>
  <c r="BG613" i="1"/>
  <c r="BG614" i="1"/>
  <c r="BG615" i="1"/>
  <c r="BG616" i="1"/>
  <c r="BG617" i="1"/>
  <c r="BG618" i="1"/>
  <c r="BG619" i="1"/>
  <c r="BG620" i="1"/>
  <c r="BG621" i="1"/>
  <c r="BG622" i="1"/>
  <c r="BG623" i="1"/>
  <c r="BG624" i="1"/>
  <c r="BG625" i="1"/>
  <c r="BG626" i="1"/>
  <c r="BG627" i="1"/>
  <c r="BG628" i="1"/>
  <c r="BG629" i="1"/>
  <c r="BG630" i="1"/>
  <c r="BG631" i="1"/>
  <c r="BG632" i="1"/>
  <c r="BG633" i="1"/>
  <c r="BG634" i="1"/>
  <c r="BG635" i="1"/>
  <c r="BG636" i="1"/>
  <c r="BG637" i="1"/>
  <c r="BG638" i="1"/>
  <c r="BG639" i="1"/>
  <c r="BG640" i="1"/>
  <c r="BG641" i="1"/>
  <c r="BG642" i="1"/>
  <c r="BG643" i="1"/>
  <c r="BG644" i="1"/>
  <c r="BG645" i="1"/>
  <c r="BG646" i="1"/>
  <c r="BG647" i="1"/>
  <c r="BG648" i="1"/>
  <c r="BG649" i="1"/>
  <c r="BG650" i="1"/>
  <c r="BG651" i="1"/>
  <c r="BG652" i="1"/>
  <c r="BG653" i="1"/>
  <c r="BG654" i="1"/>
  <c r="BG655" i="1"/>
  <c r="BG656" i="1"/>
  <c r="BG657" i="1"/>
  <c r="BG658" i="1"/>
  <c r="BG659" i="1"/>
  <c r="BG660" i="1"/>
  <c r="BG661" i="1"/>
  <c r="BG662" i="1"/>
  <c r="BG663" i="1"/>
  <c r="BG664" i="1"/>
  <c r="BG665" i="1"/>
  <c r="BG666" i="1"/>
  <c r="BG667" i="1"/>
  <c r="BG668" i="1"/>
  <c r="BG669" i="1"/>
  <c r="BG670" i="1"/>
  <c r="BG671" i="1"/>
  <c r="BG672" i="1"/>
  <c r="BG673" i="1"/>
  <c r="BG674" i="1"/>
  <c r="BG675" i="1"/>
  <c r="BG676" i="1"/>
  <c r="BG677" i="1"/>
  <c r="BG678" i="1"/>
  <c r="BG679" i="1"/>
  <c r="BG680" i="1"/>
  <c r="BG681" i="1"/>
  <c r="BG682" i="1"/>
  <c r="BG683" i="1"/>
  <c r="BG684" i="1"/>
  <c r="BG685" i="1"/>
  <c r="BG686" i="1"/>
  <c r="BG687" i="1"/>
  <c r="BG688" i="1"/>
  <c r="BG689" i="1"/>
  <c r="BG690" i="1"/>
  <c r="BG691" i="1"/>
  <c r="BG692" i="1"/>
  <c r="BG693" i="1"/>
  <c r="BG694" i="1"/>
  <c r="BG695" i="1"/>
  <c r="BG696" i="1"/>
  <c r="BG697" i="1"/>
  <c r="BG698" i="1"/>
  <c r="BG699" i="1"/>
  <c r="BG700" i="1"/>
  <c r="BG701" i="1"/>
  <c r="BG702" i="1"/>
  <c r="BG703" i="1"/>
  <c r="BG704" i="1"/>
  <c r="BG705" i="1"/>
  <c r="BG706" i="1"/>
  <c r="BG707" i="1"/>
  <c r="BG708" i="1"/>
  <c r="BG709" i="1"/>
  <c r="BG710" i="1"/>
  <c r="BG711" i="1"/>
  <c r="BG712" i="1"/>
  <c r="BG713" i="1"/>
  <c r="BG714" i="1"/>
  <c r="BG715" i="1"/>
  <c r="BG716" i="1"/>
  <c r="BG717" i="1"/>
  <c r="BG718" i="1"/>
  <c r="BG719" i="1"/>
  <c r="BG720" i="1"/>
  <c r="BG721" i="1"/>
  <c r="BG722" i="1"/>
  <c r="BG723" i="1"/>
  <c r="BG724" i="1"/>
  <c r="BG725" i="1"/>
  <c r="BG726" i="1"/>
  <c r="BG727" i="1"/>
  <c r="BG728" i="1"/>
  <c r="BG729" i="1"/>
  <c r="BG730" i="1"/>
  <c r="BG731" i="1"/>
  <c r="BG732" i="1"/>
  <c r="BG733" i="1"/>
  <c r="BG734" i="1"/>
  <c r="BG735" i="1"/>
  <c r="BG736" i="1"/>
  <c r="BG737" i="1"/>
  <c r="BG738" i="1"/>
  <c r="BG739" i="1"/>
  <c r="BG740" i="1"/>
  <c r="BG741" i="1"/>
  <c r="BG742" i="1"/>
  <c r="BG743" i="1"/>
  <c r="BG744" i="1"/>
  <c r="BG745" i="1"/>
  <c r="BG746" i="1"/>
  <c r="BG747" i="1"/>
  <c r="BG748" i="1"/>
  <c r="BG749" i="1"/>
  <c r="BG750" i="1"/>
  <c r="BG751" i="1"/>
  <c r="BG752" i="1"/>
  <c r="BG753" i="1"/>
  <c r="BG754" i="1"/>
  <c r="BG755" i="1"/>
  <c r="BG756" i="1"/>
  <c r="BG757" i="1"/>
  <c r="BG758" i="1"/>
  <c r="BG759" i="1"/>
  <c r="BG760" i="1"/>
  <c r="BG761" i="1"/>
  <c r="BG762" i="1"/>
  <c r="BG763" i="1"/>
  <c r="BG764" i="1"/>
  <c r="BG765" i="1"/>
  <c r="BG766" i="1"/>
  <c r="BG767" i="1"/>
  <c r="BG768" i="1"/>
  <c r="BG769" i="1"/>
  <c r="BG770" i="1"/>
  <c r="BG771" i="1"/>
  <c r="BG772" i="1"/>
  <c r="BG773" i="1"/>
  <c r="BG774" i="1"/>
  <c r="BG775" i="1"/>
  <c r="BG776" i="1"/>
  <c r="BG777" i="1"/>
  <c r="BG778" i="1"/>
  <c r="BG779" i="1"/>
  <c r="BG780" i="1"/>
  <c r="BG781" i="1"/>
  <c r="BG782" i="1"/>
  <c r="BG783" i="1"/>
  <c r="BG784" i="1"/>
  <c r="BG785" i="1"/>
  <c r="BG786" i="1"/>
  <c r="BG787" i="1"/>
  <c r="BG788" i="1"/>
  <c r="BG789" i="1"/>
  <c r="BG790" i="1"/>
  <c r="BG791" i="1"/>
  <c r="BG792" i="1"/>
  <c r="BG793" i="1"/>
  <c r="BG794" i="1"/>
  <c r="BG795" i="1"/>
  <c r="BG796" i="1"/>
  <c r="BG797" i="1"/>
  <c r="BG798" i="1"/>
  <c r="BG799" i="1"/>
  <c r="BG800" i="1"/>
  <c r="BG801" i="1"/>
  <c r="BG802" i="1"/>
  <c r="BG803" i="1"/>
  <c r="BG804" i="1"/>
  <c r="BG805" i="1"/>
  <c r="BG806" i="1"/>
  <c r="BG807" i="1"/>
  <c r="BG808" i="1"/>
  <c r="BG809" i="1"/>
  <c r="BG810" i="1"/>
  <c r="BG811" i="1"/>
  <c r="BG812" i="1"/>
  <c r="BG813" i="1"/>
  <c r="BG814" i="1"/>
  <c r="BG815" i="1"/>
  <c r="BG816" i="1"/>
  <c r="BG817" i="1"/>
  <c r="BG818" i="1"/>
  <c r="BG819" i="1"/>
  <c r="BG820" i="1"/>
  <c r="BG821" i="1"/>
  <c r="BG822" i="1"/>
  <c r="BG823" i="1"/>
  <c r="BG824" i="1"/>
  <c r="BG825" i="1"/>
  <c r="BG826" i="1"/>
  <c r="BG827" i="1"/>
  <c r="BG828" i="1"/>
  <c r="BG829" i="1"/>
  <c r="BG830" i="1"/>
  <c r="BG831" i="1"/>
  <c r="BG832" i="1"/>
  <c r="BG833" i="1"/>
  <c r="BG834" i="1"/>
  <c r="BG835" i="1"/>
  <c r="BG836" i="1"/>
  <c r="BG837" i="1"/>
  <c r="BG838" i="1"/>
  <c r="BG839" i="1"/>
  <c r="BG840" i="1"/>
  <c r="BG841" i="1"/>
  <c r="BG842" i="1"/>
  <c r="BG843" i="1"/>
  <c r="BG844" i="1"/>
  <c r="BG845" i="1"/>
  <c r="BG846" i="1"/>
  <c r="BG847" i="1"/>
  <c r="BG848" i="1"/>
  <c r="BG849" i="1"/>
  <c r="BG850" i="1"/>
  <c r="BG851" i="1"/>
  <c r="BG852" i="1"/>
  <c r="BG853" i="1"/>
  <c r="BG854" i="1"/>
  <c r="BG855" i="1"/>
  <c r="BG856" i="1"/>
  <c r="BG857" i="1"/>
  <c r="BG858" i="1"/>
  <c r="BG859" i="1"/>
  <c r="BG860" i="1"/>
  <c r="BG861" i="1"/>
  <c r="BG862" i="1"/>
  <c r="BG863" i="1"/>
  <c r="BG864" i="1"/>
  <c r="BG865" i="1"/>
  <c r="BG866" i="1"/>
  <c r="BG867" i="1"/>
  <c r="BG868" i="1"/>
  <c r="BG869" i="1"/>
  <c r="BG870" i="1"/>
  <c r="BG871" i="1"/>
  <c r="BG872" i="1"/>
  <c r="BG873" i="1"/>
  <c r="BG874" i="1"/>
  <c r="BG875" i="1"/>
  <c r="BG876" i="1"/>
  <c r="BG877" i="1"/>
  <c r="BG878" i="1"/>
  <c r="BG879" i="1"/>
  <c r="BG880" i="1"/>
  <c r="BG881" i="1"/>
  <c r="BG882" i="1"/>
  <c r="BG883" i="1"/>
  <c r="BG884" i="1"/>
  <c r="BG885" i="1"/>
  <c r="BG886" i="1"/>
  <c r="BG887" i="1"/>
  <c r="BG888" i="1"/>
  <c r="BG889" i="1"/>
  <c r="BG890" i="1"/>
  <c r="BG891" i="1"/>
  <c r="BG892" i="1"/>
  <c r="BG893" i="1"/>
  <c r="BG894" i="1"/>
  <c r="BG895" i="1"/>
  <c r="BG896" i="1"/>
  <c r="BG897" i="1"/>
  <c r="BG898" i="1"/>
  <c r="BG899" i="1"/>
  <c r="BG900" i="1"/>
  <c r="BG901" i="1"/>
  <c r="BG902" i="1"/>
  <c r="BG903" i="1"/>
  <c r="BG904" i="1"/>
  <c r="BG905" i="1"/>
  <c r="BG906" i="1"/>
  <c r="BG907" i="1"/>
  <c r="BG908" i="1"/>
  <c r="BG909" i="1"/>
  <c r="BG910" i="1"/>
  <c r="BG911" i="1"/>
  <c r="BG912" i="1"/>
  <c r="BG913" i="1"/>
  <c r="BG914" i="1"/>
  <c r="BG915" i="1"/>
  <c r="BG916" i="1"/>
  <c r="BG917" i="1"/>
  <c r="BG918" i="1"/>
  <c r="BG919" i="1"/>
  <c r="BG920" i="1"/>
  <c r="BG921" i="1"/>
  <c r="BG922" i="1"/>
  <c r="BG923" i="1"/>
  <c r="BG924" i="1"/>
  <c r="BG925" i="1"/>
  <c r="BG926" i="1"/>
  <c r="BG927" i="1"/>
  <c r="BG928" i="1"/>
  <c r="BG929" i="1"/>
  <c r="BG930" i="1"/>
  <c r="BG931" i="1"/>
  <c r="BG932" i="1"/>
  <c r="BG933" i="1"/>
  <c r="BG934" i="1"/>
  <c r="BG935" i="1"/>
  <c r="BG936" i="1"/>
  <c r="BG937" i="1"/>
  <c r="BG938" i="1"/>
  <c r="BG939" i="1"/>
  <c r="BG940" i="1"/>
  <c r="BG941" i="1"/>
  <c r="BG942" i="1"/>
  <c r="BG943" i="1"/>
  <c r="BG944" i="1"/>
  <c r="BG945" i="1"/>
  <c r="BG946" i="1"/>
  <c r="BG947" i="1"/>
  <c r="BG948" i="1"/>
  <c r="BG949" i="1"/>
  <c r="BG950" i="1"/>
  <c r="BG951" i="1"/>
  <c r="BG952" i="1"/>
  <c r="BG953" i="1"/>
  <c r="BG954" i="1"/>
  <c r="BG955" i="1"/>
  <c r="BG956" i="1"/>
  <c r="BG957" i="1"/>
  <c r="BG958" i="1"/>
  <c r="BG959" i="1"/>
  <c r="BG960" i="1"/>
  <c r="BG961" i="1"/>
  <c r="BG962" i="1"/>
  <c r="BG963" i="1"/>
  <c r="BG964" i="1"/>
  <c r="BG965" i="1"/>
  <c r="BG966" i="1"/>
  <c r="BG967" i="1"/>
  <c r="BG968" i="1"/>
  <c r="BG969" i="1"/>
  <c r="BG970" i="1"/>
  <c r="BG971" i="1"/>
  <c r="BG972" i="1"/>
  <c r="BG973" i="1"/>
  <c r="BG974" i="1"/>
  <c r="BG975" i="1"/>
  <c r="BG976" i="1"/>
  <c r="BG977" i="1"/>
  <c r="BG978" i="1"/>
  <c r="BG979" i="1"/>
  <c r="BG980" i="1"/>
  <c r="BG981" i="1"/>
  <c r="BG982" i="1"/>
  <c r="BG983" i="1"/>
  <c r="BG984" i="1"/>
  <c r="BG985" i="1"/>
  <c r="BG986" i="1"/>
  <c r="BG987" i="1"/>
  <c r="BG988" i="1"/>
  <c r="BG989" i="1"/>
  <c r="BG990" i="1"/>
  <c r="BG991" i="1"/>
  <c r="BG992" i="1"/>
  <c r="BG993" i="1"/>
  <c r="BG994" i="1"/>
  <c r="BG995" i="1"/>
  <c r="BG996" i="1"/>
  <c r="BG997" i="1"/>
  <c r="BG998" i="1"/>
  <c r="BG999" i="1"/>
  <c r="BG1000" i="1"/>
  <c r="BG1001" i="1"/>
  <c r="BG1002" i="1"/>
  <c r="BG1003" i="1"/>
  <c r="BG1004" i="1"/>
  <c r="BG1005" i="1"/>
  <c r="BG1006" i="1"/>
  <c r="BG1007" i="1"/>
  <c r="BG1008" i="1"/>
  <c r="BG1009" i="1"/>
  <c r="BG1010" i="1"/>
  <c r="BG1011" i="1"/>
  <c r="BG1012" i="1"/>
  <c r="BG1013" i="1"/>
  <c r="BG1014" i="1"/>
  <c r="BG1015" i="1"/>
  <c r="BG1016" i="1"/>
  <c r="BG1017" i="1"/>
  <c r="BG1018" i="1"/>
  <c r="BG1019" i="1"/>
  <c r="BG1020" i="1"/>
  <c r="BG1021" i="1"/>
  <c r="BG1022" i="1"/>
  <c r="BG1023" i="1"/>
  <c r="BG1024" i="1"/>
  <c r="BG1025" i="1"/>
  <c r="BG1026" i="1"/>
  <c r="BG1027" i="1"/>
  <c r="BG1028" i="1"/>
  <c r="BG1029" i="1"/>
  <c r="BG1030" i="1"/>
  <c r="BG1031" i="1"/>
  <c r="BG1032" i="1"/>
  <c r="BG1033" i="1"/>
  <c r="BG1034" i="1"/>
  <c r="BG1035" i="1"/>
  <c r="BG1036" i="1"/>
  <c r="BG1037" i="1"/>
  <c r="BG1038" i="1"/>
  <c r="BG1039" i="1"/>
  <c r="BG1040" i="1"/>
  <c r="BG1041" i="1"/>
  <c r="BG1042" i="1"/>
  <c r="BG1043" i="1"/>
  <c r="BG1044" i="1"/>
  <c r="BG1045" i="1"/>
  <c r="BG1046" i="1"/>
  <c r="BG1047" i="1"/>
  <c r="BG1048" i="1"/>
  <c r="BG1049" i="1"/>
  <c r="BG1050" i="1"/>
  <c r="BG1051" i="1"/>
  <c r="BG1052" i="1"/>
  <c r="BG1053" i="1"/>
  <c r="BG1054" i="1"/>
  <c r="BG1055" i="1"/>
  <c r="BG1056" i="1"/>
  <c r="BG1057" i="1"/>
  <c r="BG1058" i="1"/>
  <c r="BG1059" i="1"/>
  <c r="BG1060" i="1"/>
  <c r="BG1061" i="1"/>
  <c r="BG1062" i="1"/>
  <c r="BG1063" i="1"/>
  <c r="BG1064" i="1"/>
  <c r="BG1065" i="1"/>
  <c r="BG1066" i="1"/>
  <c r="BG1067" i="1"/>
  <c r="BG1068" i="1"/>
  <c r="BG1069" i="1"/>
  <c r="BG1070" i="1"/>
  <c r="BG1071" i="1"/>
  <c r="BG1072" i="1"/>
  <c r="BG1073" i="1"/>
  <c r="BG1074" i="1"/>
  <c r="BG1075" i="1"/>
  <c r="BG1076" i="1"/>
  <c r="BG1077" i="1"/>
  <c r="BG1078" i="1"/>
  <c r="BG1079" i="1"/>
  <c r="BG1080" i="1"/>
  <c r="BG1081" i="1"/>
  <c r="BG1082" i="1"/>
  <c r="BG1083" i="1"/>
  <c r="BG1084" i="1"/>
  <c r="BG1085" i="1"/>
  <c r="BG1086" i="1"/>
  <c r="BG1087" i="1"/>
  <c r="BG1088" i="1"/>
  <c r="BG1089" i="1"/>
  <c r="BG1090" i="1"/>
  <c r="BG1091" i="1"/>
  <c r="BG1092" i="1"/>
  <c r="BG1093" i="1"/>
  <c r="BG1094" i="1"/>
  <c r="BG1095" i="1"/>
  <c r="BG1096" i="1"/>
  <c r="BG1097" i="1"/>
  <c r="BG1098" i="1"/>
  <c r="BG1099" i="1"/>
  <c r="BG1100" i="1"/>
  <c r="BG1101" i="1"/>
  <c r="BG1102" i="1"/>
  <c r="BG1103" i="1"/>
  <c r="AP1102" i="1"/>
  <c r="AP1101" i="1"/>
  <c r="AP1100" i="1"/>
  <c r="AP1099" i="1"/>
  <c r="AP1098" i="1"/>
  <c r="AP1097" i="1"/>
  <c r="AP1096" i="1"/>
  <c r="AP1095" i="1"/>
  <c r="AP1094" i="1"/>
  <c r="AP1093" i="1"/>
  <c r="AP1092" i="1"/>
  <c r="AP1091" i="1"/>
  <c r="AP1090" i="1"/>
  <c r="AP1089" i="1"/>
  <c r="AP1088" i="1"/>
  <c r="AP1087" i="1"/>
  <c r="AP1086" i="1"/>
  <c r="AP1085" i="1"/>
  <c r="AP1084" i="1"/>
  <c r="AP1083" i="1"/>
  <c r="AP1082" i="1"/>
  <c r="AP1081" i="1"/>
  <c r="AP1080" i="1"/>
  <c r="AP1079" i="1"/>
  <c r="AP1078" i="1"/>
  <c r="AP1077" i="1"/>
  <c r="AP1076" i="1"/>
  <c r="AP1075" i="1"/>
  <c r="AP1074" i="1"/>
  <c r="AP1073" i="1"/>
  <c r="AP1072" i="1"/>
  <c r="AP1071" i="1"/>
  <c r="AP1070" i="1"/>
  <c r="AP1069" i="1"/>
  <c r="AP1068" i="1"/>
  <c r="AP1067" i="1"/>
  <c r="AP1066" i="1"/>
  <c r="AP1065" i="1"/>
  <c r="AP1064" i="1"/>
  <c r="AP1063" i="1"/>
  <c r="AP1062" i="1"/>
  <c r="AP1061" i="1"/>
  <c r="AP1060" i="1"/>
  <c r="AP1059" i="1"/>
  <c r="AP1058" i="1"/>
  <c r="AP1057" i="1"/>
  <c r="AP1056" i="1"/>
  <c r="AP1055" i="1"/>
  <c r="AP1054" i="1"/>
  <c r="AP1053" i="1"/>
  <c r="AP1052" i="1"/>
  <c r="AP1051" i="1"/>
  <c r="AP1050" i="1"/>
  <c r="AP1049" i="1"/>
  <c r="AP1048" i="1"/>
  <c r="AP1047" i="1"/>
  <c r="AP1046" i="1"/>
  <c r="AP1045" i="1"/>
  <c r="AP1044" i="1"/>
  <c r="AP1043" i="1"/>
  <c r="AP1042" i="1"/>
  <c r="AP1041" i="1"/>
  <c r="AP1040" i="1"/>
  <c r="AP1039" i="1"/>
  <c r="AP1038" i="1"/>
  <c r="AP1037" i="1"/>
  <c r="AP1036" i="1"/>
  <c r="AP1035" i="1"/>
  <c r="AP1034" i="1"/>
  <c r="AP1033" i="1"/>
  <c r="AP1032" i="1"/>
  <c r="AP1031" i="1"/>
  <c r="AP1030" i="1"/>
  <c r="AP1029" i="1"/>
  <c r="AP1028" i="1"/>
  <c r="AP1027" i="1"/>
  <c r="AP1026" i="1"/>
  <c r="AP1025" i="1"/>
  <c r="AP1024" i="1"/>
  <c r="AP1023" i="1"/>
  <c r="AP1022" i="1"/>
  <c r="AP1021" i="1"/>
  <c r="AP1020" i="1"/>
  <c r="AP1019" i="1"/>
  <c r="AP1018" i="1"/>
  <c r="AP1017" i="1"/>
  <c r="AP1016" i="1"/>
  <c r="AP1015" i="1"/>
  <c r="AP1014" i="1"/>
  <c r="AP1013" i="1"/>
  <c r="AP1012" i="1"/>
  <c r="AP1011" i="1"/>
  <c r="AP1010" i="1"/>
  <c r="AP1009" i="1"/>
  <c r="AP1008" i="1"/>
  <c r="AP1007" i="1"/>
  <c r="AP1006" i="1"/>
  <c r="AP1005" i="1"/>
  <c r="AP1004" i="1"/>
  <c r="AP1003" i="1"/>
  <c r="AP1002" i="1"/>
  <c r="AP1001" i="1"/>
  <c r="AP1000" i="1"/>
  <c r="AP999" i="1"/>
  <c r="AP998" i="1"/>
  <c r="AP997" i="1"/>
  <c r="AP996" i="1"/>
  <c r="AP995" i="1"/>
  <c r="AP994" i="1"/>
  <c r="AP993" i="1"/>
  <c r="AP992" i="1"/>
  <c r="AP991" i="1"/>
  <c r="AP990" i="1"/>
  <c r="AP989" i="1"/>
  <c r="AP988" i="1"/>
  <c r="AP987" i="1"/>
  <c r="AP986" i="1"/>
  <c r="AP985" i="1"/>
  <c r="AP984" i="1"/>
  <c r="AP983" i="1"/>
  <c r="AP982" i="1"/>
  <c r="AP981" i="1"/>
  <c r="AP980" i="1"/>
  <c r="AP979" i="1"/>
  <c r="AP978" i="1"/>
  <c r="AP977" i="1"/>
  <c r="AP976" i="1"/>
  <c r="AP975" i="1"/>
  <c r="AP974" i="1"/>
  <c r="AP973" i="1"/>
  <c r="AP972" i="1"/>
  <c r="AP971" i="1"/>
  <c r="AP970" i="1"/>
  <c r="AP969" i="1"/>
  <c r="AP968" i="1"/>
  <c r="AP967" i="1"/>
  <c r="AP966" i="1"/>
  <c r="AP965" i="1"/>
  <c r="AP964" i="1"/>
  <c r="AP963" i="1"/>
  <c r="AP962" i="1"/>
  <c r="AP961" i="1"/>
  <c r="AP960" i="1"/>
  <c r="AP959" i="1"/>
  <c r="AP958" i="1"/>
  <c r="AP957" i="1"/>
  <c r="AP956" i="1"/>
  <c r="AP955" i="1"/>
  <c r="AP954" i="1"/>
  <c r="AP953" i="1"/>
  <c r="AP952" i="1"/>
  <c r="AP951" i="1"/>
  <c r="AP950" i="1"/>
  <c r="AP949" i="1"/>
  <c r="AP948" i="1"/>
  <c r="AP947" i="1"/>
  <c r="AP946" i="1"/>
  <c r="AP945" i="1"/>
  <c r="AP944" i="1"/>
  <c r="AP943" i="1"/>
  <c r="AP942" i="1"/>
  <c r="AP941" i="1"/>
  <c r="AP940" i="1"/>
  <c r="AP939" i="1"/>
  <c r="AP938" i="1"/>
  <c r="AP937" i="1"/>
  <c r="AP936" i="1"/>
  <c r="AP935" i="1"/>
  <c r="AP934" i="1"/>
  <c r="AP933" i="1"/>
  <c r="AP932" i="1"/>
  <c r="AP931" i="1"/>
  <c r="AP930" i="1"/>
  <c r="AP929" i="1"/>
  <c r="AP928" i="1"/>
  <c r="AP927" i="1"/>
  <c r="AP926" i="1"/>
  <c r="AP925" i="1"/>
  <c r="AP924" i="1"/>
  <c r="AP923" i="1"/>
  <c r="AP922" i="1"/>
  <c r="AP921" i="1"/>
  <c r="AP920" i="1"/>
  <c r="AP919" i="1"/>
  <c r="AP918" i="1"/>
  <c r="AP917" i="1"/>
  <c r="AP916" i="1"/>
  <c r="AP915" i="1"/>
  <c r="AP914" i="1"/>
  <c r="AP913" i="1"/>
  <c r="AP912" i="1"/>
  <c r="AP911" i="1"/>
  <c r="AP910" i="1"/>
  <c r="AP909" i="1"/>
  <c r="AP908" i="1"/>
  <c r="AP907" i="1"/>
  <c r="AP906" i="1"/>
  <c r="AP905" i="1"/>
  <c r="AP904" i="1"/>
  <c r="AP903" i="1"/>
  <c r="AP902" i="1"/>
  <c r="AP901" i="1"/>
  <c r="AP900" i="1"/>
  <c r="AP899" i="1"/>
  <c r="AP898" i="1"/>
  <c r="AP897" i="1"/>
  <c r="AP896" i="1"/>
  <c r="AP895" i="1"/>
  <c r="AP894" i="1"/>
  <c r="AP893" i="1"/>
  <c r="AP892" i="1"/>
  <c r="AP891" i="1"/>
  <c r="AP890" i="1"/>
  <c r="AP889" i="1"/>
  <c r="AP888" i="1"/>
  <c r="AP887" i="1"/>
  <c r="AP886" i="1"/>
  <c r="AP885" i="1"/>
  <c r="AP884" i="1"/>
  <c r="AP883" i="1"/>
  <c r="AP882" i="1"/>
  <c r="AP881" i="1"/>
  <c r="AP880" i="1"/>
  <c r="AP879" i="1"/>
  <c r="AP878" i="1"/>
  <c r="AP877" i="1"/>
  <c r="AP876" i="1"/>
  <c r="AP875" i="1"/>
  <c r="AP874" i="1"/>
  <c r="AP873" i="1"/>
  <c r="AP872" i="1"/>
  <c r="AP871" i="1"/>
  <c r="AP870" i="1"/>
  <c r="AP869" i="1"/>
  <c r="AP868" i="1"/>
  <c r="AP867" i="1"/>
  <c r="AP866" i="1"/>
  <c r="AP865" i="1"/>
  <c r="AP864" i="1"/>
  <c r="AP863" i="1"/>
  <c r="AP862" i="1"/>
  <c r="AP861" i="1"/>
  <c r="AP860" i="1"/>
  <c r="AP859" i="1"/>
  <c r="AP858" i="1"/>
  <c r="AP857" i="1"/>
  <c r="AP856" i="1"/>
  <c r="AP855" i="1"/>
  <c r="AP854" i="1"/>
  <c r="AP853" i="1"/>
  <c r="AP852" i="1"/>
  <c r="AP851" i="1"/>
  <c r="AP850" i="1"/>
  <c r="AP849" i="1"/>
  <c r="AP848" i="1"/>
  <c r="AP847" i="1"/>
  <c r="AP846" i="1"/>
  <c r="AP845" i="1"/>
  <c r="AP844" i="1"/>
  <c r="AP843" i="1"/>
  <c r="AP842" i="1"/>
  <c r="AP841" i="1"/>
  <c r="AP840" i="1"/>
  <c r="AP839" i="1"/>
  <c r="AP838" i="1"/>
  <c r="AP837" i="1"/>
  <c r="AP836" i="1"/>
  <c r="AP835" i="1"/>
  <c r="AP834" i="1"/>
  <c r="AP833" i="1"/>
  <c r="AP832" i="1"/>
  <c r="AP831" i="1"/>
  <c r="AP830" i="1"/>
  <c r="AP829" i="1"/>
  <c r="AP828" i="1"/>
  <c r="AP827" i="1"/>
  <c r="AP826" i="1"/>
  <c r="AP825" i="1"/>
  <c r="AP824" i="1"/>
  <c r="AP823" i="1"/>
  <c r="AP822" i="1"/>
  <c r="AP821" i="1"/>
  <c r="AP820" i="1"/>
  <c r="AP819" i="1"/>
  <c r="AP818" i="1"/>
  <c r="AP817" i="1"/>
  <c r="AP816" i="1"/>
  <c r="AP815" i="1"/>
  <c r="AP814" i="1"/>
  <c r="AP813" i="1"/>
  <c r="AP812" i="1"/>
  <c r="AP811" i="1"/>
  <c r="AP810" i="1"/>
  <c r="AP809" i="1"/>
  <c r="AP808" i="1"/>
  <c r="AP807" i="1"/>
  <c r="AP806" i="1"/>
  <c r="AP805" i="1"/>
  <c r="AP804" i="1"/>
  <c r="AP803" i="1"/>
  <c r="AP802" i="1"/>
  <c r="AP801" i="1"/>
  <c r="AP800" i="1"/>
  <c r="AP799" i="1"/>
  <c r="AP798" i="1"/>
  <c r="AP797" i="1"/>
  <c r="AP796" i="1"/>
  <c r="AP795" i="1"/>
  <c r="AP794" i="1"/>
  <c r="AP793" i="1"/>
  <c r="AP792" i="1"/>
  <c r="AP791" i="1"/>
  <c r="AP790" i="1"/>
  <c r="AP789" i="1"/>
  <c r="AP788" i="1"/>
  <c r="AP787" i="1"/>
  <c r="AP786" i="1"/>
  <c r="AP785" i="1"/>
  <c r="AP784" i="1"/>
  <c r="AP783" i="1"/>
  <c r="AP782" i="1"/>
  <c r="AP781" i="1"/>
  <c r="AP780" i="1"/>
  <c r="AP779" i="1"/>
  <c r="AP778" i="1"/>
  <c r="AP777" i="1"/>
  <c r="AP776" i="1"/>
  <c r="AP775" i="1"/>
  <c r="AP774" i="1"/>
  <c r="AP773" i="1"/>
  <c r="AP772" i="1"/>
  <c r="AP771" i="1"/>
  <c r="AP770" i="1"/>
  <c r="AP769" i="1"/>
  <c r="AP768" i="1"/>
  <c r="AP767" i="1"/>
  <c r="AP766" i="1"/>
  <c r="AP765" i="1"/>
  <c r="AP764" i="1"/>
  <c r="AP763" i="1"/>
  <c r="AP762" i="1"/>
  <c r="AP761" i="1"/>
  <c r="AP760" i="1"/>
  <c r="AP759" i="1"/>
  <c r="AP758" i="1"/>
  <c r="AP757" i="1"/>
  <c r="AP756" i="1"/>
  <c r="AP755" i="1"/>
  <c r="AP754" i="1"/>
  <c r="AP753" i="1"/>
  <c r="AP752" i="1"/>
  <c r="AP751" i="1"/>
  <c r="AP750" i="1"/>
  <c r="AP749" i="1"/>
  <c r="AP748" i="1"/>
  <c r="AP747" i="1"/>
  <c r="AP746" i="1"/>
  <c r="AP745" i="1"/>
  <c r="AP744" i="1"/>
  <c r="AP743" i="1"/>
  <c r="AP742" i="1"/>
  <c r="AP741" i="1"/>
  <c r="AP740" i="1"/>
  <c r="AP739" i="1"/>
  <c r="AP738" i="1"/>
  <c r="AP737" i="1"/>
  <c r="AP736" i="1"/>
  <c r="AP735" i="1"/>
  <c r="AP734" i="1"/>
  <c r="AP733" i="1"/>
  <c r="AP732" i="1"/>
  <c r="AP731" i="1"/>
  <c r="AP730" i="1"/>
  <c r="AP729" i="1"/>
  <c r="AP728" i="1"/>
  <c r="AP727" i="1"/>
  <c r="AP726" i="1"/>
  <c r="AP725" i="1"/>
  <c r="AP724" i="1"/>
  <c r="AP723" i="1"/>
  <c r="AP722" i="1"/>
  <c r="AP721" i="1"/>
  <c r="AP720" i="1"/>
  <c r="AP719" i="1"/>
  <c r="AP718" i="1"/>
  <c r="AP717" i="1"/>
  <c r="AP716" i="1"/>
  <c r="AP715" i="1"/>
  <c r="AP714" i="1"/>
  <c r="AP713" i="1"/>
  <c r="AP712" i="1"/>
  <c r="AP711" i="1"/>
  <c r="AP710" i="1"/>
  <c r="AP709" i="1"/>
  <c r="AP708" i="1"/>
  <c r="AP707" i="1"/>
  <c r="AP706" i="1"/>
  <c r="AP705" i="1"/>
  <c r="AP704" i="1"/>
  <c r="AP703" i="1"/>
  <c r="AP702" i="1"/>
  <c r="AP701" i="1"/>
  <c r="AP700" i="1"/>
  <c r="AP699" i="1"/>
  <c r="AP698" i="1"/>
  <c r="AP697" i="1"/>
  <c r="AP696" i="1"/>
  <c r="AP695" i="1"/>
  <c r="AP694" i="1"/>
  <c r="AP693" i="1"/>
  <c r="AP692" i="1"/>
  <c r="AP691" i="1"/>
  <c r="AP690" i="1"/>
  <c r="AP689" i="1"/>
  <c r="AP688" i="1"/>
  <c r="AP687" i="1"/>
  <c r="AP686" i="1"/>
  <c r="AP685" i="1"/>
  <c r="AP684" i="1"/>
  <c r="AP683" i="1"/>
  <c r="AP682" i="1"/>
  <c r="AP681" i="1"/>
  <c r="AP680" i="1"/>
  <c r="AP679" i="1"/>
  <c r="AP678" i="1"/>
  <c r="AP677" i="1"/>
  <c r="AP676" i="1"/>
  <c r="AP675" i="1"/>
  <c r="AP674" i="1"/>
  <c r="AP673" i="1"/>
  <c r="AP672" i="1"/>
  <c r="AP671" i="1"/>
  <c r="AP670" i="1"/>
  <c r="AP669" i="1"/>
  <c r="AP668" i="1"/>
  <c r="AP667" i="1"/>
  <c r="AP666" i="1"/>
  <c r="AP665" i="1"/>
  <c r="AP664" i="1"/>
  <c r="AP663" i="1"/>
  <c r="AP662" i="1"/>
  <c r="AP661" i="1"/>
  <c r="AP660" i="1"/>
  <c r="AP659" i="1"/>
  <c r="AP658" i="1"/>
  <c r="AP657" i="1"/>
  <c r="AP656" i="1"/>
  <c r="AP655" i="1"/>
  <c r="AP654" i="1"/>
  <c r="AP653" i="1"/>
  <c r="AP652" i="1"/>
  <c r="AP651" i="1"/>
  <c r="AP650" i="1"/>
  <c r="AP649" i="1"/>
  <c r="AP648" i="1"/>
  <c r="AP647" i="1"/>
  <c r="AP646" i="1"/>
  <c r="AP645" i="1"/>
  <c r="AP644" i="1"/>
  <c r="AP643" i="1"/>
  <c r="AP642" i="1"/>
  <c r="AP641" i="1"/>
  <c r="AP640" i="1"/>
  <c r="AP639" i="1"/>
  <c r="AP638" i="1"/>
  <c r="AP637" i="1"/>
  <c r="AP636" i="1"/>
  <c r="AP635" i="1"/>
  <c r="AP634" i="1"/>
  <c r="AP633" i="1"/>
  <c r="AP632" i="1"/>
  <c r="AP631" i="1"/>
  <c r="AP630" i="1"/>
  <c r="AP629" i="1"/>
  <c r="AP628" i="1"/>
  <c r="AP627" i="1"/>
  <c r="AP626" i="1"/>
  <c r="AP625" i="1"/>
  <c r="AP624" i="1"/>
  <c r="AP623" i="1"/>
  <c r="AP622" i="1"/>
  <c r="AP621" i="1"/>
  <c r="AP620" i="1"/>
  <c r="AP619" i="1"/>
  <c r="AP618" i="1"/>
  <c r="AP617" i="1"/>
  <c r="AP616" i="1"/>
  <c r="AP615" i="1"/>
  <c r="AP614" i="1"/>
  <c r="AP613" i="1"/>
  <c r="AP612" i="1"/>
  <c r="AP611" i="1"/>
  <c r="AP610" i="1"/>
  <c r="AP609" i="1"/>
  <c r="AP608" i="1"/>
  <c r="AP607" i="1"/>
  <c r="AP606" i="1"/>
  <c r="AP605" i="1"/>
  <c r="AP604" i="1"/>
  <c r="AP603" i="1"/>
  <c r="AP602" i="1"/>
  <c r="AP601" i="1"/>
  <c r="AP600" i="1"/>
  <c r="AP599" i="1"/>
  <c r="AP598" i="1"/>
  <c r="AP597" i="1"/>
  <c r="AP596" i="1"/>
  <c r="AP595" i="1"/>
  <c r="AP594" i="1"/>
  <c r="AP593" i="1"/>
  <c r="AP592" i="1"/>
  <c r="AP591" i="1"/>
  <c r="AP590" i="1"/>
  <c r="AP589" i="1"/>
  <c r="AP588" i="1"/>
  <c r="AP587" i="1"/>
  <c r="AP586" i="1"/>
  <c r="AP585" i="1"/>
  <c r="AP584" i="1"/>
  <c r="AP583" i="1"/>
  <c r="AP582" i="1"/>
  <c r="AP581" i="1"/>
  <c r="AP580" i="1"/>
  <c r="AP579" i="1"/>
  <c r="AP578" i="1"/>
  <c r="AP577" i="1"/>
  <c r="AP576" i="1"/>
  <c r="AP575" i="1"/>
  <c r="AP574" i="1"/>
  <c r="AP573" i="1"/>
  <c r="AP572" i="1"/>
  <c r="AP571" i="1"/>
  <c r="AP570" i="1"/>
  <c r="AP569" i="1"/>
  <c r="AP568" i="1"/>
  <c r="AP567" i="1"/>
  <c r="AP566" i="1"/>
  <c r="AP565" i="1"/>
  <c r="AP564" i="1"/>
  <c r="AP563" i="1"/>
  <c r="AP562" i="1"/>
  <c r="AP561" i="1"/>
  <c r="AP560" i="1"/>
  <c r="AP559" i="1"/>
  <c r="AP558" i="1"/>
  <c r="AP557" i="1"/>
  <c r="AP556" i="1"/>
  <c r="AP555" i="1"/>
  <c r="AP554" i="1"/>
  <c r="AP553" i="1"/>
  <c r="AP552" i="1"/>
  <c r="AP551" i="1"/>
  <c r="AP550" i="1"/>
  <c r="AP549" i="1"/>
  <c r="AP548" i="1"/>
  <c r="AP547" i="1"/>
  <c r="AP546" i="1"/>
  <c r="AP545" i="1"/>
  <c r="AP544" i="1"/>
  <c r="AP543" i="1"/>
  <c r="AP542" i="1"/>
  <c r="AP541" i="1"/>
  <c r="AP540" i="1"/>
  <c r="AP539" i="1"/>
  <c r="AP538" i="1"/>
  <c r="AP537" i="1"/>
  <c r="AP536" i="1"/>
  <c r="AP535" i="1"/>
  <c r="AP534" i="1"/>
  <c r="AP533" i="1"/>
  <c r="AP532" i="1"/>
  <c r="AP531" i="1"/>
  <c r="AP530" i="1"/>
  <c r="AP529" i="1"/>
  <c r="AP528" i="1"/>
  <c r="AP527" i="1"/>
  <c r="AP526" i="1"/>
  <c r="AP525" i="1"/>
  <c r="AP524" i="1"/>
  <c r="AP523" i="1"/>
  <c r="AP522" i="1"/>
  <c r="AP521" i="1"/>
  <c r="AP520" i="1"/>
  <c r="AP519" i="1"/>
  <c r="AP518" i="1"/>
  <c r="AP517" i="1"/>
  <c r="AP516" i="1"/>
  <c r="AP515" i="1"/>
  <c r="AP514" i="1"/>
  <c r="AP513" i="1"/>
  <c r="AP512" i="1"/>
  <c r="AP511" i="1"/>
  <c r="AP510" i="1"/>
  <c r="AP509" i="1"/>
  <c r="AP508" i="1"/>
  <c r="AP507" i="1"/>
  <c r="AP506" i="1"/>
  <c r="AP505" i="1"/>
  <c r="AP504" i="1"/>
  <c r="AP503" i="1"/>
  <c r="AP502" i="1"/>
  <c r="AP501" i="1"/>
  <c r="AP500" i="1"/>
  <c r="AP499" i="1"/>
  <c r="AP498" i="1"/>
  <c r="AP497" i="1"/>
  <c r="AP496" i="1"/>
  <c r="AP495" i="1"/>
  <c r="AP494" i="1"/>
  <c r="AP493" i="1"/>
  <c r="AP492" i="1"/>
  <c r="AP491" i="1"/>
  <c r="AP490" i="1"/>
  <c r="AP489" i="1"/>
  <c r="AP488" i="1"/>
  <c r="AP487" i="1"/>
  <c r="AP486" i="1"/>
  <c r="AP485" i="1"/>
  <c r="AP484" i="1"/>
  <c r="AP483" i="1"/>
  <c r="AP482" i="1"/>
  <c r="AP481" i="1"/>
  <c r="AP480" i="1"/>
  <c r="AP479" i="1"/>
  <c r="AP478" i="1"/>
  <c r="AP477" i="1"/>
  <c r="AP476" i="1"/>
  <c r="AP475" i="1"/>
  <c r="AP474" i="1"/>
  <c r="AP473" i="1"/>
  <c r="AP472" i="1"/>
  <c r="AP471" i="1"/>
  <c r="AP470" i="1"/>
  <c r="AP469" i="1"/>
  <c r="AP468" i="1"/>
  <c r="AP467" i="1"/>
  <c r="AP466" i="1"/>
  <c r="AP465" i="1"/>
  <c r="AP464" i="1"/>
  <c r="AP463" i="1"/>
  <c r="AP462" i="1"/>
  <c r="AP461" i="1"/>
  <c r="AP460" i="1"/>
  <c r="AP459" i="1"/>
  <c r="AP458" i="1"/>
  <c r="AP457" i="1"/>
  <c r="AP456" i="1"/>
  <c r="AP455" i="1"/>
  <c r="AP454" i="1"/>
  <c r="AP453" i="1"/>
  <c r="AP452" i="1"/>
  <c r="AP451" i="1"/>
  <c r="AP450" i="1"/>
  <c r="AP449" i="1"/>
  <c r="AP448" i="1"/>
  <c r="AP447" i="1"/>
  <c r="AP446" i="1"/>
  <c r="AP445" i="1"/>
  <c r="AP444" i="1"/>
  <c r="AP443" i="1"/>
  <c r="AP442" i="1"/>
  <c r="AP441" i="1"/>
  <c r="AP440" i="1"/>
  <c r="AP439" i="1"/>
  <c r="AP438" i="1"/>
  <c r="AP437" i="1"/>
  <c r="AP436" i="1"/>
  <c r="AP435" i="1"/>
  <c r="AP434" i="1"/>
  <c r="AP433" i="1"/>
  <c r="AP432" i="1"/>
  <c r="AP431" i="1"/>
  <c r="AP430" i="1"/>
  <c r="AP429" i="1"/>
  <c r="AP428" i="1"/>
  <c r="AP427" i="1"/>
  <c r="AP426" i="1"/>
  <c r="AP425" i="1"/>
  <c r="AP424" i="1"/>
  <c r="AP423" i="1"/>
  <c r="AP422" i="1"/>
  <c r="AP421" i="1"/>
  <c r="AP420" i="1"/>
  <c r="AP419" i="1"/>
  <c r="AP418" i="1"/>
  <c r="AP417" i="1"/>
  <c r="AP416" i="1"/>
  <c r="AP415" i="1"/>
  <c r="AP414" i="1"/>
  <c r="AP413" i="1"/>
  <c r="AP412" i="1"/>
  <c r="AP411" i="1"/>
  <c r="AP410" i="1"/>
  <c r="AP409" i="1"/>
  <c r="AP408" i="1"/>
  <c r="AP407" i="1"/>
  <c r="AP406" i="1"/>
  <c r="AP405" i="1"/>
  <c r="AP404" i="1"/>
  <c r="AP403" i="1"/>
  <c r="AP402" i="1"/>
  <c r="AP401" i="1"/>
  <c r="AP400" i="1"/>
  <c r="AP399" i="1"/>
  <c r="AP398" i="1"/>
  <c r="AP397" i="1"/>
  <c r="AP396" i="1"/>
  <c r="AP395" i="1"/>
  <c r="AP394" i="1"/>
  <c r="AP393" i="1"/>
  <c r="AP392" i="1"/>
  <c r="AP391" i="1"/>
  <c r="AP390" i="1"/>
  <c r="AP389" i="1"/>
  <c r="AP388" i="1"/>
  <c r="AP387" i="1"/>
  <c r="AP386" i="1"/>
  <c r="AP385" i="1"/>
  <c r="AP384" i="1"/>
  <c r="AP383" i="1"/>
  <c r="AP382" i="1"/>
  <c r="AP381" i="1"/>
  <c r="AP380" i="1"/>
  <c r="AP379" i="1"/>
  <c r="AP378" i="1"/>
  <c r="AP377" i="1"/>
  <c r="AP376" i="1"/>
  <c r="AP375" i="1"/>
  <c r="AP374" i="1"/>
  <c r="AP373" i="1"/>
  <c r="AP372" i="1"/>
  <c r="AP371" i="1"/>
  <c r="AP370" i="1"/>
  <c r="AP369" i="1"/>
  <c r="AP368" i="1"/>
  <c r="AP367" i="1"/>
  <c r="AP366" i="1"/>
  <c r="AP365" i="1"/>
  <c r="AP364" i="1"/>
  <c r="AP363" i="1"/>
  <c r="AP362" i="1"/>
  <c r="AP361" i="1"/>
  <c r="AP360" i="1"/>
  <c r="AP359" i="1"/>
  <c r="AP358" i="1"/>
  <c r="AP357" i="1"/>
  <c r="AP356" i="1"/>
  <c r="AP355" i="1"/>
  <c r="AP354" i="1"/>
  <c r="AP353" i="1"/>
  <c r="AP352" i="1"/>
  <c r="AP351" i="1"/>
  <c r="AP350" i="1"/>
  <c r="AP349" i="1"/>
  <c r="AP348" i="1"/>
  <c r="AP347" i="1"/>
  <c r="AP346" i="1"/>
  <c r="AP345" i="1"/>
  <c r="AP344" i="1"/>
  <c r="AP343" i="1"/>
  <c r="AP342" i="1"/>
  <c r="AP341" i="1"/>
  <c r="AP340" i="1"/>
  <c r="AP339" i="1"/>
  <c r="AP338" i="1"/>
  <c r="AP337" i="1"/>
  <c r="AP336" i="1"/>
  <c r="AP335" i="1"/>
  <c r="AP334" i="1"/>
  <c r="AP333" i="1"/>
  <c r="AP332" i="1"/>
  <c r="AP331" i="1"/>
  <c r="AP330" i="1"/>
  <c r="AP329" i="1"/>
  <c r="AP328" i="1"/>
  <c r="AP327" i="1"/>
  <c r="AP326" i="1"/>
  <c r="AP325" i="1"/>
  <c r="AP324" i="1"/>
  <c r="AP323" i="1"/>
  <c r="AP322" i="1"/>
  <c r="AP321" i="1"/>
  <c r="AP320" i="1"/>
  <c r="AP319" i="1"/>
  <c r="AP318" i="1"/>
  <c r="AP317" i="1"/>
  <c r="AP316" i="1"/>
  <c r="AP315" i="1"/>
  <c r="AP314" i="1"/>
  <c r="AP313" i="1"/>
  <c r="AP312" i="1"/>
  <c r="AP311" i="1"/>
  <c r="AP310" i="1"/>
  <c r="AP309" i="1"/>
  <c r="AP308" i="1"/>
  <c r="AP307" i="1"/>
  <c r="AP306" i="1"/>
  <c r="AP305" i="1"/>
  <c r="AP304" i="1"/>
  <c r="AP303" i="1"/>
  <c r="AP302" i="1"/>
  <c r="AP301" i="1"/>
  <c r="AP300" i="1"/>
  <c r="AP299" i="1"/>
  <c r="AP298" i="1"/>
  <c r="AP297" i="1"/>
  <c r="AP296" i="1"/>
  <c r="AP295" i="1"/>
  <c r="AP294" i="1"/>
  <c r="AP293" i="1"/>
  <c r="AP292" i="1"/>
  <c r="AP291" i="1"/>
  <c r="AP290" i="1"/>
  <c r="AP289" i="1"/>
  <c r="AP288" i="1"/>
  <c r="AP287" i="1"/>
  <c r="AP286" i="1"/>
  <c r="AP285" i="1"/>
  <c r="AP284" i="1"/>
  <c r="AP283" i="1"/>
  <c r="AP282" i="1"/>
  <c r="AP281" i="1"/>
  <c r="AP280" i="1"/>
  <c r="AP279" i="1"/>
  <c r="AP278" i="1"/>
  <c r="AP277" i="1"/>
  <c r="AP276" i="1"/>
  <c r="AP275" i="1"/>
  <c r="AP274" i="1"/>
  <c r="AP273" i="1"/>
  <c r="AP272" i="1"/>
  <c r="AP271" i="1"/>
  <c r="AP270" i="1"/>
  <c r="AP269" i="1"/>
  <c r="AP268" i="1"/>
  <c r="AP267" i="1"/>
  <c r="AP266" i="1"/>
  <c r="AP265" i="1"/>
  <c r="AP264" i="1"/>
  <c r="AP263" i="1"/>
  <c r="AP262" i="1"/>
  <c r="AP261" i="1"/>
  <c r="AP260" i="1"/>
  <c r="AP259" i="1"/>
  <c r="AP258" i="1"/>
  <c r="AP257" i="1"/>
  <c r="AP256" i="1"/>
  <c r="AP255" i="1"/>
  <c r="AP254" i="1"/>
  <c r="AP253" i="1"/>
  <c r="AP252" i="1"/>
  <c r="AP251" i="1"/>
  <c r="AP250" i="1"/>
  <c r="AP249" i="1"/>
  <c r="AP248" i="1"/>
  <c r="AP247" i="1"/>
  <c r="AP246" i="1"/>
  <c r="AP245" i="1"/>
  <c r="AP244" i="1"/>
  <c r="AP243" i="1"/>
  <c r="AP242" i="1"/>
  <c r="AP241" i="1"/>
  <c r="AP240" i="1"/>
  <c r="AP239" i="1"/>
  <c r="AP238" i="1"/>
  <c r="AP237" i="1"/>
  <c r="AP236" i="1"/>
  <c r="AP235" i="1"/>
  <c r="AP234" i="1"/>
  <c r="AP233" i="1"/>
  <c r="AP232" i="1"/>
  <c r="AP231" i="1"/>
  <c r="AP230" i="1"/>
  <c r="AP229" i="1"/>
  <c r="AP228" i="1"/>
  <c r="AP227" i="1"/>
  <c r="AP226" i="1"/>
  <c r="AP225" i="1"/>
  <c r="AP224" i="1"/>
  <c r="AP223" i="1"/>
  <c r="AP222" i="1"/>
  <c r="AP221" i="1"/>
  <c r="AP220" i="1"/>
  <c r="AP219" i="1"/>
  <c r="AP218" i="1"/>
  <c r="AP217" i="1"/>
  <c r="AP216" i="1"/>
  <c r="AP215" i="1"/>
  <c r="AP214" i="1"/>
  <c r="AP213" i="1"/>
  <c r="AP212" i="1"/>
  <c r="AP211" i="1"/>
  <c r="AP210" i="1"/>
  <c r="AP209" i="1"/>
  <c r="AP208" i="1"/>
  <c r="AP207" i="1"/>
  <c r="AP206" i="1"/>
  <c r="AP205" i="1"/>
  <c r="AP204" i="1"/>
  <c r="AP203" i="1"/>
  <c r="AP202" i="1"/>
  <c r="AP201" i="1"/>
  <c r="AP200" i="1"/>
  <c r="AP199" i="1"/>
  <c r="AP198" i="1"/>
  <c r="AP197" i="1"/>
  <c r="AP196" i="1"/>
  <c r="AP195" i="1"/>
  <c r="AP194" i="1"/>
  <c r="AP193" i="1"/>
  <c r="AP192" i="1"/>
  <c r="AP191" i="1"/>
  <c r="AP190" i="1"/>
  <c r="AP189" i="1"/>
  <c r="AP188" i="1"/>
  <c r="AP187" i="1"/>
  <c r="AP186" i="1"/>
  <c r="AP185" i="1"/>
  <c r="AP184" i="1"/>
  <c r="AP183" i="1"/>
  <c r="AP182" i="1"/>
  <c r="AP181" i="1"/>
  <c r="AP180" i="1"/>
  <c r="AP179" i="1"/>
  <c r="AP178" i="1"/>
  <c r="AP177" i="1"/>
  <c r="AP176" i="1"/>
  <c r="AP175" i="1"/>
  <c r="AP174" i="1"/>
  <c r="AP173" i="1"/>
  <c r="AP172" i="1"/>
  <c r="AP171" i="1"/>
  <c r="AP170" i="1"/>
  <c r="AP169" i="1"/>
  <c r="AP168" i="1"/>
  <c r="AP167" i="1"/>
  <c r="AP166" i="1"/>
  <c r="AP165" i="1"/>
  <c r="AP164" i="1"/>
  <c r="AP163" i="1"/>
  <c r="AP162" i="1"/>
  <c r="AP161" i="1"/>
  <c r="AP160" i="1"/>
  <c r="AP159" i="1"/>
  <c r="AP158" i="1"/>
  <c r="AP157" i="1"/>
  <c r="AP156" i="1"/>
  <c r="AP155" i="1"/>
  <c r="AP154" i="1"/>
  <c r="AP153" i="1"/>
  <c r="AP152" i="1"/>
  <c r="AP151" i="1"/>
  <c r="AP150" i="1"/>
  <c r="AP149" i="1"/>
  <c r="AP148" i="1"/>
  <c r="AP147" i="1"/>
  <c r="AP146" i="1"/>
  <c r="AP145" i="1"/>
  <c r="AP144" i="1"/>
  <c r="AP143" i="1"/>
  <c r="AP142" i="1"/>
  <c r="AP141" i="1"/>
  <c r="AP140" i="1"/>
  <c r="AP139" i="1"/>
  <c r="AP138" i="1"/>
  <c r="AP137" i="1"/>
  <c r="AP136" i="1"/>
  <c r="AP135" i="1"/>
  <c r="AP134" i="1"/>
  <c r="AP133" i="1"/>
  <c r="AP132" i="1"/>
  <c r="AP131" i="1"/>
  <c r="AP130" i="1"/>
  <c r="AP129" i="1"/>
  <c r="AP128" i="1"/>
  <c r="AP127" i="1"/>
  <c r="AP126" i="1"/>
  <c r="AP125" i="1"/>
  <c r="AP124" i="1"/>
  <c r="AP123" i="1"/>
  <c r="AP122" i="1"/>
  <c r="AP121" i="1"/>
  <c r="AP120" i="1"/>
  <c r="AP119" i="1"/>
  <c r="AP118" i="1"/>
  <c r="AP117" i="1"/>
  <c r="AP116" i="1"/>
  <c r="AP115" i="1"/>
  <c r="AP114" i="1"/>
  <c r="AP113" i="1"/>
  <c r="AP112" i="1"/>
  <c r="AP111" i="1"/>
  <c r="AP110" i="1"/>
  <c r="AP109" i="1"/>
  <c r="AP108" i="1"/>
  <c r="AP107" i="1"/>
  <c r="AP106" i="1"/>
  <c r="AP105" i="1"/>
  <c r="AP104" i="1"/>
  <c r="AP103" i="1"/>
  <c r="AP102" i="1"/>
  <c r="AP101" i="1"/>
  <c r="AP100" i="1"/>
  <c r="AP99" i="1"/>
  <c r="AP98" i="1"/>
  <c r="AP97" i="1"/>
  <c r="AP96" i="1"/>
  <c r="AP95" i="1"/>
  <c r="AP94" i="1"/>
  <c r="AP93" i="1"/>
  <c r="AP92" i="1"/>
  <c r="AP91" i="1"/>
  <c r="AP90" i="1"/>
  <c r="AP89" i="1"/>
  <c r="AP88" i="1"/>
  <c r="AP87" i="1"/>
  <c r="AP77" i="1"/>
  <c r="BE1001" i="1"/>
  <c r="BE1002" i="1"/>
  <c r="BE1003" i="1"/>
  <c r="BE1004" i="1"/>
  <c r="BE1005" i="1"/>
  <c r="BE1006" i="1"/>
  <c r="BE1007" i="1"/>
  <c r="BE1008" i="1"/>
  <c r="BE1009" i="1"/>
  <c r="BE1010" i="1"/>
  <c r="BE1011" i="1"/>
  <c r="BE1012" i="1"/>
  <c r="BE1013" i="1"/>
  <c r="BE1014" i="1"/>
  <c r="BE1015" i="1"/>
  <c r="BE1016" i="1"/>
  <c r="BE1017" i="1"/>
  <c r="BE1018" i="1"/>
  <c r="BE1019" i="1"/>
  <c r="BE1020" i="1"/>
  <c r="BE1021" i="1"/>
  <c r="BE1022" i="1"/>
  <c r="BE1023" i="1"/>
  <c r="BE1024" i="1"/>
  <c r="BE1025" i="1"/>
  <c r="BE1026" i="1"/>
  <c r="BE1027" i="1"/>
  <c r="BE1028" i="1"/>
  <c r="BE1029" i="1"/>
  <c r="BE1030" i="1"/>
  <c r="BE1031" i="1"/>
  <c r="BE1032" i="1"/>
  <c r="BE1033" i="1"/>
  <c r="BE1034" i="1"/>
  <c r="BE1035" i="1"/>
  <c r="BE1036" i="1"/>
  <c r="BE1037" i="1"/>
  <c r="BE1038" i="1"/>
  <c r="BE1039" i="1"/>
  <c r="BE1040" i="1"/>
  <c r="BE1041" i="1"/>
  <c r="BE1042" i="1"/>
  <c r="BE1043" i="1"/>
  <c r="BE1044" i="1"/>
  <c r="BE1045" i="1"/>
  <c r="BE1046" i="1"/>
  <c r="BE1047" i="1"/>
  <c r="BE1048" i="1"/>
  <c r="BE1049" i="1"/>
  <c r="BE1050" i="1"/>
  <c r="BE1051" i="1"/>
  <c r="BE1052" i="1"/>
  <c r="BE1053" i="1"/>
  <c r="BE1054" i="1"/>
  <c r="BE1055" i="1"/>
  <c r="BE1056" i="1"/>
  <c r="BE1057" i="1"/>
  <c r="BE1058" i="1"/>
  <c r="BE1059" i="1"/>
  <c r="BE1060" i="1"/>
  <c r="BE1061" i="1"/>
  <c r="BE1062" i="1"/>
  <c r="BE1063" i="1"/>
  <c r="BE1064" i="1"/>
  <c r="BE1065" i="1"/>
  <c r="BE1066" i="1"/>
  <c r="BE1067" i="1"/>
  <c r="BE1068" i="1"/>
  <c r="BE1069" i="1"/>
  <c r="BE1070" i="1"/>
  <c r="BE1071" i="1"/>
  <c r="BE1072" i="1"/>
  <c r="BE1073" i="1"/>
  <c r="BE1074" i="1"/>
  <c r="BE1075" i="1"/>
  <c r="BE1076" i="1"/>
  <c r="BE1077" i="1"/>
  <c r="BE1078" i="1"/>
  <c r="BE1079" i="1"/>
  <c r="BE1080" i="1"/>
  <c r="BE1081" i="1"/>
  <c r="BE1082" i="1"/>
  <c r="BE1083" i="1"/>
  <c r="BE1084" i="1"/>
  <c r="BE1085" i="1"/>
  <c r="BE1086" i="1"/>
  <c r="BE1087" i="1"/>
  <c r="BE1088" i="1"/>
  <c r="BE1089" i="1"/>
  <c r="BE1090" i="1"/>
  <c r="BE1091" i="1"/>
  <c r="BE1092" i="1"/>
  <c r="BE1093" i="1"/>
  <c r="BE1094" i="1"/>
  <c r="BE1095" i="1"/>
  <c r="BE1096" i="1"/>
  <c r="BE1097" i="1"/>
  <c r="BE1098" i="1"/>
  <c r="BE1099" i="1"/>
  <c r="BE1100" i="1"/>
  <c r="BE1101" i="1"/>
  <c r="BE1102" i="1"/>
  <c r="BE1103" i="1"/>
  <c r="AI28" i="7"/>
  <c r="AH28" i="7"/>
  <c r="AG28" i="7"/>
  <c r="AF28" i="7"/>
  <c r="AD28" i="7"/>
  <c r="AC28" i="7"/>
  <c r="AB28" i="7"/>
  <c r="AA28" i="7"/>
  <c r="AI27" i="7"/>
  <c r="AH27" i="7"/>
  <c r="AG27" i="7"/>
  <c r="AF27" i="7"/>
  <c r="AD27" i="7"/>
  <c r="AC27" i="7"/>
  <c r="AB27" i="7"/>
  <c r="AA27" i="7"/>
  <c r="AI26" i="7"/>
  <c r="AH26" i="7"/>
  <c r="AG26" i="7"/>
  <c r="AF26" i="7"/>
  <c r="AD26" i="7"/>
  <c r="AC26" i="7"/>
  <c r="AB26" i="7"/>
  <c r="AA26" i="7"/>
  <c r="AI25" i="7"/>
  <c r="AH25" i="7"/>
  <c r="AG25" i="7"/>
  <c r="AF25" i="7"/>
  <c r="AD25" i="7"/>
  <c r="AC25" i="7"/>
  <c r="AB25" i="7"/>
  <c r="AA25" i="7"/>
  <c r="AI24" i="7"/>
  <c r="AH24" i="7"/>
  <c r="AG24" i="7"/>
  <c r="AF24" i="7"/>
  <c r="AD24" i="7"/>
  <c r="AC24" i="7"/>
  <c r="AB24" i="7"/>
  <c r="AA24" i="7"/>
  <c r="AI23" i="7"/>
  <c r="AH23" i="7"/>
  <c r="AG23" i="7"/>
  <c r="AF23" i="7"/>
  <c r="AD23" i="7"/>
  <c r="AC23" i="7"/>
  <c r="AB23" i="7"/>
  <c r="AA23" i="7"/>
  <c r="AI22" i="7"/>
  <c r="AH22" i="7"/>
  <c r="AG22" i="7"/>
  <c r="AF22" i="7"/>
  <c r="AD22" i="7"/>
  <c r="AC22" i="7"/>
  <c r="AB22" i="7"/>
  <c r="AA22" i="7"/>
  <c r="AI21" i="7"/>
  <c r="AH21" i="7"/>
  <c r="AG21" i="7"/>
  <c r="AF21" i="7"/>
  <c r="AD21" i="7"/>
  <c r="AC21" i="7"/>
  <c r="AB21" i="7"/>
  <c r="AA21" i="7"/>
  <c r="AI20" i="7"/>
  <c r="AH20" i="7"/>
  <c r="AG20" i="7"/>
  <c r="AF20" i="7"/>
  <c r="AD20" i="7"/>
  <c r="AC20" i="7"/>
  <c r="AB20" i="7"/>
  <c r="AA20" i="7"/>
  <c r="AI19" i="7"/>
  <c r="AH19" i="7"/>
  <c r="AG19" i="7"/>
  <c r="AF19" i="7"/>
  <c r="AD19" i="7"/>
  <c r="AC19" i="7"/>
  <c r="AB19" i="7"/>
  <c r="AA19" i="7"/>
  <c r="AI18" i="7"/>
  <c r="AH18" i="7"/>
  <c r="AG18" i="7"/>
  <c r="AF18" i="7"/>
  <c r="AD18" i="7"/>
  <c r="AC18" i="7"/>
  <c r="AB18" i="7"/>
  <c r="AA18" i="7"/>
  <c r="AI17" i="7"/>
  <c r="AH17" i="7"/>
  <c r="AG17" i="7"/>
  <c r="AF17" i="7"/>
  <c r="AD17" i="7"/>
  <c r="AC17" i="7"/>
  <c r="AB17" i="7"/>
  <c r="AA17" i="7"/>
  <c r="AI16" i="7"/>
  <c r="AH16" i="7"/>
  <c r="AG16" i="7"/>
  <c r="AF16" i="7"/>
  <c r="AD16" i="7"/>
  <c r="AC16" i="7"/>
  <c r="AB16" i="7"/>
  <c r="AA16" i="7"/>
  <c r="AI15" i="7"/>
  <c r="AH15" i="7"/>
  <c r="AG15" i="7"/>
  <c r="AF15" i="7"/>
  <c r="AD15" i="7"/>
  <c r="AC15" i="7"/>
  <c r="AB15" i="7"/>
  <c r="AA15" i="7"/>
  <c r="AI14" i="7"/>
  <c r="AH14" i="7"/>
  <c r="AG14" i="7"/>
  <c r="AF14" i="7"/>
  <c r="AD14" i="7"/>
  <c r="AC14" i="7"/>
  <c r="AB14" i="7"/>
  <c r="AA14" i="7"/>
  <c r="AI13" i="7"/>
  <c r="AH13" i="7"/>
  <c r="AG13" i="7"/>
  <c r="AF13" i="7"/>
  <c r="AD13" i="7"/>
  <c r="AC13" i="7"/>
  <c r="AB13" i="7"/>
  <c r="AA13" i="7"/>
  <c r="AI12" i="7"/>
  <c r="AH12" i="7"/>
  <c r="AG12" i="7"/>
  <c r="AF12" i="7"/>
  <c r="AD12" i="7"/>
  <c r="AC12" i="7"/>
  <c r="AB12" i="7"/>
  <c r="AA12" i="7"/>
  <c r="AI11" i="7"/>
  <c r="AH11" i="7"/>
  <c r="AG11" i="7"/>
  <c r="AF11" i="7"/>
  <c r="AD11" i="7"/>
  <c r="AC11" i="7"/>
  <c r="AB11" i="7"/>
  <c r="AA11" i="7"/>
  <c r="AI10" i="7"/>
  <c r="AH10" i="7"/>
  <c r="AG10" i="7"/>
  <c r="AF10" i="7"/>
  <c r="AD10" i="7"/>
  <c r="AC10" i="7"/>
  <c r="AB10" i="7"/>
  <c r="AA10" i="7"/>
  <c r="AI9" i="7"/>
  <c r="AH9" i="7"/>
  <c r="AG9" i="7"/>
  <c r="AF9" i="7"/>
  <c r="AD9" i="7"/>
  <c r="AC9" i="7"/>
  <c r="AB9" i="7"/>
  <c r="AA9" i="7"/>
  <c r="AI8" i="7"/>
  <c r="AH8" i="7"/>
  <c r="AG8" i="7"/>
  <c r="AF8" i="7"/>
  <c r="AD8" i="7"/>
  <c r="AC8" i="7"/>
  <c r="AB8" i="7"/>
  <c r="AA8" i="7"/>
  <c r="AI7" i="7"/>
  <c r="AH7" i="7"/>
  <c r="AG7" i="7"/>
  <c r="AF7" i="7"/>
  <c r="AD7" i="7"/>
  <c r="AC7" i="7"/>
  <c r="AB7" i="7"/>
  <c r="AA7" i="7"/>
  <c r="M17" i="3"/>
  <c r="M16" i="3"/>
  <c r="M15" i="3"/>
  <c r="AX7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AU999" i="1"/>
  <c r="AU1000" i="1"/>
  <c r="AU1001" i="1"/>
  <c r="AU1002" i="1"/>
  <c r="AU1003" i="1"/>
  <c r="AU1004" i="1"/>
  <c r="AU1005" i="1"/>
  <c r="AU1006" i="1"/>
  <c r="AU1007" i="1"/>
  <c r="AU1008" i="1"/>
  <c r="AU1009" i="1"/>
  <c r="AU1010" i="1"/>
  <c r="AU1011" i="1"/>
  <c r="AU1012" i="1"/>
  <c r="AU1013" i="1"/>
  <c r="AU1014" i="1"/>
  <c r="AU1015" i="1"/>
  <c r="AU1016" i="1"/>
  <c r="AU1017" i="1"/>
  <c r="AU1018" i="1"/>
  <c r="AU1019" i="1"/>
  <c r="AU1020" i="1"/>
  <c r="AU1021" i="1"/>
  <c r="AU1022" i="1"/>
  <c r="AU1023" i="1"/>
  <c r="AU1024" i="1"/>
  <c r="AU1025" i="1"/>
  <c r="AU1026" i="1"/>
  <c r="AU1027" i="1"/>
  <c r="AU1028" i="1"/>
  <c r="AU1029" i="1"/>
  <c r="AU1030" i="1"/>
  <c r="AU1031" i="1"/>
  <c r="AU1032" i="1"/>
  <c r="AU1033" i="1"/>
  <c r="AU1034" i="1"/>
  <c r="AU1035" i="1"/>
  <c r="AU1036" i="1"/>
  <c r="AU1037" i="1"/>
  <c r="AU1038" i="1"/>
  <c r="AU1039" i="1"/>
  <c r="AU1040" i="1"/>
  <c r="AU1041" i="1"/>
  <c r="AU1042" i="1"/>
  <c r="AU1043" i="1"/>
  <c r="AU1044" i="1"/>
  <c r="AU1045" i="1"/>
  <c r="AU1046" i="1"/>
  <c r="AU1047" i="1"/>
  <c r="AU1048" i="1"/>
  <c r="AU1049" i="1"/>
  <c r="AU1050" i="1"/>
  <c r="AU1051" i="1"/>
  <c r="AU1052" i="1"/>
  <c r="AU1053" i="1"/>
  <c r="AU1054" i="1"/>
  <c r="AU1055" i="1"/>
  <c r="AU1056" i="1"/>
  <c r="AU1057" i="1"/>
  <c r="AU1058" i="1"/>
  <c r="AU1059" i="1"/>
  <c r="AU1060" i="1"/>
  <c r="AU1061" i="1"/>
  <c r="AU1062" i="1"/>
  <c r="AU1063" i="1"/>
  <c r="AU1064" i="1"/>
  <c r="AU1065" i="1"/>
  <c r="AU1066" i="1"/>
  <c r="AU1067" i="1"/>
  <c r="AU1068" i="1"/>
  <c r="AU1069" i="1"/>
  <c r="AU1070" i="1"/>
  <c r="AU1071" i="1"/>
  <c r="AU1072" i="1"/>
  <c r="AU1073" i="1"/>
  <c r="AU1074" i="1"/>
  <c r="AU1075" i="1"/>
  <c r="AU1076" i="1"/>
  <c r="AU1077" i="1"/>
  <c r="AU1078" i="1"/>
  <c r="AU1079" i="1"/>
  <c r="AU1080" i="1"/>
  <c r="AU1081" i="1"/>
  <c r="AU1082" i="1"/>
  <c r="AU1083" i="1"/>
  <c r="AU1084" i="1"/>
  <c r="AU1085" i="1"/>
  <c r="AU1086" i="1"/>
  <c r="AU1087" i="1"/>
  <c r="AU1088" i="1"/>
  <c r="AU1089" i="1"/>
  <c r="AU1090" i="1"/>
  <c r="AU1091" i="1"/>
  <c r="AU1092" i="1"/>
  <c r="AU1093" i="1"/>
  <c r="AU1094" i="1"/>
  <c r="AU1095" i="1"/>
  <c r="AU1096" i="1"/>
  <c r="AU1097" i="1"/>
  <c r="AU1098" i="1"/>
  <c r="AU1099" i="1"/>
  <c r="AU1100" i="1"/>
  <c r="AU1101" i="1"/>
  <c r="AU1102" i="1"/>
  <c r="AU1103" i="1"/>
  <c r="BD999" i="1"/>
  <c r="BD1000" i="1"/>
  <c r="BD1001" i="1"/>
  <c r="BD1002" i="1"/>
  <c r="BD1003" i="1"/>
  <c r="BD1004" i="1"/>
  <c r="BD1005" i="1"/>
  <c r="BD1006" i="1"/>
  <c r="BD1007" i="1"/>
  <c r="BD1008" i="1"/>
  <c r="BD1009" i="1"/>
  <c r="BD1010" i="1"/>
  <c r="BD1011" i="1"/>
  <c r="BD1012" i="1"/>
  <c r="BD1013" i="1"/>
  <c r="BD1014" i="1"/>
  <c r="BD1015" i="1"/>
  <c r="BD1016" i="1"/>
  <c r="BD1017" i="1"/>
  <c r="BD1018" i="1"/>
  <c r="BD1019" i="1"/>
  <c r="BD1020" i="1"/>
  <c r="BD1021" i="1"/>
  <c r="BD1022" i="1"/>
  <c r="BD1023" i="1"/>
  <c r="BD1024" i="1"/>
  <c r="BD1025" i="1"/>
  <c r="BD1026" i="1"/>
  <c r="BD1027" i="1"/>
  <c r="BD1028" i="1"/>
  <c r="BD1029" i="1"/>
  <c r="BD1030" i="1"/>
  <c r="BD1031" i="1"/>
  <c r="BD1032" i="1"/>
  <c r="BD1033" i="1"/>
  <c r="BD1034" i="1"/>
  <c r="BD1035" i="1"/>
  <c r="BD1036" i="1"/>
  <c r="BD1037" i="1"/>
  <c r="BD1038" i="1"/>
  <c r="BD1039" i="1"/>
  <c r="BD1040" i="1"/>
  <c r="BD1041" i="1"/>
  <c r="BD1042" i="1"/>
  <c r="BD1043" i="1"/>
  <c r="BD1044" i="1"/>
  <c r="BD1045" i="1"/>
  <c r="BD1046" i="1"/>
  <c r="BD1047" i="1"/>
  <c r="BD1048" i="1"/>
  <c r="BD1049" i="1"/>
  <c r="BD1050" i="1"/>
  <c r="BD1051" i="1"/>
  <c r="BD1052" i="1"/>
  <c r="BD1053" i="1"/>
  <c r="BD1054" i="1"/>
  <c r="BD1055" i="1"/>
  <c r="BD1056" i="1"/>
  <c r="BD1057" i="1"/>
  <c r="BD1058" i="1"/>
  <c r="BD1059" i="1"/>
  <c r="BD1060" i="1"/>
  <c r="BD1061" i="1"/>
  <c r="BD1062" i="1"/>
  <c r="BD1063" i="1"/>
  <c r="BD1064" i="1"/>
  <c r="BD1065" i="1"/>
  <c r="BD1066" i="1"/>
  <c r="BD1067" i="1"/>
  <c r="BD1068" i="1"/>
  <c r="BD1069" i="1"/>
  <c r="BD1070" i="1"/>
  <c r="BD1071" i="1"/>
  <c r="BD1072" i="1"/>
  <c r="BD1073" i="1"/>
  <c r="BD1074" i="1"/>
  <c r="BD1075" i="1"/>
  <c r="BD1076" i="1"/>
  <c r="BD1077" i="1"/>
  <c r="BD1078" i="1"/>
  <c r="BD1079" i="1"/>
  <c r="BD1080" i="1"/>
  <c r="BD1081" i="1"/>
  <c r="BD1082" i="1"/>
  <c r="BD1083" i="1"/>
  <c r="BD1084" i="1"/>
  <c r="BD1085" i="1"/>
  <c r="BD1086" i="1"/>
  <c r="BD1087" i="1"/>
  <c r="BD1088" i="1"/>
  <c r="BD1089" i="1"/>
  <c r="BD1090" i="1"/>
  <c r="BD1091" i="1"/>
  <c r="BD1092" i="1"/>
  <c r="BD1093" i="1"/>
  <c r="BD1094" i="1"/>
  <c r="BD1095" i="1"/>
  <c r="BD1096" i="1"/>
  <c r="BD1097" i="1"/>
  <c r="BD1098" i="1"/>
  <c r="BD1099" i="1"/>
  <c r="BD1100" i="1"/>
  <c r="BD1101" i="1"/>
  <c r="BD1102" i="1"/>
  <c r="BD1103" i="1"/>
  <c r="BF999" i="1"/>
  <c r="BF1000" i="1"/>
  <c r="BF1001" i="1"/>
  <c r="BF1002" i="1"/>
  <c r="BF1003" i="1"/>
  <c r="BF1004" i="1"/>
  <c r="BF1005" i="1"/>
  <c r="BF1006" i="1"/>
  <c r="BF1007" i="1"/>
  <c r="BF1008" i="1"/>
  <c r="BF1009" i="1"/>
  <c r="BF1010" i="1"/>
  <c r="BF1011" i="1"/>
  <c r="BF1012" i="1"/>
  <c r="BF1013" i="1"/>
  <c r="BF1014" i="1"/>
  <c r="BF1015" i="1"/>
  <c r="BF1016" i="1"/>
  <c r="BF1017" i="1"/>
  <c r="BF1018" i="1"/>
  <c r="BF1019" i="1"/>
  <c r="BF1020" i="1"/>
  <c r="BF1021" i="1"/>
  <c r="BF1022" i="1"/>
  <c r="BF1023" i="1"/>
  <c r="BF1024" i="1"/>
  <c r="BF1025" i="1"/>
  <c r="BF1026" i="1"/>
  <c r="BF1027" i="1"/>
  <c r="BF1028" i="1"/>
  <c r="BF1029" i="1"/>
  <c r="BF1030" i="1"/>
  <c r="BF1031" i="1"/>
  <c r="BF1032" i="1"/>
  <c r="BF1033" i="1"/>
  <c r="BF1034" i="1"/>
  <c r="BF1035" i="1"/>
  <c r="BF1036" i="1"/>
  <c r="BF1037" i="1"/>
  <c r="BF1038" i="1"/>
  <c r="BF1039" i="1"/>
  <c r="BF1040" i="1"/>
  <c r="BF1041" i="1"/>
  <c r="BF1042" i="1"/>
  <c r="BF1043" i="1"/>
  <c r="BF1044" i="1"/>
  <c r="BF1045" i="1"/>
  <c r="BF1046" i="1"/>
  <c r="BF1047" i="1"/>
  <c r="BF1048" i="1"/>
  <c r="BF1049" i="1"/>
  <c r="BF1050" i="1"/>
  <c r="BF1051" i="1"/>
  <c r="BF1052" i="1"/>
  <c r="BF1053" i="1"/>
  <c r="BF1054" i="1"/>
  <c r="BF1055" i="1"/>
  <c r="BF1056" i="1"/>
  <c r="BF1057" i="1"/>
  <c r="BF1058" i="1"/>
  <c r="BF1059" i="1"/>
  <c r="BF1060" i="1"/>
  <c r="BF1061" i="1"/>
  <c r="BF1062" i="1"/>
  <c r="BF1063" i="1"/>
  <c r="BF1064" i="1"/>
  <c r="BF1065" i="1"/>
  <c r="BF1066" i="1"/>
  <c r="BF1067" i="1"/>
  <c r="BF1068" i="1"/>
  <c r="BF1069" i="1"/>
  <c r="BF1070" i="1"/>
  <c r="BF1071" i="1"/>
  <c r="BF1072" i="1"/>
  <c r="BF1073" i="1"/>
  <c r="BF1074" i="1"/>
  <c r="BF1075" i="1"/>
  <c r="BF1076" i="1"/>
  <c r="BF1077" i="1"/>
  <c r="BF1078" i="1"/>
  <c r="BF1079" i="1"/>
  <c r="BF1080" i="1"/>
  <c r="BF1081" i="1"/>
  <c r="BF1082" i="1"/>
  <c r="BF1083" i="1"/>
  <c r="BF1084" i="1"/>
  <c r="BF1085" i="1"/>
  <c r="BF1086" i="1"/>
  <c r="BF1087" i="1"/>
  <c r="BF1088" i="1"/>
  <c r="BF1089" i="1"/>
  <c r="BF1090" i="1"/>
  <c r="BF1091" i="1"/>
  <c r="BF1092" i="1"/>
  <c r="BF1093" i="1"/>
  <c r="BF1094" i="1"/>
  <c r="BF1095" i="1"/>
  <c r="BF1096" i="1"/>
  <c r="BF1097" i="1"/>
  <c r="BF1098" i="1"/>
  <c r="BF1099" i="1"/>
  <c r="BF1100" i="1"/>
  <c r="BF1101" i="1"/>
  <c r="BF1102" i="1"/>
  <c r="BF1103" i="1"/>
  <c r="BF25" i="1"/>
  <c r="BD25" i="1"/>
  <c r="U25" i="1"/>
  <c r="U998" i="1"/>
  <c r="U997" i="1"/>
  <c r="U996" i="1"/>
  <c r="U995"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4" i="1"/>
  <c r="U23" i="1"/>
  <c r="U22" i="1"/>
  <c r="U21" i="1"/>
  <c r="U20" i="1"/>
  <c r="U19" i="1"/>
  <c r="U18" i="1"/>
  <c r="BF998" i="1"/>
  <c r="BF997" i="1"/>
  <c r="BF996" i="1"/>
  <c r="BF995" i="1"/>
  <c r="BF994" i="1"/>
  <c r="BF993" i="1"/>
  <c r="BF992" i="1"/>
  <c r="BF991" i="1"/>
  <c r="BF990" i="1"/>
  <c r="BF989" i="1"/>
  <c r="BF988" i="1"/>
  <c r="BF987" i="1"/>
  <c r="BF986" i="1"/>
  <c r="BF985" i="1"/>
  <c r="BF984" i="1"/>
  <c r="BF983" i="1"/>
  <c r="BF982" i="1"/>
  <c r="BF981" i="1"/>
  <c r="BF980" i="1"/>
  <c r="BF979" i="1"/>
  <c r="BF978" i="1"/>
  <c r="BF977" i="1"/>
  <c r="BF976" i="1"/>
  <c r="BF975" i="1"/>
  <c r="BF974" i="1"/>
  <c r="BF973" i="1"/>
  <c r="BF972" i="1"/>
  <c r="BF971" i="1"/>
  <c r="BF970" i="1"/>
  <c r="BF969" i="1"/>
  <c r="BF968" i="1"/>
  <c r="BF967" i="1"/>
  <c r="BF966" i="1"/>
  <c r="BF965" i="1"/>
  <c r="BF964" i="1"/>
  <c r="BF963" i="1"/>
  <c r="BF962" i="1"/>
  <c r="BF961" i="1"/>
  <c r="BF960" i="1"/>
  <c r="BF959" i="1"/>
  <c r="BF958" i="1"/>
  <c r="BF957" i="1"/>
  <c r="BF956" i="1"/>
  <c r="BF955" i="1"/>
  <c r="BF954" i="1"/>
  <c r="BF953" i="1"/>
  <c r="BF952" i="1"/>
  <c r="BF951" i="1"/>
  <c r="BF950" i="1"/>
  <c r="BF949" i="1"/>
  <c r="BF948" i="1"/>
  <c r="BF947" i="1"/>
  <c r="BF946" i="1"/>
  <c r="BF945" i="1"/>
  <c r="BF944" i="1"/>
  <c r="BF943" i="1"/>
  <c r="BF942" i="1"/>
  <c r="BF941" i="1"/>
  <c r="BF940" i="1"/>
  <c r="BF939" i="1"/>
  <c r="BF938" i="1"/>
  <c r="BF937" i="1"/>
  <c r="BF936" i="1"/>
  <c r="BF935" i="1"/>
  <c r="BF934" i="1"/>
  <c r="BF933" i="1"/>
  <c r="BF932" i="1"/>
  <c r="BF931" i="1"/>
  <c r="BF930" i="1"/>
  <c r="BF929" i="1"/>
  <c r="BF928" i="1"/>
  <c r="BF927" i="1"/>
  <c r="BF926" i="1"/>
  <c r="BF925" i="1"/>
  <c r="BF924" i="1"/>
  <c r="BF923" i="1"/>
  <c r="BF922" i="1"/>
  <c r="BF921" i="1"/>
  <c r="BF920" i="1"/>
  <c r="BF919" i="1"/>
  <c r="BF918" i="1"/>
  <c r="BF917" i="1"/>
  <c r="BF916" i="1"/>
  <c r="BF915" i="1"/>
  <c r="BF914" i="1"/>
  <c r="BF913" i="1"/>
  <c r="BF912" i="1"/>
  <c r="BF911" i="1"/>
  <c r="BF910" i="1"/>
  <c r="BF909" i="1"/>
  <c r="BF908" i="1"/>
  <c r="BF907" i="1"/>
  <c r="BF906" i="1"/>
  <c r="BF905" i="1"/>
  <c r="BF904" i="1"/>
  <c r="BF903" i="1"/>
  <c r="BF902" i="1"/>
  <c r="BF901" i="1"/>
  <c r="BF900" i="1"/>
  <c r="BF899" i="1"/>
  <c r="BF898" i="1"/>
  <c r="BF897" i="1"/>
  <c r="BF896" i="1"/>
  <c r="BF895" i="1"/>
  <c r="BF894" i="1"/>
  <c r="BF893" i="1"/>
  <c r="BF892" i="1"/>
  <c r="BF891" i="1"/>
  <c r="BF890" i="1"/>
  <c r="BF889" i="1"/>
  <c r="BF888" i="1"/>
  <c r="BF887" i="1"/>
  <c r="BF886" i="1"/>
  <c r="BF885" i="1"/>
  <c r="BF884" i="1"/>
  <c r="BF883" i="1"/>
  <c r="BF882" i="1"/>
  <c r="BF881" i="1"/>
  <c r="BF880" i="1"/>
  <c r="BF879" i="1"/>
  <c r="BF878" i="1"/>
  <c r="BF877" i="1"/>
  <c r="BF876" i="1"/>
  <c r="BF875" i="1"/>
  <c r="BF874" i="1"/>
  <c r="BF873" i="1"/>
  <c r="BF872" i="1"/>
  <c r="BF871" i="1"/>
  <c r="BF870" i="1"/>
  <c r="BF869" i="1"/>
  <c r="BF868" i="1"/>
  <c r="BF867" i="1"/>
  <c r="BF866" i="1"/>
  <c r="BF865" i="1"/>
  <c r="BF864" i="1"/>
  <c r="BF863" i="1"/>
  <c r="BF862" i="1"/>
  <c r="BF861" i="1"/>
  <c r="BF860" i="1"/>
  <c r="BF859" i="1"/>
  <c r="BF858" i="1"/>
  <c r="BF857" i="1"/>
  <c r="BF856" i="1"/>
  <c r="BF855" i="1"/>
  <c r="BF854" i="1"/>
  <c r="BF853" i="1"/>
  <c r="BF852" i="1"/>
  <c r="BF851" i="1"/>
  <c r="BF850" i="1"/>
  <c r="BF849" i="1"/>
  <c r="BF848" i="1"/>
  <c r="BF847" i="1"/>
  <c r="BF846" i="1"/>
  <c r="BF845" i="1"/>
  <c r="BF844" i="1"/>
  <c r="BF843" i="1"/>
  <c r="BF842" i="1"/>
  <c r="BF841" i="1"/>
  <c r="BF840" i="1"/>
  <c r="BF839" i="1"/>
  <c r="BF838" i="1"/>
  <c r="BF837" i="1"/>
  <c r="BF836" i="1"/>
  <c r="BF835" i="1"/>
  <c r="BF834" i="1"/>
  <c r="BF833" i="1"/>
  <c r="BF832" i="1"/>
  <c r="BF831" i="1"/>
  <c r="BF830" i="1"/>
  <c r="BF829" i="1"/>
  <c r="BF828" i="1"/>
  <c r="BF827" i="1"/>
  <c r="BF826" i="1"/>
  <c r="BF825" i="1"/>
  <c r="BF824" i="1"/>
  <c r="BF823" i="1"/>
  <c r="BF822" i="1"/>
  <c r="BF821" i="1"/>
  <c r="BF820" i="1"/>
  <c r="BF819" i="1"/>
  <c r="BF818" i="1"/>
  <c r="BF817" i="1"/>
  <c r="BF816" i="1"/>
  <c r="BF815" i="1"/>
  <c r="BF814" i="1"/>
  <c r="BF813" i="1"/>
  <c r="BF812" i="1"/>
  <c r="BF811" i="1"/>
  <c r="BF810" i="1"/>
  <c r="BF809" i="1"/>
  <c r="BF808" i="1"/>
  <c r="BF807" i="1"/>
  <c r="BF806" i="1"/>
  <c r="BF805" i="1"/>
  <c r="BF804" i="1"/>
  <c r="BF803" i="1"/>
  <c r="BF802" i="1"/>
  <c r="BF801" i="1"/>
  <c r="BF800" i="1"/>
  <c r="BF799" i="1"/>
  <c r="BF798" i="1"/>
  <c r="BF797" i="1"/>
  <c r="BF796" i="1"/>
  <c r="BF795" i="1"/>
  <c r="BF794" i="1"/>
  <c r="BF793" i="1"/>
  <c r="BF792" i="1"/>
  <c r="BF791" i="1"/>
  <c r="BF790" i="1"/>
  <c r="BF789" i="1"/>
  <c r="BF788" i="1"/>
  <c r="BF787" i="1"/>
  <c r="BF786" i="1"/>
  <c r="BF785" i="1"/>
  <c r="BF784" i="1"/>
  <c r="BF783" i="1"/>
  <c r="BF782" i="1"/>
  <c r="BF781" i="1"/>
  <c r="BF780" i="1"/>
  <c r="BF779" i="1"/>
  <c r="BF778" i="1"/>
  <c r="BF777" i="1"/>
  <c r="BF776" i="1"/>
  <c r="BF775" i="1"/>
  <c r="BF774" i="1"/>
  <c r="BF773" i="1"/>
  <c r="BF772" i="1"/>
  <c r="BF771" i="1"/>
  <c r="BF770" i="1"/>
  <c r="BF769" i="1"/>
  <c r="BF768" i="1"/>
  <c r="BF767" i="1"/>
  <c r="BF766" i="1"/>
  <c r="BF765" i="1"/>
  <c r="BF764" i="1"/>
  <c r="BF763" i="1"/>
  <c r="BF762" i="1"/>
  <c r="BF761" i="1"/>
  <c r="BF760" i="1"/>
  <c r="BF759" i="1"/>
  <c r="BF758" i="1"/>
  <c r="BF757" i="1"/>
  <c r="BF756" i="1"/>
  <c r="BF755" i="1"/>
  <c r="BF754" i="1"/>
  <c r="BF753" i="1"/>
  <c r="BF752" i="1"/>
  <c r="BF751" i="1"/>
  <c r="BF750" i="1"/>
  <c r="BF749" i="1"/>
  <c r="BF748" i="1"/>
  <c r="BF747" i="1"/>
  <c r="BF746" i="1"/>
  <c r="BF745" i="1"/>
  <c r="BF744" i="1"/>
  <c r="BF743" i="1"/>
  <c r="BF742" i="1"/>
  <c r="BF741" i="1"/>
  <c r="BF740" i="1"/>
  <c r="BF739" i="1"/>
  <c r="BF738" i="1"/>
  <c r="BF737" i="1"/>
  <c r="BF736" i="1"/>
  <c r="BF735" i="1"/>
  <c r="BF734" i="1"/>
  <c r="BF733" i="1"/>
  <c r="BF732" i="1"/>
  <c r="BF731" i="1"/>
  <c r="BF730" i="1"/>
  <c r="BF729" i="1"/>
  <c r="BF728" i="1"/>
  <c r="BF727" i="1"/>
  <c r="BF726" i="1"/>
  <c r="BF725" i="1"/>
  <c r="BF724" i="1"/>
  <c r="BF723" i="1"/>
  <c r="BF722" i="1"/>
  <c r="BF721" i="1"/>
  <c r="BF720" i="1"/>
  <c r="BF719" i="1"/>
  <c r="BF718" i="1"/>
  <c r="BF717" i="1"/>
  <c r="BF716" i="1"/>
  <c r="BF715" i="1"/>
  <c r="BF714" i="1"/>
  <c r="BF713" i="1"/>
  <c r="BF712" i="1"/>
  <c r="BF711" i="1"/>
  <c r="BF710" i="1"/>
  <c r="BF709" i="1"/>
  <c r="BF708" i="1"/>
  <c r="BF707" i="1"/>
  <c r="BF706" i="1"/>
  <c r="BF705" i="1"/>
  <c r="BF704" i="1"/>
  <c r="BF703" i="1"/>
  <c r="BF702" i="1"/>
  <c r="BF701" i="1"/>
  <c r="BF700" i="1"/>
  <c r="BF699" i="1"/>
  <c r="BF698" i="1"/>
  <c r="BF697" i="1"/>
  <c r="BF696" i="1"/>
  <c r="BF695" i="1"/>
  <c r="BF694" i="1"/>
  <c r="BF693" i="1"/>
  <c r="BF692" i="1"/>
  <c r="BF691" i="1"/>
  <c r="BF690" i="1"/>
  <c r="BF689" i="1"/>
  <c r="BF688" i="1"/>
  <c r="BF687" i="1"/>
  <c r="BF686" i="1"/>
  <c r="BF685" i="1"/>
  <c r="BF684" i="1"/>
  <c r="BF683" i="1"/>
  <c r="BF682" i="1"/>
  <c r="BF681" i="1"/>
  <c r="BF680" i="1"/>
  <c r="BF679" i="1"/>
  <c r="BF678" i="1"/>
  <c r="BF677" i="1"/>
  <c r="BF676" i="1"/>
  <c r="BF675" i="1"/>
  <c r="BF674" i="1"/>
  <c r="BF673" i="1"/>
  <c r="BF672" i="1"/>
  <c r="BF671" i="1"/>
  <c r="BF670" i="1"/>
  <c r="BF669" i="1"/>
  <c r="BF668" i="1"/>
  <c r="BF667" i="1"/>
  <c r="BF666" i="1"/>
  <c r="BF665" i="1"/>
  <c r="BF664" i="1"/>
  <c r="BF663" i="1"/>
  <c r="BF662" i="1"/>
  <c r="BF661" i="1"/>
  <c r="BF660" i="1"/>
  <c r="BF659" i="1"/>
  <c r="BF658" i="1"/>
  <c r="BF657" i="1"/>
  <c r="BF656" i="1"/>
  <c r="BF655" i="1"/>
  <c r="BF654" i="1"/>
  <c r="BF653" i="1"/>
  <c r="BF652" i="1"/>
  <c r="BF651" i="1"/>
  <c r="BF650" i="1"/>
  <c r="BF649" i="1"/>
  <c r="BF648" i="1"/>
  <c r="BF647" i="1"/>
  <c r="BF646" i="1"/>
  <c r="BF645" i="1"/>
  <c r="BF644" i="1"/>
  <c r="BF643" i="1"/>
  <c r="BF642" i="1"/>
  <c r="BF641" i="1"/>
  <c r="BF640" i="1"/>
  <c r="BF639" i="1"/>
  <c r="BF638" i="1"/>
  <c r="BF637" i="1"/>
  <c r="BF636" i="1"/>
  <c r="BF635" i="1"/>
  <c r="BF634" i="1"/>
  <c r="BF633" i="1"/>
  <c r="BF632" i="1"/>
  <c r="BF631" i="1"/>
  <c r="BF630" i="1"/>
  <c r="BF629" i="1"/>
  <c r="BF628" i="1"/>
  <c r="BF627" i="1"/>
  <c r="BF626" i="1"/>
  <c r="BF625" i="1"/>
  <c r="BF624" i="1"/>
  <c r="BF623" i="1"/>
  <c r="BF622" i="1"/>
  <c r="BF621" i="1"/>
  <c r="BF620" i="1"/>
  <c r="BF619" i="1"/>
  <c r="BF618" i="1"/>
  <c r="BF617" i="1"/>
  <c r="BF616" i="1"/>
  <c r="BF615" i="1"/>
  <c r="BF614" i="1"/>
  <c r="BF613" i="1"/>
  <c r="BF612" i="1"/>
  <c r="BF611" i="1"/>
  <c r="BF610" i="1"/>
  <c r="BF609" i="1"/>
  <c r="BF608" i="1"/>
  <c r="BF607" i="1"/>
  <c r="BF606" i="1"/>
  <c r="BF605" i="1"/>
  <c r="BF604" i="1"/>
  <c r="BF603" i="1"/>
  <c r="BF602" i="1"/>
  <c r="BF601" i="1"/>
  <c r="BF600" i="1"/>
  <c r="BF599" i="1"/>
  <c r="BF598" i="1"/>
  <c r="BF597" i="1"/>
  <c r="BF596" i="1"/>
  <c r="BF595" i="1"/>
  <c r="BF594" i="1"/>
  <c r="BF593" i="1"/>
  <c r="BF592" i="1"/>
  <c r="BF591" i="1"/>
  <c r="BF590" i="1"/>
  <c r="BF589" i="1"/>
  <c r="BF588" i="1"/>
  <c r="BF587" i="1"/>
  <c r="BF586" i="1"/>
  <c r="BF585" i="1"/>
  <c r="BF584" i="1"/>
  <c r="BF583" i="1"/>
  <c r="BF582" i="1"/>
  <c r="BF581" i="1"/>
  <c r="BF580" i="1"/>
  <c r="BF579" i="1"/>
  <c r="BF578" i="1"/>
  <c r="BF577" i="1"/>
  <c r="BF576" i="1"/>
  <c r="BF575" i="1"/>
  <c r="BF574" i="1"/>
  <c r="BF573" i="1"/>
  <c r="BF572" i="1"/>
  <c r="BF571" i="1"/>
  <c r="BF570" i="1"/>
  <c r="BF569" i="1"/>
  <c r="BF568" i="1"/>
  <c r="BF567" i="1"/>
  <c r="BF566" i="1"/>
  <c r="BF565" i="1"/>
  <c r="BF564" i="1"/>
  <c r="BF563" i="1"/>
  <c r="BF562" i="1"/>
  <c r="BF561" i="1"/>
  <c r="BF560" i="1"/>
  <c r="BF559" i="1"/>
  <c r="BF558" i="1"/>
  <c r="BF557" i="1"/>
  <c r="BF556" i="1"/>
  <c r="BF555" i="1"/>
  <c r="BF554" i="1"/>
  <c r="BF553" i="1"/>
  <c r="BF552" i="1"/>
  <c r="BF551" i="1"/>
  <c r="BF550" i="1"/>
  <c r="BF549" i="1"/>
  <c r="BF548" i="1"/>
  <c r="BF547" i="1"/>
  <c r="BF546" i="1"/>
  <c r="BF545" i="1"/>
  <c r="BF544" i="1"/>
  <c r="BF543" i="1"/>
  <c r="BF542" i="1"/>
  <c r="BF541" i="1"/>
  <c r="BF540" i="1"/>
  <c r="BF539" i="1"/>
  <c r="BF538" i="1"/>
  <c r="BF537" i="1"/>
  <c r="BF536" i="1"/>
  <c r="BF535" i="1"/>
  <c r="BF534" i="1"/>
  <c r="BF533" i="1"/>
  <c r="BF532" i="1"/>
  <c r="BF531" i="1"/>
  <c r="BF530" i="1"/>
  <c r="BF529" i="1"/>
  <c r="BF528" i="1"/>
  <c r="BF527" i="1"/>
  <c r="BF526" i="1"/>
  <c r="BF525" i="1"/>
  <c r="BF524" i="1"/>
  <c r="BF523" i="1"/>
  <c r="BF522" i="1"/>
  <c r="BF521" i="1"/>
  <c r="BF520" i="1"/>
  <c r="BF519" i="1"/>
  <c r="BF518" i="1"/>
  <c r="BF517" i="1"/>
  <c r="BF516" i="1"/>
  <c r="BF515" i="1"/>
  <c r="BF514" i="1"/>
  <c r="BF513" i="1"/>
  <c r="BF512" i="1"/>
  <c r="BF511" i="1"/>
  <c r="BF510" i="1"/>
  <c r="BF509" i="1"/>
  <c r="BF508" i="1"/>
  <c r="BF507" i="1"/>
  <c r="BF506" i="1"/>
  <c r="BF505" i="1"/>
  <c r="BF504" i="1"/>
  <c r="BF503" i="1"/>
  <c r="BF502" i="1"/>
  <c r="BF501" i="1"/>
  <c r="BF500" i="1"/>
  <c r="BF499" i="1"/>
  <c r="BF498" i="1"/>
  <c r="BF497" i="1"/>
  <c r="BF496" i="1"/>
  <c r="BF495" i="1"/>
  <c r="BF494" i="1"/>
  <c r="BF493" i="1"/>
  <c r="BF492" i="1"/>
  <c r="BF491" i="1"/>
  <c r="BF490" i="1"/>
  <c r="BF489" i="1"/>
  <c r="BF488" i="1"/>
  <c r="BF487" i="1"/>
  <c r="BF486" i="1"/>
  <c r="BF485" i="1"/>
  <c r="BF484" i="1"/>
  <c r="BF483" i="1"/>
  <c r="BF482" i="1"/>
  <c r="BF481" i="1"/>
  <c r="BF480" i="1"/>
  <c r="BF479" i="1"/>
  <c r="BF478" i="1"/>
  <c r="BF477" i="1"/>
  <c r="BF476" i="1"/>
  <c r="BF475" i="1"/>
  <c r="BF474" i="1"/>
  <c r="BF473" i="1"/>
  <c r="BF472" i="1"/>
  <c r="BF471" i="1"/>
  <c r="BF470" i="1"/>
  <c r="BF469" i="1"/>
  <c r="BF468" i="1"/>
  <c r="BF467" i="1"/>
  <c r="BF466" i="1"/>
  <c r="BF465" i="1"/>
  <c r="BF464" i="1"/>
  <c r="BF463" i="1"/>
  <c r="BF462" i="1"/>
  <c r="BF461" i="1"/>
  <c r="BF460" i="1"/>
  <c r="BF459" i="1"/>
  <c r="BF458" i="1"/>
  <c r="BF457" i="1"/>
  <c r="BF456" i="1"/>
  <c r="BF455" i="1"/>
  <c r="BF454" i="1"/>
  <c r="BF453" i="1"/>
  <c r="BF452" i="1"/>
  <c r="BF451" i="1"/>
  <c r="BF450" i="1"/>
  <c r="BF449" i="1"/>
  <c r="BF448" i="1"/>
  <c r="BF447" i="1"/>
  <c r="BF446" i="1"/>
  <c r="BF445" i="1"/>
  <c r="BF444" i="1"/>
  <c r="BF443" i="1"/>
  <c r="BF442" i="1"/>
  <c r="BF441" i="1"/>
  <c r="BF440" i="1"/>
  <c r="BF439" i="1"/>
  <c r="BF438" i="1"/>
  <c r="BF437" i="1"/>
  <c r="BF436" i="1"/>
  <c r="BF435" i="1"/>
  <c r="BF434" i="1"/>
  <c r="BF433" i="1"/>
  <c r="BF432" i="1"/>
  <c r="BF431" i="1"/>
  <c r="BF430" i="1"/>
  <c r="BF429" i="1"/>
  <c r="BF428" i="1"/>
  <c r="BF427" i="1"/>
  <c r="BF426" i="1"/>
  <c r="BF425" i="1"/>
  <c r="BF424" i="1"/>
  <c r="BF423" i="1"/>
  <c r="BF422" i="1"/>
  <c r="BF421" i="1"/>
  <c r="BF420" i="1"/>
  <c r="BF419" i="1"/>
  <c r="BF418" i="1"/>
  <c r="BF417" i="1"/>
  <c r="BF416" i="1"/>
  <c r="BF415" i="1"/>
  <c r="BF414" i="1"/>
  <c r="BF413" i="1"/>
  <c r="BF412" i="1"/>
  <c r="BF411" i="1"/>
  <c r="BF410" i="1"/>
  <c r="BF409" i="1"/>
  <c r="BF408" i="1"/>
  <c r="BF407" i="1"/>
  <c r="BF406" i="1"/>
  <c r="BF405" i="1"/>
  <c r="BF404" i="1"/>
  <c r="BF403" i="1"/>
  <c r="BF402" i="1"/>
  <c r="BF401" i="1"/>
  <c r="BF400" i="1"/>
  <c r="BF399" i="1"/>
  <c r="BF398" i="1"/>
  <c r="BF397" i="1"/>
  <c r="BF396" i="1"/>
  <c r="BF395" i="1"/>
  <c r="BF394" i="1"/>
  <c r="BF393" i="1"/>
  <c r="BF392" i="1"/>
  <c r="BF391" i="1"/>
  <c r="BF390" i="1"/>
  <c r="BF389" i="1"/>
  <c r="BF388" i="1"/>
  <c r="BF387" i="1"/>
  <c r="BF386" i="1"/>
  <c r="BF385" i="1"/>
  <c r="BF384" i="1"/>
  <c r="BF383" i="1"/>
  <c r="BF382" i="1"/>
  <c r="BF381" i="1"/>
  <c r="BF380" i="1"/>
  <c r="BF379" i="1"/>
  <c r="BF378" i="1"/>
  <c r="BF377" i="1"/>
  <c r="BF376" i="1"/>
  <c r="BF375" i="1"/>
  <c r="BF374" i="1"/>
  <c r="BF373" i="1"/>
  <c r="BF372" i="1"/>
  <c r="BF371" i="1"/>
  <c r="BF370" i="1"/>
  <c r="BF369" i="1"/>
  <c r="BF368" i="1"/>
  <c r="BF367" i="1"/>
  <c r="BF366" i="1"/>
  <c r="BF365" i="1"/>
  <c r="BF364" i="1"/>
  <c r="BF363" i="1"/>
  <c r="BF362" i="1"/>
  <c r="BF361" i="1"/>
  <c r="BF360" i="1"/>
  <c r="BF359" i="1"/>
  <c r="BF358" i="1"/>
  <c r="BF357" i="1"/>
  <c r="BF356" i="1"/>
  <c r="BF355" i="1"/>
  <c r="BF354" i="1"/>
  <c r="BF353" i="1"/>
  <c r="BF352" i="1"/>
  <c r="BF351" i="1"/>
  <c r="BF350" i="1"/>
  <c r="BF349" i="1"/>
  <c r="BF348" i="1"/>
  <c r="BF347" i="1"/>
  <c r="BF346" i="1"/>
  <c r="BF345" i="1"/>
  <c r="BF344" i="1"/>
  <c r="BF343" i="1"/>
  <c r="BF342" i="1"/>
  <c r="BF341" i="1"/>
  <c r="BF340" i="1"/>
  <c r="BF339" i="1"/>
  <c r="BF338" i="1"/>
  <c r="BF337" i="1"/>
  <c r="BF336" i="1"/>
  <c r="BF335" i="1"/>
  <c r="BF334" i="1"/>
  <c r="BF333" i="1"/>
  <c r="BF332" i="1"/>
  <c r="BF331" i="1"/>
  <c r="BF330" i="1"/>
  <c r="BF329" i="1"/>
  <c r="BF328" i="1"/>
  <c r="BF327" i="1"/>
  <c r="BF326" i="1"/>
  <c r="BF325" i="1"/>
  <c r="BF324" i="1"/>
  <c r="BF323" i="1"/>
  <c r="BF322" i="1"/>
  <c r="BF321" i="1"/>
  <c r="BF320" i="1"/>
  <c r="BF319" i="1"/>
  <c r="BF318" i="1"/>
  <c r="BF317" i="1"/>
  <c r="BF316" i="1"/>
  <c r="BF315" i="1"/>
  <c r="BF314" i="1"/>
  <c r="BF313" i="1"/>
  <c r="BF312" i="1"/>
  <c r="BF311" i="1"/>
  <c r="BF310" i="1"/>
  <c r="BF309" i="1"/>
  <c r="BF308" i="1"/>
  <c r="BF307" i="1"/>
  <c r="BF306" i="1"/>
  <c r="BF305" i="1"/>
  <c r="BF304" i="1"/>
  <c r="BF303" i="1"/>
  <c r="BF302" i="1"/>
  <c r="BF301" i="1"/>
  <c r="BF300" i="1"/>
  <c r="BF299" i="1"/>
  <c r="BF298" i="1"/>
  <c r="BF297" i="1"/>
  <c r="BF296" i="1"/>
  <c r="BF295" i="1"/>
  <c r="BF294" i="1"/>
  <c r="BF293" i="1"/>
  <c r="BF292" i="1"/>
  <c r="BF291" i="1"/>
  <c r="BF290" i="1"/>
  <c r="BF289" i="1"/>
  <c r="BF288" i="1"/>
  <c r="BF287" i="1"/>
  <c r="BF286" i="1"/>
  <c r="BF285" i="1"/>
  <c r="BF284" i="1"/>
  <c r="BF283" i="1"/>
  <c r="BF282" i="1"/>
  <c r="BF281" i="1"/>
  <c r="BF280" i="1"/>
  <c r="BF279" i="1"/>
  <c r="BF278" i="1"/>
  <c r="BF277" i="1"/>
  <c r="BF276" i="1"/>
  <c r="BF275" i="1"/>
  <c r="BF274" i="1"/>
  <c r="BF273" i="1"/>
  <c r="BF272" i="1"/>
  <c r="BF271" i="1"/>
  <c r="BF270" i="1"/>
  <c r="BF269" i="1"/>
  <c r="BF268" i="1"/>
  <c r="BF267" i="1"/>
  <c r="BF266" i="1"/>
  <c r="BF265" i="1"/>
  <c r="BF264" i="1"/>
  <c r="BF263" i="1"/>
  <c r="BF262" i="1"/>
  <c r="BF261" i="1"/>
  <c r="BF260" i="1"/>
  <c r="BF259" i="1"/>
  <c r="BF258" i="1"/>
  <c r="BF257" i="1"/>
  <c r="BF256" i="1"/>
  <c r="BF255" i="1"/>
  <c r="BF254" i="1"/>
  <c r="BF253" i="1"/>
  <c r="BF252" i="1"/>
  <c r="BF251" i="1"/>
  <c r="BF250" i="1"/>
  <c r="BF249" i="1"/>
  <c r="BF248" i="1"/>
  <c r="BF247" i="1"/>
  <c r="BF246" i="1"/>
  <c r="BF245" i="1"/>
  <c r="BF244" i="1"/>
  <c r="BF243" i="1"/>
  <c r="BF242" i="1"/>
  <c r="BF241" i="1"/>
  <c r="BF240" i="1"/>
  <c r="BF239" i="1"/>
  <c r="BF238" i="1"/>
  <c r="BF237" i="1"/>
  <c r="BF236" i="1"/>
  <c r="BF235" i="1"/>
  <c r="BF234" i="1"/>
  <c r="BF233" i="1"/>
  <c r="BF232" i="1"/>
  <c r="BF231" i="1"/>
  <c r="BF230" i="1"/>
  <c r="BF229" i="1"/>
  <c r="BF228" i="1"/>
  <c r="BF227" i="1"/>
  <c r="BF226" i="1"/>
  <c r="BF225" i="1"/>
  <c r="BF224" i="1"/>
  <c r="BF223" i="1"/>
  <c r="BF222" i="1"/>
  <c r="BF221" i="1"/>
  <c r="BF220" i="1"/>
  <c r="BF219" i="1"/>
  <c r="BF218" i="1"/>
  <c r="BF217" i="1"/>
  <c r="BF216" i="1"/>
  <c r="BF215" i="1"/>
  <c r="BF214" i="1"/>
  <c r="BF213" i="1"/>
  <c r="BF212" i="1"/>
  <c r="BF211" i="1"/>
  <c r="BF210" i="1"/>
  <c r="BF209" i="1"/>
  <c r="BF208" i="1"/>
  <c r="BF207" i="1"/>
  <c r="BF206" i="1"/>
  <c r="BF205" i="1"/>
  <c r="BF204" i="1"/>
  <c r="BF203" i="1"/>
  <c r="BF202" i="1"/>
  <c r="BF201" i="1"/>
  <c r="BF200" i="1"/>
  <c r="BF199" i="1"/>
  <c r="BF198" i="1"/>
  <c r="BF197" i="1"/>
  <c r="BF196" i="1"/>
  <c r="BF195" i="1"/>
  <c r="BF194" i="1"/>
  <c r="BF193" i="1"/>
  <c r="BF192" i="1"/>
  <c r="BF191" i="1"/>
  <c r="BF190" i="1"/>
  <c r="BF189" i="1"/>
  <c r="BF188" i="1"/>
  <c r="BF187" i="1"/>
  <c r="BF186" i="1"/>
  <c r="BF185" i="1"/>
  <c r="BF184" i="1"/>
  <c r="BF183" i="1"/>
  <c r="BF182" i="1"/>
  <c r="BF181" i="1"/>
  <c r="BF180" i="1"/>
  <c r="BF179" i="1"/>
  <c r="BF178" i="1"/>
  <c r="BF177" i="1"/>
  <c r="BF176" i="1"/>
  <c r="BF175" i="1"/>
  <c r="BF174" i="1"/>
  <c r="BF173" i="1"/>
  <c r="BF172" i="1"/>
  <c r="BF171" i="1"/>
  <c r="BF170" i="1"/>
  <c r="BF169" i="1"/>
  <c r="BF168" i="1"/>
  <c r="BF167" i="1"/>
  <c r="BF166" i="1"/>
  <c r="BF165" i="1"/>
  <c r="BF164" i="1"/>
  <c r="BF163" i="1"/>
  <c r="BF162" i="1"/>
  <c r="BF161" i="1"/>
  <c r="BF160" i="1"/>
  <c r="BF159" i="1"/>
  <c r="BF158" i="1"/>
  <c r="BF157" i="1"/>
  <c r="BF156" i="1"/>
  <c r="BF155" i="1"/>
  <c r="BF154" i="1"/>
  <c r="BF153" i="1"/>
  <c r="BF152" i="1"/>
  <c r="BF151" i="1"/>
  <c r="BF150" i="1"/>
  <c r="BF149" i="1"/>
  <c r="BF148" i="1"/>
  <c r="BF147" i="1"/>
  <c r="BF146" i="1"/>
  <c r="BF145" i="1"/>
  <c r="BF144" i="1"/>
  <c r="BF143" i="1"/>
  <c r="BF142" i="1"/>
  <c r="BF141" i="1"/>
  <c r="BF140" i="1"/>
  <c r="BF139" i="1"/>
  <c r="BF138" i="1"/>
  <c r="BF137" i="1"/>
  <c r="BF136" i="1"/>
  <c r="BF135" i="1"/>
  <c r="BF134" i="1"/>
  <c r="BF133" i="1"/>
  <c r="BF132" i="1"/>
  <c r="BF131" i="1"/>
  <c r="BF130" i="1"/>
  <c r="BF129" i="1"/>
  <c r="BF128" i="1"/>
  <c r="BF127" i="1"/>
  <c r="BF126" i="1"/>
  <c r="BF125" i="1"/>
  <c r="BF124" i="1"/>
  <c r="BF123" i="1"/>
  <c r="BF122" i="1"/>
  <c r="BF121" i="1"/>
  <c r="BF120" i="1"/>
  <c r="BF119" i="1"/>
  <c r="BF118" i="1"/>
  <c r="BF117" i="1"/>
  <c r="BF116" i="1"/>
  <c r="BF115" i="1"/>
  <c r="BF114" i="1"/>
  <c r="BF113" i="1"/>
  <c r="BF112" i="1"/>
  <c r="BF111" i="1"/>
  <c r="BF110" i="1"/>
  <c r="BF109" i="1"/>
  <c r="BF108" i="1"/>
  <c r="BF107" i="1"/>
  <c r="BF106" i="1"/>
  <c r="BF105" i="1"/>
  <c r="BF104" i="1"/>
  <c r="BF103" i="1"/>
  <c r="BF102" i="1"/>
  <c r="BF101" i="1"/>
  <c r="BF100" i="1"/>
  <c r="BF99" i="1"/>
  <c r="BF98" i="1"/>
  <c r="BF97" i="1"/>
  <c r="BF96" i="1"/>
  <c r="BF95" i="1"/>
  <c r="BF94" i="1"/>
  <c r="BF93" i="1"/>
  <c r="BF92" i="1"/>
  <c r="BF91" i="1"/>
  <c r="BF90" i="1"/>
  <c r="BF89" i="1"/>
  <c r="BF88" i="1"/>
  <c r="BF87" i="1"/>
  <c r="BF86" i="1"/>
  <c r="BF85" i="1"/>
  <c r="BF84" i="1"/>
  <c r="BF83" i="1"/>
  <c r="BF82" i="1"/>
  <c r="BF81" i="1"/>
  <c r="BF80" i="1"/>
  <c r="BF79" i="1"/>
  <c r="BF78" i="1"/>
  <c r="BF77" i="1"/>
  <c r="BF76" i="1"/>
  <c r="BF75" i="1"/>
  <c r="BF74" i="1"/>
  <c r="BF73" i="1"/>
  <c r="BF72" i="1"/>
  <c r="BF71" i="1"/>
  <c r="BF70" i="1"/>
  <c r="BF69" i="1"/>
  <c r="BF68" i="1"/>
  <c r="BF67" i="1"/>
  <c r="BF66" i="1"/>
  <c r="BF65" i="1"/>
  <c r="BF64" i="1"/>
  <c r="BF63" i="1"/>
  <c r="BF62" i="1"/>
  <c r="BF61" i="1"/>
  <c r="BF60" i="1"/>
  <c r="BF59" i="1"/>
  <c r="BF58" i="1"/>
  <c r="BF57" i="1"/>
  <c r="BF56" i="1"/>
  <c r="BF55" i="1"/>
  <c r="BF54" i="1"/>
  <c r="BF53" i="1"/>
  <c r="BF52" i="1"/>
  <c r="BF51" i="1"/>
  <c r="BF50" i="1"/>
  <c r="BF49" i="1"/>
  <c r="BF48" i="1"/>
  <c r="BF47" i="1"/>
  <c r="BF46" i="1"/>
  <c r="BF45" i="1"/>
  <c r="BF44" i="1"/>
  <c r="BF43" i="1"/>
  <c r="BF42" i="1"/>
  <c r="BF41" i="1"/>
  <c r="BF40" i="1"/>
  <c r="BF39" i="1"/>
  <c r="BF38" i="1"/>
  <c r="BF37" i="1"/>
  <c r="BF36" i="1"/>
  <c r="BF35" i="1"/>
  <c r="BF34" i="1"/>
  <c r="BF33" i="1"/>
  <c r="BF32" i="1"/>
  <c r="BF31" i="1"/>
  <c r="BF30" i="1"/>
  <c r="BF29" i="1"/>
  <c r="BF28" i="1"/>
  <c r="BF27" i="1"/>
  <c r="BF26" i="1"/>
  <c r="BF24" i="1"/>
  <c r="BF23" i="1"/>
  <c r="BF22" i="1"/>
  <c r="BF21" i="1"/>
  <c r="BF20" i="1"/>
  <c r="BF19" i="1"/>
  <c r="BF18" i="1"/>
  <c r="BF17" i="1"/>
  <c r="BF16" i="1"/>
  <c r="BF15" i="1"/>
  <c r="BF14" i="1"/>
  <c r="BF13" i="1"/>
  <c r="BF8" i="1"/>
  <c r="BF7" i="1"/>
  <c r="BF6" i="1"/>
  <c r="BF5" i="1"/>
  <c r="BF4" i="1"/>
  <c r="N4" i="1"/>
  <c r="BD998" i="1"/>
  <c r="BD997" i="1"/>
  <c r="BD996" i="1"/>
  <c r="BD995" i="1"/>
  <c r="BD994" i="1"/>
  <c r="BD993" i="1"/>
  <c r="BD992" i="1"/>
  <c r="BD991" i="1"/>
  <c r="BD990" i="1"/>
  <c r="BD989" i="1"/>
  <c r="BD988" i="1"/>
  <c r="BD987" i="1"/>
  <c r="BD986" i="1"/>
  <c r="BD985" i="1"/>
  <c r="BD984" i="1"/>
  <c r="BD983" i="1"/>
  <c r="BD982" i="1"/>
  <c r="BD981" i="1"/>
  <c r="BD980" i="1"/>
  <c r="BD979" i="1"/>
  <c r="BD978" i="1"/>
  <c r="BD977" i="1"/>
  <c r="BD976" i="1"/>
  <c r="BD975" i="1"/>
  <c r="BD974" i="1"/>
  <c r="BD973" i="1"/>
  <c r="BD972" i="1"/>
  <c r="BD971" i="1"/>
  <c r="BD970" i="1"/>
  <c r="BD969" i="1"/>
  <c r="BD968" i="1"/>
  <c r="BD967" i="1"/>
  <c r="BD966" i="1"/>
  <c r="BD965" i="1"/>
  <c r="BD964" i="1"/>
  <c r="BD963" i="1"/>
  <c r="BD962" i="1"/>
  <c r="BD961" i="1"/>
  <c r="BD960" i="1"/>
  <c r="BD959" i="1"/>
  <c r="BD958" i="1"/>
  <c r="BD957" i="1"/>
  <c r="BD956" i="1"/>
  <c r="BD955" i="1"/>
  <c r="BD954" i="1"/>
  <c r="BD953" i="1"/>
  <c r="BD952" i="1"/>
  <c r="BD951" i="1"/>
  <c r="BD950" i="1"/>
  <c r="BD949" i="1"/>
  <c r="BD948" i="1"/>
  <c r="BD947" i="1"/>
  <c r="BD946" i="1"/>
  <c r="BD945" i="1"/>
  <c r="BD944" i="1"/>
  <c r="BD943" i="1"/>
  <c r="BD942" i="1"/>
  <c r="BD941" i="1"/>
  <c r="BD940" i="1"/>
  <c r="BD939" i="1"/>
  <c r="BD938" i="1"/>
  <c r="BD937" i="1"/>
  <c r="BD936" i="1"/>
  <c r="BD935" i="1"/>
  <c r="BD934" i="1"/>
  <c r="BD933" i="1"/>
  <c r="BD932" i="1"/>
  <c r="BD931" i="1"/>
  <c r="BD930" i="1"/>
  <c r="BD929" i="1"/>
  <c r="BD928" i="1"/>
  <c r="BD927" i="1"/>
  <c r="BD926" i="1"/>
  <c r="BD925" i="1"/>
  <c r="BD924" i="1"/>
  <c r="BD923" i="1"/>
  <c r="BD922" i="1"/>
  <c r="BD921" i="1"/>
  <c r="BD920" i="1"/>
  <c r="BD919" i="1"/>
  <c r="BD918" i="1"/>
  <c r="BD917" i="1"/>
  <c r="BD916" i="1"/>
  <c r="BD915" i="1"/>
  <c r="BD914" i="1"/>
  <c r="BD913" i="1"/>
  <c r="BD912" i="1"/>
  <c r="BD911" i="1"/>
  <c r="BD910" i="1"/>
  <c r="BD909" i="1"/>
  <c r="BD908" i="1"/>
  <c r="BD907" i="1"/>
  <c r="BD906" i="1"/>
  <c r="BD905" i="1"/>
  <c r="BD904" i="1"/>
  <c r="BD903" i="1"/>
  <c r="BD902" i="1"/>
  <c r="BD901" i="1"/>
  <c r="BD900" i="1"/>
  <c r="BD899" i="1"/>
  <c r="BD898" i="1"/>
  <c r="BD897" i="1"/>
  <c r="BD896" i="1"/>
  <c r="BD895" i="1"/>
  <c r="BD894" i="1"/>
  <c r="BD893" i="1"/>
  <c r="BD892" i="1"/>
  <c r="BD891" i="1"/>
  <c r="BD890" i="1"/>
  <c r="BD889" i="1"/>
  <c r="BD888" i="1"/>
  <c r="BD887" i="1"/>
  <c r="BD886" i="1"/>
  <c r="BD885" i="1"/>
  <c r="BD884" i="1"/>
  <c r="BD883" i="1"/>
  <c r="BD882" i="1"/>
  <c r="BD881" i="1"/>
  <c r="BD880" i="1"/>
  <c r="BD879" i="1"/>
  <c r="BD878" i="1"/>
  <c r="BD877" i="1"/>
  <c r="BD876" i="1"/>
  <c r="BD875" i="1"/>
  <c r="BD874" i="1"/>
  <c r="BD873" i="1"/>
  <c r="BD872" i="1"/>
  <c r="BD871" i="1"/>
  <c r="BD870" i="1"/>
  <c r="BD869" i="1"/>
  <c r="BD868" i="1"/>
  <c r="BD867" i="1"/>
  <c r="BD866" i="1"/>
  <c r="BD865" i="1"/>
  <c r="BD864" i="1"/>
  <c r="BD863" i="1"/>
  <c r="BD862" i="1"/>
  <c r="BD861" i="1"/>
  <c r="BD860" i="1"/>
  <c r="BD859" i="1"/>
  <c r="BD858" i="1"/>
  <c r="BD857" i="1"/>
  <c r="BD856" i="1"/>
  <c r="BD855" i="1"/>
  <c r="BD854" i="1"/>
  <c r="BD853" i="1"/>
  <c r="BD852" i="1"/>
  <c r="BD851" i="1"/>
  <c r="BD850" i="1"/>
  <c r="BD849" i="1"/>
  <c r="BD848" i="1"/>
  <c r="BD847" i="1"/>
  <c r="BD846" i="1"/>
  <c r="BD845" i="1"/>
  <c r="BD844" i="1"/>
  <c r="BD843" i="1"/>
  <c r="BD842" i="1"/>
  <c r="BD841" i="1"/>
  <c r="BD840" i="1"/>
  <c r="BD839" i="1"/>
  <c r="BD838" i="1"/>
  <c r="BD837" i="1"/>
  <c r="BD836" i="1"/>
  <c r="BD835" i="1"/>
  <c r="BD834" i="1"/>
  <c r="BD833" i="1"/>
  <c r="BD832" i="1"/>
  <c r="BD831" i="1"/>
  <c r="BD830" i="1"/>
  <c r="BD829" i="1"/>
  <c r="BD828" i="1"/>
  <c r="BD827" i="1"/>
  <c r="BD826" i="1"/>
  <c r="BD825" i="1"/>
  <c r="BD824" i="1"/>
  <c r="BD823" i="1"/>
  <c r="BD822" i="1"/>
  <c r="BD821" i="1"/>
  <c r="BD820" i="1"/>
  <c r="BD819" i="1"/>
  <c r="BD818" i="1"/>
  <c r="BD817" i="1"/>
  <c r="BD816" i="1"/>
  <c r="BD815" i="1"/>
  <c r="BD814" i="1"/>
  <c r="BD813" i="1"/>
  <c r="BD812" i="1"/>
  <c r="BD811" i="1"/>
  <c r="BD810" i="1"/>
  <c r="BD809" i="1"/>
  <c r="BD808" i="1"/>
  <c r="BD807" i="1"/>
  <c r="BD806" i="1"/>
  <c r="BD805" i="1"/>
  <c r="BD804" i="1"/>
  <c r="BD803" i="1"/>
  <c r="BD802" i="1"/>
  <c r="BD801" i="1"/>
  <c r="BD800" i="1"/>
  <c r="BD799" i="1"/>
  <c r="BD798" i="1"/>
  <c r="BD797" i="1"/>
  <c r="BD796" i="1"/>
  <c r="BD795" i="1"/>
  <c r="BD794" i="1"/>
  <c r="BD793" i="1"/>
  <c r="BD792" i="1"/>
  <c r="BD791" i="1"/>
  <c r="BD790" i="1"/>
  <c r="BD789" i="1"/>
  <c r="BD788" i="1"/>
  <c r="BD787" i="1"/>
  <c r="BD786" i="1"/>
  <c r="BD785" i="1"/>
  <c r="BD784" i="1"/>
  <c r="BD783" i="1"/>
  <c r="BD782" i="1"/>
  <c r="BD781" i="1"/>
  <c r="BD780" i="1"/>
  <c r="BD779" i="1"/>
  <c r="BD778" i="1"/>
  <c r="BD777" i="1"/>
  <c r="BD776" i="1"/>
  <c r="BD775" i="1"/>
  <c r="BD774" i="1"/>
  <c r="BD773" i="1"/>
  <c r="BD772" i="1"/>
  <c r="BD771" i="1"/>
  <c r="BD770" i="1"/>
  <c r="BD769" i="1"/>
  <c r="BD768" i="1"/>
  <c r="BD767" i="1"/>
  <c r="BD766" i="1"/>
  <c r="BD765" i="1"/>
  <c r="BD764" i="1"/>
  <c r="BD763" i="1"/>
  <c r="BD762" i="1"/>
  <c r="BD761" i="1"/>
  <c r="BD760" i="1"/>
  <c r="BD759" i="1"/>
  <c r="BD758" i="1"/>
  <c r="BD757" i="1"/>
  <c r="BD756" i="1"/>
  <c r="BD755" i="1"/>
  <c r="BD754" i="1"/>
  <c r="BD753" i="1"/>
  <c r="BD752" i="1"/>
  <c r="BD751" i="1"/>
  <c r="BD750" i="1"/>
  <c r="BD749" i="1"/>
  <c r="BD748" i="1"/>
  <c r="BD747" i="1"/>
  <c r="BD746" i="1"/>
  <c r="BD745" i="1"/>
  <c r="BD744" i="1"/>
  <c r="BD743" i="1"/>
  <c r="BD742" i="1"/>
  <c r="BD741" i="1"/>
  <c r="BD740" i="1"/>
  <c r="BD739" i="1"/>
  <c r="BD738" i="1"/>
  <c r="BD737" i="1"/>
  <c r="BD736" i="1"/>
  <c r="BD735" i="1"/>
  <c r="BD734" i="1"/>
  <c r="BD733" i="1"/>
  <c r="BD732" i="1"/>
  <c r="BD731" i="1"/>
  <c r="BD730" i="1"/>
  <c r="BD729" i="1"/>
  <c r="BD728" i="1"/>
  <c r="BD727" i="1"/>
  <c r="BD726" i="1"/>
  <c r="BD725" i="1"/>
  <c r="BD724" i="1"/>
  <c r="BD723" i="1"/>
  <c r="BD722" i="1"/>
  <c r="BD721" i="1"/>
  <c r="BD720" i="1"/>
  <c r="BD719" i="1"/>
  <c r="BD718" i="1"/>
  <c r="BD717" i="1"/>
  <c r="BD716" i="1"/>
  <c r="BD715" i="1"/>
  <c r="BD714" i="1"/>
  <c r="BD713" i="1"/>
  <c r="BD712" i="1"/>
  <c r="BD711" i="1"/>
  <c r="BD710" i="1"/>
  <c r="BD709" i="1"/>
  <c r="BD708" i="1"/>
  <c r="BD707" i="1"/>
  <c r="BD706" i="1"/>
  <c r="BD705" i="1"/>
  <c r="BD704" i="1"/>
  <c r="BD703" i="1"/>
  <c r="BD702" i="1"/>
  <c r="BD701" i="1"/>
  <c r="BD700" i="1"/>
  <c r="BD699" i="1"/>
  <c r="BD698" i="1"/>
  <c r="BD697" i="1"/>
  <c r="BD696" i="1"/>
  <c r="BD695" i="1"/>
  <c r="BD694" i="1"/>
  <c r="BD693" i="1"/>
  <c r="BD692" i="1"/>
  <c r="BD691" i="1"/>
  <c r="BD690" i="1"/>
  <c r="BD689" i="1"/>
  <c r="BD688" i="1"/>
  <c r="BD687" i="1"/>
  <c r="BD686" i="1"/>
  <c r="BD685" i="1"/>
  <c r="BD684" i="1"/>
  <c r="BD683" i="1"/>
  <c r="BD682" i="1"/>
  <c r="BD681" i="1"/>
  <c r="BD680" i="1"/>
  <c r="BD679" i="1"/>
  <c r="BD678" i="1"/>
  <c r="BD677" i="1"/>
  <c r="BD676" i="1"/>
  <c r="BD675" i="1"/>
  <c r="BD674" i="1"/>
  <c r="BD673" i="1"/>
  <c r="BD672" i="1"/>
  <c r="BD671" i="1"/>
  <c r="BD670" i="1"/>
  <c r="BD669" i="1"/>
  <c r="BD668" i="1"/>
  <c r="BD667" i="1"/>
  <c r="BD666" i="1"/>
  <c r="BD665" i="1"/>
  <c r="BD664" i="1"/>
  <c r="BD663" i="1"/>
  <c r="BD662" i="1"/>
  <c r="BD661" i="1"/>
  <c r="BD660" i="1"/>
  <c r="BD659" i="1"/>
  <c r="BD658" i="1"/>
  <c r="BD657" i="1"/>
  <c r="BD656" i="1"/>
  <c r="BD655" i="1"/>
  <c r="BD654" i="1"/>
  <c r="BD653" i="1"/>
  <c r="BD652" i="1"/>
  <c r="BD651" i="1"/>
  <c r="BD650" i="1"/>
  <c r="BD649" i="1"/>
  <c r="BD648" i="1"/>
  <c r="BD647" i="1"/>
  <c r="BD646" i="1"/>
  <c r="BD645" i="1"/>
  <c r="BD644" i="1"/>
  <c r="BD643" i="1"/>
  <c r="BD642" i="1"/>
  <c r="BD641" i="1"/>
  <c r="BD640" i="1"/>
  <c r="BD639" i="1"/>
  <c r="BD638" i="1"/>
  <c r="BD637" i="1"/>
  <c r="BD636" i="1"/>
  <c r="BD635" i="1"/>
  <c r="BD634" i="1"/>
  <c r="BD633" i="1"/>
  <c r="BD632" i="1"/>
  <c r="BD631" i="1"/>
  <c r="BD630" i="1"/>
  <c r="BD629" i="1"/>
  <c r="BD628" i="1"/>
  <c r="BD627" i="1"/>
  <c r="BD626" i="1"/>
  <c r="BD625" i="1"/>
  <c r="BD624" i="1"/>
  <c r="BD623" i="1"/>
  <c r="BD622" i="1"/>
  <c r="BD621" i="1"/>
  <c r="BD620" i="1"/>
  <c r="BD619" i="1"/>
  <c r="BD618" i="1"/>
  <c r="BD617" i="1"/>
  <c r="BD616" i="1"/>
  <c r="BD615" i="1"/>
  <c r="BD614" i="1"/>
  <c r="BD613" i="1"/>
  <c r="BD612" i="1"/>
  <c r="BD611" i="1"/>
  <c r="BD610" i="1"/>
  <c r="BD609" i="1"/>
  <c r="BD608" i="1"/>
  <c r="BD607" i="1"/>
  <c r="BD606" i="1"/>
  <c r="BD605" i="1"/>
  <c r="BD604" i="1"/>
  <c r="BD603" i="1"/>
  <c r="BD602" i="1"/>
  <c r="BD601" i="1"/>
  <c r="BD600" i="1"/>
  <c r="BD599" i="1"/>
  <c r="BD598" i="1"/>
  <c r="BD597" i="1"/>
  <c r="BD596" i="1"/>
  <c r="BD595" i="1"/>
  <c r="BD594" i="1"/>
  <c r="BD593" i="1"/>
  <c r="BD592" i="1"/>
  <c r="BD591" i="1"/>
  <c r="BD590" i="1"/>
  <c r="BD589" i="1"/>
  <c r="BD588" i="1"/>
  <c r="BD587" i="1"/>
  <c r="BD586" i="1"/>
  <c r="BD585" i="1"/>
  <c r="BD584" i="1"/>
  <c r="BD583" i="1"/>
  <c r="BD582" i="1"/>
  <c r="BD581" i="1"/>
  <c r="BD580" i="1"/>
  <c r="BD579" i="1"/>
  <c r="BD578" i="1"/>
  <c r="BD577" i="1"/>
  <c r="BD576" i="1"/>
  <c r="BD575" i="1"/>
  <c r="BD574" i="1"/>
  <c r="BD573" i="1"/>
  <c r="BD572" i="1"/>
  <c r="BD571" i="1"/>
  <c r="BD570" i="1"/>
  <c r="BD569" i="1"/>
  <c r="BD568" i="1"/>
  <c r="BD567" i="1"/>
  <c r="BD566" i="1"/>
  <c r="BD565" i="1"/>
  <c r="BD564" i="1"/>
  <c r="BD563" i="1"/>
  <c r="BD562" i="1"/>
  <c r="BD561" i="1"/>
  <c r="BD560" i="1"/>
  <c r="BD559" i="1"/>
  <c r="BD558" i="1"/>
  <c r="BD557" i="1"/>
  <c r="BD556" i="1"/>
  <c r="BD555" i="1"/>
  <c r="BD554" i="1"/>
  <c r="BD553" i="1"/>
  <c r="BD552" i="1"/>
  <c r="BD551" i="1"/>
  <c r="BD550" i="1"/>
  <c r="BD549" i="1"/>
  <c r="BD548" i="1"/>
  <c r="BD547" i="1"/>
  <c r="BD546" i="1"/>
  <c r="BD545" i="1"/>
  <c r="BD544" i="1"/>
  <c r="BD543" i="1"/>
  <c r="BD542" i="1"/>
  <c r="BD541" i="1"/>
  <c r="BD540" i="1"/>
  <c r="BD539" i="1"/>
  <c r="BD538" i="1"/>
  <c r="BD537" i="1"/>
  <c r="BD536" i="1"/>
  <c r="BD535" i="1"/>
  <c r="BD534" i="1"/>
  <c r="BD533" i="1"/>
  <c r="BD532" i="1"/>
  <c r="BD531" i="1"/>
  <c r="BD530" i="1"/>
  <c r="BD529" i="1"/>
  <c r="BD528" i="1"/>
  <c r="BD527" i="1"/>
  <c r="BD526" i="1"/>
  <c r="BD525" i="1"/>
  <c r="BD524" i="1"/>
  <c r="BD523" i="1"/>
  <c r="BD522" i="1"/>
  <c r="BD521" i="1"/>
  <c r="BD520" i="1"/>
  <c r="BD519" i="1"/>
  <c r="BD518" i="1"/>
  <c r="BD517" i="1"/>
  <c r="BD516" i="1"/>
  <c r="BD515" i="1"/>
  <c r="BD514" i="1"/>
  <c r="BD513" i="1"/>
  <c r="BD512" i="1"/>
  <c r="BD511" i="1"/>
  <c r="BD510" i="1"/>
  <c r="BD509" i="1"/>
  <c r="BD508" i="1"/>
  <c r="BD507" i="1"/>
  <c r="BD506" i="1"/>
  <c r="BD505" i="1"/>
  <c r="BD504" i="1"/>
  <c r="BD503" i="1"/>
  <c r="BD502" i="1"/>
  <c r="BD501" i="1"/>
  <c r="BD500" i="1"/>
  <c r="BD499" i="1"/>
  <c r="BD498" i="1"/>
  <c r="BD497" i="1"/>
  <c r="BD496" i="1"/>
  <c r="BD495" i="1"/>
  <c r="BD494" i="1"/>
  <c r="BD493" i="1"/>
  <c r="BD492" i="1"/>
  <c r="BD491" i="1"/>
  <c r="BD490" i="1"/>
  <c r="BD489" i="1"/>
  <c r="BD488" i="1"/>
  <c r="BD487" i="1"/>
  <c r="BD486" i="1"/>
  <c r="BD485" i="1"/>
  <c r="BD484" i="1"/>
  <c r="BD483" i="1"/>
  <c r="BD482" i="1"/>
  <c r="BD481" i="1"/>
  <c r="BD480" i="1"/>
  <c r="BD479" i="1"/>
  <c r="BD478" i="1"/>
  <c r="BD477" i="1"/>
  <c r="BD476" i="1"/>
  <c r="BD475" i="1"/>
  <c r="BD474" i="1"/>
  <c r="BD473" i="1"/>
  <c r="BD472" i="1"/>
  <c r="BD471" i="1"/>
  <c r="BD470" i="1"/>
  <c r="BD469" i="1"/>
  <c r="BD468" i="1"/>
  <c r="BD467" i="1"/>
  <c r="BD466" i="1"/>
  <c r="BD465" i="1"/>
  <c r="BD464" i="1"/>
  <c r="BD463" i="1"/>
  <c r="BD462" i="1"/>
  <c r="BD461" i="1"/>
  <c r="BD460" i="1"/>
  <c r="BD459" i="1"/>
  <c r="BD458" i="1"/>
  <c r="BD457" i="1"/>
  <c r="BD456" i="1"/>
  <c r="BD455" i="1"/>
  <c r="BD454" i="1"/>
  <c r="BD453" i="1"/>
  <c r="BD452" i="1"/>
  <c r="BD451" i="1"/>
  <c r="BD450" i="1"/>
  <c r="BD449" i="1"/>
  <c r="BD448" i="1"/>
  <c r="BD447" i="1"/>
  <c r="BD446" i="1"/>
  <c r="BD445" i="1"/>
  <c r="BD444" i="1"/>
  <c r="BD443" i="1"/>
  <c r="BD442" i="1"/>
  <c r="BD441" i="1"/>
  <c r="BD440" i="1"/>
  <c r="BD439" i="1"/>
  <c r="BD438" i="1"/>
  <c r="BD437" i="1"/>
  <c r="BD436" i="1"/>
  <c r="BD435" i="1"/>
  <c r="BD434" i="1"/>
  <c r="BD433" i="1"/>
  <c r="BD432" i="1"/>
  <c r="BD431" i="1"/>
  <c r="BD430" i="1"/>
  <c r="BD429" i="1"/>
  <c r="BD428" i="1"/>
  <c r="BD427" i="1"/>
  <c r="BD426" i="1"/>
  <c r="BD425" i="1"/>
  <c r="BD424" i="1"/>
  <c r="BD423" i="1"/>
  <c r="BD422" i="1"/>
  <c r="BD421" i="1"/>
  <c r="BD420" i="1"/>
  <c r="BD419" i="1"/>
  <c r="BD418" i="1"/>
  <c r="BD417" i="1"/>
  <c r="BD416" i="1"/>
  <c r="BD415" i="1"/>
  <c r="BD414" i="1"/>
  <c r="BD413" i="1"/>
  <c r="BD412" i="1"/>
  <c r="BD411" i="1"/>
  <c r="BD410" i="1"/>
  <c r="BD409" i="1"/>
  <c r="BD408" i="1"/>
  <c r="BD407" i="1"/>
  <c r="BD406" i="1"/>
  <c r="BD405" i="1"/>
  <c r="BD404" i="1"/>
  <c r="BD403" i="1"/>
  <c r="BD402" i="1"/>
  <c r="BD401" i="1"/>
  <c r="BD400" i="1"/>
  <c r="BD399" i="1"/>
  <c r="BD398" i="1"/>
  <c r="BD397" i="1"/>
  <c r="BD396" i="1"/>
  <c r="BD395" i="1"/>
  <c r="BD394" i="1"/>
  <c r="BD393" i="1"/>
  <c r="BD392" i="1"/>
  <c r="BD391" i="1"/>
  <c r="BD390" i="1"/>
  <c r="BD389" i="1"/>
  <c r="BD388" i="1"/>
  <c r="BD387" i="1"/>
  <c r="BD386" i="1"/>
  <c r="BD385" i="1"/>
  <c r="BD384" i="1"/>
  <c r="BD383" i="1"/>
  <c r="BD382" i="1"/>
  <c r="BD381" i="1"/>
  <c r="BD380" i="1"/>
  <c r="BD379" i="1"/>
  <c r="BD378" i="1"/>
  <c r="BD377" i="1"/>
  <c r="BD376" i="1"/>
  <c r="BD375" i="1"/>
  <c r="BD374" i="1"/>
  <c r="BD373" i="1"/>
  <c r="BD372" i="1"/>
  <c r="BD371" i="1"/>
  <c r="BD370" i="1"/>
  <c r="BD369" i="1"/>
  <c r="BD368" i="1"/>
  <c r="BD367" i="1"/>
  <c r="BD366" i="1"/>
  <c r="BD365" i="1"/>
  <c r="BD364" i="1"/>
  <c r="BD363" i="1"/>
  <c r="BD362" i="1"/>
  <c r="BD361" i="1"/>
  <c r="BD360" i="1"/>
  <c r="BD359" i="1"/>
  <c r="BD358" i="1"/>
  <c r="BD357" i="1"/>
  <c r="BD356" i="1"/>
  <c r="BD355" i="1"/>
  <c r="BD354" i="1"/>
  <c r="BD353" i="1"/>
  <c r="BD352" i="1"/>
  <c r="BD351" i="1"/>
  <c r="BD350" i="1"/>
  <c r="BD349" i="1"/>
  <c r="BD348" i="1"/>
  <c r="BD347" i="1"/>
  <c r="BD346" i="1"/>
  <c r="BD345" i="1"/>
  <c r="BD344" i="1"/>
  <c r="BD343" i="1"/>
  <c r="BD342" i="1"/>
  <c r="BD341" i="1"/>
  <c r="BD340" i="1"/>
  <c r="BD339" i="1"/>
  <c r="BD338" i="1"/>
  <c r="BD337" i="1"/>
  <c r="BD336" i="1"/>
  <c r="BD335" i="1"/>
  <c r="BD334" i="1"/>
  <c r="BD333" i="1"/>
  <c r="BD332" i="1"/>
  <c r="BD331" i="1"/>
  <c r="BD330" i="1"/>
  <c r="BD329" i="1"/>
  <c r="BD328" i="1"/>
  <c r="BD327" i="1"/>
  <c r="BD326" i="1"/>
  <c r="BD325" i="1"/>
  <c r="BD324" i="1"/>
  <c r="BD323" i="1"/>
  <c r="BD322" i="1"/>
  <c r="BD321" i="1"/>
  <c r="BD320" i="1"/>
  <c r="BD319" i="1"/>
  <c r="BD318" i="1"/>
  <c r="BD317" i="1"/>
  <c r="BD316" i="1"/>
  <c r="BD315" i="1"/>
  <c r="BD314" i="1"/>
  <c r="BD313" i="1"/>
  <c r="BD312" i="1"/>
  <c r="BD311" i="1"/>
  <c r="BD310" i="1"/>
  <c r="BD309" i="1"/>
  <c r="BD308" i="1"/>
  <c r="BD307" i="1"/>
  <c r="BD306" i="1"/>
  <c r="BD305" i="1"/>
  <c r="BD304" i="1"/>
  <c r="BD303" i="1"/>
  <c r="BD302" i="1"/>
  <c r="BD301" i="1"/>
  <c r="BD300" i="1"/>
  <c r="BD299" i="1"/>
  <c r="BD298" i="1"/>
  <c r="BD297" i="1"/>
  <c r="BD296" i="1"/>
  <c r="BD295" i="1"/>
  <c r="BD294" i="1"/>
  <c r="BD293" i="1"/>
  <c r="BD292" i="1"/>
  <c r="BD291" i="1"/>
  <c r="BD290" i="1"/>
  <c r="BD289" i="1"/>
  <c r="BD288" i="1"/>
  <c r="BD287" i="1"/>
  <c r="BD286" i="1"/>
  <c r="BD285" i="1"/>
  <c r="BD284" i="1"/>
  <c r="BD283" i="1"/>
  <c r="BD282" i="1"/>
  <c r="BD281"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277" i="1"/>
  <c r="BD278" i="1"/>
  <c r="BD279" i="1"/>
  <c r="BD280" i="1"/>
  <c r="BD23" i="1"/>
  <c r="BD22" i="1"/>
  <c r="BD21" i="1"/>
  <c r="BD20" i="1"/>
  <c r="BD19" i="1"/>
  <c r="BD18" i="1"/>
  <c r="BD17" i="1"/>
  <c r="BD16" i="1"/>
  <c r="AP16" i="1" s="1"/>
  <c r="BD15" i="1"/>
  <c r="BD14" i="1"/>
  <c r="BD13" i="1"/>
  <c r="AP13" i="1" s="1"/>
  <c r="BD8" i="1"/>
  <c r="BD7" i="1"/>
  <c r="BD6" i="1"/>
  <c r="BD5" i="1"/>
  <c r="BD198" i="1"/>
  <c r="BD197" i="1"/>
  <c r="BD196" i="1"/>
  <c r="BD195" i="1"/>
  <c r="BD194" i="1"/>
  <c r="BD193" i="1"/>
  <c r="BD192" i="1"/>
  <c r="BD191" i="1"/>
  <c r="BD190" i="1"/>
  <c r="BD189" i="1"/>
  <c r="BD188" i="1"/>
  <c r="BD187" i="1"/>
  <c r="BD186" i="1"/>
  <c r="BD185" i="1"/>
  <c r="BD184" i="1"/>
  <c r="BD183" i="1"/>
  <c r="BD182" i="1"/>
  <c r="BD181" i="1"/>
  <c r="BD180" i="1"/>
  <c r="BD179" i="1"/>
  <c r="BD178" i="1"/>
  <c r="BD177" i="1"/>
  <c r="BD176" i="1"/>
  <c r="BD175" i="1"/>
  <c r="BD174" i="1"/>
  <c r="BD173" i="1"/>
  <c r="BD172" i="1"/>
  <c r="BD171" i="1"/>
  <c r="BD170" i="1"/>
  <c r="BD169" i="1"/>
  <c r="BD168" i="1"/>
  <c r="BD167" i="1"/>
  <c r="BD166" i="1"/>
  <c r="BD165" i="1"/>
  <c r="BD164" i="1"/>
  <c r="BD163" i="1"/>
  <c r="BD162" i="1"/>
  <c r="BD161" i="1"/>
  <c r="BD160" i="1"/>
  <c r="BD159" i="1"/>
  <c r="BD158" i="1"/>
  <c r="BD157" i="1"/>
  <c r="BD156" i="1"/>
  <c r="BD155" i="1"/>
  <c r="BD154" i="1"/>
  <c r="BD153" i="1"/>
  <c r="BD152" i="1"/>
  <c r="BD151" i="1"/>
  <c r="BD150" i="1"/>
  <c r="BD149" i="1"/>
  <c r="BD148" i="1"/>
  <c r="BD147" i="1"/>
  <c r="BD146" i="1"/>
  <c r="BD145" i="1"/>
  <c r="BD144" i="1"/>
  <c r="BD143" i="1"/>
  <c r="BD142" i="1"/>
  <c r="BD141" i="1"/>
  <c r="BD140" i="1"/>
  <c r="BD139" i="1"/>
  <c r="BD138" i="1"/>
  <c r="BD137" i="1"/>
  <c r="BD136" i="1"/>
  <c r="BD135" i="1"/>
  <c r="BD134" i="1"/>
  <c r="BD133" i="1"/>
  <c r="BD132" i="1"/>
  <c r="BD131" i="1"/>
  <c r="BD130" i="1"/>
  <c r="BD129" i="1"/>
  <c r="BD128" i="1"/>
  <c r="BD127" i="1"/>
  <c r="BD126" i="1"/>
  <c r="BD125" i="1"/>
  <c r="BD124" i="1"/>
  <c r="BD123" i="1"/>
  <c r="BD122" i="1"/>
  <c r="BD121" i="1"/>
  <c r="BD120" i="1"/>
  <c r="BD119" i="1"/>
  <c r="BD118" i="1"/>
  <c r="BD117" i="1"/>
  <c r="BD116" i="1"/>
  <c r="BD115" i="1"/>
  <c r="BD114" i="1"/>
  <c r="BD113" i="1"/>
  <c r="BD112" i="1"/>
  <c r="BD111" i="1"/>
  <c r="BD110" i="1"/>
  <c r="BD109" i="1"/>
  <c r="BD108" i="1"/>
  <c r="BD107" i="1"/>
  <c r="BD106" i="1"/>
  <c r="BD105" i="1"/>
  <c r="BD104" i="1"/>
  <c r="BD103" i="1"/>
  <c r="BD102" i="1"/>
  <c r="BD101" i="1"/>
  <c r="BD100" i="1"/>
  <c r="BD99" i="1"/>
  <c r="BD98" i="1"/>
  <c r="BD97" i="1"/>
  <c r="BD96" i="1"/>
  <c r="BD95" i="1"/>
  <c r="BD94" i="1"/>
  <c r="BD93" i="1"/>
  <c r="BD92" i="1"/>
  <c r="BD91" i="1"/>
  <c r="BD90" i="1"/>
  <c r="BD89" i="1"/>
  <c r="BD88" i="1"/>
  <c r="BD87" i="1"/>
  <c r="BD86" i="1"/>
  <c r="AP86" i="1" s="1"/>
  <c r="BD85" i="1"/>
  <c r="BD84" i="1"/>
  <c r="BD83" i="1"/>
  <c r="BD82" i="1"/>
  <c r="BD81" i="1"/>
  <c r="BD80" i="1"/>
  <c r="BD79" i="1"/>
  <c r="BD78" i="1"/>
  <c r="AP78" i="1" s="1"/>
  <c r="BD77" i="1"/>
  <c r="BD76" i="1"/>
  <c r="BD75" i="1"/>
  <c r="BD74" i="1"/>
  <c r="BD73" i="1"/>
  <c r="BD72" i="1"/>
  <c r="AP72" i="1" s="1"/>
  <c r="BD71" i="1"/>
  <c r="BD70" i="1"/>
  <c r="AP70" i="1" s="1"/>
  <c r="BD69" i="1"/>
  <c r="BD68" i="1"/>
  <c r="BD67" i="1"/>
  <c r="BD66" i="1"/>
  <c r="BD65" i="1"/>
  <c r="BD64" i="1"/>
  <c r="AP64" i="1" s="1"/>
  <c r="BD63" i="1"/>
  <c r="BD62" i="1"/>
  <c r="AP62" i="1" s="1"/>
  <c r="BD61" i="1"/>
  <c r="BD60" i="1"/>
  <c r="BD59" i="1"/>
  <c r="BD58" i="1"/>
  <c r="BD57" i="1"/>
  <c r="BD56" i="1"/>
  <c r="BD55" i="1"/>
  <c r="BD54" i="1"/>
  <c r="AP54" i="1" s="1"/>
  <c r="BD53" i="1"/>
  <c r="BD52" i="1"/>
  <c r="BD51" i="1"/>
  <c r="BD50" i="1"/>
  <c r="BD49" i="1"/>
  <c r="BD48" i="1"/>
  <c r="BD47" i="1"/>
  <c r="BD46" i="1"/>
  <c r="AP46" i="1" s="1"/>
  <c r="BD45" i="1"/>
  <c r="BD44" i="1"/>
  <c r="BD43" i="1"/>
  <c r="BD42" i="1"/>
  <c r="BD41" i="1"/>
  <c r="BD40" i="1"/>
  <c r="BD39" i="1"/>
  <c r="AP39" i="1" s="1"/>
  <c r="BD38" i="1"/>
  <c r="AP38" i="1" s="1"/>
  <c r="BD37" i="1"/>
  <c r="BD36" i="1"/>
  <c r="BD35" i="1"/>
  <c r="BD34" i="1"/>
  <c r="BD33" i="1"/>
  <c r="BD32" i="1"/>
  <c r="BD31" i="1"/>
  <c r="AP31" i="1" s="1"/>
  <c r="BD30" i="1"/>
  <c r="AP30" i="1" s="1"/>
  <c r="BD29" i="1"/>
  <c r="BD28" i="1"/>
  <c r="BD27" i="1"/>
  <c r="BD26" i="1"/>
  <c r="BD24" i="1"/>
  <c r="U17" i="1"/>
  <c r="U16" i="1"/>
  <c r="U15" i="1"/>
  <c r="U14" i="1"/>
  <c r="BD4" i="1"/>
  <c r="AP4" i="1" s="1"/>
  <c r="M14" i="3"/>
  <c r="M15" i="2"/>
  <c r="M14" i="2"/>
  <c r="M13" i="2"/>
  <c r="M13" i="3"/>
  <c r="M12" i="3"/>
  <c r="M11" i="3"/>
  <c r="M9" i="3"/>
  <c r="M8" i="3"/>
  <c r="M7" i="3"/>
  <c r="M6" i="3"/>
  <c r="M5" i="3"/>
  <c r="M4" i="3"/>
  <c r="M3" i="3"/>
  <c r="M2" i="3"/>
  <c r="M11" i="2"/>
  <c r="M10" i="2"/>
  <c r="M9" i="2"/>
  <c r="M8" i="2"/>
  <c r="M7" i="2"/>
  <c r="M6" i="2"/>
  <c r="M5" i="2"/>
  <c r="M4" i="2"/>
  <c r="R18" i="2"/>
  <c r="Q19" i="2"/>
  <c r="P4" i="2"/>
  <c r="O5" i="2"/>
  <c r="O6" i="2"/>
  <c r="O4" i="2"/>
  <c r="K33" i="7" l="1"/>
  <c r="AL33" i="7" s="1"/>
  <c r="J33" i="7"/>
  <c r="AK33" i="7" s="1"/>
  <c r="Q17" i="9" a="1"/>
  <c r="Q17" i="9" s="1"/>
  <c r="P17" i="9" a="1"/>
  <c r="P17" i="9" s="1"/>
  <c r="O17" i="9" a="1"/>
  <c r="O17" i="9" s="1"/>
  <c r="N17" i="9" a="1"/>
  <c r="N17" i="9" s="1"/>
  <c r="M17" i="9" a="1"/>
  <c r="M17" i="9" s="1"/>
  <c r="L17" i="9" a="1"/>
  <c r="L17" i="9" s="1"/>
  <c r="K17" i="9" a="1"/>
  <c r="K17" i="9" s="1"/>
  <c r="J17" i="9" a="1"/>
  <c r="J17" i="9" s="1"/>
  <c r="I17" i="9" a="1"/>
  <c r="I17" i="9" s="1"/>
  <c r="H17" i="9" a="1"/>
  <c r="H17" i="9" s="1"/>
  <c r="G17" i="9" a="1"/>
  <c r="G17" i="9" s="1"/>
  <c r="F17" i="9" a="1"/>
  <c r="F17" i="9" s="1"/>
  <c r="Q16" i="9" a="1"/>
  <c r="Q16" i="9" s="1"/>
  <c r="P16" i="9" a="1"/>
  <c r="P16" i="9" s="1"/>
  <c r="O16" i="9" a="1"/>
  <c r="O16" i="9" s="1"/>
  <c r="N16" i="9" a="1"/>
  <c r="N16" i="9" s="1"/>
  <c r="M16" i="9" a="1"/>
  <c r="M16" i="9" s="1"/>
  <c r="L16" i="9" a="1"/>
  <c r="L16" i="9" s="1"/>
  <c r="K16" i="9" a="1"/>
  <c r="K16" i="9" s="1"/>
  <c r="J16" i="9" a="1"/>
  <c r="J16" i="9" s="1"/>
  <c r="I16" i="9" a="1"/>
  <c r="I16" i="9" s="1"/>
  <c r="H16" i="9" a="1"/>
  <c r="H16" i="9" s="1"/>
  <c r="G16" i="9" a="1"/>
  <c r="G16" i="9" s="1"/>
  <c r="F16" i="9" a="1"/>
  <c r="F16" i="9" s="1"/>
  <c r="E18" i="9" a="1"/>
  <c r="E18" i="9" s="1"/>
  <c r="E19" i="9" a="1"/>
  <c r="E19" i="9" s="1"/>
  <c r="K32" i="7"/>
  <c r="AL32" i="7" s="1"/>
  <c r="J32" i="7"/>
  <c r="AK32" i="7" s="1"/>
  <c r="K31" i="7"/>
  <c r="AL31" i="7" s="1"/>
  <c r="J31" i="7"/>
  <c r="AK31" i="7" s="1"/>
  <c r="K30" i="7"/>
  <c r="AL30" i="7" s="1"/>
  <c r="J30" i="7"/>
  <c r="AK30" i="7" s="1"/>
  <c r="K29" i="7"/>
  <c r="AL29" i="7" s="1"/>
  <c r="J29" i="7"/>
  <c r="AK29" i="7" s="1"/>
  <c r="K28" i="7"/>
  <c r="AL28" i="7" s="1"/>
  <c r="J28" i="7"/>
  <c r="AK28" i="7" s="1"/>
  <c r="K27" i="7"/>
  <c r="AL27" i="7" s="1"/>
  <c r="J27" i="7"/>
  <c r="AK27" i="7" s="1"/>
  <c r="K26" i="7"/>
  <c r="AL26" i="7" s="1"/>
  <c r="J26" i="7"/>
  <c r="AK26" i="7" s="1"/>
  <c r="K25" i="7"/>
  <c r="AL25" i="7" s="1"/>
  <c r="J25" i="7"/>
  <c r="AK25" i="7" s="1"/>
  <c r="K24" i="7"/>
  <c r="AL24" i="7" s="1"/>
  <c r="J24" i="7"/>
  <c r="AK24" i="7" s="1"/>
  <c r="K23" i="7"/>
  <c r="AL23" i="7" s="1"/>
  <c r="J23" i="7"/>
  <c r="AK23" i="7" s="1"/>
  <c r="K22" i="7"/>
  <c r="AL22" i="7" s="1"/>
  <c r="J22" i="7"/>
  <c r="AK22" i="7" s="1"/>
  <c r="W21" i="7"/>
  <c r="AX21" i="7" s="1"/>
  <c r="W20" i="7"/>
  <c r="AX20" i="7" s="1"/>
  <c r="W19" i="7"/>
  <c r="AX19" i="7" s="1"/>
  <c r="W18" i="7"/>
  <c r="AX18" i="7" s="1"/>
  <c r="W17" i="7"/>
  <c r="AX17" i="7" s="1"/>
  <c r="W16" i="7"/>
  <c r="AX16" i="7" s="1"/>
  <c r="W15" i="7"/>
  <c r="AX15" i="7" s="1"/>
  <c r="W14" i="7"/>
  <c r="AX14" i="7" s="1"/>
  <c r="W13" i="7"/>
  <c r="AX13" i="7" s="1"/>
  <c r="W12" i="7"/>
  <c r="AX12" i="7" s="1"/>
  <c r="W11" i="7"/>
  <c r="AX11" i="7" s="1"/>
  <c r="W10" i="7"/>
  <c r="AX10" i="7" s="1"/>
  <c r="W9" i="7"/>
  <c r="AX9" i="7" s="1"/>
  <c r="W8" i="7"/>
  <c r="AX8" i="7" s="1"/>
  <c r="W7" i="7"/>
  <c r="AX7" i="7" s="1"/>
  <c r="Q19" i="7"/>
  <c r="AR19" i="7" s="1"/>
  <c r="R19" i="7"/>
  <c r="AS19" i="7" s="1"/>
  <c r="U19" i="7"/>
  <c r="AV19" i="7" s="1"/>
  <c r="S20" i="7"/>
  <c r="AT20" i="7" s="1"/>
  <c r="Q21" i="7"/>
  <c r="AR21" i="7" s="1"/>
  <c r="S21" i="7"/>
  <c r="AT21" i="7" s="1"/>
  <c r="T20" i="7"/>
  <c r="AU20" i="7" s="1"/>
  <c r="I21" i="7"/>
  <c r="BA21" i="7" s="1"/>
  <c r="T19" i="7"/>
  <c r="AU19" i="7" s="1"/>
  <c r="P19" i="7"/>
  <c r="AQ19" i="7" s="1"/>
  <c r="Q20" i="7"/>
  <c r="AR20" i="7" s="1"/>
  <c r="T21" i="7"/>
  <c r="AU21" i="7" s="1"/>
  <c r="R20" i="7"/>
  <c r="AS20" i="7" s="1"/>
  <c r="U21" i="7"/>
  <c r="AV21" i="7" s="1"/>
  <c r="I19" i="7"/>
  <c r="BA19" i="7" s="1"/>
  <c r="S19" i="7"/>
  <c r="AT19" i="7" s="1"/>
  <c r="U20" i="7"/>
  <c r="AV20" i="7" s="1"/>
  <c r="O19" i="7"/>
  <c r="AP19" i="7" s="1"/>
  <c r="R21" i="7"/>
  <c r="AS21" i="7" s="1"/>
  <c r="I20" i="7"/>
  <c r="BA20" i="7" s="1"/>
  <c r="L19" i="7"/>
  <c r="AM19" i="7" s="1"/>
  <c r="P21" i="7"/>
  <c r="AQ21" i="7" s="1"/>
  <c r="N19" i="7"/>
  <c r="AO19" i="7" s="1"/>
  <c r="N20" i="7"/>
  <c r="AO20" i="7" s="1"/>
  <c r="M21" i="7"/>
  <c r="AN21" i="7" s="1"/>
  <c r="O20" i="7"/>
  <c r="AP20" i="7" s="1"/>
  <c r="N21" i="7"/>
  <c r="AO21" i="7" s="1"/>
  <c r="M20" i="7"/>
  <c r="AN20" i="7" s="1"/>
  <c r="P20" i="7"/>
  <c r="AQ20" i="7" s="1"/>
  <c r="O21" i="7"/>
  <c r="AP21" i="7" s="1"/>
  <c r="K21" i="7"/>
  <c r="AL21" i="7" s="1"/>
  <c r="L21" i="7"/>
  <c r="AM21" i="7" s="1"/>
  <c r="J19" i="7"/>
  <c r="AK19" i="7" s="1"/>
  <c r="K19" i="7"/>
  <c r="AL19" i="7" s="1"/>
  <c r="J21" i="7"/>
  <c r="AK21" i="7" s="1"/>
  <c r="J20" i="7"/>
  <c r="AK20" i="7" s="1"/>
  <c r="K20" i="7"/>
  <c r="AL20" i="7" s="1"/>
  <c r="L20" i="7"/>
  <c r="AM20" i="7" s="1"/>
  <c r="AP34" i="1"/>
  <c r="AP20" i="1"/>
  <c r="AP32" i="1"/>
  <c r="AP50" i="1"/>
  <c r="AP66" i="1"/>
  <c r="AP82" i="1"/>
  <c r="AP27" i="1"/>
  <c r="AP35" i="1"/>
  <c r="AP43" i="1"/>
  <c r="AP51" i="1"/>
  <c r="AP59" i="1"/>
  <c r="AP67" i="1"/>
  <c r="AP75" i="1"/>
  <c r="AP83" i="1"/>
  <c r="AP21" i="1"/>
  <c r="AP6" i="1"/>
  <c r="AP26" i="1"/>
  <c r="AP42" i="1"/>
  <c r="AP74" i="1"/>
  <c r="AP8" i="1"/>
  <c r="AP28" i="1"/>
  <c r="AP36" i="1"/>
  <c r="AP44" i="1"/>
  <c r="AP52" i="1"/>
  <c r="AP60" i="1"/>
  <c r="AP68" i="1"/>
  <c r="AP76" i="1"/>
  <c r="AP84" i="1"/>
  <c r="AP14" i="1"/>
  <c r="AP22" i="1"/>
  <c r="AP25" i="1"/>
  <c r="AP58" i="1"/>
  <c r="AP29" i="1"/>
  <c r="AP37" i="1"/>
  <c r="AP45" i="1"/>
  <c r="AP53" i="1"/>
  <c r="AP61" i="1"/>
  <c r="AP69" i="1"/>
  <c r="AP85" i="1"/>
  <c r="AP15" i="1"/>
  <c r="AP23" i="1"/>
  <c r="AP47" i="1"/>
  <c r="AP55" i="1"/>
  <c r="AP63" i="1"/>
  <c r="AP71" i="1"/>
  <c r="AP79" i="1"/>
  <c r="AP5" i="1"/>
  <c r="AP17" i="1"/>
  <c r="AP48" i="1"/>
  <c r="AP56" i="1"/>
  <c r="AP80" i="1"/>
  <c r="AP18" i="1"/>
  <c r="AP40" i="1"/>
  <c r="AP24" i="1"/>
  <c r="AP33" i="1"/>
  <c r="AP41" i="1"/>
  <c r="AP49" i="1"/>
  <c r="AP57" i="1"/>
  <c r="AP65" i="1"/>
  <c r="AP73" i="1"/>
  <c r="AP81" i="1"/>
  <c r="AP7" i="1"/>
  <c r="AP19" i="1"/>
  <c r="N7" i="7"/>
  <c r="AO7" i="7" s="1"/>
  <c r="Q7" i="7"/>
  <c r="AR7" i="7" s="1"/>
  <c r="P7" i="7"/>
  <c r="AQ7" i="7" s="1"/>
  <c r="U7" i="7"/>
  <c r="AV7" i="7" s="1"/>
  <c r="J7" i="7"/>
  <c r="AK7" i="7" s="1"/>
  <c r="R7" i="7"/>
  <c r="AS7" i="7" s="1"/>
  <c r="K7" i="7"/>
  <c r="AL7" i="7" s="1"/>
  <c r="S7" i="7"/>
  <c r="AT7" i="7" s="1"/>
  <c r="I7" i="7"/>
  <c r="BA7" i="7" s="1"/>
  <c r="L7" i="7"/>
  <c r="AM7" i="7" s="1"/>
  <c r="T7" i="7"/>
  <c r="AU7" i="7" s="1"/>
  <c r="M7" i="7"/>
  <c r="AN7" i="7" s="1"/>
  <c r="O7" i="7"/>
  <c r="AP7" i="7" s="1"/>
  <c r="M19" i="7"/>
  <c r="AN19" i="7" s="1"/>
  <c r="S18" i="7"/>
  <c r="AT18" i="7" s="1"/>
  <c r="L18" i="7"/>
  <c r="AM18" i="7" s="1"/>
  <c r="R18" i="7"/>
  <c r="AS18" i="7" s="1"/>
  <c r="M18" i="7"/>
  <c r="AN18" i="7" s="1"/>
  <c r="T18" i="7"/>
  <c r="AU18" i="7" s="1"/>
  <c r="O18" i="7"/>
  <c r="AP18" i="7" s="1"/>
  <c r="P18" i="7"/>
  <c r="AQ18" i="7" s="1"/>
  <c r="N18" i="7"/>
  <c r="AO18" i="7" s="1"/>
  <c r="U18" i="7"/>
  <c r="AV18" i="7" s="1"/>
  <c r="J18" i="7"/>
  <c r="AK18" i="7" s="1"/>
  <c r="Q18" i="7"/>
  <c r="AR18" i="7" s="1"/>
  <c r="K18" i="7"/>
  <c r="AL18" i="7" s="1"/>
  <c r="AZ78" i="1"/>
  <c r="P11" i="7"/>
  <c r="AQ11" i="7" s="1"/>
  <c r="J15" i="7"/>
  <c r="AK15" i="7" s="1"/>
  <c r="U9" i="7"/>
  <c r="AV9" i="7" s="1"/>
  <c r="N9" i="7"/>
  <c r="AO9" i="7" s="1"/>
  <c r="M10" i="7"/>
  <c r="AN10" i="7" s="1"/>
  <c r="M9" i="7"/>
  <c r="AN9" i="7" s="1"/>
  <c r="L8" i="7"/>
  <c r="AM8" i="7" s="1"/>
  <c r="O10" i="7"/>
  <c r="AP10" i="7" s="1"/>
  <c r="N12" i="7"/>
  <c r="AO12" i="7" s="1"/>
  <c r="P8" i="7"/>
  <c r="AQ8" i="7" s="1"/>
  <c r="J11" i="7"/>
  <c r="AK11" i="7" s="1"/>
  <c r="Q10" i="7"/>
  <c r="AR10" i="7" s="1"/>
  <c r="U8" i="7"/>
  <c r="AV8" i="7" s="1"/>
  <c r="K11" i="7"/>
  <c r="AL11" i="7" s="1"/>
  <c r="S10" i="7"/>
  <c r="AT10" i="7" s="1"/>
  <c r="T11" i="7"/>
  <c r="AU11" i="7" s="1"/>
  <c r="S12" i="7"/>
  <c r="AT12" i="7" s="1"/>
  <c r="L9" i="7"/>
  <c r="AM9" i="7" s="1"/>
  <c r="O11" i="7"/>
  <c r="AP11" i="7" s="1"/>
  <c r="P12" i="7"/>
  <c r="AQ12" i="7" s="1"/>
  <c r="J16" i="7"/>
  <c r="AK16" i="7" s="1"/>
  <c r="J10" i="7"/>
  <c r="AK10" i="7" s="1"/>
  <c r="K13" i="7"/>
  <c r="AL13" i="7" s="1"/>
  <c r="J12" i="7"/>
  <c r="AK12" i="7" s="1"/>
  <c r="K8" i="7"/>
  <c r="AL8" i="7" s="1"/>
  <c r="O8" i="7"/>
  <c r="AP8" i="7" s="1"/>
  <c r="P9" i="7"/>
  <c r="AQ9" i="7" s="1"/>
  <c r="U10" i="7"/>
  <c r="AV10" i="7" s="1"/>
  <c r="M12" i="7"/>
  <c r="AN12" i="7" s="1"/>
  <c r="T8" i="7"/>
  <c r="AU8" i="7" s="1"/>
  <c r="J9" i="7"/>
  <c r="AK9" i="7" s="1"/>
  <c r="K10" i="7"/>
  <c r="AL10" i="7" s="1"/>
  <c r="L11" i="7"/>
  <c r="AM11" i="7" s="1"/>
  <c r="O13" i="7"/>
  <c r="AP13" i="7" s="1"/>
  <c r="J8" i="7"/>
  <c r="AK8" i="7" s="1"/>
  <c r="K9" i="7"/>
  <c r="AL9" i="7" s="1"/>
  <c r="L10" i="7"/>
  <c r="AM10" i="7" s="1"/>
  <c r="M11" i="7"/>
  <c r="AN11" i="7" s="1"/>
  <c r="P13" i="7"/>
  <c r="AQ13" i="7" s="1"/>
  <c r="N8" i="7"/>
  <c r="AO8" i="7" s="1"/>
  <c r="J13" i="7"/>
  <c r="AK13" i="7" s="1"/>
  <c r="T15" i="7"/>
  <c r="AU15" i="7" s="1"/>
  <c r="M8" i="7"/>
  <c r="AN8" i="7" s="1"/>
  <c r="O9" i="7"/>
  <c r="AP9" i="7" s="1"/>
  <c r="P10" i="7"/>
  <c r="AQ10" i="7" s="1"/>
  <c r="Q8" i="7"/>
  <c r="AR8" i="7" s="1"/>
  <c r="K12" i="7"/>
  <c r="AL12" i="7" s="1"/>
  <c r="L13" i="7"/>
  <c r="AM13" i="7" s="1"/>
  <c r="N10" i="7"/>
  <c r="AO10" i="7" s="1"/>
  <c r="Q9" i="7"/>
  <c r="AR9" i="7" s="1"/>
  <c r="T10" i="7"/>
  <c r="AU10" i="7" s="1"/>
  <c r="Q13" i="7"/>
  <c r="AR13" i="7" s="1"/>
  <c r="K15" i="7"/>
  <c r="AL15" i="7" s="1"/>
  <c r="M16" i="7"/>
  <c r="AN16" i="7" s="1"/>
  <c r="L12" i="7"/>
  <c r="AM12" i="7" s="1"/>
  <c r="M13" i="7"/>
  <c r="AN13" i="7" s="1"/>
  <c r="N11" i="7"/>
  <c r="AO11" i="7" s="1"/>
  <c r="R9" i="7"/>
  <c r="AS9" i="7" s="1"/>
  <c r="Q11" i="7"/>
  <c r="AR11" i="7" s="1"/>
  <c r="T13" i="7"/>
  <c r="AU13" i="7" s="1"/>
  <c r="O15" i="7"/>
  <c r="AP15" i="7" s="1"/>
  <c r="J17" i="7"/>
  <c r="AK17" i="7" s="1"/>
  <c r="S9" i="7"/>
  <c r="AT9" i="7" s="1"/>
  <c r="R11" i="7"/>
  <c r="AS11" i="7" s="1"/>
  <c r="N15" i="7"/>
  <c r="AO15" i="7" s="1"/>
  <c r="O12" i="7"/>
  <c r="AP12" i="7" s="1"/>
  <c r="N13" i="7"/>
  <c r="AO13" i="7" s="1"/>
  <c r="T9" i="7"/>
  <c r="AU9" i="7" s="1"/>
  <c r="S11" i="7"/>
  <c r="AT11" i="7" s="1"/>
  <c r="J14" i="7"/>
  <c r="AK14" i="7" s="1"/>
  <c r="Q14" i="7"/>
  <c r="AR14" i="7" s="1"/>
  <c r="T16" i="7"/>
  <c r="AU16" i="7" s="1"/>
  <c r="K14" i="7"/>
  <c r="AL14" i="7" s="1"/>
  <c r="R14" i="7"/>
  <c r="AS14" i="7" s="1"/>
  <c r="U12" i="7"/>
  <c r="AV12" i="7" s="1"/>
  <c r="U13" i="7"/>
  <c r="AV13" i="7" s="1"/>
  <c r="R8" i="7"/>
  <c r="AS8" i="7" s="1"/>
  <c r="Q12" i="7"/>
  <c r="AR12" i="7" s="1"/>
  <c r="M14" i="7"/>
  <c r="AN14" i="7" s="1"/>
  <c r="T14" i="7"/>
  <c r="AU14" i="7" s="1"/>
  <c r="U11" i="7"/>
  <c r="AV11" i="7" s="1"/>
  <c r="S8" i="7"/>
  <c r="AT8" i="7" s="1"/>
  <c r="R10" i="7"/>
  <c r="AS10" i="7" s="1"/>
  <c r="R12" i="7"/>
  <c r="AS12" i="7" s="1"/>
  <c r="U14" i="7"/>
  <c r="AV14" i="7" s="1"/>
  <c r="K16" i="7"/>
  <c r="AL16" i="7" s="1"/>
  <c r="L17" i="7"/>
  <c r="AM17" i="7" s="1"/>
  <c r="L15" i="7"/>
  <c r="AM15" i="7" s="1"/>
  <c r="R16" i="7"/>
  <c r="AS16" i="7" s="1"/>
  <c r="U16" i="7"/>
  <c r="AV16" i="7" s="1"/>
  <c r="S15" i="7"/>
  <c r="AT15" i="7" s="1"/>
  <c r="Q16" i="7"/>
  <c r="AR16" i="7" s="1"/>
  <c r="U17" i="7"/>
  <c r="AV17" i="7" s="1"/>
  <c r="R15" i="7"/>
  <c r="AS15" i="7" s="1"/>
  <c r="U15" i="7"/>
  <c r="AV15" i="7" s="1"/>
  <c r="S13" i="7"/>
  <c r="AT13" i="7" s="1"/>
  <c r="O16" i="7"/>
  <c r="AP16" i="7" s="1"/>
  <c r="Q15" i="7"/>
  <c r="AR15" i="7" s="1"/>
  <c r="O14" i="7"/>
  <c r="AP14" i="7" s="1"/>
  <c r="R13" i="7"/>
  <c r="AS13" i="7" s="1"/>
  <c r="T17" i="7"/>
  <c r="AU17" i="7" s="1"/>
  <c r="O17" i="7"/>
  <c r="AP17" i="7" s="1"/>
  <c r="S17" i="7"/>
  <c r="AT17" i="7" s="1"/>
  <c r="S14" i="7"/>
  <c r="AT14" i="7" s="1"/>
  <c r="T12" i="7"/>
  <c r="AU12" i="7" s="1"/>
  <c r="R17" i="7"/>
  <c r="AS17" i="7" s="1"/>
  <c r="Q17" i="7"/>
  <c r="AR17" i="7" s="1"/>
  <c r="K17" i="7"/>
  <c r="AL17" i="7" s="1"/>
  <c r="N14" i="7"/>
  <c r="AO14" i="7" s="1"/>
  <c r="P16" i="7"/>
  <c r="AQ16" i="7" s="1"/>
  <c r="P14" i="7"/>
  <c r="AQ14" i="7" s="1"/>
  <c r="P17" i="7"/>
  <c r="AQ17" i="7" s="1"/>
  <c r="P15" i="7"/>
  <c r="AQ15" i="7" s="1"/>
  <c r="M17" i="7"/>
  <c r="AN17" i="7" s="1"/>
  <c r="L16" i="7"/>
  <c r="AM16" i="7" s="1"/>
  <c r="M15" i="7"/>
  <c r="AN15" i="7" s="1"/>
  <c r="L14" i="7"/>
  <c r="AM14" i="7" s="1"/>
  <c r="N17" i="7"/>
  <c r="AO17" i="7" s="1"/>
  <c r="N16" i="7"/>
  <c r="AO16" i="7" s="1"/>
  <c r="S16" i="7"/>
  <c r="AT16" i="7" s="1"/>
  <c r="I18" i="7"/>
  <c r="BA18" i="7" s="1"/>
  <c r="I17" i="7"/>
  <c r="BA17" i="7" s="1"/>
  <c r="I16" i="7"/>
  <c r="BA16" i="7" s="1"/>
  <c r="I15" i="7"/>
  <c r="BA15" i="7" s="1"/>
  <c r="I14" i="7"/>
  <c r="BA14" i="7" s="1"/>
  <c r="I13" i="7"/>
  <c r="BA13" i="7" s="1"/>
  <c r="I12" i="7"/>
  <c r="BA12" i="7" s="1"/>
  <c r="I11" i="7"/>
  <c r="BA11" i="7" s="1"/>
  <c r="I10" i="7"/>
  <c r="BA10" i="7" s="1"/>
  <c r="I9" i="7"/>
  <c r="BA9" i="7" s="1"/>
  <c r="I8" i="7"/>
  <c r="BA8" i="7" s="1"/>
  <c r="G10" i="9" l="1"/>
  <c r="O10" i="9"/>
  <c r="J10" i="9"/>
  <c r="M10" i="9"/>
  <c r="H10" i="9"/>
  <c r="F10" i="9"/>
  <c r="P10" i="9"/>
  <c r="N10" i="9"/>
  <c r="Q10" i="9"/>
  <c r="I10" i="9"/>
  <c r="L10" i="9"/>
  <c r="K10" i="9"/>
  <c r="Q7" i="9"/>
  <c r="P7" i="9"/>
  <c r="O7" i="9"/>
  <c r="N7" i="9"/>
  <c r="M7" i="9"/>
  <c r="L7" i="9"/>
  <c r="K7" i="9"/>
  <c r="J7" i="9"/>
  <c r="I7" i="9"/>
  <c r="H7" i="9"/>
  <c r="G7" i="9"/>
  <c r="M8" i="9"/>
  <c r="L8" i="9"/>
  <c r="P8" i="9"/>
  <c r="Q8" i="9"/>
  <c r="F8" i="9"/>
  <c r="H8" i="9"/>
  <c r="I8" i="9"/>
  <c r="G8" i="9"/>
  <c r="O8" i="9"/>
  <c r="D17" i="9"/>
  <c r="C17" i="9"/>
  <c r="J8" i="9"/>
  <c r="N8" i="9"/>
  <c r="K8" i="9"/>
  <c r="D16" i="9"/>
  <c r="C16" i="9"/>
  <c r="F7" i="9"/>
  <c r="F14" i="9" l="1"/>
  <c r="F15" i="9"/>
  <c r="F12" i="9"/>
  <c r="G5" i="9" s="1"/>
  <c r="C10" i="9"/>
  <c r="D10" i="9"/>
  <c r="C8" i="9"/>
  <c r="D7" i="9"/>
  <c r="C7" i="9"/>
  <c r="D8" i="9"/>
  <c r="G15" i="9" l="1"/>
  <c r="G12" i="9"/>
  <c r="H5" i="9" s="1"/>
  <c r="G14" i="9"/>
  <c r="D12" i="9"/>
  <c r="D14" i="9"/>
  <c r="D15" i="9"/>
  <c r="C15" i="9"/>
  <c r="C12" i="9"/>
  <c r="C14" i="9"/>
  <c r="H14" i="9" l="1"/>
  <c r="H12" i="9"/>
  <c r="I5" i="9" s="1"/>
  <c r="H15" i="9"/>
  <c r="I12" i="9" l="1"/>
  <c r="J5" i="9" s="1"/>
  <c r="I15" i="9"/>
  <c r="I14" i="9"/>
  <c r="J12" i="9" l="1"/>
  <c r="K5" i="9" s="1"/>
  <c r="J15" i="9"/>
  <c r="J14" i="9"/>
  <c r="K12" i="9" l="1"/>
  <c r="L5" i="9" s="1"/>
  <c r="K15" i="9"/>
  <c r="K14" i="9"/>
  <c r="L12" i="9" l="1"/>
  <c r="M5" i="9" s="1"/>
  <c r="L15" i="9"/>
  <c r="L14" i="9"/>
  <c r="M12" i="9" l="1"/>
  <c r="N5" i="9" s="1"/>
  <c r="M14" i="9"/>
  <c r="M15" i="9"/>
  <c r="N12" i="9" l="1"/>
  <c r="O5" i="9" s="1"/>
  <c r="N15" i="9"/>
  <c r="N14" i="9"/>
  <c r="O12" i="9" l="1"/>
  <c r="P5" i="9" s="1"/>
  <c r="O15" i="9"/>
  <c r="O14" i="9"/>
  <c r="P12" i="9" l="1"/>
  <c r="Q5" i="9" s="1"/>
  <c r="P14" i="9"/>
  <c r="P15" i="9"/>
  <c r="Q12" i="9" l="1"/>
  <c r="Q15" i="9"/>
  <c r="Q14" i="9"/>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<sst xmlns="http://schemas.openxmlformats.org/spreadsheetml/2006/main" count="1747" uniqueCount="576">
  <si>
    <t>Filial:</t>
  </si>
  <si>
    <t>Huancayo</t>
  </si>
  <si>
    <t>Datos del Grupo Actual</t>
  </si>
  <si>
    <t>Datos del Probacionista</t>
  </si>
  <si>
    <t>fórmula</t>
  </si>
  <si>
    <t>Primer grupo del año</t>
  </si>
  <si>
    <t>Propuesto</t>
  </si>
  <si>
    <t>Instructores</t>
  </si>
  <si>
    <t>NUEVO</t>
  </si>
  <si>
    <t>Nro.</t>
  </si>
  <si>
    <t>Curso</t>
  </si>
  <si>
    <t>Mes Inscrito</t>
  </si>
  <si>
    <t>Dia de clases Inscrito</t>
  </si>
  <si>
    <t>Horario Inscrito</t>
  </si>
  <si>
    <t>Fecha Inicio grupo</t>
  </si>
  <si>
    <t>Asistente del Grupo</t>
  </si>
  <si>
    <t>DNI / CE</t>
  </si>
  <si>
    <t>Nombres</t>
  </si>
  <si>
    <t>Apellidos</t>
  </si>
  <si>
    <t>Celular</t>
  </si>
  <si>
    <t>Correo</t>
  </si>
  <si>
    <t>Fecha de nac</t>
  </si>
  <si>
    <t>Edad</t>
  </si>
  <si>
    <t>Grupo</t>
  </si>
  <si>
    <t>Tipo Incrito</t>
  </si>
  <si>
    <t>Fecha Cambio Grupo</t>
  </si>
  <si>
    <t>Mes  
(1er grupo inscrito)</t>
  </si>
  <si>
    <t>Dia Clases
(1er grupo inscrito)</t>
  </si>
  <si>
    <t>Horario
(1er grupo inscrito)</t>
  </si>
  <si>
    <t>Fecha 3ra clase</t>
  </si>
  <si>
    <t>Fecha Finalización</t>
  </si>
  <si>
    <t>Ética</t>
  </si>
  <si>
    <t>Soc - FH</t>
  </si>
  <si>
    <t>sem 01</t>
  </si>
  <si>
    <t>sem 02</t>
  </si>
  <si>
    <t>sem 03</t>
  </si>
  <si>
    <t>sem 04</t>
  </si>
  <si>
    <t>sem 05</t>
  </si>
  <si>
    <t>sem 06</t>
  </si>
  <si>
    <t>sem 07</t>
  </si>
  <si>
    <t>sem 08</t>
  </si>
  <si>
    <t>sem 09</t>
  </si>
  <si>
    <t>sem 10</t>
  </si>
  <si>
    <t>sem 11</t>
  </si>
  <si>
    <t>sem 12</t>
  </si>
  <si>
    <t>sem 13</t>
  </si>
  <si>
    <t>sem 14</t>
  </si>
  <si>
    <t>sem 15</t>
  </si>
  <si>
    <t>sem 16</t>
  </si>
  <si>
    <t>Fecha Baja Probacionista</t>
  </si>
  <si>
    <t>Considerado en 3ra clase 
(regla automática)</t>
  </si>
  <si>
    <t>¿Finalizó el Curso?</t>
  </si>
  <si>
    <t>¿Pasó a miembro?</t>
  </si>
  <si>
    <t>Mes de Alta como miembro</t>
  </si>
  <si>
    <t>Motivo, en caso no pase a miembro o no concluya el curso</t>
  </si>
  <si>
    <t>Comentario adicional</t>
  </si>
  <si>
    <t>Fecha 1er mes como miembro</t>
  </si>
  <si>
    <t>¿Continúa como miembro al finalizar 1er mes?</t>
  </si>
  <si>
    <t>Fecha 2do mes como miembro</t>
  </si>
  <si>
    <t>¿Continúa como miembro al finalizar 2do mes?</t>
  </si>
  <si>
    <t>Fecha 3er fin mes</t>
  </si>
  <si>
    <t>¿Continúa como miembro al finalizar 3er mes?</t>
  </si>
  <si>
    <t>Expectativa</t>
  </si>
  <si>
    <t>Medio por el que se inscribio</t>
  </si>
  <si>
    <t>Uso Sistemas</t>
  </si>
  <si>
    <t>Llave grupo</t>
  </si>
  <si>
    <t>Curso2</t>
  </si>
  <si>
    <t>llave2</t>
  </si>
  <si>
    <t>¿Cambió de Grupo/Local?</t>
  </si>
  <si>
    <t>Fecha Alta 4ta o 8va sem.</t>
  </si>
  <si>
    <t>Es Alta a 4ta o 8va semana?</t>
  </si>
  <si>
    <t>Fecha Alta como miembro</t>
  </si>
  <si>
    <t>Oratoria y Filosofía</t>
  </si>
  <si>
    <t>ENERO</t>
  </si>
  <si>
    <t>LUNES</t>
  </si>
  <si>
    <t>7:00pm a 9:00pm</t>
  </si>
  <si>
    <t>60901371</t>
  </si>
  <si>
    <t xml:space="preserve">CRISTHOFER JUAN </t>
  </si>
  <si>
    <t>ROJAS CRUZ</t>
  </si>
  <si>
    <t>qwecris404@gmail.com</t>
  </si>
  <si>
    <t>Amon I</t>
  </si>
  <si>
    <t>Inscrito Nuevo</t>
  </si>
  <si>
    <t>EDUARDO MONGE</t>
  </si>
  <si>
    <t>P</t>
  </si>
  <si>
    <t>77670844</t>
  </si>
  <si>
    <t>DANIELA BELÉN</t>
  </si>
  <si>
    <t>MEZA JANAMPA</t>
  </si>
  <si>
    <t>mezd0902@gmail.com</t>
  </si>
  <si>
    <t>F</t>
  </si>
  <si>
    <t>61012643</t>
  </si>
  <si>
    <t xml:space="preserve">ANDREA YAMILE </t>
  </si>
  <si>
    <t>QUISPE YNOQUIO</t>
  </si>
  <si>
    <t>andrea16qi@gmail.com</t>
  </si>
  <si>
    <t>7555861</t>
  </si>
  <si>
    <t>MIRARY ANTUANET</t>
  </si>
  <si>
    <t>CONTRERAS FABIAN</t>
  </si>
  <si>
    <t>milaryconfa.2005@gmail.com</t>
  </si>
  <si>
    <t>60932779</t>
  </si>
  <si>
    <t>RICHARD ANTONY</t>
  </si>
  <si>
    <t>HIDALGO MONTES</t>
  </si>
  <si>
    <t xml:space="preserve">rantonyhidalgom@gmail.com </t>
  </si>
  <si>
    <t>73639754</t>
  </si>
  <si>
    <t xml:space="preserve">KAREN NICOLE </t>
  </si>
  <si>
    <t>MELCHOR BRICEÑO</t>
  </si>
  <si>
    <t>Kmelchorbriceno@gmail.com</t>
  </si>
  <si>
    <t>45967972</t>
  </si>
  <si>
    <t xml:space="preserve">YESICA </t>
  </si>
  <si>
    <t>ARHUIS LIMAYMANTA</t>
  </si>
  <si>
    <t>Ruty_1_1@hotmail.com</t>
  </si>
  <si>
    <t>60106528</t>
  </si>
  <si>
    <t xml:space="preserve">PAMELA </t>
  </si>
  <si>
    <t>MENÉNDEZ HERRERA</t>
  </si>
  <si>
    <t>pamelatovar77@gmail.com</t>
  </si>
  <si>
    <t>74457487</t>
  </si>
  <si>
    <t>NICK JOSEPH</t>
  </si>
  <si>
    <t>QUINTANILLA AGUIRRE</t>
  </si>
  <si>
    <t>nickyquintanillaaguirre@gmail.com</t>
  </si>
  <si>
    <t>MIERCOLES</t>
  </si>
  <si>
    <t>47447440</t>
  </si>
  <si>
    <t>VLADIMIR ANGEL</t>
  </si>
  <si>
    <t>OCHOA CASTILLO</t>
  </si>
  <si>
    <t>vladimirochoacastillo@gmail.com</t>
  </si>
  <si>
    <t>ZAIDA SALVADOR</t>
  </si>
  <si>
    <t>60270895</t>
  </si>
  <si>
    <t>LUZ FERNANDA</t>
  </si>
  <si>
    <t>URBANO AUQUI</t>
  </si>
  <si>
    <t>78549265</t>
  </si>
  <si>
    <t>JENSU PERCY</t>
  </si>
  <si>
    <t>SUAZO CHURAMPI</t>
  </si>
  <si>
    <t>jensu.suazo@gmail.com</t>
  </si>
  <si>
    <t>70489097</t>
  </si>
  <si>
    <t>CARLOS ANDRES VAN</t>
  </si>
  <si>
    <t>HOPPEN NAVARRO</t>
  </si>
  <si>
    <t>gamerhoppen@gmail.com</t>
  </si>
  <si>
    <t>20021133</t>
  </si>
  <si>
    <t>HUGO ORLANDO</t>
  </si>
  <si>
    <t>HOSPINAL VILA</t>
  </si>
  <si>
    <t>41554734</t>
  </si>
  <si>
    <t>GARY PACO</t>
  </si>
  <si>
    <t>ARTICA HERNÁNDEZ</t>
  </si>
  <si>
    <t>garyarticahernandez@gmail.com</t>
  </si>
  <si>
    <t>SABADOS</t>
  </si>
  <si>
    <t>20076688</t>
  </si>
  <si>
    <t>INES LADE</t>
  </si>
  <si>
    <t>CHAVEZ SOTO</t>
  </si>
  <si>
    <t>ladechavezsoto@gmail.com</t>
  </si>
  <si>
    <t>EDUARDO AQUINO</t>
  </si>
  <si>
    <t>74879169</t>
  </si>
  <si>
    <t>KATERIN</t>
  </si>
  <si>
    <t>HILARIO C CHAVEZ</t>
  </si>
  <si>
    <t>Katerinhilariochavez17@gmail.com</t>
  </si>
  <si>
    <t>SABADO</t>
  </si>
  <si>
    <t>3:30PM A 5:30PM</t>
  </si>
  <si>
    <t>72238208</t>
  </si>
  <si>
    <t>FLOR ESPERANZA</t>
  </si>
  <si>
    <t>INGA CRISOSTOMO</t>
  </si>
  <si>
    <t xml:space="preserve">Floringacrisostomo11@gmail.com </t>
  </si>
  <si>
    <t>60847282</t>
  </si>
  <si>
    <t>JEMIMA BETSABE</t>
  </si>
  <si>
    <t>LEANDRO RUMUALDO</t>
  </si>
  <si>
    <t>jemimabetsabe03@gmail.com</t>
  </si>
  <si>
    <t>60981381</t>
  </si>
  <si>
    <t>MICHELLE ROSSE</t>
  </si>
  <si>
    <t>MONGE PATIÑO</t>
  </si>
  <si>
    <t>michellerosse6@gmail.com</t>
  </si>
  <si>
    <t>70038671</t>
  </si>
  <si>
    <t>IRIS</t>
  </si>
  <si>
    <t>OSORIO MENDOZA</t>
  </si>
  <si>
    <t>iris.osoriomendoza01@gmail.com</t>
  </si>
  <si>
    <t>72238856</t>
  </si>
  <si>
    <t>MAILY JIMENA</t>
  </si>
  <si>
    <t xml:space="preserve">mailyosorio82@gmail.com </t>
  </si>
  <si>
    <t>60803266</t>
  </si>
  <si>
    <t>YAMILETH CECILIA</t>
  </si>
  <si>
    <t>QUISPE INCA</t>
  </si>
  <si>
    <t>yamilethceciliaquispeinca@gmail.com</t>
  </si>
  <si>
    <t>47690677</t>
  </si>
  <si>
    <t>RUBÉN DARÍO</t>
  </si>
  <si>
    <t>QUISPE SALVADOR</t>
  </si>
  <si>
    <t>tuningmania2468@gmail.com</t>
  </si>
  <si>
    <t>60360371</t>
  </si>
  <si>
    <t>NAYDU</t>
  </si>
  <si>
    <t>RETAMOZO YANGALI</t>
  </si>
  <si>
    <t>naydureyangali@gmail.com</t>
  </si>
  <si>
    <t>75448749</t>
  </si>
  <si>
    <t>JOSIAS SEBASTIÁN</t>
  </si>
  <si>
    <t>ROJAS SANABRIA</t>
  </si>
  <si>
    <t>josias.rojas307@gmail.com</t>
  </si>
  <si>
    <t>76680036</t>
  </si>
  <si>
    <t>MAYTE YHADIRA</t>
  </si>
  <si>
    <t>ROMANI PONCE</t>
  </si>
  <si>
    <t xml:space="preserve">mayteromce@gmail.com </t>
  </si>
  <si>
    <t>60829980</t>
  </si>
  <si>
    <t>ALMENDRA GISSEL</t>
  </si>
  <si>
    <t>SILLO PASTRANA</t>
  </si>
  <si>
    <t>sillogissel@gmail.com</t>
  </si>
  <si>
    <t>71328240</t>
  </si>
  <si>
    <t>MAYELY IRENE SIGRITH</t>
  </si>
  <si>
    <t>ZEVALLOS CRISOSTOMO</t>
  </si>
  <si>
    <t>mayelyzevallos@gmail.com</t>
  </si>
  <si>
    <t>60847174</t>
  </si>
  <si>
    <t>SEBASTIAN CARLOS</t>
  </si>
  <si>
    <t>BASTIDAS TAIPE</t>
  </si>
  <si>
    <t>61312043</t>
  </si>
  <si>
    <t>LEONEL ANDRE</t>
  </si>
  <si>
    <t>VILCARANO DE LA CRUZ</t>
  </si>
  <si>
    <t>lv1754791@gmail.com</t>
  </si>
  <si>
    <t>f</t>
  </si>
  <si>
    <t>73981824</t>
  </si>
  <si>
    <t>ISABEL</t>
  </si>
  <si>
    <t>ORDAYA CANO</t>
  </si>
  <si>
    <t>61278716</t>
  </si>
  <si>
    <t>JOSÉ DANIEL</t>
  </si>
  <si>
    <t>RAYMUNDO CAHUANA</t>
  </si>
  <si>
    <t>danielraymundocahuana@gmail.com</t>
  </si>
  <si>
    <t>48238090</t>
  </si>
  <si>
    <t>JONATAN ROLANDO</t>
  </si>
  <si>
    <t>TORRES MARTEL</t>
  </si>
  <si>
    <t xml:space="preserve">Jonatantorresmartel7@gmail.com </t>
  </si>
  <si>
    <t>73116236</t>
  </si>
  <si>
    <t>VANIA DASIAN</t>
  </si>
  <si>
    <t>CÁRDENAS GALINDO</t>
  </si>
  <si>
    <t>Dasianzxcvbnm@gmail.com</t>
  </si>
  <si>
    <t>Febrero</t>
  </si>
  <si>
    <t>Martes</t>
  </si>
  <si>
    <t>70115931</t>
  </si>
  <si>
    <t>YERST WILL</t>
  </si>
  <si>
    <t>INGA MEZARES</t>
  </si>
  <si>
    <t>yerstwill18@gmail.com</t>
  </si>
  <si>
    <t>Nuth I</t>
  </si>
  <si>
    <t>EBEN EZER BENDEZU</t>
  </si>
  <si>
    <t>61433710</t>
  </si>
  <si>
    <t>FERNANDO OSWALDO</t>
  </si>
  <si>
    <t>VENTO ENRIQUE</t>
  </si>
  <si>
    <t>fernandooswaldo.ventoenrique@gmail.com</t>
  </si>
  <si>
    <t>60847028</t>
  </si>
  <si>
    <t>ARIANA SHANTALLE</t>
  </si>
  <si>
    <t>QUINTO SÁNCHEZ</t>
  </si>
  <si>
    <t>jesvimp.bangtan@gmail.com</t>
  </si>
  <si>
    <t>44006908</t>
  </si>
  <si>
    <t>DANITZA CINDY</t>
  </si>
  <si>
    <t>ORE TORRES</t>
  </si>
  <si>
    <t xml:space="preserve">Cindylu1310@gmail.com </t>
  </si>
  <si>
    <t>77691325</t>
  </si>
  <si>
    <t>JASON</t>
  </si>
  <si>
    <t>HUAYNAMARCA MORALES</t>
  </si>
  <si>
    <t>jasonhuaynamarca@gmail.com</t>
  </si>
  <si>
    <t>VIERNES</t>
  </si>
  <si>
    <t>5:00 -7:00</t>
  </si>
  <si>
    <t>70399197</t>
  </si>
  <si>
    <t>ALEX</t>
  </si>
  <si>
    <t>ALFARO AQUINO</t>
  </si>
  <si>
    <t>5:00 -7:01</t>
  </si>
  <si>
    <t>60543378</t>
  </si>
  <si>
    <t>LEOMAR PIERO</t>
  </si>
  <si>
    <t>TICLLAS AYLAS</t>
  </si>
  <si>
    <t>5:00 -7:02</t>
  </si>
  <si>
    <t>60085412</t>
  </si>
  <si>
    <t>ANGELINE</t>
  </si>
  <si>
    <t>VELA LADERA</t>
  </si>
  <si>
    <t>PROBACIONISTAS</t>
  </si>
  <si>
    <t>SEMESTRAL FILIAL</t>
  </si>
  <si>
    <t>ANUAL FILIAL</t>
  </si>
  <si>
    <t>Diciembre</t>
  </si>
  <si>
    <t>Enero</t>
  </si>
  <si>
    <t>Marzo</t>
  </si>
  <si>
    <t>Abril</t>
  </si>
  <si>
    <t>Mayo</t>
  </si>
  <si>
    <t>Junio</t>
  </si>
  <si>
    <t>Julio</t>
  </si>
  <si>
    <t>Agosto</t>
  </si>
  <si>
    <t>Setiembre</t>
  </si>
  <si>
    <t>Octubre</t>
  </si>
  <si>
    <t>Noviembre</t>
  </si>
  <si>
    <t>Filial</t>
  </si>
  <si>
    <t>Probacionistas (RIMM 2025)</t>
  </si>
  <si>
    <t>Nº inscripciones al Probacionismo</t>
  </si>
  <si>
    <t>Nº de Probacionistas de menos de 28 años de edad</t>
  </si>
  <si>
    <r>
      <rPr>
        <b/>
        <sz val="10"/>
        <rFont val="Arial"/>
        <family val="2"/>
        <charset val="1"/>
      </rPr>
      <t xml:space="preserve">(+) ALTAS </t>
    </r>
    <r>
      <rPr>
        <sz val="10"/>
        <rFont val="Arial"/>
        <family val="2"/>
        <charset val="1"/>
      </rPr>
      <t xml:space="preserve">Probacionistas (después de 3a clase) </t>
    </r>
  </si>
  <si>
    <r>
      <rPr>
        <sz val="10"/>
        <rFont val="Arial"/>
        <family val="2"/>
        <charset val="1"/>
      </rPr>
      <t xml:space="preserve">(-) </t>
    </r>
    <r>
      <rPr>
        <b/>
        <sz val="10"/>
        <rFont val="Arial"/>
        <family val="2"/>
        <charset val="1"/>
      </rPr>
      <t>BAJAS/SALIDAS</t>
    </r>
    <r>
      <rPr>
        <sz val="10"/>
        <rFont val="Arial"/>
        <family val="2"/>
        <charset val="1"/>
      </rPr>
      <t xml:space="preserve"> de Probacionistas (Salieron de NA después de 3a clase)</t>
    </r>
  </si>
  <si>
    <t xml:space="preserve">*formula* Total de Probacionistas Actuales </t>
  </si>
  <si>
    <t>Nº Probas que pasaron a miembros</t>
  </si>
  <si>
    <t xml:space="preserve">    *fórmula* %  de traspaso a miembros</t>
  </si>
  <si>
    <t xml:space="preserve">   *fórmula* % de Probas que se fueron</t>
  </si>
  <si>
    <t>Nº de grupos de probacionismo</t>
  </si>
  <si>
    <t>Nº de grupos de probacionismo abiertos en el mes</t>
  </si>
  <si>
    <t>N° de instructores que dan clases de Probacionismo</t>
  </si>
  <si>
    <t xml:space="preserve">Medios por los que se inscribieron los probacionistas </t>
  </si>
  <si>
    <t>Por redes sociales y anuncios en Internet  (gratuitos o pagados)</t>
  </si>
  <si>
    <t>Por propaganda impresa y todo tipo (carteles, volantes, banner, etc.)</t>
  </si>
  <si>
    <t xml:space="preserve">Por contacto personal </t>
  </si>
  <si>
    <t>Por actividades de Tercer Círculo</t>
  </si>
  <si>
    <t>Por nuestras páginas Web</t>
  </si>
  <si>
    <t>Por Cursos Externos</t>
  </si>
  <si>
    <t>Por llamadas teléfónica</t>
  </si>
  <si>
    <t>Por mensaje de texto (Whatsapp, SMS)</t>
  </si>
  <si>
    <t>N°</t>
  </si>
  <si>
    <t>Instructor</t>
  </si>
  <si>
    <t>Valores de asistencia</t>
  </si>
  <si>
    <t>Descripción</t>
  </si>
  <si>
    <t>1°</t>
  </si>
  <si>
    <t>2°</t>
  </si>
  <si>
    <t>3°</t>
  </si>
  <si>
    <t>Concatenado</t>
  </si>
  <si>
    <t>Resultado</t>
  </si>
  <si>
    <t>Medios</t>
  </si>
  <si>
    <t>Nivel</t>
  </si>
  <si>
    <t>SI/NO</t>
  </si>
  <si>
    <t>Terminó</t>
  </si>
  <si>
    <t>Motivo</t>
  </si>
  <si>
    <t>Acción</t>
  </si>
  <si>
    <t>Tipo Inscrito</t>
  </si>
  <si>
    <t>Mes</t>
  </si>
  <si>
    <t>Ejemplos</t>
  </si>
  <si>
    <t>Fecha referencial Alta</t>
  </si>
  <si>
    <t>Conócete a ti mismo</t>
  </si>
  <si>
    <t>Alexander</t>
  </si>
  <si>
    <t>Presente</t>
  </si>
  <si>
    <t>Asistió</t>
  </si>
  <si>
    <t>Actividades</t>
  </si>
  <si>
    <t>Arequipa</t>
  </si>
  <si>
    <t>SI</t>
  </si>
  <si>
    <t>Cambió de Grupo / Local</t>
  </si>
  <si>
    <t>Desinterés</t>
  </si>
  <si>
    <t xml:space="preserve">El probacionista indica que los temas desarrollados no son de su interés. Se incribió con una expectativa diferente. Manifiesta alguna discrepancia ideológica con algún tema. La persona fue inscrita por otra persona interesada y no desea continuar. </t>
  </si>
  <si>
    <t>No llamar</t>
  </si>
  <si>
    <t>Cambio de horario</t>
  </si>
  <si>
    <t>Lunes</t>
  </si>
  <si>
    <t>7:15 - 9:10</t>
  </si>
  <si>
    <t>9:30 a.m.- 12:30 p.m.</t>
  </si>
  <si>
    <t>Ene_2025</t>
  </si>
  <si>
    <t>Karina</t>
  </si>
  <si>
    <t>CH</t>
  </si>
  <si>
    <t>Contacto Personal</t>
  </si>
  <si>
    <t>Arequipa - Cerro Colorado</t>
  </si>
  <si>
    <t>1A</t>
  </si>
  <si>
    <t>NO</t>
  </si>
  <si>
    <t>Horarios</t>
  </si>
  <si>
    <t xml:space="preserve">Ya sea por trabajos, estudios o motivos personales, la persona no cuenta con el tiempo o disponibilidad para asistir a clases. </t>
  </si>
  <si>
    <t>Lunes y miércoles</t>
  </si>
  <si>
    <t>6:30 - 8:30</t>
  </si>
  <si>
    <t>3:30 - 6:30 p.m.</t>
  </si>
  <si>
    <t>Feb_2025</t>
  </si>
  <si>
    <t>Conócete a Ti Mismo y Oratoria</t>
  </si>
  <si>
    <t>FLOR MISIYAURI</t>
  </si>
  <si>
    <t>Pedro</t>
  </si>
  <si>
    <t>Anubis I</t>
  </si>
  <si>
    <t>Falta</t>
  </si>
  <si>
    <t>Cursos</t>
  </si>
  <si>
    <t>Arequipa - CU Yanahuara</t>
  </si>
  <si>
    <t>CU</t>
  </si>
  <si>
    <t>NO Aplica</t>
  </si>
  <si>
    <t>Nunca Asistió</t>
  </si>
  <si>
    <t>Viaje / Distancia</t>
  </si>
  <si>
    <t xml:space="preserve">La persona realiza un viaje de periodo largo. La persona se muda y la distancia con la escuela le impide continuar con sus clases. </t>
  </si>
  <si>
    <t>Pre-Inscrito</t>
  </si>
  <si>
    <t>Lunes - Miércoles</t>
  </si>
  <si>
    <t>Sábado</t>
  </si>
  <si>
    <t>7:15 - 9:10 p.m.</t>
  </si>
  <si>
    <t>Mar_2025</t>
  </si>
  <si>
    <t>María</t>
  </si>
  <si>
    <t>Xexostris I</t>
  </si>
  <si>
    <t>N</t>
  </si>
  <si>
    <t>No Inscrito</t>
  </si>
  <si>
    <t>No Asistió</t>
  </si>
  <si>
    <t>Llamadas</t>
  </si>
  <si>
    <t>Arequipa - Lambramani</t>
  </si>
  <si>
    <t>1B</t>
  </si>
  <si>
    <t> </t>
  </si>
  <si>
    <t>Económico</t>
  </si>
  <si>
    <t>La persona no tenía previsto un pago sostenido del curso a través del tiempo. La persona requiere orientar sus recursos económicos a otras necesidades. Su situación económica cambió y no puede continuar aportando aún con alguna facilidad.</t>
  </si>
  <si>
    <t>Recuperado otro año</t>
  </si>
  <si>
    <t>Jueves</t>
  </si>
  <si>
    <t>Abr_2025</t>
  </si>
  <si>
    <t>Flor Misiyauri</t>
  </si>
  <si>
    <t>Amon II</t>
  </si>
  <si>
    <t>BAJA</t>
  </si>
  <si>
    <t>Baja</t>
  </si>
  <si>
    <t>Mensajes de texto</t>
  </si>
  <si>
    <t>Arequipa - Umacollo</t>
  </si>
  <si>
    <t>No responde / Abandono</t>
  </si>
  <si>
    <t xml:space="preserve">A pesar de diversos intentos la persona no responde a mensajes, llamadas, correos. / Los datos asociados son errados. La persona dice que va a retomar pero no lo concreta. </t>
  </si>
  <si>
    <t>Recuperado 2025</t>
  </si>
  <si>
    <t>May_2025</t>
  </si>
  <si>
    <t>Nuth II</t>
  </si>
  <si>
    <t>Cambió grupo</t>
  </si>
  <si>
    <t>Propag.Impresa</t>
  </si>
  <si>
    <t>Ayacucho</t>
  </si>
  <si>
    <t>Salud</t>
  </si>
  <si>
    <t xml:space="preserve">Indica que por problemas de salud no podrá continuar. Incluye Fallecimiento. </t>
  </si>
  <si>
    <t>Jun_2025</t>
  </si>
  <si>
    <t>Anubis II</t>
  </si>
  <si>
    <t>Redes sociales</t>
  </si>
  <si>
    <t>Ayacucho - CU Andres Avelino Caceres</t>
  </si>
  <si>
    <t>Mala experiencia</t>
  </si>
  <si>
    <t xml:space="preserve">La persona manifiesta que ha tenido una mala experiencia en Nueva Acrópolis, ya sea dentro o fuera del aula, o a través de personas o instituciones que le han recomendado retirarse. </t>
  </si>
  <si>
    <t>No insistir</t>
  </si>
  <si>
    <t>Jul_2025</t>
  </si>
  <si>
    <t>Xexostris II</t>
  </si>
  <si>
    <t>Web</t>
  </si>
  <si>
    <t>Ayacucho - CU Javier Perez de Cuellar 1</t>
  </si>
  <si>
    <t>Ago_2025</t>
  </si>
  <si>
    <t>Amon III</t>
  </si>
  <si>
    <t>Ayacucho - CU Javier Perez de Cuellar 2</t>
  </si>
  <si>
    <t>Septiembre</t>
  </si>
  <si>
    <t>Set_2025</t>
  </si>
  <si>
    <t>Nuth III</t>
  </si>
  <si>
    <t>CG</t>
  </si>
  <si>
    <t>Ayacucho - CU Nazarenas</t>
  </si>
  <si>
    <t>Oct_2025</t>
  </si>
  <si>
    <t>Anubis III</t>
  </si>
  <si>
    <t>Ayacucho - CU Valdelirios</t>
  </si>
  <si>
    <t>Nov_2025</t>
  </si>
  <si>
    <t>Xexostris III</t>
  </si>
  <si>
    <t>Ayacucho Norte</t>
  </si>
  <si>
    <t>Dic_2025</t>
  </si>
  <si>
    <t>Cajamarca</t>
  </si>
  <si>
    <t>Ene_2026</t>
  </si>
  <si>
    <t>CL</t>
  </si>
  <si>
    <t>Cajamarca - Centro Histórico</t>
  </si>
  <si>
    <t>Feb_2026</t>
  </si>
  <si>
    <t>Cajamarca - CU Baños del Inca</t>
  </si>
  <si>
    <t>Mar_2026</t>
  </si>
  <si>
    <t>Cajamarca - CU Miraflores</t>
  </si>
  <si>
    <t>Cajamarca - Norte</t>
  </si>
  <si>
    <t>Cerro de Pasco</t>
  </si>
  <si>
    <t>Chiclayo</t>
  </si>
  <si>
    <t>Cusco</t>
  </si>
  <si>
    <t>Cusco - CU Larapa</t>
  </si>
  <si>
    <t>Cusco - CU Los Incas 1</t>
  </si>
  <si>
    <t>Cusco - CU Los Incas 2</t>
  </si>
  <si>
    <t>Huancayo - CU Constitución 1</t>
  </si>
  <si>
    <t>Huancayo - CU Constitución 2</t>
  </si>
  <si>
    <t>Huancayo - CU Continental</t>
  </si>
  <si>
    <t>Huancayo - CU Huancavelica</t>
  </si>
  <si>
    <t>Huancayo - CU La Merced</t>
  </si>
  <si>
    <t>Huancayo - CU La Rivera</t>
  </si>
  <si>
    <t>Huancayo - El Tambo</t>
  </si>
  <si>
    <t>Huancayo - Julio Sumar</t>
  </si>
  <si>
    <t>Huanuco</t>
  </si>
  <si>
    <t>Huánuco - CU Amarilis</t>
  </si>
  <si>
    <t>Huánuco - CU Mayro</t>
  </si>
  <si>
    <t>Huaraz</t>
  </si>
  <si>
    <t>Ica</t>
  </si>
  <si>
    <t>Ilo</t>
  </si>
  <si>
    <t>Ilo - CU Moquegua</t>
  </si>
  <si>
    <t>Iquitos</t>
  </si>
  <si>
    <t>Iquitos - CU 2 de mayo</t>
  </si>
  <si>
    <t>Juliaca</t>
  </si>
  <si>
    <t>Lima - Breña</t>
  </si>
  <si>
    <t>Lima - CU Miraflores</t>
  </si>
  <si>
    <t>Lima - CU Pershing</t>
  </si>
  <si>
    <t>Lima - Jesús María</t>
  </si>
  <si>
    <t>Lima - La Molina</t>
  </si>
  <si>
    <t>Lima - Pueblo Libre</t>
  </si>
  <si>
    <t>Lima - San Miguel</t>
  </si>
  <si>
    <t>Lima - Sede Central</t>
  </si>
  <si>
    <t>Pisco</t>
  </si>
  <si>
    <t>Pisco - CU Chincha</t>
  </si>
  <si>
    <t>Pucallpa</t>
  </si>
  <si>
    <t>Pucallpa - CU Raymondi</t>
  </si>
  <si>
    <t>Puno</t>
  </si>
  <si>
    <t>Tacna</t>
  </si>
  <si>
    <t>Tacna - Av. Ejercito</t>
  </si>
  <si>
    <t>Tacna - CU Ciudad Nueva</t>
  </si>
  <si>
    <t>Tacna - Gregorio Albarracin</t>
  </si>
  <si>
    <t>Tarapoto</t>
  </si>
  <si>
    <t>Trujillo</t>
  </si>
  <si>
    <t>Trujillo - CU Chimbote</t>
  </si>
  <si>
    <t>Trujillo - CU Daniel Hoyle</t>
  </si>
  <si>
    <t>Trujillo - CU Servat</t>
  </si>
  <si>
    <t>Trujillo - La Merced</t>
  </si>
  <si>
    <t>Trujillo - La Noria</t>
  </si>
  <si>
    <t>Plantilla</t>
  </si>
  <si>
    <t>A partir de la celda A22 hasta A40. Se puede agregar fechas donde no hubo clases</t>
  </si>
  <si>
    <t>No modificar las fórmulas de esta tabla</t>
  </si>
  <si>
    <t>Semana inicial</t>
  </si>
  <si>
    <t>MES 1</t>
  </si>
  <si>
    <t>FERIADOS</t>
  </si>
  <si>
    <t>H</t>
  </si>
  <si>
    <t>Año Nuevo</t>
  </si>
  <si>
    <t>Jueves Santo</t>
  </si>
  <si>
    <t>Viernes Santo</t>
  </si>
  <si>
    <t>Día del Trabajo</t>
  </si>
  <si>
    <t>Batalla de Arica y Día de la Bandera</t>
  </si>
  <si>
    <t>San Pedro y San Pablo</t>
  </si>
  <si>
    <t>Día de la Fuerza Aérea del Perú</t>
  </si>
  <si>
    <t>Independencia del Perú</t>
  </si>
  <si>
    <t>(en blanco)</t>
  </si>
  <si>
    <t>Fiestas Patrias</t>
  </si>
  <si>
    <t>Batalla de Junín</t>
  </si>
  <si>
    <t>Santa Rosa de Lima</t>
  </si>
  <si>
    <t>Combate Naval de Angamos</t>
  </si>
  <si>
    <t>Día de Todos los Santos</t>
  </si>
  <si>
    <t>Día de la Inmaculada Concepción</t>
  </si>
  <si>
    <t>Batalla de Ayacucho</t>
  </si>
  <si>
    <t>Navidad</t>
  </si>
  <si>
    <t>(Todas)</t>
  </si>
  <si>
    <t>FALSO</t>
  </si>
  <si>
    <t xml:space="preserve">Tipo Inscrito </t>
  </si>
  <si>
    <t xml:space="preserve">Cant. Inscritos </t>
  </si>
  <si>
    <t>Pasaron a miembro</t>
  </si>
  <si>
    <t>Sem. 01</t>
  </si>
  <si>
    <t>Sem. 02</t>
  </si>
  <si>
    <t>Sem. 03</t>
  </si>
  <si>
    <t>Sem. 04</t>
  </si>
  <si>
    <t>Sem. 05</t>
  </si>
  <si>
    <t>Sem. 06</t>
  </si>
  <si>
    <t>Sem. 07</t>
  </si>
  <si>
    <t>Sem. 08</t>
  </si>
  <si>
    <t>Sem. 09</t>
  </si>
  <si>
    <t>Sem. 10</t>
  </si>
  <si>
    <t>Sem. 11</t>
  </si>
  <si>
    <t>Sem. 12</t>
  </si>
  <si>
    <t>Sem. 13</t>
  </si>
  <si>
    <t>Sem. 14</t>
  </si>
  <si>
    <t>Sem. 15</t>
  </si>
  <si>
    <t>Sem. 16</t>
  </si>
  <si>
    <t>Año Inscrito</t>
  </si>
  <si>
    <t>Cant. Inscritos</t>
  </si>
  <si>
    <t>I</t>
  </si>
  <si>
    <t>Huancayo-ENERO-SABADOS-7:00pm a 9:00pm-45668-Inscrito Nuevo</t>
  </si>
  <si>
    <t>Huancayo-ENERO-LUNES-7:00pm a 9:00pm-45670-Inscrito Nuevo</t>
  </si>
  <si>
    <t>Huancayo-ENERO-MIERCOLES-7:00pm a 9:00pm-45672-Inscrito Nuevo</t>
  </si>
  <si>
    <t>Huancayo-ENERO-SABADOS-7:00pm a 9:00pm-45672-Inscrito Nuevo</t>
  </si>
  <si>
    <t>Huancayo-Febrero-Martes-7:00pm a 9:00pm-45699-Inscrito Nuevo</t>
  </si>
  <si>
    <t>Huancayo-Febrero-VIERNES-5:00 -7:00-45702-Inscrito Nuevo</t>
  </si>
  <si>
    <t>Huancayo-Febrero-VIERNES-5:00 -7:01-45702-Inscrito Nuevo</t>
  </si>
  <si>
    <t>Huancayo-Febrero-VIERNES-5:00 -7:02-45702-Inscrito Nuevo</t>
  </si>
  <si>
    <t xml:space="preserve"> Cant. Inscritos</t>
  </si>
  <si>
    <t xml:space="preserve"> Pasaron a miembro</t>
  </si>
  <si>
    <t xml:space="preserve"> % pasaron a miembros</t>
  </si>
  <si>
    <t/>
  </si>
  <si>
    <t>Huancayo-Marzo-VIERNES-5:00 -7:01-45702-Inscrito Nuevo</t>
  </si>
  <si>
    <t>Huancayo-Abril-VIERNES-5:00 -7:02-45702-Inscrito Nuevo</t>
  </si>
  <si>
    <t>Total general</t>
  </si>
  <si>
    <t>Asistencia por semana</t>
  </si>
  <si>
    <t xml:space="preserve"> Sem. 01</t>
  </si>
  <si>
    <t xml:space="preserve"> Sem. 02</t>
  </si>
  <si>
    <t xml:space="preserve"> Sem. 03</t>
  </si>
  <si>
    <t xml:space="preserve"> Sem. 04</t>
  </si>
  <si>
    <t xml:space="preserve"> Sem. 05</t>
  </si>
  <si>
    <t xml:space="preserve"> Sem. 06</t>
  </si>
  <si>
    <t xml:space="preserve"> Sem. 07</t>
  </si>
  <si>
    <t xml:space="preserve"> Sem. 08</t>
  </si>
  <si>
    <t xml:space="preserve"> Sem. 09</t>
  </si>
  <si>
    <t xml:space="preserve"> Sem. 10</t>
  </si>
  <si>
    <t xml:space="preserve"> Sem. 11</t>
  </si>
  <si>
    <t xml:space="preserve"> Sem. 12</t>
  </si>
  <si>
    <t>enero</t>
  </si>
  <si>
    <t>febrero</t>
  </si>
  <si>
    <t>Horario</t>
  </si>
  <si>
    <t xml:space="preserve">Socioplítica </t>
  </si>
  <si>
    <t>Fecha Inicio</t>
  </si>
  <si>
    <t>Fecha Fin</t>
  </si>
  <si>
    <t>CONCATENADO</t>
  </si>
  <si>
    <t>miércoles 8 a 10</t>
  </si>
  <si>
    <t>sss</t>
  </si>
  <si>
    <t>Amanda Artiaga</t>
  </si>
  <si>
    <t>Reglas para obtener estos 2 indicadores</t>
  </si>
  <si>
    <t>1ra Sem</t>
  </si>
  <si>
    <t>2da Sem</t>
  </si>
  <si>
    <t>3ra Sem</t>
  </si>
  <si>
    <t>¿Considerado?</t>
  </si>
  <si>
    <t>Valores posibles en asistencia</t>
  </si>
  <si>
    <t>Amón I</t>
  </si>
  <si>
    <t>P = Presente</t>
  </si>
  <si>
    <t>F = Falta</t>
  </si>
  <si>
    <t>N = No inscrito aún (inscritos 2da, 3ra clase). Mismo comportamiento F</t>
  </si>
  <si>
    <t>CG = Cambio grupo (mismo comportamiento F)</t>
  </si>
  <si>
    <t>Probacionistas del mes que cumplen su 3ª clase</t>
  </si>
  <si>
    <t>Mes apertura</t>
  </si>
  <si>
    <t>Inscritos</t>
  </si>
  <si>
    <t>Prob 3ra clase</t>
  </si>
  <si>
    <t>Amón II</t>
  </si>
  <si>
    <t>Probacionistas actuales (después de la 3ª clase)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</si>
</sst>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dd/mm/yy"/>
    <numFmt numFmtId="166" formatCode="dd/mm/yyyy"/>
    <numFmt numFmtId="167" formatCode="dd\ mmm"/>
    <numFmt numFmtId="168" formatCode="_-* #,##0_-;\-* #,##0_-;_-* &quot;-&quot;??_-;_-@_-"/>
  </numFmts>
  <fonts count="62">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scheme val="minor"/>
    </font>
    <font>
      <sz val="8"/>
      <color theme="1"/>
      <name val="Calibri"/>
      <family val="2"/>
      <scheme val="minor"/>
    </font>
    <font>
      <b/>
      <sz val="10"/>
      <color rgb="FFFFFFFF"/>
      <name val="Arial"/>
      <family val="2"/>
    </font>
    <font>
      <sz val="10"/>
      <name val="Arial"/>
      <family val="2"/>
    </font>
    <font>
      <b/>
      <sz val="10"/>
      <name val="Arial"/>
      <family val="2"/>
    </font>
    <font>
      <sz val="10"/>
      <color rgb="FF009281"/>
      <name val="Arial"/>
      <family val="2"/>
    </font>
    <font>
      <sz val="10"/>
      <color rgb="FFFF0000"/>
      <name val="Arial"/>
      <family val="2"/>
    </font>
    <font>
      <b/>
      <sz val="12"/>
      <color rgb="FFC00000"/>
      <name val="Arial"/>
      <family val="2"/>
    </font>
    <font>
      <b/>
      <sz val="10"/>
      <color rgb="FFFFC000"/>
      <name val="Arial"/>
      <family val="2"/>
    </font>
    <font>
      <sz val="10"/>
      <color rgb="FFFFFF00"/>
      <name val="Arial"/>
      <family val="2"/>
    </font>
    <font>
      <b/>
      <sz val="14"/>
      <color theme="0"/>
      <name val="Arial"/>
      <family val="2"/>
    </font>
    <font>
      <sz val="10"/>
      <name val="Calibri"/>
      <family val="2"/>
      <scheme val="minor"/>
    </font>
    <font>
      <sz val="8"/>
      <name val="Calibri"/>
      <family val="2"/>
      <scheme val="minor"/>
    </font>
    <font>
      <b/>
      <sz val="11"/>
      <color theme="1"/>
      <name val="Calibri"/>
      <family val="2"/>
      <scheme val="minor"/>
    </font>
    <font>
      <b/>
      <sz val="10"/>
      <color theme="1"/>
      <name val="Calibri"/>
      <family val="2"/>
      <scheme val="minor"/>
    </font>
    <font>
      <sz val="6"/>
      <name val="Arial"/>
      <family val="2"/>
    </font>
    <font>
      <sz val="11"/>
      <color rgb="FFFF0000"/>
      <name val="Calibri"/>
      <family val="2"/>
      <scheme val="minor"/>
    </font>
    <font>
      <sz val="10"/>
      <color rgb="FF1E1E1E"/>
      <name val="Segoe UI"/>
      <family val="2"/>
    </font>
    <font>
      <sz val="9"/>
      <name val="Calibri"/>
      <family val="2"/>
      <scheme val="minor"/>
    </font>
    <font>
      <sz val="9"/>
      <color theme="1"/>
      <name val="Calibri"/>
      <family val="2"/>
      <scheme val="minor"/>
    </font>
    <font>
      <sz val="10"/>
      <color theme="1" tint="0.499984740745262"/>
      <name val="Calibri"/>
      <family val="2"/>
      <scheme val="minor"/>
    </font>
    <font>
      <sz val="8"/>
      <color rgb="FF000000"/>
      <name val="Calibri"/>
      <family val="2"/>
      <scheme val="minor"/>
    </font>
    <font>
      <sz val="9"/>
      <color rgb="FF000000"/>
      <name val="Calibri"/>
      <family val="2"/>
      <scheme val="minor"/>
    </font>
    <font>
      <sz val="10"/>
      <color rgb="FF000000"/>
      <name val="Calibri"/>
      <family val="2"/>
      <scheme val="minor"/>
    </font>
    <font>
      <b/>
      <sz val="10"/>
      <color theme="0"/>
      <name val="Calibri"/>
      <family val="2"/>
      <scheme val="minor"/>
    </font>
    <font>
      <b/>
      <sz val="8"/>
      <color theme="0"/>
      <name val="Calibri"/>
      <family val="2"/>
      <scheme val="minor"/>
    </font>
    <font>
      <sz val="11"/>
      <color rgb="FF000000"/>
      <name val="Calibri"/>
      <family val="2"/>
      <scheme val="minor"/>
    </font>
    <font>
      <b/>
      <sz val="11"/>
      <color rgb="FF000000"/>
      <name val="Calibri"/>
      <family val="2"/>
      <scheme val="minor"/>
    </font>
    <font>
      <b/>
      <sz val="9"/>
      <color theme="1"/>
      <name val="Calibri"/>
      <family val="2"/>
      <scheme val="minor"/>
    </font>
    <font>
      <sz val="8"/>
      <color theme="9" tint="-0.249977111117893"/>
      <name val="Calibri"/>
      <family val="2"/>
      <scheme val="minor"/>
    </font>
    <font>
      <sz val="8"/>
      <color theme="0"/>
      <name val="Arial"/>
      <family val="2"/>
    </font>
    <font>
      <sz val="8"/>
      <color theme="0" tint="-0.14999847407452621"/>
      <name val="Arial"/>
      <family val="2"/>
    </font>
    <font>
      <sz val="11"/>
      <color rgb="FF000000"/>
      <name val="Calibri"/>
      <family val="2"/>
    </font>
    <font>
      <b/>
      <sz val="14"/>
      <color rgb="FF000000"/>
      <name val="Calibri"/>
      <family val="2"/>
    </font>
    <font>
      <u/>
      <sz val="11"/>
      <color rgb="FF000000"/>
      <name val="Calibri"/>
      <family val="2"/>
    </font>
    <font>
      <sz val="8"/>
      <color rgb="FF000000"/>
      <name val="Calibri"/>
      <family val="2"/>
    </font>
    <font>
      <sz val="11"/>
      <color rgb="FFFF0000"/>
      <name val="Calibri"/>
      <family val="2"/>
    </font>
    <font>
      <b/>
      <sz val="11"/>
      <color rgb="FF000000"/>
      <name val="Calibri"/>
      <family val="2"/>
    </font>
    <font>
      <b/>
      <sz val="12"/>
      <color theme="0"/>
      <name val="Calibri"/>
      <family val="2"/>
      <scheme val="minor"/>
    </font>
    <font>
      <sz val="10"/>
      <name val="Calibri"/>
      <family val="2"/>
    </font>
    <font>
      <sz val="10"/>
      <color rgb="FF000000"/>
      <name val="Calibri"/>
      <family val="2"/>
    </font>
    <font>
      <b/>
      <sz val="16"/>
      <color theme="1"/>
      <name val="Calibri"/>
      <family val="2"/>
      <scheme val="minor"/>
    </font>
    <font>
      <b/>
      <sz val="10"/>
      <color rgb="FFFFFFFF"/>
      <name val="Calibri"/>
      <family val="2"/>
      <scheme val="minor"/>
    </font>
    <font>
      <b/>
      <sz val="10"/>
      <color rgb="FFFF0000"/>
      <name val="Calibri"/>
      <family val="2"/>
      <scheme val="minor"/>
    </font>
    <font>
      <sz val="9"/>
      <color rgb="FF000000"/>
      <name val="Calibri"/>
      <family val="2"/>
    </font>
    <font>
      <sz val="9"/>
      <name val="Arial"/>
      <family val="2"/>
    </font>
    <font>
      <sz val="7"/>
      <color theme="0" tint="-0.34998626667073579"/>
      <name val="Calibri"/>
      <family val="2"/>
      <scheme val="minor"/>
    </font>
    <font>
      <sz val="7"/>
      <color theme="1" tint="0.499984740745262"/>
      <name val="Calibri"/>
      <family val="2"/>
      <scheme val="minor"/>
    </font>
    <font>
      <b/>
      <sz val="9"/>
      <name val="Calibri"/>
      <family val="2"/>
      <scheme val="minor"/>
    </font>
    <font>
      <b/>
      <sz val="11"/>
      <color theme="0"/>
      <name val="Calibri"/>
      <family val="2"/>
      <scheme val="minor"/>
    </font>
    <font>
      <sz val="9"/>
      <color theme="0" tint="-0.14999847407452621"/>
      <name val="Calibri"/>
      <family val="2"/>
      <scheme val="minor"/>
    </font>
    <font>
      <b/>
      <sz val="11"/>
      <color rgb="FFFF0000"/>
      <name val="Calibri"/>
      <family val="2"/>
      <scheme val="minor"/>
    </font>
    <font>
      <b/>
      <sz val="14"/>
      <color theme="5" tint="-0.249977111117893"/>
      <name val="Calibri"/>
      <family val="2"/>
      <scheme val="minor"/>
    </font>
    <font>
      <b/>
      <sz val="9"/>
      <color rgb="FFFFFFFF"/>
      <name val="Arial"/>
      <family val="2"/>
    </font>
    <font>
      <b/>
      <sz val="10"/>
      <color rgb="FF009281"/>
      <name val="Arial"/>
      <family val="2"/>
    </font>
    <font>
      <sz val="10"/>
      <name val="Arial"/>
      <family val="2"/>
      <charset val="1"/>
    </font>
    <font>
      <b/>
      <sz val="10"/>
      <name val="Arial"/>
      <family val="2"/>
      <charset val="1"/>
    </font>
    <font>
      <sz val="7"/>
      <color theme="0" tint="-0.249977111117893"/>
      <name val="Calibri"/>
      <family val="2"/>
      <scheme val="minor"/>
    </font>
    <font>
      <b/>
      <sz val="9"/>
      <color rgb="FFFFFFFF"/>
      <name val="Arial"/>
    </font>
  </fonts>
  <fills count="31">
    <fill>
      <patternFill patternType="none"/>
    </fill>
    <fill>
      <patternFill patternType="gray125"/>
    </fill>
    <fill>
      <patternFill patternType="solid">
        <fgColor rgb="FF00453D"/>
        <bgColor rgb="FF000000"/>
      </patternFill>
    </fill>
    <fill>
      <patternFill patternType="solid">
        <fgColor rgb="FF009281"/>
        <bgColor rgb="FF000000"/>
      </patternFill>
    </fill>
    <fill>
      <patternFill patternType="solid">
        <fgColor rgb="FFD0CECE"/>
        <bgColor rgb="FF000000"/>
      </patternFill>
    </fill>
    <fill>
      <patternFill patternType="solid">
        <fgColor rgb="FF595959"/>
        <bgColor rgb="FF000000"/>
      </patternFill>
    </fill>
    <fill>
      <patternFill patternType="solid">
        <fgColor theme="9"/>
        <bgColor theme="9"/>
      </patternFill>
    </fill>
    <fill>
      <patternFill patternType="solid">
        <fgColor rgb="FF00FF00"/>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00000"/>
        <bgColor indexed="64"/>
      </patternFill>
    </fill>
    <fill>
      <patternFill patternType="solid">
        <fgColor theme="0" tint="-4.9989318521683403E-2"/>
        <bgColor indexed="64"/>
      </patternFill>
    </fill>
    <fill>
      <patternFill patternType="solid">
        <fgColor theme="5" tint="-0.249977111117893"/>
        <bgColor indexed="64"/>
      </patternFill>
    </fill>
    <fill>
      <patternFill patternType="solid">
        <fgColor rgb="FFF8CBAD"/>
        <bgColor rgb="FF000000"/>
      </patternFill>
    </fill>
    <fill>
      <patternFill patternType="solid">
        <fgColor rgb="FFFFFF00"/>
        <bgColor rgb="FF000000"/>
      </patternFill>
    </fill>
    <fill>
      <patternFill patternType="solid">
        <fgColor theme="9" tint="0.79998168889431442"/>
        <bgColor indexed="64"/>
      </patternFill>
    </fill>
    <fill>
      <patternFill patternType="solid">
        <fgColor theme="9" tint="-0.249977111117893"/>
        <bgColor indexed="64"/>
      </patternFill>
    </fill>
    <fill>
      <patternFill patternType="solid">
        <fgColor theme="0"/>
        <bgColor indexed="64"/>
      </patternFill>
    </fill>
    <fill>
      <patternFill patternType="solid">
        <fgColor theme="4" tint="0.79998168889431442"/>
        <bgColor indexed="64"/>
      </patternFill>
    </fill>
    <fill>
      <patternFill patternType="solid">
        <fgColor rgb="FFDDEBF7"/>
        <bgColor rgb="FF000000"/>
      </patternFill>
    </fill>
    <fill>
      <patternFill patternType="solid">
        <fgColor rgb="FFDDEBF7"/>
        <bgColor rgb="FFDDEBF7"/>
      </patternFill>
    </fill>
    <fill>
      <patternFill patternType="solid">
        <fgColor theme="9" tint="0.39997558519241921"/>
        <bgColor indexed="64"/>
      </patternFill>
    </fill>
    <fill>
      <patternFill patternType="solid">
        <fgColor rgb="FFC65911"/>
        <bgColor rgb="FF000000"/>
      </patternFill>
    </fill>
    <fill>
      <patternFill patternType="solid">
        <fgColor rgb="FFC00000"/>
        <bgColor theme="9"/>
      </patternFill>
    </fill>
    <fill>
      <patternFill patternType="solid">
        <fgColor rgb="FFFFFF66"/>
        <bgColor indexed="64"/>
      </patternFill>
    </fill>
    <fill>
      <patternFill patternType="solid">
        <fgColor theme="9" tint="-0.249977111117893"/>
        <bgColor rgb="FF4DB7CD"/>
      </patternFill>
    </fill>
    <fill>
      <patternFill patternType="solid">
        <fgColor rgb="FF92D050"/>
        <bgColor rgb="FF4DB7CD"/>
      </patternFill>
    </fill>
    <fill>
      <patternFill patternType="solid">
        <fgColor rgb="FFFFFF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5" tint="0.39997558519241921"/>
        <bgColor indexed="64"/>
      </patternFill>
    </fill>
  </fills>
  <borders count="6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thick">
        <color indexed="64"/>
      </left>
      <right style="thick">
        <color indexed="64"/>
      </right>
      <top style="thin">
        <color indexed="64"/>
      </top>
      <bottom style="thin">
        <color indexed="64"/>
      </bottom>
      <diagonal/>
    </border>
    <border>
      <left style="thick">
        <color indexed="64"/>
      </left>
      <right style="thick">
        <color indexed="64"/>
      </right>
      <top style="thick">
        <color indexed="64"/>
      </top>
      <bottom style="thick">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right style="medium">
        <color indexed="64"/>
      </right>
      <top style="thin">
        <color rgb="FF000000"/>
      </top>
      <bottom style="thin">
        <color rgb="FF000000"/>
      </bottom>
      <diagonal/>
    </border>
    <border>
      <left style="medium">
        <color indexed="64"/>
      </left>
      <right style="thin">
        <color indexed="64"/>
      </right>
      <top style="thin">
        <color indexed="64"/>
      </top>
      <bottom style="medium">
        <color indexed="64"/>
      </bottom>
      <diagonal/>
    </border>
    <border>
      <left/>
      <right style="medium">
        <color indexed="64"/>
      </right>
      <top style="thin">
        <color rgb="FF000000"/>
      </top>
      <bottom style="medium">
        <color indexed="64"/>
      </bottom>
      <diagonal/>
    </border>
    <border>
      <left style="medium">
        <color indexed="64"/>
      </left>
      <right/>
      <top style="medium">
        <color indexed="64"/>
      </top>
      <bottom style="thin">
        <color indexed="64"/>
      </bottom>
      <diagonal/>
    </border>
    <border>
      <left style="thin">
        <color rgb="FF000000"/>
      </left>
      <right style="medium">
        <color indexed="64"/>
      </right>
      <top style="medium">
        <color indexed="64"/>
      </top>
      <bottom style="thin">
        <color rgb="FF000000"/>
      </bottom>
      <diagonal/>
    </border>
    <border>
      <left style="medium">
        <color indexed="64"/>
      </left>
      <right/>
      <top style="thin">
        <color indexed="64"/>
      </top>
      <bottom style="thin">
        <color indexed="64"/>
      </bottom>
      <diagonal/>
    </border>
    <border>
      <left style="thin">
        <color rgb="FF000000"/>
      </left>
      <right style="medium">
        <color indexed="64"/>
      </right>
      <top style="thin">
        <color rgb="FF000000"/>
      </top>
      <bottom style="thin">
        <color rgb="FF000000"/>
      </bottom>
      <diagonal/>
    </border>
    <border>
      <left style="thin">
        <color rgb="FF000000"/>
      </left>
      <right style="medium">
        <color indexed="64"/>
      </right>
      <top style="thin">
        <color rgb="FF000000"/>
      </top>
      <bottom style="medium">
        <color indexed="64"/>
      </bottom>
      <diagonal/>
    </border>
    <border>
      <left style="medium">
        <color indexed="64"/>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bottom style="medium">
        <color indexed="64"/>
      </bottom>
      <diagonal/>
    </border>
    <border>
      <left/>
      <right/>
      <top style="thin">
        <color indexed="64"/>
      </top>
      <bottom style="thin">
        <color indexed="64"/>
      </bottom>
      <diagonal/>
    </border>
    <border>
      <left style="thin">
        <color rgb="FF000000"/>
      </left>
      <right style="thin">
        <color rgb="FF000000"/>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style="thin">
        <color theme="9"/>
      </top>
      <bottom/>
      <diagonal/>
    </border>
    <border>
      <left style="medium">
        <color indexed="64"/>
      </left>
      <right style="thin">
        <color rgb="FF000000"/>
      </right>
      <top style="thin">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thin">
        <color rgb="FF000000"/>
      </left>
      <right style="thin">
        <color indexed="64"/>
      </right>
      <top style="thin">
        <color rgb="FF000000"/>
      </top>
      <bottom style="thin">
        <color rgb="FF000000"/>
      </bottom>
      <diagonal/>
    </border>
    <border>
      <left style="thin">
        <color rgb="FF000000"/>
      </left>
      <right style="thin">
        <color indexed="64"/>
      </right>
      <top style="thin">
        <color rgb="FF000000"/>
      </top>
      <bottom/>
      <diagonal/>
    </border>
    <border>
      <left style="thin">
        <color rgb="FF000000"/>
      </left>
      <right/>
      <top style="thin">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8"/>
      </left>
      <right style="medium">
        <color indexed="8"/>
      </right>
      <top style="thin">
        <color indexed="8"/>
      </top>
      <bottom style="thin">
        <color indexed="8"/>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1" fontId="58" fillId="0" borderId="0"/>
  </cellStyleXfs>
  <cellXfs count="412">
    <xf numFmtId="0" fontId="0" fillId="0" borderId="0" xfId="0"/>
    <xf numFmtId="0" fontId="4" fillId="0" borderId="0" xfId="0" applyFont="1"/>
    <xf numFmtId="0" fontId="3" fillId="0" borderId="0" xfId="0" applyFont="1"/>
    <xf numFmtId="0" fontId="5" fillId="2" borderId="3" xfId="0" applyFont="1" applyFill="1" applyBorder="1" applyAlignment="1">
      <alignment horizontal="center"/>
    </xf>
    <xf numFmtId="0" fontId="7" fillId="3" borderId="5" xfId="0" applyFont="1" applyFill="1" applyBorder="1" applyAlignment="1">
      <alignment horizontal="center"/>
    </xf>
    <xf numFmtId="0" fontId="8" fillId="0" borderId="1" xfId="0" applyFont="1" applyBorder="1" applyAlignment="1">
      <alignment horizontal="center"/>
    </xf>
    <xf numFmtId="0" fontId="6" fillId="0" borderId="1" xfId="0" applyFont="1" applyBorder="1" applyAlignment="1">
      <alignment horizontal="center"/>
    </xf>
    <xf numFmtId="0" fontId="6" fillId="0" borderId="4" xfId="0" applyFont="1" applyBorder="1" applyAlignment="1">
      <alignment horizontal="left" indent="1"/>
    </xf>
    <xf numFmtId="9" fontId="8" fillId="3" borderId="3" xfId="0" applyNumberFormat="1" applyFont="1" applyFill="1" applyBorder="1" applyAlignment="1">
      <alignment horizontal="center"/>
    </xf>
    <xf numFmtId="0" fontId="7" fillId="0" borderId="4" xfId="0" applyFont="1" applyBorder="1" applyAlignment="1">
      <alignment horizontal="right"/>
    </xf>
    <xf numFmtId="0" fontId="9" fillId="0" borderId="1" xfId="0" applyFont="1" applyBorder="1" applyAlignment="1">
      <alignment horizontal="left" indent="1"/>
    </xf>
    <xf numFmtId="0" fontId="10" fillId="0" borderId="0" xfId="0" applyFont="1" applyAlignment="1">
      <alignment horizontal="center" vertical="center" wrapText="1"/>
    </xf>
    <xf numFmtId="0" fontId="6" fillId="0" borderId="0" xfId="0" applyFont="1" applyAlignment="1">
      <alignment horizontal="center" vertical="top" wrapText="1"/>
    </xf>
    <xf numFmtId="0" fontId="10" fillId="0" borderId="2" xfId="0" applyFont="1" applyBorder="1" applyAlignment="1">
      <alignment horizontal="center" vertical="center" wrapText="1"/>
    </xf>
    <xf numFmtId="0" fontId="7" fillId="0" borderId="2" xfId="0" applyFont="1" applyBorder="1" applyAlignment="1">
      <alignment horizontal="center" vertical="center" wrapText="1"/>
    </xf>
    <xf numFmtId="0" fontId="7" fillId="0" borderId="0" xfId="0" applyFont="1" applyAlignment="1">
      <alignment horizontal="left" vertical="center" wrapText="1"/>
    </xf>
    <xf numFmtId="0" fontId="12" fillId="0" borderId="0" xfId="0" applyFont="1" applyAlignment="1">
      <alignment horizontal="center" vertical="center"/>
    </xf>
    <xf numFmtId="0" fontId="13" fillId="5" borderId="6" xfId="0" applyFont="1" applyFill="1" applyBorder="1" applyAlignment="1">
      <alignment horizontal="left" vertical="center"/>
    </xf>
    <xf numFmtId="0" fontId="18" fillId="0" borderId="2" xfId="0" applyFont="1" applyBorder="1" applyAlignment="1">
      <alignment horizontal="center" vertical="center" wrapText="1"/>
    </xf>
    <xf numFmtId="0" fontId="0" fillId="7" borderId="0" xfId="0" applyFill="1"/>
    <xf numFmtId="0" fontId="19" fillId="0" borderId="0" xfId="0" applyFont="1"/>
    <xf numFmtId="0" fontId="20" fillId="0" borderId="0" xfId="0" applyFont="1"/>
    <xf numFmtId="0" fontId="6" fillId="7" borderId="3" xfId="0" applyFont="1" applyFill="1" applyBorder="1" applyAlignment="1">
      <alignment horizontal="center"/>
    </xf>
    <xf numFmtId="0" fontId="16" fillId="0" borderId="0" xfId="0" applyFont="1"/>
    <xf numFmtId="0" fontId="22" fillId="0" borderId="0" xfId="0" applyFont="1"/>
    <xf numFmtId="0" fontId="0" fillId="0" borderId="1" xfId="0" applyBorder="1"/>
    <xf numFmtId="0" fontId="0" fillId="7" borderId="1" xfId="0" applyFill="1" applyBorder="1"/>
    <xf numFmtId="0" fontId="23" fillId="0" borderId="0" xfId="0" applyFont="1"/>
    <xf numFmtId="0" fontId="21" fillId="0" borderId="10" xfId="0" applyFont="1" applyBorder="1"/>
    <xf numFmtId="0" fontId="14" fillId="0" borderId="10" xfId="0" applyFont="1" applyBorder="1"/>
    <xf numFmtId="0" fontId="24" fillId="0" borderId="0" xfId="0" applyFont="1"/>
    <xf numFmtId="0" fontId="2" fillId="0" borderId="0" xfId="0" applyFont="1" applyAlignment="1">
      <alignment horizontal="center" vertical="center" wrapText="1"/>
    </xf>
    <xf numFmtId="0" fontId="6" fillId="0" borderId="3" xfId="0" applyFont="1" applyBorder="1" applyAlignment="1">
      <alignment horizontal="left"/>
    </xf>
    <xf numFmtId="49" fontId="22" fillId="0" borderId="0" xfId="0" applyNumberFormat="1" applyFont="1"/>
    <xf numFmtId="0" fontId="22" fillId="0" borderId="10" xfId="0" applyFont="1" applyBorder="1"/>
    <xf numFmtId="0" fontId="5" fillId="2" borderId="3" xfId="0" applyFont="1" applyFill="1" applyBorder="1" applyAlignment="1">
      <alignment horizontal="center" vertical="center"/>
    </xf>
    <xf numFmtId="0" fontId="5" fillId="2" borderId="3" xfId="0" applyFont="1" applyFill="1" applyBorder="1" applyAlignment="1">
      <alignment horizontal="center" vertical="center" wrapText="1"/>
    </xf>
    <xf numFmtId="0" fontId="0" fillId="0" borderId="0" xfId="0" applyAlignment="1">
      <alignment vertical="center"/>
    </xf>
    <xf numFmtId="0" fontId="0" fillId="0" borderId="0" xfId="0" applyAlignment="1">
      <alignment horizontal="center" vertical="center"/>
    </xf>
    <xf numFmtId="0" fontId="21" fillId="0" borderId="10" xfId="0" applyFont="1" applyBorder="1" applyAlignment="1">
      <alignment horizontal="center" vertical="center"/>
    </xf>
    <xf numFmtId="0" fontId="22" fillId="0" borderId="0" xfId="0" applyFont="1" applyAlignment="1">
      <alignment horizontal="center" vertical="center"/>
    </xf>
    <xf numFmtId="0" fontId="27" fillId="10" borderId="0" xfId="0" applyFont="1" applyFill="1" applyAlignment="1">
      <alignment horizontal="center" vertical="center" wrapText="1"/>
    </xf>
    <xf numFmtId="49" fontId="21" fillId="0" borderId="10" xfId="0" applyNumberFormat="1" applyFont="1" applyBorder="1"/>
    <xf numFmtId="0" fontId="29" fillId="0" borderId="0" xfId="0" applyFont="1" applyAlignment="1">
      <alignment horizontal="center"/>
    </xf>
    <xf numFmtId="0" fontId="0" fillId="0" borderId="0" xfId="0" applyAlignment="1">
      <alignment horizontal="center"/>
    </xf>
    <xf numFmtId="14" fontId="21" fillId="0" borderId="10" xfId="0" applyNumberFormat="1" applyFont="1" applyBorder="1" applyAlignment="1">
      <alignment horizontal="center"/>
    </xf>
    <xf numFmtId="14" fontId="21" fillId="0" borderId="10" xfId="0" applyNumberFormat="1" applyFont="1" applyBorder="1" applyAlignment="1">
      <alignment horizontal="center" vertical="center"/>
    </xf>
    <xf numFmtId="49" fontId="31" fillId="0" borderId="11" xfId="0" applyNumberFormat="1" applyFont="1" applyBorder="1" applyAlignment="1">
      <alignment horizontal="center" vertical="center" wrapText="1"/>
    </xf>
    <xf numFmtId="0" fontId="31" fillId="0" borderId="11" xfId="0" applyFont="1" applyBorder="1" applyAlignment="1">
      <alignment horizontal="center" vertical="center" wrapText="1"/>
    </xf>
    <xf numFmtId="0" fontId="7" fillId="0" borderId="14"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15" xfId="0" applyFont="1" applyBorder="1" applyAlignment="1">
      <alignment horizontal="left" vertical="center" wrapText="1"/>
    </xf>
    <xf numFmtId="0" fontId="11" fillId="0" borderId="16" xfId="0" applyFont="1" applyBorder="1" applyAlignment="1">
      <alignment horizontal="left" vertical="center" wrapText="1"/>
    </xf>
    <xf numFmtId="0" fontId="27" fillId="10" borderId="9" xfId="0" applyFont="1" applyFill="1" applyBorder="1" applyAlignment="1">
      <alignment horizontal="center" vertical="center" wrapText="1"/>
    </xf>
    <xf numFmtId="0" fontId="21" fillId="0" borderId="12" xfId="0" applyFont="1" applyBorder="1"/>
    <xf numFmtId="0" fontId="14" fillId="0" borderId="12" xfId="0" applyFont="1" applyBorder="1"/>
    <xf numFmtId="0" fontId="32" fillId="0" borderId="0" xfId="0" applyFont="1"/>
    <xf numFmtId="0" fontId="33" fillId="10" borderId="0" xfId="0" applyFont="1" applyFill="1" applyAlignment="1">
      <alignment horizontal="center" vertical="center"/>
    </xf>
    <xf numFmtId="0" fontId="34" fillId="0" borderId="0" xfId="0" applyFont="1" applyAlignment="1">
      <alignment horizontal="center" vertical="top" wrapText="1"/>
    </xf>
    <xf numFmtId="0" fontId="21" fillId="0" borderId="17" xfId="0" applyFont="1" applyBorder="1" applyAlignment="1">
      <alignment horizontal="center" vertical="center"/>
    </xf>
    <xf numFmtId="0" fontId="0" fillId="0" borderId="0" xfId="0" applyAlignment="1">
      <alignment horizontal="center" vertical="center" wrapText="1"/>
    </xf>
    <xf numFmtId="0" fontId="35" fillId="0" borderId="1" xfId="0" applyFont="1" applyBorder="1"/>
    <xf numFmtId="14" fontId="0" fillId="0" borderId="0" xfId="0" applyNumberFormat="1"/>
    <xf numFmtId="49" fontId="0" fillId="0" borderId="0" xfId="0" applyNumberFormat="1"/>
    <xf numFmtId="49" fontId="14" fillId="0" borderId="10" xfId="0" applyNumberFormat="1" applyFont="1" applyBorder="1"/>
    <xf numFmtId="0" fontId="1" fillId="0" borderId="0" xfId="0" applyFont="1" applyAlignment="1">
      <alignment horizontal="center" vertical="center" wrapText="1"/>
    </xf>
    <xf numFmtId="14" fontId="0" fillId="0" borderId="0" xfId="0" applyNumberFormat="1" applyAlignment="1">
      <alignment horizontal="center"/>
    </xf>
    <xf numFmtId="14" fontId="22" fillId="0" borderId="10" xfId="0" applyNumberFormat="1" applyFont="1" applyBorder="1" applyAlignment="1">
      <alignment horizontal="center"/>
    </xf>
    <xf numFmtId="0" fontId="21" fillId="0" borderId="10" xfId="0" applyFont="1" applyBorder="1" applyAlignment="1">
      <alignment horizontal="center"/>
    </xf>
    <xf numFmtId="0" fontId="21" fillId="0" borderId="12" xfId="0" applyFont="1" applyBorder="1" applyAlignment="1">
      <alignment horizontal="center"/>
    </xf>
    <xf numFmtId="0" fontId="27" fillId="12" borderId="7" xfId="0" applyFont="1" applyFill="1" applyBorder="1" applyAlignment="1">
      <alignment horizontal="center" vertical="center" wrapText="1"/>
    </xf>
    <xf numFmtId="49" fontId="27" fillId="12" borderId="7" xfId="0" applyNumberFormat="1" applyFont="1" applyFill="1" applyBorder="1" applyAlignment="1">
      <alignment horizontal="center" vertical="center" wrapText="1"/>
    </xf>
    <xf numFmtId="0" fontId="21" fillId="0" borderId="7" xfId="0" applyFont="1" applyBorder="1"/>
    <xf numFmtId="0" fontId="14" fillId="0" borderId="0" xfId="0" applyFont="1"/>
    <xf numFmtId="0" fontId="6" fillId="0" borderId="1" xfId="0" applyFont="1" applyBorder="1" applyAlignment="1">
      <alignment horizontal="center" vertical="center"/>
    </xf>
    <xf numFmtId="0" fontId="6" fillId="0" borderId="3" xfId="0" applyFont="1" applyBorder="1" applyAlignment="1">
      <alignment horizontal="center" vertical="center"/>
    </xf>
    <xf numFmtId="0" fontId="22" fillId="0" borderId="0" xfId="0" applyFont="1" applyAlignment="1">
      <alignment horizontal="center"/>
    </xf>
    <xf numFmtId="0" fontId="35" fillId="0" borderId="0" xfId="0" applyFont="1"/>
    <xf numFmtId="0" fontId="36" fillId="0" borderId="0" xfId="0" applyFont="1"/>
    <xf numFmtId="0" fontId="35" fillId="0" borderId="0" xfId="0" applyFont="1" applyAlignment="1">
      <alignment wrapText="1"/>
    </xf>
    <xf numFmtId="0" fontId="35" fillId="13" borderId="3" xfId="0" applyFont="1" applyFill="1" applyBorder="1"/>
    <xf numFmtId="0" fontId="35" fillId="0" borderId="3" xfId="0" applyFont="1" applyBorder="1"/>
    <xf numFmtId="0" fontId="37" fillId="0" borderId="0" xfId="0" applyFont="1"/>
    <xf numFmtId="0" fontId="35" fillId="0" borderId="20" xfId="0" applyFont="1" applyBorder="1"/>
    <xf numFmtId="0" fontId="38" fillId="0" borderId="0" xfId="0" applyFont="1"/>
    <xf numFmtId="0" fontId="39" fillId="0" borderId="20" xfId="0" applyFont="1" applyBorder="1"/>
    <xf numFmtId="0" fontId="39" fillId="0" borderId="0" xfId="0" applyFont="1"/>
    <xf numFmtId="0" fontId="40" fillId="0" borderId="0" xfId="0" applyFont="1"/>
    <xf numFmtId="0" fontId="35" fillId="14" borderId="0" xfId="0" applyFont="1" applyFill="1"/>
    <xf numFmtId="0" fontId="39" fillId="14" borderId="20" xfId="0" applyFont="1" applyFill="1" applyBorder="1"/>
    <xf numFmtId="0" fontId="35" fillId="0" borderId="1" xfId="0" applyFont="1" applyBorder="1" applyAlignment="1">
      <alignment wrapText="1"/>
    </xf>
    <xf numFmtId="0" fontId="35" fillId="0" borderId="21" xfId="0" applyFont="1" applyBorder="1" applyAlignment="1">
      <alignment wrapText="1"/>
    </xf>
    <xf numFmtId="0" fontId="36" fillId="0" borderId="0" xfId="0" applyFont="1" applyAlignment="1">
      <alignment wrapText="1"/>
    </xf>
    <xf numFmtId="0" fontId="35" fillId="13" borderId="1" xfId="0" applyFont="1" applyFill="1" applyBorder="1" applyAlignment="1">
      <alignment wrapText="1"/>
    </xf>
    <xf numFmtId="0" fontId="35" fillId="0" borderId="20" xfId="0" applyFont="1" applyBorder="1" applyAlignment="1">
      <alignment wrapText="1"/>
    </xf>
    <xf numFmtId="0" fontId="37" fillId="0" borderId="0" xfId="0" applyFont="1" applyAlignment="1">
      <alignment wrapText="1"/>
    </xf>
    <xf numFmtId="0" fontId="35" fillId="0" borderId="3" xfId="0" applyFont="1" applyBorder="1" applyAlignment="1">
      <alignment wrapText="1"/>
    </xf>
    <xf numFmtId="0" fontId="35" fillId="0" borderId="0" xfId="0" applyFont="1" applyAlignment="1">
      <alignment horizontal="center" wrapText="1"/>
    </xf>
    <xf numFmtId="0" fontId="35" fillId="0" borderId="0" xfId="0" applyFont="1" applyAlignment="1">
      <alignment horizontal="center"/>
    </xf>
    <xf numFmtId="0" fontId="35" fillId="13" borderId="1" xfId="0" applyFont="1" applyFill="1" applyBorder="1" applyAlignment="1">
      <alignment horizontal="center" wrapText="1"/>
    </xf>
    <xf numFmtId="0" fontId="35" fillId="13" borderId="3" xfId="0" applyFont="1" applyFill="1" applyBorder="1" applyAlignment="1">
      <alignment horizontal="center"/>
    </xf>
    <xf numFmtId="0" fontId="35" fillId="0" borderId="20" xfId="0" applyFont="1" applyBorder="1" applyAlignment="1">
      <alignment horizontal="center" wrapText="1"/>
    </xf>
    <xf numFmtId="0" fontId="35" fillId="0" borderId="20" xfId="0" applyFont="1" applyBorder="1" applyAlignment="1">
      <alignment horizontal="center"/>
    </xf>
    <xf numFmtId="0" fontId="35" fillId="0" borderId="0" xfId="0" applyFont="1" applyAlignment="1">
      <alignment horizontal="left" vertical="top"/>
    </xf>
    <xf numFmtId="0" fontId="17" fillId="0" borderId="10" xfId="0" applyFont="1" applyBorder="1"/>
    <xf numFmtId="0" fontId="17" fillId="0" borderId="12" xfId="0" applyFont="1" applyBorder="1"/>
    <xf numFmtId="0" fontId="0" fillId="7" borderId="21" xfId="0" applyFill="1" applyBorder="1"/>
    <xf numFmtId="0" fontId="17" fillId="0" borderId="8" xfId="0" applyFont="1" applyBorder="1"/>
    <xf numFmtId="0" fontId="3" fillId="0" borderId="22" xfId="0" applyFont="1" applyBorder="1"/>
    <xf numFmtId="0" fontId="17" fillId="0" borderId="23" xfId="0" applyFont="1" applyBorder="1"/>
    <xf numFmtId="0" fontId="3" fillId="8" borderId="24" xfId="0" applyFont="1" applyFill="1" applyBorder="1"/>
    <xf numFmtId="0" fontId="3" fillId="8" borderId="25" xfId="0" applyFont="1" applyFill="1" applyBorder="1"/>
    <xf numFmtId="0" fontId="3" fillId="8" borderId="26" xfId="0" applyFont="1" applyFill="1" applyBorder="1"/>
    <xf numFmtId="0" fontId="3" fillId="8" borderId="27" xfId="0" applyFont="1" applyFill="1" applyBorder="1"/>
    <xf numFmtId="0" fontId="16" fillId="0" borderId="29" xfId="0" applyFont="1" applyBorder="1"/>
    <xf numFmtId="0" fontId="16" fillId="0" borderId="33" xfId="0" applyFont="1" applyBorder="1"/>
    <xf numFmtId="0" fontId="16" fillId="0" borderId="34" xfId="0" applyFont="1" applyBorder="1"/>
    <xf numFmtId="0" fontId="0" fillId="7" borderId="35" xfId="0" applyFill="1" applyBorder="1"/>
    <xf numFmtId="0" fontId="0" fillId="0" borderId="36" xfId="0" applyBorder="1"/>
    <xf numFmtId="0" fontId="0" fillId="7" borderId="24" xfId="0" applyFill="1" applyBorder="1"/>
    <xf numFmtId="0" fontId="0" fillId="0" borderId="37" xfId="0" applyBorder="1"/>
    <xf numFmtId="0" fontId="0" fillId="0" borderId="24" xfId="0" applyBorder="1"/>
    <xf numFmtId="0" fontId="19" fillId="0" borderId="37" xfId="0" applyFont="1" applyBorder="1"/>
    <xf numFmtId="0" fontId="16" fillId="0" borderId="37" xfId="0" applyFont="1" applyBorder="1"/>
    <xf numFmtId="0" fontId="3" fillId="0" borderId="26" xfId="0" applyFont="1" applyBorder="1"/>
    <xf numFmtId="0" fontId="3" fillId="0" borderId="38" xfId="0" applyFont="1" applyBorder="1"/>
    <xf numFmtId="0" fontId="19" fillId="0" borderId="39" xfId="0" applyFont="1" applyBorder="1"/>
    <xf numFmtId="0" fontId="16" fillId="0" borderId="40" xfId="0" applyFont="1" applyBorder="1"/>
    <xf numFmtId="0" fontId="17" fillId="0" borderId="41" xfId="0" applyFont="1" applyBorder="1"/>
    <xf numFmtId="0" fontId="17" fillId="0" borderId="42" xfId="0" applyFont="1" applyBorder="1"/>
    <xf numFmtId="0" fontId="0" fillId="0" borderId="37" xfId="0" applyBorder="1" applyAlignment="1">
      <alignment horizontal="center" vertical="center"/>
    </xf>
    <xf numFmtId="0" fontId="17" fillId="15" borderId="12" xfId="0" applyFont="1" applyFill="1" applyBorder="1"/>
    <xf numFmtId="0" fontId="0" fillId="0" borderId="39" xfId="0" applyBorder="1" applyAlignment="1">
      <alignment horizontal="center" vertical="center"/>
    </xf>
    <xf numFmtId="0" fontId="3" fillId="0" borderId="10" xfId="0" applyFont="1" applyBorder="1" applyAlignment="1">
      <alignment vertical="top"/>
    </xf>
    <xf numFmtId="0" fontId="22" fillId="0" borderId="1" xfId="0" applyFont="1" applyBorder="1" applyAlignment="1">
      <alignment vertical="top" wrapText="1"/>
    </xf>
    <xf numFmtId="0" fontId="22" fillId="0" borderId="38" xfId="0" applyFont="1" applyBorder="1" applyAlignment="1">
      <alignment vertical="top" wrapText="1"/>
    </xf>
    <xf numFmtId="0" fontId="41" fillId="16" borderId="0" xfId="0" applyFont="1" applyFill="1"/>
    <xf numFmtId="0" fontId="22" fillId="0" borderId="24" xfId="0" applyFont="1" applyBorder="1" applyAlignment="1">
      <alignment horizontal="left" vertical="top" wrapText="1"/>
    </xf>
    <xf numFmtId="0" fontId="22" fillId="0" borderId="26" xfId="0" applyFont="1" applyBorder="1" applyAlignment="1">
      <alignment horizontal="left" vertical="top" wrapText="1"/>
    </xf>
    <xf numFmtId="0" fontId="21" fillId="17" borderId="7" xfId="0" applyFont="1" applyFill="1" applyBorder="1"/>
    <xf numFmtId="0" fontId="14" fillId="17" borderId="10" xfId="0" applyFont="1" applyFill="1" applyBorder="1"/>
    <xf numFmtId="0" fontId="21" fillId="17" borderId="10" xfId="0" applyFont="1" applyFill="1" applyBorder="1"/>
    <xf numFmtId="49" fontId="14" fillId="17" borderId="10" xfId="0" applyNumberFormat="1" applyFont="1" applyFill="1" applyBorder="1"/>
    <xf numFmtId="49" fontId="21" fillId="17" borderId="10" xfId="0" applyNumberFormat="1" applyFont="1" applyFill="1" applyBorder="1"/>
    <xf numFmtId="14" fontId="21" fillId="17" borderId="10" xfId="0" applyNumberFormat="1" applyFont="1" applyFill="1" applyBorder="1" applyAlignment="1">
      <alignment horizontal="center" vertical="center"/>
    </xf>
    <xf numFmtId="0" fontId="21" fillId="17" borderId="10" xfId="0" applyFont="1" applyFill="1" applyBorder="1" applyAlignment="1">
      <alignment horizontal="center"/>
    </xf>
    <xf numFmtId="0" fontId="21" fillId="17" borderId="10" xfId="0" applyFont="1" applyFill="1" applyBorder="1" applyAlignment="1">
      <alignment horizontal="left"/>
    </xf>
    <xf numFmtId="165" fontId="21" fillId="0" borderId="10" xfId="0" applyNumberFormat="1" applyFont="1" applyBorder="1" applyAlignment="1">
      <alignment horizontal="center"/>
    </xf>
    <xf numFmtId="165" fontId="22" fillId="0" borderId="10" xfId="0" applyNumberFormat="1" applyFont="1" applyBorder="1" applyAlignment="1">
      <alignment horizontal="center"/>
    </xf>
    <xf numFmtId="0" fontId="14" fillId="11" borderId="7" xfId="0" applyFont="1" applyFill="1" applyBorder="1"/>
    <xf numFmtId="0" fontId="14" fillId="0" borderId="10" xfId="0" applyFont="1" applyBorder="1" applyAlignment="1">
      <alignment horizontal="center" vertical="center"/>
    </xf>
    <xf numFmtId="0" fontId="3" fillId="8" borderId="25" xfId="0" quotePrefix="1" applyFont="1" applyFill="1" applyBorder="1"/>
    <xf numFmtId="0" fontId="28" fillId="6" borderId="7" xfId="0" applyFont="1" applyFill="1" applyBorder="1" applyAlignment="1">
      <alignment horizontal="left" vertical="center" wrapText="1"/>
    </xf>
    <xf numFmtId="0" fontId="3" fillId="18" borderId="8" xfId="0" applyFont="1" applyFill="1" applyBorder="1"/>
    <xf numFmtId="0" fontId="17" fillId="18" borderId="43" xfId="0" applyFont="1" applyFill="1" applyBorder="1"/>
    <xf numFmtId="0" fontId="17" fillId="18" borderId="44" xfId="0" applyFont="1" applyFill="1" applyBorder="1"/>
    <xf numFmtId="0" fontId="17" fillId="18" borderId="45" xfId="0" applyFont="1" applyFill="1" applyBorder="1"/>
    <xf numFmtId="49" fontId="22" fillId="0" borderId="0" xfId="0" applyNumberFormat="1" applyFont="1" applyAlignment="1">
      <alignment horizontal="center"/>
    </xf>
    <xf numFmtId="49" fontId="21" fillId="0" borderId="10" xfId="0" applyNumberFormat="1" applyFont="1" applyBorder="1" applyAlignment="1">
      <alignment horizontal="center"/>
    </xf>
    <xf numFmtId="49" fontId="21" fillId="17" borderId="10" xfId="0" applyNumberFormat="1" applyFont="1" applyFill="1" applyBorder="1" applyAlignment="1">
      <alignment horizontal="center"/>
    </xf>
    <xf numFmtId="49" fontId="6" fillId="0" borderId="4" xfId="0" applyNumberFormat="1" applyFont="1" applyBorder="1" applyAlignment="1">
      <alignment horizontal="left" indent="1"/>
    </xf>
    <xf numFmtId="49" fontId="9" fillId="0" borderId="1" xfId="0" applyNumberFormat="1" applyFont="1" applyBorder="1" applyAlignment="1">
      <alignment horizontal="left" indent="1"/>
    </xf>
    <xf numFmtId="0" fontId="21" fillId="17" borderId="12" xfId="0" applyFont="1" applyFill="1" applyBorder="1" applyAlignment="1">
      <alignment horizontal="center"/>
    </xf>
    <xf numFmtId="0" fontId="22" fillId="0" borderId="13" xfId="0" applyFont="1" applyBorder="1"/>
    <xf numFmtId="14" fontId="14" fillId="17" borderId="13" xfId="0" applyNumberFormat="1" applyFont="1" applyFill="1" applyBorder="1" applyAlignment="1">
      <alignment horizontal="center"/>
    </xf>
    <xf numFmtId="0" fontId="40" fillId="20" borderId="0" xfId="0" applyFont="1" applyFill="1"/>
    <xf numFmtId="0" fontId="40" fillId="20" borderId="10" xfId="0" applyFont="1" applyFill="1" applyBorder="1" applyAlignment="1">
      <alignment horizontal="center"/>
    </xf>
    <xf numFmtId="0" fontId="40" fillId="21" borderId="0" xfId="0" applyFont="1" applyFill="1"/>
    <xf numFmtId="0" fontId="40" fillId="21" borderId="10" xfId="0" applyFont="1" applyFill="1" applyBorder="1" applyAlignment="1">
      <alignment horizontal="center"/>
    </xf>
    <xf numFmtId="0" fontId="3" fillId="18" borderId="12" xfId="0" applyFont="1" applyFill="1" applyBorder="1"/>
    <xf numFmtId="0" fontId="35" fillId="0" borderId="49" xfId="0" applyFont="1" applyBorder="1" applyAlignment="1">
      <alignment horizontal="center"/>
    </xf>
    <xf numFmtId="0" fontId="3" fillId="8" borderId="12" xfId="0" applyFont="1" applyFill="1" applyBorder="1"/>
    <xf numFmtId="0" fontId="35" fillId="0" borderId="49" xfId="0" applyFont="1" applyBorder="1" applyAlignment="1">
      <alignment horizontal="center" vertical="center"/>
    </xf>
    <xf numFmtId="0" fontId="35" fillId="0" borderId="18" xfId="0" applyFont="1" applyBorder="1" applyAlignment="1">
      <alignment horizontal="center"/>
    </xf>
    <xf numFmtId="0" fontId="3" fillId="0" borderId="18" xfId="0" applyFont="1" applyBorder="1" applyAlignment="1">
      <alignment horizontal="center" vertical="center"/>
    </xf>
    <xf numFmtId="0" fontId="3" fillId="18" borderId="10" xfId="0" applyFont="1" applyFill="1" applyBorder="1"/>
    <xf numFmtId="0" fontId="3" fillId="8" borderId="10" xfId="0" applyFont="1" applyFill="1" applyBorder="1"/>
    <xf numFmtId="0" fontId="0" fillId="9" borderId="0" xfId="0" applyFill="1"/>
    <xf numFmtId="0" fontId="44" fillId="0" borderId="0" xfId="0" applyFont="1"/>
    <xf numFmtId="0" fontId="0" fillId="0" borderId="0" xfId="0" pivotButton="1"/>
    <xf numFmtId="0" fontId="0" fillId="0" borderId="11" xfId="0" applyBorder="1"/>
    <xf numFmtId="0" fontId="16" fillId="0" borderId="7" xfId="0" applyFont="1" applyBorder="1"/>
    <xf numFmtId="0" fontId="16" fillId="0" borderId="50" xfId="0" applyFont="1" applyBorder="1"/>
    <xf numFmtId="0" fontId="16" fillId="0" borderId="51" xfId="0" applyFont="1" applyBorder="1"/>
    <xf numFmtId="0" fontId="0" fillId="0" borderId="52" xfId="0" applyBorder="1"/>
    <xf numFmtId="0" fontId="0" fillId="0" borderId="53" xfId="0" applyBorder="1"/>
    <xf numFmtId="0" fontId="0" fillId="0" borderId="2" xfId="0" applyBorder="1"/>
    <xf numFmtId="0" fontId="0" fillId="0" borderId="20" xfId="0" applyBorder="1"/>
    <xf numFmtId="14" fontId="0" fillId="0" borderId="2" xfId="0" applyNumberFormat="1" applyBorder="1"/>
    <xf numFmtId="0" fontId="45" fillId="22" borderId="54" xfId="0" applyFont="1" applyFill="1" applyBorder="1" applyAlignment="1">
      <alignment horizontal="center" vertical="center" wrapText="1"/>
    </xf>
    <xf numFmtId="0" fontId="46" fillId="14" borderId="0" xfId="0" applyFont="1" applyFill="1" applyAlignment="1">
      <alignment horizontal="center"/>
    </xf>
    <xf numFmtId="49" fontId="27" fillId="12" borderId="10" xfId="0" applyNumberFormat="1" applyFont="1" applyFill="1" applyBorder="1" applyAlignment="1">
      <alignment horizontal="center" vertical="center" wrapText="1"/>
    </xf>
    <xf numFmtId="0" fontId="45" fillId="22" borderId="10" xfId="0" applyFont="1" applyFill="1" applyBorder="1" applyAlignment="1">
      <alignment horizontal="center" vertical="center" wrapText="1"/>
    </xf>
    <xf numFmtId="49" fontId="27" fillId="12" borderId="50" xfId="0" applyNumberFormat="1" applyFont="1" applyFill="1" applyBorder="1" applyAlignment="1">
      <alignment horizontal="center" vertical="center" wrapText="1"/>
    </xf>
    <xf numFmtId="0" fontId="21" fillId="0" borderId="18" xfId="0" applyFont="1" applyBorder="1" applyAlignment="1">
      <alignment horizontal="center" vertical="center"/>
    </xf>
    <xf numFmtId="0" fontId="27" fillId="12" borderId="50" xfId="0" applyFont="1" applyFill="1" applyBorder="1" applyAlignment="1">
      <alignment horizontal="center" vertical="center" wrapText="1"/>
    </xf>
    <xf numFmtId="0" fontId="21" fillId="0" borderId="18" xfId="0" applyFont="1" applyBorder="1"/>
    <xf numFmtId="0" fontId="27" fillId="23" borderId="9" xfId="0" applyFont="1" applyFill="1" applyBorder="1" applyAlignment="1">
      <alignment horizontal="center" vertical="center" wrapText="1"/>
    </xf>
    <xf numFmtId="0" fontId="16" fillId="7" borderId="0" xfId="0" applyFont="1" applyFill="1"/>
    <xf numFmtId="9" fontId="0" fillId="0" borderId="0" xfId="0" applyNumberFormat="1"/>
    <xf numFmtId="14" fontId="21" fillId="17" borderId="10" xfId="0" applyNumberFormat="1" applyFont="1" applyFill="1" applyBorder="1" applyAlignment="1">
      <alignment horizontal="center"/>
    </xf>
    <xf numFmtId="0" fontId="3" fillId="8" borderId="3" xfId="0" applyFont="1" applyFill="1" applyBorder="1"/>
    <xf numFmtId="0" fontId="3" fillId="18" borderId="7" xfId="0" applyFont="1" applyFill="1" applyBorder="1"/>
    <xf numFmtId="14" fontId="14" fillId="0" borderId="12" xfId="0" applyNumberFormat="1" applyFont="1" applyBorder="1"/>
    <xf numFmtId="0" fontId="31" fillId="0" borderId="21" xfId="0" applyFont="1" applyBorder="1" applyAlignment="1">
      <alignment horizontal="center" vertical="center" wrapText="1"/>
    </xf>
    <xf numFmtId="0" fontId="31" fillId="0" borderId="0" xfId="0" applyFont="1" applyAlignment="1">
      <alignment horizontal="center"/>
    </xf>
    <xf numFmtId="49" fontId="27" fillId="12" borderId="11" xfId="0" applyNumberFormat="1" applyFont="1" applyFill="1" applyBorder="1" applyAlignment="1">
      <alignment horizontal="center" vertical="center" wrapText="1"/>
    </xf>
    <xf numFmtId="0" fontId="41" fillId="16" borderId="0" xfId="0" applyFont="1" applyFill="1" applyAlignment="1">
      <alignment horizontal="center"/>
    </xf>
    <xf numFmtId="0" fontId="17" fillId="0" borderId="56" xfId="0" applyFont="1" applyBorder="1"/>
    <xf numFmtId="0" fontId="42" fillId="19" borderId="57" xfId="0" applyFont="1" applyFill="1" applyBorder="1"/>
    <xf numFmtId="0" fontId="42" fillId="19" borderId="58" xfId="0" applyFont="1" applyFill="1" applyBorder="1"/>
    <xf numFmtId="0" fontId="43" fillId="19" borderId="58" xfId="0" applyFont="1" applyFill="1" applyBorder="1"/>
    <xf numFmtId="0" fontId="43" fillId="19" borderId="59" xfId="0" applyFont="1" applyFill="1" applyBorder="1"/>
    <xf numFmtId="0" fontId="38" fillId="0" borderId="1" xfId="0" applyFont="1" applyBorder="1"/>
    <xf numFmtId="0" fontId="38" fillId="0" borderId="3" xfId="0" applyFont="1" applyBorder="1"/>
    <xf numFmtId="0" fontId="38" fillId="0" borderId="21" xfId="0" applyFont="1" applyBorder="1"/>
    <xf numFmtId="0" fontId="38" fillId="0" borderId="20" xfId="0" applyFont="1" applyBorder="1"/>
    <xf numFmtId="0" fontId="31" fillId="0" borderId="28" xfId="0" applyFont="1" applyBorder="1"/>
    <xf numFmtId="0" fontId="31" fillId="0" borderId="29" xfId="0" applyFont="1" applyBorder="1"/>
    <xf numFmtId="0" fontId="47" fillId="0" borderId="30" xfId="0" applyFont="1" applyBorder="1"/>
    <xf numFmtId="0" fontId="22" fillId="0" borderId="31" xfId="0" applyFont="1" applyBorder="1" applyAlignment="1">
      <alignment horizontal="center"/>
    </xf>
    <xf numFmtId="0" fontId="22" fillId="0" borderId="31" xfId="0" applyFont="1" applyBorder="1"/>
    <xf numFmtId="0" fontId="47" fillId="0" borderId="55" xfId="0" applyFont="1" applyBorder="1"/>
    <xf numFmtId="0" fontId="22" fillId="0" borderId="32" xfId="0" applyFont="1" applyBorder="1"/>
    <xf numFmtId="0" fontId="48" fillId="0" borderId="10" xfId="0" applyFont="1" applyBorder="1" applyAlignment="1">
      <alignment horizontal="left"/>
    </xf>
    <xf numFmtId="0" fontId="14" fillId="0" borderId="7" xfId="0" applyFont="1" applyBorder="1"/>
    <xf numFmtId="0" fontId="14" fillId="0" borderId="46" xfId="0" applyFont="1" applyBorder="1"/>
    <xf numFmtId="14" fontId="49" fillId="9" borderId="0" xfId="0" applyNumberFormat="1" applyFont="1" applyFill="1"/>
    <xf numFmtId="0" fontId="50" fillId="9" borderId="0" xfId="0" applyFont="1" applyFill="1"/>
    <xf numFmtId="0" fontId="21" fillId="0" borderId="60" xfId="0" applyFont="1" applyBorder="1"/>
    <xf numFmtId="0" fontId="21" fillId="0" borderId="61" xfId="0" applyFont="1" applyBorder="1"/>
    <xf numFmtId="0" fontId="14" fillId="0" borderId="60" xfId="0" applyFont="1" applyBorder="1"/>
    <xf numFmtId="0" fontId="21" fillId="11" borderId="18" xfId="0" applyFont="1" applyFill="1" applyBorder="1" applyAlignment="1">
      <alignment horizontal="center"/>
    </xf>
    <xf numFmtId="0" fontId="21" fillId="11" borderId="10" xfId="0" applyFont="1" applyFill="1" applyBorder="1" applyAlignment="1">
      <alignment horizontal="center"/>
    </xf>
    <xf numFmtId="14" fontId="26" fillId="11" borderId="10" xfId="0" applyNumberFormat="1" applyFont="1" applyFill="1" applyBorder="1" applyAlignment="1">
      <alignment horizontal="center"/>
    </xf>
    <xf numFmtId="14" fontId="21" fillId="11" borderId="10" xfId="0" applyNumberFormat="1" applyFont="1" applyFill="1" applyBorder="1" applyAlignment="1">
      <alignment horizontal="center"/>
    </xf>
    <xf numFmtId="0" fontId="25" fillId="11" borderId="8" xfId="0" applyFont="1" applyFill="1" applyBorder="1"/>
    <xf numFmtId="14" fontId="21" fillId="11" borderId="12" xfId="0" applyNumberFormat="1" applyFont="1" applyFill="1" applyBorder="1" applyAlignment="1">
      <alignment horizontal="center"/>
    </xf>
    <xf numFmtId="14" fontId="14" fillId="11" borderId="12" xfId="0" applyNumberFormat="1" applyFont="1" applyFill="1" applyBorder="1" applyAlignment="1">
      <alignment horizontal="center"/>
    </xf>
    <xf numFmtId="14" fontId="21" fillId="11" borderId="10" xfId="0" applyNumberFormat="1" applyFont="1" applyFill="1" applyBorder="1" applyAlignment="1">
      <alignment horizontal="center" vertical="center"/>
    </xf>
    <xf numFmtId="14" fontId="21" fillId="11" borderId="17" xfId="0" applyNumberFormat="1" applyFont="1" applyFill="1" applyBorder="1" applyAlignment="1">
      <alignment horizontal="center" vertical="center"/>
    </xf>
    <xf numFmtId="0" fontId="49" fillId="9" borderId="0" xfId="0" applyFont="1" applyFill="1"/>
    <xf numFmtId="0" fontId="49" fillId="11" borderId="0" xfId="0" applyFont="1" applyFill="1"/>
    <xf numFmtId="0" fontId="49" fillId="11" borderId="0" xfId="0" applyFont="1" applyFill="1" applyAlignment="1">
      <alignment horizontal="center"/>
    </xf>
    <xf numFmtId="0" fontId="22" fillId="11" borderId="51" xfId="0" applyFont="1" applyFill="1" applyBorder="1" applyAlignment="1">
      <alignment horizontal="center"/>
    </xf>
    <xf numFmtId="0" fontId="22" fillId="11" borderId="0" xfId="0" applyFont="1" applyFill="1" applyAlignment="1">
      <alignment horizontal="center"/>
    </xf>
    <xf numFmtId="0" fontId="24" fillId="11" borderId="0" xfId="0" applyFont="1" applyFill="1" applyAlignment="1">
      <alignment horizontal="center"/>
    </xf>
    <xf numFmtId="0" fontId="4" fillId="11" borderId="0" xfId="0" applyFont="1" applyFill="1" applyAlignment="1">
      <alignment horizontal="center"/>
    </xf>
    <xf numFmtId="0" fontId="21" fillId="0" borderId="17" xfId="0" applyFont="1" applyBorder="1"/>
    <xf numFmtId="49" fontId="21" fillId="0" borderId="12" xfId="0" applyNumberFormat="1" applyFont="1" applyBorder="1"/>
    <xf numFmtId="14" fontId="21" fillId="0" borderId="13" xfId="0" applyNumberFormat="1" applyFont="1" applyBorder="1" applyAlignment="1">
      <alignment horizontal="center" vertical="center"/>
    </xf>
    <xf numFmtId="0" fontId="51" fillId="0" borderId="10" xfId="0" applyFont="1" applyBorder="1"/>
    <xf numFmtId="0" fontId="28" fillId="6" borderId="7" xfId="0" applyFont="1" applyFill="1" applyBorder="1" applyAlignment="1">
      <alignment horizontal="left" vertical="center"/>
    </xf>
    <xf numFmtId="0" fontId="3" fillId="24" borderId="1" xfId="0" applyFont="1" applyFill="1" applyBorder="1"/>
    <xf numFmtId="0" fontId="22" fillId="24" borderId="10" xfId="0" applyFont="1" applyFill="1" applyBorder="1"/>
    <xf numFmtId="0" fontId="22" fillId="24" borderId="17" xfId="0" applyFont="1" applyFill="1" applyBorder="1"/>
    <xf numFmtId="0" fontId="3" fillId="24" borderId="10" xfId="0" applyFont="1" applyFill="1" applyBorder="1"/>
    <xf numFmtId="0" fontId="3" fillId="24" borderId="17" xfId="0" applyFont="1" applyFill="1" applyBorder="1"/>
    <xf numFmtId="0" fontId="43" fillId="24" borderId="1" xfId="0" applyFont="1" applyFill="1" applyBorder="1"/>
    <xf numFmtId="0" fontId="17" fillId="17" borderId="1" xfId="0" applyFont="1" applyFill="1" applyBorder="1"/>
    <xf numFmtId="15" fontId="0" fillId="24" borderId="1" xfId="0" applyNumberFormat="1" applyFill="1" applyBorder="1"/>
    <xf numFmtId="0" fontId="0" fillId="24" borderId="1" xfId="0" applyFill="1" applyBorder="1"/>
    <xf numFmtId="0" fontId="6" fillId="0" borderId="0" xfId="0" applyFont="1" applyAlignment="1">
      <alignment horizontal="left"/>
    </xf>
    <xf numFmtId="0" fontId="3" fillId="8" borderId="4" xfId="0" applyFont="1" applyFill="1" applyBorder="1"/>
    <xf numFmtId="0" fontId="3" fillId="8" borderId="47" xfId="0" applyFont="1" applyFill="1" applyBorder="1"/>
    <xf numFmtId="0" fontId="53" fillId="0" borderId="0" xfId="0" applyFont="1"/>
    <xf numFmtId="0" fontId="52" fillId="16" borderId="0" xfId="0" applyFont="1" applyFill="1"/>
    <xf numFmtId="0" fontId="52" fillId="0" borderId="0" xfId="0" applyFont="1"/>
    <xf numFmtId="0" fontId="56" fillId="25" borderId="0" xfId="0" applyFont="1" applyFill="1" applyAlignment="1">
      <alignment horizontal="center" vertical="center" wrapText="1"/>
    </xf>
    <xf numFmtId="0" fontId="56" fillId="26" borderId="0" xfId="0" applyFont="1" applyFill="1" applyAlignment="1">
      <alignment horizontal="center" vertical="center" wrapText="1"/>
    </xf>
    <xf numFmtId="14" fontId="35" fillId="0" borderId="0" xfId="0" applyNumberFormat="1" applyFont="1" applyAlignment="1">
      <alignment horizontal="left"/>
    </xf>
    <xf numFmtId="0" fontId="1" fillId="0" borderId="0" xfId="0" applyFont="1"/>
    <xf numFmtId="14" fontId="22" fillId="0" borderId="0" xfId="0" applyNumberFormat="1" applyFont="1"/>
    <xf numFmtId="14" fontId="53" fillId="0" borderId="0" xfId="0" applyNumberFormat="1" applyFont="1"/>
    <xf numFmtId="167" fontId="22" fillId="11" borderId="0" xfId="0" applyNumberFormat="1" applyFont="1" applyFill="1" applyAlignment="1">
      <alignment horizontal="center" vertical="center"/>
    </xf>
    <xf numFmtId="166" fontId="35" fillId="0" borderId="0" xfId="0" applyNumberFormat="1" applyFont="1" applyAlignment="1">
      <alignment horizontal="left"/>
    </xf>
    <xf numFmtId="0" fontId="17" fillId="27" borderId="1" xfId="0" applyFont="1" applyFill="1" applyBorder="1"/>
    <xf numFmtId="14" fontId="3" fillId="24" borderId="1" xfId="0" applyNumberFormat="1" applyFont="1" applyFill="1" applyBorder="1"/>
    <xf numFmtId="0" fontId="7" fillId="4" borderId="4" xfId="0" applyFont="1" applyFill="1" applyBorder="1" applyAlignment="1">
      <alignment horizontal="right" indent="1"/>
    </xf>
    <xf numFmtId="0" fontId="57" fillId="15" borderId="1" xfId="0" applyFont="1" applyFill="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right" indent="1"/>
    </xf>
    <xf numFmtId="164" fontId="5" fillId="2" borderId="3" xfId="1" applyFont="1" applyFill="1" applyBorder="1" applyAlignment="1">
      <alignment horizontal="center"/>
    </xf>
    <xf numFmtId="1" fontId="59" fillId="0" borderId="68" xfId="3" applyFont="1" applyBorder="1" applyAlignment="1">
      <alignment horizontal="right" vertical="center"/>
    </xf>
    <xf numFmtId="1" fontId="58" fillId="0" borderId="68" xfId="3" applyBorder="1" applyAlignment="1">
      <alignment horizontal="right" vertical="center"/>
    </xf>
    <xf numFmtId="1" fontId="6" fillId="0" borderId="0" xfId="3" applyFont="1" applyAlignment="1">
      <alignment horizontal="right" vertical="center"/>
    </xf>
    <xf numFmtId="9" fontId="7" fillId="3" borderId="5" xfId="2" applyFont="1" applyFill="1" applyBorder="1" applyAlignment="1">
      <alignment horizontal="center"/>
    </xf>
    <xf numFmtId="9" fontId="6" fillId="0" borderId="3" xfId="2" applyFont="1" applyFill="1" applyBorder="1" applyAlignment="1">
      <alignment horizontal="center"/>
    </xf>
    <xf numFmtId="168" fontId="5" fillId="2" borderId="3" xfId="1" applyNumberFormat="1" applyFont="1" applyFill="1" applyBorder="1" applyAlignment="1">
      <alignment horizontal="center"/>
    </xf>
    <xf numFmtId="1" fontId="58" fillId="0" borderId="0" xfId="3" applyAlignment="1">
      <alignment horizontal="right" vertical="center" wrapText="1"/>
    </xf>
    <xf numFmtId="0" fontId="22" fillId="0" borderId="0" xfId="0" pivotButton="1" applyFont="1"/>
    <xf numFmtId="0" fontId="14" fillId="0" borderId="51" xfId="0" applyFont="1" applyBorder="1"/>
    <xf numFmtId="0" fontId="14" fillId="0" borderId="50" xfId="0" applyFont="1" applyBorder="1"/>
    <xf numFmtId="0" fontId="14" fillId="11" borderId="51" xfId="0" applyFont="1" applyFill="1" applyBorder="1"/>
    <xf numFmtId="0" fontId="5" fillId="0" borderId="3" xfId="0" applyFont="1" applyBorder="1" applyAlignment="1">
      <alignment horizontal="center"/>
    </xf>
    <xf numFmtId="0" fontId="7" fillId="0" borderId="5" xfId="0" applyFont="1" applyBorder="1" applyAlignment="1">
      <alignment horizontal="center"/>
    </xf>
    <xf numFmtId="166" fontId="14" fillId="11" borderId="0" xfId="0" applyNumberFormat="1" applyFont="1" applyFill="1" applyAlignment="1">
      <alignment horizontal="center"/>
    </xf>
    <xf numFmtId="0" fontId="14" fillId="11" borderId="46" xfId="0" applyFont="1" applyFill="1" applyBorder="1"/>
    <xf numFmtId="0" fontId="14" fillId="0" borderId="13" xfId="0" applyFont="1" applyBorder="1" applyAlignment="1">
      <alignment horizontal="center" vertical="center"/>
    </xf>
    <xf numFmtId="0" fontId="60" fillId="11" borderId="0" xfId="0" applyFont="1" applyFill="1" applyAlignment="1">
      <alignment horizontal="center"/>
    </xf>
    <xf numFmtId="166" fontId="60" fillId="11" borderId="0" xfId="0" applyNumberFormat="1" applyFont="1" applyFill="1" applyAlignment="1">
      <alignment horizontal="center"/>
    </xf>
    <xf numFmtId="0" fontId="61" fillId="25" borderId="0" xfId="0" applyFont="1" applyFill="1" applyAlignment="1">
      <alignment horizontal="center" vertical="center" wrapText="1"/>
    </xf>
    <xf numFmtId="0" fontId="22" fillId="28" borderId="10" xfId="0" applyFont="1" applyFill="1" applyBorder="1"/>
    <xf numFmtId="49" fontId="21" fillId="28" borderId="10" xfId="0" applyNumberFormat="1" applyFont="1" applyFill="1" applyBorder="1"/>
    <xf numFmtId="14" fontId="21" fillId="28" borderId="10" xfId="0" applyNumberFormat="1" applyFont="1" applyFill="1" applyBorder="1" applyAlignment="1">
      <alignment horizontal="center"/>
    </xf>
    <xf numFmtId="49" fontId="21" fillId="28" borderId="10" xfId="0" applyNumberFormat="1" applyFont="1" applyFill="1" applyBorder="1" applyAlignment="1">
      <alignment horizontal="center"/>
    </xf>
    <xf numFmtId="0" fontId="21" fillId="28" borderId="10" xfId="0" applyFont="1" applyFill="1" applyBorder="1"/>
    <xf numFmtId="0" fontId="21" fillId="28" borderId="12" xfId="0" applyFont="1" applyFill="1" applyBorder="1" applyAlignment="1">
      <alignment horizontal="center"/>
    </xf>
    <xf numFmtId="0" fontId="21" fillId="28" borderId="10" xfId="0" applyFont="1" applyFill="1" applyBorder="1" applyAlignment="1">
      <alignment horizontal="center"/>
    </xf>
    <xf numFmtId="14" fontId="21" fillId="28" borderId="10" xfId="0" applyNumberFormat="1" applyFont="1" applyFill="1" applyBorder="1" applyAlignment="1">
      <alignment horizontal="center" vertical="center"/>
    </xf>
    <xf numFmtId="0" fontId="21" fillId="28" borderId="18" xfId="0" applyFont="1" applyFill="1" applyBorder="1" applyAlignment="1">
      <alignment horizontal="center"/>
    </xf>
    <xf numFmtId="0" fontId="22" fillId="28" borderId="48" xfId="0" applyFont="1" applyFill="1" applyBorder="1"/>
    <xf numFmtId="0" fontId="22" fillId="28" borderId="1" xfId="0" applyFont="1" applyFill="1" applyBorder="1"/>
    <xf numFmtId="14" fontId="22" fillId="28" borderId="1" xfId="0" applyNumberFormat="1" applyFont="1" applyFill="1" applyBorder="1" applyAlignment="1">
      <alignment horizontal="center"/>
    </xf>
    <xf numFmtId="0" fontId="21" fillId="28" borderId="1" xfId="0" applyFont="1" applyFill="1" applyBorder="1"/>
    <xf numFmtId="14" fontId="25" fillId="28" borderId="1" xfId="0" applyNumberFormat="1" applyFont="1" applyFill="1" applyBorder="1" applyAlignment="1">
      <alignment horizontal="center"/>
    </xf>
    <xf numFmtId="14" fontId="21" fillId="28" borderId="13" xfId="0" applyNumberFormat="1" applyFont="1" applyFill="1" applyBorder="1" applyAlignment="1">
      <alignment horizontal="center"/>
    </xf>
    <xf numFmtId="49" fontId="21" fillId="28" borderId="1" xfId="0" applyNumberFormat="1" applyFont="1" applyFill="1" applyBorder="1"/>
    <xf numFmtId="165" fontId="21" fillId="28" borderId="10" xfId="0" applyNumberFormat="1" applyFont="1" applyFill="1" applyBorder="1" applyAlignment="1">
      <alignment horizontal="center"/>
    </xf>
    <xf numFmtId="14" fontId="26" fillId="28" borderId="10" xfId="0" applyNumberFormat="1" applyFont="1" applyFill="1" applyBorder="1" applyAlignment="1">
      <alignment horizontal="center"/>
    </xf>
    <xf numFmtId="0" fontId="21" fillId="28" borderId="19" xfId="0" applyFont="1" applyFill="1" applyBorder="1" applyAlignment="1">
      <alignment horizontal="center"/>
    </xf>
    <xf numFmtId="14" fontId="21" fillId="28" borderId="18" xfId="0" applyNumberFormat="1" applyFont="1" applyFill="1" applyBorder="1" applyAlignment="1">
      <alignment horizontal="center" vertical="center"/>
    </xf>
    <xf numFmtId="0" fontId="22" fillId="9" borderId="10" xfId="0" applyFont="1" applyFill="1" applyBorder="1"/>
    <xf numFmtId="49" fontId="21" fillId="9" borderId="10" xfId="0" applyNumberFormat="1" applyFont="1" applyFill="1" applyBorder="1"/>
    <xf numFmtId="14" fontId="21" fillId="9" borderId="10" xfId="0" applyNumberFormat="1" applyFont="1" applyFill="1" applyBorder="1" applyAlignment="1">
      <alignment horizontal="center"/>
    </xf>
    <xf numFmtId="49" fontId="21" fillId="9" borderId="10" xfId="0" applyNumberFormat="1" applyFont="1" applyFill="1" applyBorder="1" applyAlignment="1">
      <alignment horizontal="center"/>
    </xf>
    <xf numFmtId="0" fontId="21" fillId="9" borderId="10" xfId="0" applyFont="1" applyFill="1" applyBorder="1"/>
    <xf numFmtId="0" fontId="21" fillId="9" borderId="12" xfId="0" applyFont="1" applyFill="1" applyBorder="1" applyAlignment="1">
      <alignment horizontal="center"/>
    </xf>
    <xf numFmtId="0" fontId="21" fillId="9" borderId="10" xfId="0" applyFont="1" applyFill="1" applyBorder="1" applyAlignment="1">
      <alignment horizontal="center"/>
    </xf>
    <xf numFmtId="14" fontId="21" fillId="9" borderId="10" xfId="0" applyNumberFormat="1" applyFont="1" applyFill="1" applyBorder="1" applyAlignment="1">
      <alignment horizontal="center" vertical="center"/>
    </xf>
    <xf numFmtId="0" fontId="21" fillId="9" borderId="18" xfId="0" applyFont="1" applyFill="1" applyBorder="1" applyAlignment="1">
      <alignment horizontal="center"/>
    </xf>
    <xf numFmtId="0" fontId="22" fillId="9" borderId="48" xfId="0" applyFont="1" applyFill="1" applyBorder="1"/>
    <xf numFmtId="0" fontId="22" fillId="9" borderId="1" xfId="0" applyFont="1" applyFill="1" applyBorder="1"/>
    <xf numFmtId="14" fontId="22" fillId="9" borderId="1" xfId="0" applyNumberFormat="1" applyFont="1" applyFill="1" applyBorder="1" applyAlignment="1">
      <alignment horizontal="center"/>
    </xf>
    <xf numFmtId="0" fontId="21" fillId="9" borderId="1" xfId="0" applyFont="1" applyFill="1" applyBorder="1"/>
    <xf numFmtId="14" fontId="25" fillId="9" borderId="1" xfId="0" applyNumberFormat="1" applyFont="1" applyFill="1" applyBorder="1" applyAlignment="1">
      <alignment horizontal="center"/>
    </xf>
    <xf numFmtId="14" fontId="21" fillId="9" borderId="13" xfId="0" applyNumberFormat="1" applyFont="1" applyFill="1" applyBorder="1" applyAlignment="1">
      <alignment horizontal="center"/>
    </xf>
    <xf numFmtId="14" fontId="22" fillId="9" borderId="10" xfId="0" applyNumberFormat="1" applyFont="1" applyFill="1" applyBorder="1" applyAlignment="1">
      <alignment horizontal="center" vertical="center"/>
    </xf>
    <xf numFmtId="49" fontId="21" fillId="9" borderId="1" xfId="0" applyNumberFormat="1" applyFont="1" applyFill="1" applyBorder="1"/>
    <xf numFmtId="0" fontId="22" fillId="29" borderId="10" xfId="0" applyFont="1" applyFill="1" applyBorder="1"/>
    <xf numFmtId="49" fontId="21" fillId="29" borderId="10" xfId="0" applyNumberFormat="1" applyFont="1" applyFill="1" applyBorder="1"/>
    <xf numFmtId="14" fontId="21" fillId="29" borderId="10" xfId="0" applyNumberFormat="1" applyFont="1" applyFill="1" applyBorder="1" applyAlignment="1">
      <alignment horizontal="center"/>
    </xf>
    <xf numFmtId="49" fontId="21" fillId="29" borderId="10" xfId="0" applyNumberFormat="1" applyFont="1" applyFill="1" applyBorder="1" applyAlignment="1">
      <alignment horizontal="center"/>
    </xf>
    <xf numFmtId="0" fontId="21" fillId="29" borderId="10" xfId="0" applyFont="1" applyFill="1" applyBorder="1"/>
    <xf numFmtId="0" fontId="21" fillId="29" borderId="12" xfId="0" applyFont="1" applyFill="1" applyBorder="1" applyAlignment="1">
      <alignment horizontal="center"/>
    </xf>
    <xf numFmtId="0" fontId="21" fillId="29" borderId="10" xfId="0" applyFont="1" applyFill="1" applyBorder="1" applyAlignment="1">
      <alignment horizontal="center"/>
    </xf>
    <xf numFmtId="14" fontId="21" fillId="29" borderId="10" xfId="0" applyNumberFormat="1" applyFont="1" applyFill="1" applyBorder="1" applyAlignment="1">
      <alignment horizontal="center" vertical="center"/>
    </xf>
    <xf numFmtId="0" fontId="21" fillId="29" borderId="18" xfId="0" applyFont="1" applyFill="1" applyBorder="1" applyAlignment="1">
      <alignment horizontal="center"/>
    </xf>
    <xf numFmtId="0" fontId="22" fillId="29" borderId="48" xfId="0" applyFont="1" applyFill="1" applyBorder="1"/>
    <xf numFmtId="0" fontId="22" fillId="29" borderId="1" xfId="0" applyFont="1" applyFill="1" applyBorder="1"/>
    <xf numFmtId="14" fontId="22" fillId="29" borderId="1" xfId="0" applyNumberFormat="1" applyFont="1" applyFill="1" applyBorder="1" applyAlignment="1">
      <alignment horizontal="center"/>
    </xf>
    <xf numFmtId="49" fontId="21" fillId="29" borderId="1" xfId="0" applyNumberFormat="1" applyFont="1" applyFill="1" applyBorder="1"/>
    <xf numFmtId="14" fontId="25" fillId="29" borderId="1" xfId="0" applyNumberFormat="1" applyFont="1" applyFill="1" applyBorder="1" applyAlignment="1">
      <alignment horizontal="center"/>
    </xf>
    <xf numFmtId="14" fontId="21" fillId="29" borderId="13" xfId="0" applyNumberFormat="1" applyFont="1" applyFill="1" applyBorder="1" applyAlignment="1">
      <alignment horizontal="center"/>
    </xf>
    <xf numFmtId="0" fontId="21" fillId="29" borderId="1" xfId="0" applyFont="1" applyFill="1" applyBorder="1"/>
    <xf numFmtId="14" fontId="26" fillId="29" borderId="1" xfId="0" applyNumberFormat="1" applyFont="1" applyFill="1" applyBorder="1" applyAlignment="1">
      <alignment horizontal="center"/>
    </xf>
    <xf numFmtId="0" fontId="14" fillId="29" borderId="10" xfId="0" applyFont="1" applyFill="1" applyBorder="1"/>
    <xf numFmtId="0" fontId="22" fillId="29" borderId="13" xfId="0" applyFont="1" applyFill="1" applyBorder="1"/>
    <xf numFmtId="14" fontId="22" fillId="29" borderId="10" xfId="0" applyNumberFormat="1" applyFont="1" applyFill="1" applyBorder="1" applyAlignment="1">
      <alignment horizontal="center"/>
    </xf>
    <xf numFmtId="14" fontId="26" fillId="29" borderId="10" xfId="0" applyNumberFormat="1" applyFont="1" applyFill="1" applyBorder="1" applyAlignment="1">
      <alignment horizontal="center"/>
    </xf>
    <xf numFmtId="0" fontId="22" fillId="29" borderId="18" xfId="0" applyFont="1" applyFill="1" applyBorder="1"/>
    <xf numFmtId="14" fontId="22" fillId="29" borderId="18" xfId="0" applyNumberFormat="1" applyFont="1" applyFill="1" applyBorder="1" applyAlignment="1">
      <alignment horizontal="center"/>
    </xf>
    <xf numFmtId="14" fontId="26" fillId="29" borderId="18" xfId="0" applyNumberFormat="1" applyFont="1" applyFill="1" applyBorder="1" applyAlignment="1">
      <alignment horizontal="center"/>
    </xf>
    <xf numFmtId="49" fontId="21" fillId="29" borderId="18" xfId="0" applyNumberFormat="1" applyFont="1" applyFill="1" applyBorder="1"/>
    <xf numFmtId="0" fontId="14" fillId="30" borderId="10" xfId="0" applyFont="1" applyFill="1" applyBorder="1"/>
    <xf numFmtId="0" fontId="22" fillId="30" borderId="10" xfId="0" applyFont="1" applyFill="1" applyBorder="1"/>
    <xf numFmtId="49" fontId="14" fillId="30" borderId="10" xfId="0" applyNumberFormat="1" applyFont="1" applyFill="1" applyBorder="1"/>
    <xf numFmtId="49" fontId="21" fillId="30" borderId="10" xfId="0" applyNumberFormat="1" applyFont="1" applyFill="1" applyBorder="1"/>
    <xf numFmtId="14" fontId="21" fillId="30" borderId="10" xfId="0" applyNumberFormat="1" applyFont="1" applyFill="1" applyBorder="1" applyAlignment="1">
      <alignment horizontal="center"/>
    </xf>
    <xf numFmtId="49" fontId="21" fillId="30" borderId="10" xfId="0" applyNumberFormat="1" applyFont="1" applyFill="1" applyBorder="1" applyAlignment="1">
      <alignment horizontal="center"/>
    </xf>
    <xf numFmtId="0" fontId="21" fillId="30" borderId="10" xfId="0" applyFont="1" applyFill="1" applyBorder="1"/>
    <xf numFmtId="0" fontId="21" fillId="30" borderId="12" xfId="0" applyFont="1" applyFill="1" applyBorder="1" applyAlignment="1">
      <alignment horizontal="center"/>
    </xf>
    <xf numFmtId="0" fontId="21" fillId="30" borderId="10" xfId="0" applyFont="1" applyFill="1" applyBorder="1" applyAlignment="1">
      <alignment horizontal="center" wrapText="1"/>
    </xf>
    <xf numFmtId="14" fontId="21" fillId="30" borderId="10" xfId="0" applyNumberFormat="1" applyFont="1" applyFill="1" applyBorder="1" applyAlignment="1">
      <alignment horizontal="center" vertical="center"/>
    </xf>
    <xf numFmtId="0" fontId="21" fillId="30" borderId="18" xfId="0" applyFont="1" applyFill="1" applyBorder="1" applyAlignment="1">
      <alignment horizontal="center"/>
    </xf>
    <xf numFmtId="0" fontId="22" fillId="30" borderId="13" xfId="0" applyFont="1" applyFill="1" applyBorder="1"/>
    <xf numFmtId="14" fontId="22" fillId="30" borderId="10" xfId="0" applyNumberFormat="1" applyFont="1" applyFill="1" applyBorder="1" applyAlignment="1">
      <alignment horizontal="center"/>
    </xf>
    <xf numFmtId="14" fontId="26" fillId="30" borderId="10" xfId="0" applyNumberFormat="1" applyFont="1" applyFill="1" applyBorder="1" applyAlignment="1">
      <alignment horizontal="center"/>
    </xf>
    <xf numFmtId="49" fontId="21" fillId="30" borderId="10" xfId="0" applyNumberFormat="1" applyFont="1" applyFill="1" applyBorder="1" applyAlignment="1">
      <alignment wrapText="1"/>
    </xf>
    <xf numFmtId="0" fontId="21" fillId="30" borderId="10" xfId="0" applyFont="1" applyFill="1" applyBorder="1" applyAlignment="1">
      <alignment wrapText="1"/>
    </xf>
    <xf numFmtId="0" fontId="21" fillId="8" borderId="10" xfId="0" applyFont="1" applyFill="1" applyBorder="1"/>
    <xf numFmtId="0" fontId="22" fillId="8" borderId="10" xfId="0" applyFont="1" applyFill="1" applyBorder="1"/>
    <xf numFmtId="49" fontId="21" fillId="8" borderId="10" xfId="0" applyNumberFormat="1" applyFont="1" applyFill="1" applyBorder="1"/>
    <xf numFmtId="14" fontId="21" fillId="8" borderId="10" xfId="0" applyNumberFormat="1" applyFont="1" applyFill="1" applyBorder="1" applyAlignment="1">
      <alignment horizontal="center"/>
    </xf>
    <xf numFmtId="49" fontId="21" fillId="8" borderId="10" xfId="0" applyNumberFormat="1" applyFont="1" applyFill="1" applyBorder="1" applyAlignment="1">
      <alignment horizontal="center"/>
    </xf>
    <xf numFmtId="0" fontId="21" fillId="8" borderId="12" xfId="0" applyFont="1" applyFill="1" applyBorder="1" applyAlignment="1">
      <alignment horizontal="center"/>
    </xf>
    <xf numFmtId="0" fontId="21" fillId="8" borderId="10" xfId="0" applyFont="1" applyFill="1" applyBorder="1" applyAlignment="1">
      <alignment horizontal="center"/>
    </xf>
    <xf numFmtId="14" fontId="21" fillId="8" borderId="10" xfId="0" applyNumberFormat="1" applyFont="1" applyFill="1" applyBorder="1" applyAlignment="1">
      <alignment horizontal="center" vertical="center"/>
    </xf>
    <xf numFmtId="0" fontId="21" fillId="8" borderId="18" xfId="0" applyFont="1" applyFill="1" applyBorder="1" applyAlignment="1">
      <alignment horizontal="center"/>
    </xf>
    <xf numFmtId="0" fontId="22" fillId="8" borderId="13" xfId="0" applyFont="1" applyFill="1" applyBorder="1"/>
    <xf numFmtId="14" fontId="22" fillId="8" borderId="10" xfId="0" applyNumberFormat="1" applyFont="1" applyFill="1" applyBorder="1" applyAlignment="1">
      <alignment horizontal="center"/>
    </xf>
    <xf numFmtId="14" fontId="26" fillId="8" borderId="10" xfId="0" applyNumberFormat="1" applyFont="1" applyFill="1" applyBorder="1" applyAlignment="1">
      <alignment horizontal="center"/>
    </xf>
    <xf numFmtId="0" fontId="14" fillId="8" borderId="10" xfId="0" applyFont="1" applyFill="1" applyBorder="1"/>
    <xf numFmtId="0" fontId="16" fillId="0" borderId="8" xfId="0" applyFont="1" applyBorder="1" applyAlignment="1">
      <alignment horizontal="center"/>
    </xf>
    <xf numFmtId="0" fontId="16" fillId="0" borderId="3" xfId="0" applyFont="1" applyBorder="1" applyAlignment="1">
      <alignment horizontal="center"/>
    </xf>
    <xf numFmtId="0" fontId="16" fillId="0" borderId="10" xfId="0" applyFont="1" applyBorder="1" applyAlignment="1">
      <alignment horizontal="center"/>
    </xf>
    <xf numFmtId="0" fontId="31" fillId="0" borderId="1" xfId="0" applyFont="1" applyBorder="1" applyAlignment="1">
      <alignment horizontal="center"/>
    </xf>
    <xf numFmtId="14" fontId="16" fillId="0" borderId="1" xfId="0" applyNumberFormat="1" applyFont="1" applyBorder="1" applyAlignment="1">
      <alignment horizontal="center"/>
    </xf>
    <xf numFmtId="49" fontId="30" fillId="0" borderId="62" xfId="0" applyNumberFormat="1" applyFont="1" applyBorder="1" applyAlignment="1">
      <alignment horizontal="center"/>
    </xf>
    <xf numFmtId="49" fontId="30" fillId="0" borderId="50" xfId="0" applyNumberFormat="1" applyFont="1" applyBorder="1" applyAlignment="1">
      <alignment horizontal="center"/>
    </xf>
    <xf numFmtId="0" fontId="6" fillId="0" borderId="0" xfId="0" applyFont="1" applyAlignment="1">
      <alignment horizontal="left"/>
    </xf>
    <xf numFmtId="0" fontId="54" fillId="0" borderId="22" xfId="0" applyFont="1" applyBorder="1" applyAlignment="1">
      <alignment horizontal="center" wrapText="1"/>
    </xf>
    <xf numFmtId="0" fontId="54" fillId="0" borderId="63" xfId="0" applyFont="1" applyBorder="1" applyAlignment="1">
      <alignment horizontal="center" wrapText="1"/>
    </xf>
    <xf numFmtId="0" fontId="54" fillId="0" borderId="67" xfId="0" applyFont="1" applyBorder="1" applyAlignment="1">
      <alignment horizontal="center" wrapText="1"/>
    </xf>
    <xf numFmtId="0" fontId="54" fillId="0" borderId="59" xfId="0" applyFont="1" applyBorder="1" applyAlignment="1">
      <alignment horizontal="center" wrapText="1"/>
    </xf>
    <xf numFmtId="0" fontId="55" fillId="0" borderId="64" xfId="0" applyFont="1" applyBorder="1" applyAlignment="1">
      <alignment horizontal="center"/>
    </xf>
    <xf numFmtId="0" fontId="55" fillId="0" borderId="65" xfId="0" applyFont="1" applyBorder="1" applyAlignment="1">
      <alignment horizontal="center"/>
    </xf>
    <xf numFmtId="0" fontId="55" fillId="0" borderId="66" xfId="0" applyFont="1" applyBorder="1" applyAlignment="1">
      <alignment horizontal="center"/>
    </xf>
    <xf numFmtId="0" fontId="56" fillId="25" borderId="0" xfId="0" applyFont="1" applyFill="1" applyAlignment="1">
      <alignment horizontal="center" vertical="center"/>
    </xf>
    <xf numFmtId="0" fontId="56" fillId="0" borderId="0" xfId="0" applyFont="1" applyAlignment="1">
      <alignment horizontal="center" vertical="center"/>
    </xf>
    <xf numFmtId="0" fontId="0" fillId="0" borderId="0" xfId="0" applyNumberFormat="1"/>
    <xf numFmtId="0" fontId="0" fillId="0" borderId="0" xfId="0" applyAlignment="1"/>
  </cellXfs>
  <cellStyles count="4">
    <cellStyle name="Millares" xfId="1" builtinId="3"/>
    <cellStyle name="Normal" xfId="0" builtinId="0"/>
    <cellStyle name="Normal_Bilmens98 2 2" xfId="3" xr:uid="{B546A2FC-6C9B-4A5A-9967-A0C27CE8A753}"/>
    <cellStyle name="Porcentaje" xfId="2" builtinId="5"/>
  </cellStyles>
  <dxfs count="120">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rgb="FF000000"/>
        <name val="Calibri"/>
        <family val="2"/>
        <scheme val="none"/>
      </font>
      <numFmt numFmtId="166" formatCode="dd/mm/yyyy"/>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0"/>
        <color auto="1"/>
        <name val="Calibri"/>
        <scheme val="minor"/>
      </font>
      <numFmt numFmtId="166"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Calibri"/>
        <scheme val="minor"/>
      </font>
      <numFmt numFmtId="166"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Calibri"/>
        <scheme val="minor"/>
      </font>
      <numFmt numFmtId="166"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4.9989318521683403E-2"/>
        </patternFill>
      </fill>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0.14999847407452621"/>
        </patternFill>
      </fill>
    </dxf>
    <dxf>
      <font>
        <b val="0"/>
        <i val="0"/>
        <strike val="0"/>
        <condense val="0"/>
        <extend val="0"/>
        <outline val="0"/>
        <shadow val="0"/>
        <u val="none"/>
        <vertAlign val="baseline"/>
        <sz val="7"/>
        <color theme="1" tint="0.499984740745262"/>
        <name val="Calibri"/>
        <family val="2"/>
        <scheme val="minor"/>
      </font>
      <numFmt numFmtId="0" formatCode="General"/>
      <fill>
        <patternFill patternType="solid">
          <fgColor indexed="64"/>
          <bgColor theme="0" tint="-0.14999847407452621"/>
        </patternFill>
      </fill>
    </dxf>
    <dxf>
      <font>
        <b val="0"/>
        <i val="0"/>
        <strike val="0"/>
        <condense val="0"/>
        <extend val="0"/>
        <outline val="0"/>
        <shadow val="0"/>
        <u val="none"/>
        <vertAlign val="baseline"/>
        <sz val="7"/>
        <color theme="0" tint="-0.34998626667073579"/>
        <name val="Calibri"/>
        <family val="2"/>
        <scheme val="minor"/>
      </font>
      <numFmt numFmtId="19" formatCode="d/m/yyyy"/>
      <fill>
        <patternFill patternType="solid">
          <fgColor indexed="64"/>
          <bgColor theme="0" tint="-0.14999847407452621"/>
        </patternFill>
      </fill>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outline="0">
        <left style="thin">
          <color rgb="FF000000"/>
        </left>
        <right/>
        <top style="thin">
          <color rgb="FF000000"/>
        </top>
        <bottom style="thin">
          <color rgb="FF000000"/>
        </bottom>
      </border>
    </dxf>
    <dxf>
      <font>
        <b val="0"/>
        <i val="0"/>
        <strike val="0"/>
        <condense val="0"/>
        <extend val="0"/>
        <outline val="0"/>
        <shadow val="0"/>
        <u val="none"/>
        <vertAlign val="baseline"/>
        <sz val="9"/>
        <color auto="1"/>
        <name val="Calibri"/>
        <scheme val="minor"/>
      </font>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169" formatCode="m/d/yyyy"/>
      <fill>
        <patternFill patternType="solid">
          <fgColor indexed="64"/>
          <bgColor theme="0" tint="-4.9989318521683403E-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numFmt numFmtId="169" formatCode="m/d/yyyy"/>
      <fill>
        <patternFill patternType="solid">
          <fgColor indexed="64"/>
          <bgColor theme="0" tint="-4.9989318521683403E-2"/>
        </patternFill>
      </fill>
      <alignment horizontal="center"/>
      <border diagonalUp="0" diagonalDown="0" outline="0">
        <left style="thin">
          <color rgb="FF000000"/>
        </left>
        <right/>
        <top style="thin">
          <color rgb="FF000000"/>
        </top>
        <bottom style="thin">
          <color rgb="FF000000"/>
        </bottom>
      </border>
    </dxf>
    <dxf>
      <font>
        <b val="0"/>
        <i val="0"/>
        <strike val="0"/>
        <condense val="0"/>
        <extend val="0"/>
        <outline val="0"/>
        <shadow val="0"/>
        <u val="none"/>
        <vertAlign val="baseline"/>
        <sz val="10"/>
        <color auto="1"/>
        <name val="Calibri"/>
        <family val="2"/>
        <scheme val="minor"/>
      </font>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family val="2"/>
        <scheme val="minor"/>
      </font>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numFmt numFmtId="0" formatCode="General"/>
      <fill>
        <patternFill patternType="none">
          <fgColor indexed="64"/>
          <bgColor theme="0" tint="-4.9989318521683403E-2"/>
        </patternFill>
      </fill>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alignment horizontal="center" vertical="center"/>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alignment horizontal="center" vertical="center"/>
      <border diagonalUp="0" diagonalDown="0" outline="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Calibri"/>
        <scheme val="minor"/>
      </font>
      <numFmt numFmtId="0" formatCode="General"/>
      <fill>
        <patternFill patternType="solid">
          <fgColor indexed="64"/>
          <bgColor theme="0" tint="-4.9989318521683403E-2"/>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fill>
        <patternFill patternType="solid">
          <fgColor indexed="64"/>
          <bgColor theme="0" tint="-4.9989318521683403E-2"/>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169" formatCode="m/d/yyyy"/>
      <fill>
        <patternFill patternType="solid">
          <fgColor indexed="64"/>
          <bgColor theme="0" tint="-4.9989318521683403E-2"/>
        </patternFill>
      </fill>
      <alignment horizontal="center"/>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Calibri"/>
        <scheme val="minor"/>
      </font>
      <numFmt numFmtId="169" formatCode="m/d/yyyy"/>
      <fill>
        <patternFill patternType="solid">
          <fgColor indexed="64"/>
          <bgColor theme="0" tint="-4.9989318521683403E-2"/>
        </patternFill>
      </fill>
      <alignment horizontal="center"/>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theme="1"/>
        <name val="Calibri"/>
        <scheme val="minor"/>
      </font>
      <numFmt numFmtId="165"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minor"/>
      </font>
      <numFmt numFmtId="165"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minor"/>
      </font>
      <numFmt numFmtId="165"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numFmt numFmtId="165" formatCode="dd/mm/yy"/>
      <alignment horizontal="center"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solid">
          <fgColor indexed="64"/>
          <bgColor theme="2" tint="-9.9978637043366805E-2"/>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strike val="0"/>
        <outline val="0"/>
        <shadow val="0"/>
        <u val="none"/>
        <vertAlign val="baseline"/>
        <sz val="10"/>
        <color auto="1"/>
        <name val="Calibri"/>
        <scheme val="minor"/>
      </font>
      <numFmt numFmtId="19" formatCode="d/m/yyyy"/>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0" formatCode="General"/>
      <fill>
        <patternFill patternType="solid">
          <fgColor indexed="64"/>
          <bgColor theme="0" tint="-4.9989318521683403E-2"/>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169" formatCode="m/d/yyyy"/>
      <fill>
        <patternFill patternType="solid">
          <fgColor indexed="64"/>
          <bgColor theme="0"/>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family val="2"/>
        <scheme val="minor"/>
      </font>
      <fill>
        <patternFill patternType="solid">
          <fgColor indexed="64"/>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fill>
        <patternFill patternType="none">
          <fgColor indexed="64"/>
          <bgColor auto="1"/>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30" formatCode="@"/>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30" formatCode="@"/>
      <fill>
        <patternFill patternType="none">
          <fgColor indexed="64"/>
          <bgColor theme="0" tint="-4.9989318521683403E-2"/>
        </patternFill>
      </fill>
      <alignment horizontal="center"/>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family val="2"/>
        <scheme val="minor"/>
      </font>
      <numFmt numFmtId="169" formatCode="m/d/yyyy"/>
      <fill>
        <patternFill patternType="solid">
          <fgColor indexed="64"/>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numFmt numFmtId="166" formatCode="dd/mm/yyyy"/>
      <fill>
        <patternFill patternType="none">
          <fgColor indexed="64"/>
          <bgColor theme="0" tint="-4.9989318521683403E-2"/>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numFmt numFmtId="30" formatCode="@"/>
      <fill>
        <patternFill patternType="solid">
          <fgColor indexed="64"/>
          <bgColor theme="0" tint="-0.14999847407452621"/>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numFmt numFmtId="30" formatCode="@"/>
      <fill>
        <patternFill patternType="solid">
          <fgColor indexed="64"/>
          <bgColor theme="0" tint="-0.14999847407452621"/>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solid">
          <fgColor indexed="64"/>
          <bgColor theme="0" tint="-0.14999847407452621"/>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fill>
        <patternFill patternType="none">
          <fgColor indexed="64"/>
          <bgColor theme="0" tint="-4.9989318521683403E-2"/>
        </patternFill>
      </fill>
      <alignment horizontal="center"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left style="thin">
          <color indexed="64"/>
        </left>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i val="0"/>
        <strike val="0"/>
        <condense val="0"/>
        <extend val="0"/>
        <outline val="0"/>
        <shadow val="0"/>
        <u val="none"/>
        <vertAlign val="baseline"/>
        <sz val="10"/>
        <color theme="0"/>
        <name val="Calibri"/>
        <scheme val="minor"/>
      </font>
      <fill>
        <patternFill patternType="solid">
          <fgColor theme="9"/>
          <bgColor theme="9"/>
        </patternFill>
      </fill>
      <alignment horizontal="center" vertical="center" wrapText="1"/>
      <border diagonalUp="0" diagonalDown="0">
        <left style="thin">
          <color indexed="64"/>
        </left>
        <right style="thin">
          <color indexed="64"/>
        </right>
        <top/>
        <bottom/>
      </border>
    </dxf>
    <dxf>
      <font>
        <b/>
        <i val="0"/>
        <color theme="9" tint="-0.24994659260841701"/>
      </font>
      <fill>
        <patternFill patternType="none">
          <bgColor auto="1"/>
        </patternFill>
      </fill>
    </dxf>
    <dxf>
      <fill>
        <patternFill>
          <bgColor rgb="FF92D050"/>
        </patternFill>
      </fill>
    </dxf>
    <dxf>
      <fill>
        <patternFill>
          <bgColor rgb="FFFFFF66"/>
        </patternFill>
      </fill>
    </dxf>
    <dxf>
      <fill>
        <patternFill>
          <bgColor theme="0" tint="-0.1499679555650502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9C5700"/>
      </font>
      <fill>
        <patternFill>
          <bgColor rgb="FFFFEB9C"/>
        </patternFill>
      </fill>
    </dxf>
    <dxf>
      <fill>
        <patternFill>
          <bgColor rgb="FFFFC7CE"/>
        </patternFill>
      </fill>
    </dxf>
    <dxf>
      <font>
        <color rgb="FF9C0006"/>
      </font>
      <fill>
        <patternFill>
          <bgColor rgb="FFFFC7CE"/>
        </patternFill>
      </fill>
    </dxf>
    <dxf>
      <numFmt numFmtId="13" formatCode="0%"/>
    </dxf>
    <dxf>
      <font>
        <sz val="9"/>
      </font>
    </dxf>
    <dxf>
      <font>
        <b/>
        <sz val="9"/>
        <color rgb="FFFFFFFF"/>
        <name val="Arial"/>
        <scheme val="none"/>
      </font>
      <fill>
        <patternFill patternType="solid">
          <fgColor rgb="FF4DB7CD"/>
          <bgColor rgb="FF4DB7CD"/>
        </patternFill>
      </fill>
      <alignment horizontal="center" vertical="center" wrapText="1"/>
    </dxf>
    <dxf>
      <fill>
        <patternFill>
          <bgColor theme="9" tint="-0.249977111117893"/>
        </patternFill>
      </fill>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s>
  <tableStyles count="0" defaultTableStyle="TableStyleMedium2" defaultPivotStyle="PivotStyleLight16"/>
  <colors>
    <mruColors>
      <color rgb="FF9D5CF2"/>
      <color rgb="FF00FF00"/>
      <color rgb="FFFFFF66"/>
      <color rgb="FF66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2.xml"/><Relationship Id="rId18" Type="http://schemas.microsoft.com/office/2007/relationships/slicerCache" Target="slicerCaches/slicerCache7.xml"/><Relationship Id="rId26" Type="http://schemas.microsoft.com/office/2007/relationships/slicerCache" Target="slicerCaches/slicerCache15.xml"/><Relationship Id="rId3" Type="http://schemas.openxmlformats.org/officeDocument/2006/relationships/worksheet" Target="worksheets/sheet3.xml"/><Relationship Id="rId21" Type="http://schemas.microsoft.com/office/2007/relationships/slicerCache" Target="slicerCaches/slicerCache10.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5" Type="http://schemas.microsoft.com/office/2007/relationships/slicerCache" Target="slicerCaches/slicerCache14.xml"/><Relationship Id="rId2" Type="http://schemas.openxmlformats.org/officeDocument/2006/relationships/worksheet" Target="worksheets/sheet2.xml"/><Relationship Id="rId16" Type="http://schemas.microsoft.com/office/2007/relationships/slicerCache" Target="slicerCaches/slicerCache5.xml"/><Relationship Id="rId20" Type="http://schemas.microsoft.com/office/2007/relationships/slicerCache" Target="slicerCaches/slicerCache9.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microsoft.com/office/2007/relationships/slicerCache" Target="slicerCaches/slicerCache13.xml"/><Relationship Id="rId32"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4.xml"/><Relationship Id="rId23" Type="http://schemas.microsoft.com/office/2007/relationships/slicerCache" Target="slicerCaches/slicerCache12.xml"/><Relationship Id="rId28" Type="http://schemas.openxmlformats.org/officeDocument/2006/relationships/styles" Target="styles.xml"/><Relationship Id="rId10" Type="http://schemas.openxmlformats.org/officeDocument/2006/relationships/pivotCacheDefinition" Target="pivotCache/pivotCacheDefinition3.xml"/><Relationship Id="rId19" Type="http://schemas.microsoft.com/office/2007/relationships/slicerCache" Target="slicerCaches/slicerCache8.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3.xml"/><Relationship Id="rId22" Type="http://schemas.microsoft.com/office/2007/relationships/slicerCache" Target="slicerCaches/slicerCache11.xml"/><Relationship Id="rId27" Type="http://schemas.openxmlformats.org/officeDocument/2006/relationships/theme" Target="theme/theme1.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Huancayo.xlsx]Gráficos_!TablaDinámica3</c:name>
    <c:fmtId val="23"/>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s-PE" sz="1800" b="1" i="0" u="none" strike="noStrike" kern="1200" spc="0" baseline="0">
                <a:solidFill>
                  <a:sysClr val="windowText" lastClr="000000">
                    <a:lumMod val="65000"/>
                    <a:lumOff val="35000"/>
                  </a:sysClr>
                </a:solidFill>
              </a:rPr>
              <a:t>Asistencia de probacionistas por semana</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Gráficos_!$BP$103</c:f>
              <c:strCache>
                <c:ptCount val="1"/>
                <c:pt idx="0">
                  <c:v> Sem. 01</c:v>
                </c:pt>
              </c:strCache>
            </c:strRef>
          </c:tx>
          <c:spPr>
            <a:solidFill>
              <a:schemeClr val="accent6">
                <a:tint val="41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Gráficos_!$BK$104:$BO$111</c:f>
              <c:multiLvlStrCache>
                <c:ptCount val="7"/>
                <c:lvl>
                  <c:pt idx="1">
                    <c:v>EDUARDO AQUINO</c:v>
                  </c:pt>
                  <c:pt idx="2">
                    <c:v>EDUARDO MONGE</c:v>
                  </c:pt>
                  <c:pt idx="3">
                    <c:v>ZAIDA SALVADOR</c:v>
                  </c:pt>
                  <c:pt idx="4">
                    <c:v>ZAIDA SALVADOR</c:v>
                  </c:pt>
                  <c:pt idx="5">
                    <c:v>EBEN EZER BENDEZU</c:v>
                  </c:pt>
                  <c:pt idx="6">
                    <c:v>EDUARDO AQUINO</c:v>
                  </c:pt>
                </c:lvl>
                <c:lvl>
                  <c:pt idx="1">
                    <c:v>EDUARDO AQUINO</c:v>
                  </c:pt>
                  <c:pt idx="2">
                    <c:v>EDUARDO MONGE</c:v>
                  </c:pt>
                  <c:pt idx="3">
                    <c:v>EDUARDO AQUINO</c:v>
                  </c:pt>
                  <c:pt idx="4">
                    <c:v>ZAIDA SALVADOR</c:v>
                  </c:pt>
                  <c:pt idx="5">
                    <c:v>EBEN EZER BENDEZU</c:v>
                  </c:pt>
                  <c:pt idx="6">
                    <c:v>EDUARDO AQUINO</c:v>
                  </c:pt>
                </c:lvl>
                <c:lvl>
                  <c:pt idx="1">
                    <c:v>Inscrito Nuevo</c:v>
                  </c:pt>
                  <c:pt idx="2">
                    <c:v>Inscrito Nuevo</c:v>
                  </c:pt>
                  <c:pt idx="3">
                    <c:v>Inscrito Nuevo</c:v>
                  </c:pt>
                  <c:pt idx="5">
                    <c:v>Inscrito Nuevo</c:v>
                  </c:pt>
                  <c:pt idx="6">
                    <c:v>Inscrito Nuevo</c:v>
                  </c:pt>
                </c:lvl>
                <c:lvl>
                  <c:pt idx="1">
                    <c:v>enero</c:v>
                  </c:pt>
                  <c:pt idx="2">
                    <c:v>enero</c:v>
                  </c:pt>
                  <c:pt idx="3">
                    <c:v>enero</c:v>
                  </c:pt>
                  <c:pt idx="5">
                    <c:v>febrero</c:v>
                  </c:pt>
                  <c:pt idx="6">
                    <c:v>febrero</c:v>
                  </c:pt>
                </c:lvl>
                <c:lvl>
                  <c:pt idx="1">
                    <c:v>11/1/2025</c:v>
                  </c:pt>
                  <c:pt idx="2">
                    <c:v>13/1/2025</c:v>
                  </c:pt>
                  <c:pt idx="3">
                    <c:v>15/1/2025</c:v>
                  </c:pt>
                  <c:pt idx="5">
                    <c:v>11/2/2025</c:v>
                  </c:pt>
                  <c:pt idx="6">
                    <c:v>14/2/2025</c:v>
                  </c:pt>
                </c:lvl>
              </c:multiLvlStrCache>
            </c:multiLvlStrRef>
          </c:cat>
          <c:val>
            <c:numRef>
              <c:f>Gráficos_!$BP$104:$BP$111</c:f>
              <c:numCache>
                <c:formatCode>General</c:formatCode>
                <c:ptCount val="7"/>
                <c:pt idx="0">
                  <c:v>0</c:v>
                </c:pt>
                <c:pt idx="1">
                  <c:v>12</c:v>
                </c:pt>
                <c:pt idx="2">
                  <c:v>5</c:v>
                </c:pt>
                <c:pt idx="3">
                  <c:v>0</c:v>
                </c:pt>
                <c:pt idx="4">
                  <c:v>4</c:v>
                </c:pt>
                <c:pt idx="5">
                  <c:v>4</c:v>
                </c:pt>
                <c:pt idx="6">
                  <c:v>1</c:v>
                </c:pt>
              </c:numCache>
            </c:numRef>
          </c:val>
          <c:extLst>
            <c:ext xmlns:c16="http://schemas.microsoft.com/office/drawing/2014/chart" uri="{C3380CC4-5D6E-409C-BE32-E72D297353CC}">
              <c16:uniqueId val="{00000000-7227-4DE9-91FE-91BC2B492E0B}"/>
            </c:ext>
          </c:extLst>
        </c:ser>
        <c:ser>
          <c:idx val="1"/>
          <c:order val="1"/>
          <c:tx>
            <c:strRef>
              <c:f>Gráficos_!$BQ$103</c:f>
              <c:strCache>
                <c:ptCount val="1"/>
                <c:pt idx="0">
                  <c:v> Sem. 02</c:v>
                </c:pt>
              </c:strCache>
            </c:strRef>
          </c:tx>
          <c:spPr>
            <a:solidFill>
              <a:schemeClr val="accent6">
                <a:tint val="5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Gráficos_!$BK$104:$BO$111</c:f>
              <c:multiLvlStrCache>
                <c:ptCount val="7"/>
                <c:lvl>
                  <c:pt idx="1">
                    <c:v>EDUARDO AQUINO</c:v>
                  </c:pt>
                  <c:pt idx="2">
                    <c:v>EDUARDO MONGE</c:v>
                  </c:pt>
                  <c:pt idx="3">
                    <c:v>ZAIDA SALVADOR</c:v>
                  </c:pt>
                  <c:pt idx="4">
                    <c:v>ZAIDA SALVADOR</c:v>
                  </c:pt>
                  <c:pt idx="5">
                    <c:v>EBEN EZER BENDEZU</c:v>
                  </c:pt>
                  <c:pt idx="6">
                    <c:v>EDUARDO AQUINO</c:v>
                  </c:pt>
                </c:lvl>
                <c:lvl>
                  <c:pt idx="1">
                    <c:v>EDUARDO AQUINO</c:v>
                  </c:pt>
                  <c:pt idx="2">
                    <c:v>EDUARDO MONGE</c:v>
                  </c:pt>
                  <c:pt idx="3">
                    <c:v>EDUARDO AQUINO</c:v>
                  </c:pt>
                  <c:pt idx="4">
                    <c:v>ZAIDA SALVADOR</c:v>
                  </c:pt>
                  <c:pt idx="5">
                    <c:v>EBEN EZER BENDEZU</c:v>
                  </c:pt>
                  <c:pt idx="6">
                    <c:v>EDUARDO AQUINO</c:v>
                  </c:pt>
                </c:lvl>
                <c:lvl>
                  <c:pt idx="1">
                    <c:v>Inscrito Nuevo</c:v>
                  </c:pt>
                  <c:pt idx="2">
                    <c:v>Inscrito Nuevo</c:v>
                  </c:pt>
                  <c:pt idx="3">
                    <c:v>Inscrito Nuevo</c:v>
                  </c:pt>
                  <c:pt idx="5">
                    <c:v>Inscrito Nuevo</c:v>
                  </c:pt>
                  <c:pt idx="6">
                    <c:v>Inscrito Nuevo</c:v>
                  </c:pt>
                </c:lvl>
                <c:lvl>
                  <c:pt idx="1">
                    <c:v>enero</c:v>
                  </c:pt>
                  <c:pt idx="2">
                    <c:v>enero</c:v>
                  </c:pt>
                  <c:pt idx="3">
                    <c:v>enero</c:v>
                  </c:pt>
                  <c:pt idx="5">
                    <c:v>febrero</c:v>
                  </c:pt>
                  <c:pt idx="6">
                    <c:v>febrero</c:v>
                  </c:pt>
                </c:lvl>
                <c:lvl>
                  <c:pt idx="1">
                    <c:v>11/1/2025</c:v>
                  </c:pt>
                  <c:pt idx="2">
                    <c:v>13/1/2025</c:v>
                  </c:pt>
                  <c:pt idx="3">
                    <c:v>15/1/2025</c:v>
                  </c:pt>
                  <c:pt idx="5">
                    <c:v>11/2/2025</c:v>
                  </c:pt>
                  <c:pt idx="6">
                    <c:v>14/2/2025</c:v>
                  </c:pt>
                </c:lvl>
              </c:multiLvlStrCache>
            </c:multiLvlStrRef>
          </c:cat>
          <c:val>
            <c:numRef>
              <c:f>Gráficos_!$BQ$104:$BQ$111</c:f>
              <c:numCache>
                <c:formatCode>General</c:formatCode>
                <c:ptCount val="7"/>
                <c:pt idx="0">
                  <c:v>0</c:v>
                </c:pt>
                <c:pt idx="1">
                  <c:v>9</c:v>
                </c:pt>
                <c:pt idx="2">
                  <c:v>5</c:v>
                </c:pt>
                <c:pt idx="3">
                  <c:v>0</c:v>
                </c:pt>
                <c:pt idx="4">
                  <c:v>6</c:v>
                </c:pt>
                <c:pt idx="5">
                  <c:v>5</c:v>
                </c:pt>
                <c:pt idx="6">
                  <c:v>1</c:v>
                </c:pt>
              </c:numCache>
            </c:numRef>
          </c:val>
          <c:extLst>
            <c:ext xmlns:c16="http://schemas.microsoft.com/office/drawing/2014/chart" uri="{C3380CC4-5D6E-409C-BE32-E72D297353CC}">
              <c16:uniqueId val="{00000001-7227-4DE9-91FE-91BC2B492E0B}"/>
            </c:ext>
          </c:extLst>
        </c:ser>
        <c:ser>
          <c:idx val="2"/>
          <c:order val="2"/>
          <c:tx>
            <c:strRef>
              <c:f>Gráficos_!$BR$103</c:f>
              <c:strCache>
                <c:ptCount val="1"/>
                <c:pt idx="0">
                  <c:v> Sem. 03</c:v>
                </c:pt>
              </c:strCache>
            </c:strRef>
          </c:tx>
          <c:spPr>
            <a:solidFill>
              <a:schemeClr val="accent6">
                <a:tint val="6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Gráficos_!$BK$104:$BO$111</c:f>
              <c:multiLvlStrCache>
                <c:ptCount val="7"/>
                <c:lvl>
                  <c:pt idx="1">
                    <c:v>EDUARDO AQUINO</c:v>
                  </c:pt>
                  <c:pt idx="2">
                    <c:v>EDUARDO MONGE</c:v>
                  </c:pt>
                  <c:pt idx="3">
                    <c:v>ZAIDA SALVADOR</c:v>
                  </c:pt>
                  <c:pt idx="4">
                    <c:v>ZAIDA SALVADOR</c:v>
                  </c:pt>
                  <c:pt idx="5">
                    <c:v>EBEN EZER BENDEZU</c:v>
                  </c:pt>
                  <c:pt idx="6">
                    <c:v>EDUARDO AQUINO</c:v>
                  </c:pt>
                </c:lvl>
                <c:lvl>
                  <c:pt idx="1">
                    <c:v>EDUARDO AQUINO</c:v>
                  </c:pt>
                  <c:pt idx="2">
                    <c:v>EDUARDO MONGE</c:v>
                  </c:pt>
                  <c:pt idx="3">
                    <c:v>EDUARDO AQUINO</c:v>
                  </c:pt>
                  <c:pt idx="4">
                    <c:v>ZAIDA SALVADOR</c:v>
                  </c:pt>
                  <c:pt idx="5">
                    <c:v>EBEN EZER BENDEZU</c:v>
                  </c:pt>
                  <c:pt idx="6">
                    <c:v>EDUARDO AQUINO</c:v>
                  </c:pt>
                </c:lvl>
                <c:lvl>
                  <c:pt idx="1">
                    <c:v>Inscrito Nuevo</c:v>
                  </c:pt>
                  <c:pt idx="2">
                    <c:v>Inscrito Nuevo</c:v>
                  </c:pt>
                  <c:pt idx="3">
                    <c:v>Inscrito Nuevo</c:v>
                  </c:pt>
                  <c:pt idx="5">
                    <c:v>Inscrito Nuevo</c:v>
                  </c:pt>
                  <c:pt idx="6">
                    <c:v>Inscrito Nuevo</c:v>
                  </c:pt>
                </c:lvl>
                <c:lvl>
                  <c:pt idx="1">
                    <c:v>enero</c:v>
                  </c:pt>
                  <c:pt idx="2">
                    <c:v>enero</c:v>
                  </c:pt>
                  <c:pt idx="3">
                    <c:v>enero</c:v>
                  </c:pt>
                  <c:pt idx="5">
                    <c:v>febrero</c:v>
                  </c:pt>
                  <c:pt idx="6">
                    <c:v>febrero</c:v>
                  </c:pt>
                </c:lvl>
                <c:lvl>
                  <c:pt idx="1">
                    <c:v>11/1/2025</c:v>
                  </c:pt>
                  <c:pt idx="2">
                    <c:v>13/1/2025</c:v>
                  </c:pt>
                  <c:pt idx="3">
                    <c:v>15/1/2025</c:v>
                  </c:pt>
                  <c:pt idx="5">
                    <c:v>11/2/2025</c:v>
                  </c:pt>
                  <c:pt idx="6">
                    <c:v>14/2/2025</c:v>
                  </c:pt>
                </c:lvl>
              </c:multiLvlStrCache>
            </c:multiLvlStrRef>
          </c:cat>
          <c:val>
            <c:numRef>
              <c:f>Gráficos_!$BR$104:$BR$111</c:f>
              <c:numCache>
                <c:formatCode>General</c:formatCode>
                <c:ptCount val="7"/>
                <c:pt idx="0">
                  <c:v>0</c:v>
                </c:pt>
                <c:pt idx="1">
                  <c:v>15</c:v>
                </c:pt>
                <c:pt idx="2">
                  <c:v>9</c:v>
                </c:pt>
                <c:pt idx="3">
                  <c:v>1</c:v>
                </c:pt>
                <c:pt idx="4">
                  <c:v>5</c:v>
                </c:pt>
                <c:pt idx="5">
                  <c:v>4</c:v>
                </c:pt>
                <c:pt idx="6">
                  <c:v>0</c:v>
                </c:pt>
              </c:numCache>
            </c:numRef>
          </c:val>
          <c:extLst>
            <c:ext xmlns:c16="http://schemas.microsoft.com/office/drawing/2014/chart" uri="{C3380CC4-5D6E-409C-BE32-E72D297353CC}">
              <c16:uniqueId val="{00000002-7227-4DE9-91FE-91BC2B492E0B}"/>
            </c:ext>
          </c:extLst>
        </c:ser>
        <c:ser>
          <c:idx val="3"/>
          <c:order val="3"/>
          <c:tx>
            <c:strRef>
              <c:f>Gráficos_!$BS$103</c:f>
              <c:strCache>
                <c:ptCount val="1"/>
                <c:pt idx="0">
                  <c:v> Sem. 04</c:v>
                </c:pt>
              </c:strCache>
            </c:strRef>
          </c:tx>
          <c:spPr>
            <a:solidFill>
              <a:schemeClr val="accent6">
                <a:tint val="7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Gráficos_!$BK$104:$BO$111</c:f>
              <c:multiLvlStrCache>
                <c:ptCount val="7"/>
                <c:lvl>
                  <c:pt idx="1">
                    <c:v>EDUARDO AQUINO</c:v>
                  </c:pt>
                  <c:pt idx="2">
                    <c:v>EDUARDO MONGE</c:v>
                  </c:pt>
                  <c:pt idx="3">
                    <c:v>ZAIDA SALVADOR</c:v>
                  </c:pt>
                  <c:pt idx="4">
                    <c:v>ZAIDA SALVADOR</c:v>
                  </c:pt>
                  <c:pt idx="5">
                    <c:v>EBEN EZER BENDEZU</c:v>
                  </c:pt>
                  <c:pt idx="6">
                    <c:v>EDUARDO AQUINO</c:v>
                  </c:pt>
                </c:lvl>
                <c:lvl>
                  <c:pt idx="1">
                    <c:v>EDUARDO AQUINO</c:v>
                  </c:pt>
                  <c:pt idx="2">
                    <c:v>EDUARDO MONGE</c:v>
                  </c:pt>
                  <c:pt idx="3">
                    <c:v>EDUARDO AQUINO</c:v>
                  </c:pt>
                  <c:pt idx="4">
                    <c:v>ZAIDA SALVADOR</c:v>
                  </c:pt>
                  <c:pt idx="5">
                    <c:v>EBEN EZER BENDEZU</c:v>
                  </c:pt>
                  <c:pt idx="6">
                    <c:v>EDUARDO AQUINO</c:v>
                  </c:pt>
                </c:lvl>
                <c:lvl>
                  <c:pt idx="1">
                    <c:v>Inscrito Nuevo</c:v>
                  </c:pt>
                  <c:pt idx="2">
                    <c:v>Inscrito Nuevo</c:v>
                  </c:pt>
                  <c:pt idx="3">
                    <c:v>Inscrito Nuevo</c:v>
                  </c:pt>
                  <c:pt idx="5">
                    <c:v>Inscrito Nuevo</c:v>
                  </c:pt>
                  <c:pt idx="6">
                    <c:v>Inscrito Nuevo</c:v>
                  </c:pt>
                </c:lvl>
                <c:lvl>
                  <c:pt idx="1">
                    <c:v>enero</c:v>
                  </c:pt>
                  <c:pt idx="2">
                    <c:v>enero</c:v>
                  </c:pt>
                  <c:pt idx="3">
                    <c:v>enero</c:v>
                  </c:pt>
                  <c:pt idx="5">
                    <c:v>febrero</c:v>
                  </c:pt>
                  <c:pt idx="6">
                    <c:v>febrero</c:v>
                  </c:pt>
                </c:lvl>
                <c:lvl>
                  <c:pt idx="1">
                    <c:v>11/1/2025</c:v>
                  </c:pt>
                  <c:pt idx="2">
                    <c:v>13/1/2025</c:v>
                  </c:pt>
                  <c:pt idx="3">
                    <c:v>15/1/2025</c:v>
                  </c:pt>
                  <c:pt idx="5">
                    <c:v>11/2/2025</c:v>
                  </c:pt>
                  <c:pt idx="6">
                    <c:v>14/2/2025</c:v>
                  </c:pt>
                </c:lvl>
              </c:multiLvlStrCache>
            </c:multiLvlStrRef>
          </c:cat>
          <c:val>
            <c:numRef>
              <c:f>Gráficos_!$BS$104:$BS$111</c:f>
              <c:numCache>
                <c:formatCode>General</c:formatCode>
                <c:ptCount val="7"/>
                <c:pt idx="0">
                  <c:v>0</c:v>
                </c:pt>
                <c:pt idx="1">
                  <c:v>19</c:v>
                </c:pt>
                <c:pt idx="2">
                  <c:v>7</c:v>
                </c:pt>
                <c:pt idx="3">
                  <c:v>1</c:v>
                </c:pt>
                <c:pt idx="4">
                  <c:v>5</c:v>
                </c:pt>
                <c:pt idx="5">
                  <c:v>4</c:v>
                </c:pt>
                <c:pt idx="6">
                  <c:v>0</c:v>
                </c:pt>
              </c:numCache>
            </c:numRef>
          </c:val>
          <c:extLst>
            <c:ext xmlns:c16="http://schemas.microsoft.com/office/drawing/2014/chart" uri="{C3380CC4-5D6E-409C-BE32-E72D297353CC}">
              <c16:uniqueId val="{00000003-7227-4DE9-91FE-91BC2B492E0B}"/>
            </c:ext>
          </c:extLst>
        </c:ser>
        <c:ser>
          <c:idx val="4"/>
          <c:order val="4"/>
          <c:tx>
            <c:strRef>
              <c:f>Gráficos_!$BT$103</c:f>
              <c:strCache>
                <c:ptCount val="1"/>
                <c:pt idx="0">
                  <c:v> Sem. 05</c:v>
                </c:pt>
              </c:strCache>
            </c:strRef>
          </c:tx>
          <c:spPr>
            <a:solidFill>
              <a:schemeClr val="accent6">
                <a:tint val="8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Gráficos_!$BK$104:$BO$111</c:f>
              <c:multiLvlStrCache>
                <c:ptCount val="7"/>
                <c:lvl>
                  <c:pt idx="1">
                    <c:v>EDUARDO AQUINO</c:v>
                  </c:pt>
                  <c:pt idx="2">
                    <c:v>EDUARDO MONGE</c:v>
                  </c:pt>
                  <c:pt idx="3">
                    <c:v>ZAIDA SALVADOR</c:v>
                  </c:pt>
                  <c:pt idx="4">
                    <c:v>ZAIDA SALVADOR</c:v>
                  </c:pt>
                  <c:pt idx="5">
                    <c:v>EBEN EZER BENDEZU</c:v>
                  </c:pt>
                  <c:pt idx="6">
                    <c:v>EDUARDO AQUINO</c:v>
                  </c:pt>
                </c:lvl>
                <c:lvl>
                  <c:pt idx="1">
                    <c:v>EDUARDO AQUINO</c:v>
                  </c:pt>
                  <c:pt idx="2">
                    <c:v>EDUARDO MONGE</c:v>
                  </c:pt>
                  <c:pt idx="3">
                    <c:v>EDUARDO AQUINO</c:v>
                  </c:pt>
                  <c:pt idx="4">
                    <c:v>ZAIDA SALVADOR</c:v>
                  </c:pt>
                  <c:pt idx="5">
                    <c:v>EBEN EZER BENDEZU</c:v>
                  </c:pt>
                  <c:pt idx="6">
                    <c:v>EDUARDO AQUINO</c:v>
                  </c:pt>
                </c:lvl>
                <c:lvl>
                  <c:pt idx="1">
                    <c:v>Inscrito Nuevo</c:v>
                  </c:pt>
                  <c:pt idx="2">
                    <c:v>Inscrito Nuevo</c:v>
                  </c:pt>
                  <c:pt idx="3">
                    <c:v>Inscrito Nuevo</c:v>
                  </c:pt>
                  <c:pt idx="5">
                    <c:v>Inscrito Nuevo</c:v>
                  </c:pt>
                  <c:pt idx="6">
                    <c:v>Inscrito Nuevo</c:v>
                  </c:pt>
                </c:lvl>
                <c:lvl>
                  <c:pt idx="1">
                    <c:v>enero</c:v>
                  </c:pt>
                  <c:pt idx="2">
                    <c:v>enero</c:v>
                  </c:pt>
                  <c:pt idx="3">
                    <c:v>enero</c:v>
                  </c:pt>
                  <c:pt idx="5">
                    <c:v>febrero</c:v>
                  </c:pt>
                  <c:pt idx="6">
                    <c:v>febrero</c:v>
                  </c:pt>
                </c:lvl>
                <c:lvl>
                  <c:pt idx="1">
                    <c:v>11/1/2025</c:v>
                  </c:pt>
                  <c:pt idx="2">
                    <c:v>13/1/2025</c:v>
                  </c:pt>
                  <c:pt idx="3">
                    <c:v>15/1/2025</c:v>
                  </c:pt>
                  <c:pt idx="5">
                    <c:v>11/2/2025</c:v>
                  </c:pt>
                  <c:pt idx="6">
                    <c:v>14/2/2025</c:v>
                  </c:pt>
                </c:lvl>
              </c:multiLvlStrCache>
            </c:multiLvlStrRef>
          </c:cat>
          <c:val>
            <c:numRef>
              <c:f>Gráficos_!$BT$104:$BT$111</c:f>
              <c:numCache>
                <c:formatCode>General</c:formatCode>
                <c:ptCount val="7"/>
                <c:pt idx="0">
                  <c:v>0</c:v>
                </c:pt>
                <c:pt idx="1">
                  <c:v>18</c:v>
                </c:pt>
                <c:pt idx="2">
                  <c:v>7</c:v>
                </c:pt>
                <c:pt idx="3">
                  <c:v>1</c:v>
                </c:pt>
                <c:pt idx="4">
                  <c:v>0</c:v>
                </c:pt>
                <c:pt idx="5">
                  <c:v>0</c:v>
                </c:pt>
                <c:pt idx="6">
                  <c:v>0</c:v>
                </c:pt>
              </c:numCache>
            </c:numRef>
          </c:val>
          <c:extLst>
            <c:ext xmlns:c16="http://schemas.microsoft.com/office/drawing/2014/chart" uri="{C3380CC4-5D6E-409C-BE32-E72D297353CC}">
              <c16:uniqueId val="{00000004-7227-4DE9-91FE-91BC2B492E0B}"/>
            </c:ext>
          </c:extLst>
        </c:ser>
        <c:ser>
          <c:idx val="5"/>
          <c:order val="5"/>
          <c:tx>
            <c:strRef>
              <c:f>Gráficos_!$BU$103</c:f>
              <c:strCache>
                <c:ptCount val="1"/>
                <c:pt idx="0">
                  <c:v> Sem. 06</c:v>
                </c:pt>
              </c:strCache>
            </c:strRef>
          </c:tx>
          <c:spPr>
            <a:solidFill>
              <a:schemeClr val="accent6">
                <a:tint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Gráficos_!$BK$104:$BO$111</c:f>
              <c:multiLvlStrCache>
                <c:ptCount val="7"/>
                <c:lvl>
                  <c:pt idx="1">
                    <c:v>EDUARDO AQUINO</c:v>
                  </c:pt>
                  <c:pt idx="2">
                    <c:v>EDUARDO MONGE</c:v>
                  </c:pt>
                  <c:pt idx="3">
                    <c:v>ZAIDA SALVADOR</c:v>
                  </c:pt>
                  <c:pt idx="4">
                    <c:v>ZAIDA SALVADOR</c:v>
                  </c:pt>
                  <c:pt idx="5">
                    <c:v>EBEN EZER BENDEZU</c:v>
                  </c:pt>
                  <c:pt idx="6">
                    <c:v>EDUARDO AQUINO</c:v>
                  </c:pt>
                </c:lvl>
                <c:lvl>
                  <c:pt idx="1">
                    <c:v>EDUARDO AQUINO</c:v>
                  </c:pt>
                  <c:pt idx="2">
                    <c:v>EDUARDO MONGE</c:v>
                  </c:pt>
                  <c:pt idx="3">
                    <c:v>EDUARDO AQUINO</c:v>
                  </c:pt>
                  <c:pt idx="4">
                    <c:v>ZAIDA SALVADOR</c:v>
                  </c:pt>
                  <c:pt idx="5">
                    <c:v>EBEN EZER BENDEZU</c:v>
                  </c:pt>
                  <c:pt idx="6">
                    <c:v>EDUARDO AQUINO</c:v>
                  </c:pt>
                </c:lvl>
                <c:lvl>
                  <c:pt idx="1">
                    <c:v>Inscrito Nuevo</c:v>
                  </c:pt>
                  <c:pt idx="2">
                    <c:v>Inscrito Nuevo</c:v>
                  </c:pt>
                  <c:pt idx="3">
                    <c:v>Inscrito Nuevo</c:v>
                  </c:pt>
                  <c:pt idx="5">
                    <c:v>Inscrito Nuevo</c:v>
                  </c:pt>
                  <c:pt idx="6">
                    <c:v>Inscrito Nuevo</c:v>
                  </c:pt>
                </c:lvl>
                <c:lvl>
                  <c:pt idx="1">
                    <c:v>enero</c:v>
                  </c:pt>
                  <c:pt idx="2">
                    <c:v>enero</c:v>
                  </c:pt>
                  <c:pt idx="3">
                    <c:v>enero</c:v>
                  </c:pt>
                  <c:pt idx="5">
                    <c:v>febrero</c:v>
                  </c:pt>
                  <c:pt idx="6">
                    <c:v>febrero</c:v>
                  </c:pt>
                </c:lvl>
                <c:lvl>
                  <c:pt idx="1">
                    <c:v>11/1/2025</c:v>
                  </c:pt>
                  <c:pt idx="2">
                    <c:v>13/1/2025</c:v>
                  </c:pt>
                  <c:pt idx="3">
                    <c:v>15/1/2025</c:v>
                  </c:pt>
                  <c:pt idx="5">
                    <c:v>11/2/2025</c:v>
                  </c:pt>
                  <c:pt idx="6">
                    <c:v>14/2/2025</c:v>
                  </c:pt>
                </c:lvl>
              </c:multiLvlStrCache>
            </c:multiLvlStrRef>
          </c:cat>
          <c:val>
            <c:numRef>
              <c:f>Gráficos_!$BU$104:$BU$111</c:f>
              <c:numCache>
                <c:formatCode>General</c:formatCode>
                <c:ptCount val="7"/>
                <c:pt idx="0">
                  <c:v>0</c:v>
                </c:pt>
                <c:pt idx="1">
                  <c:v>14</c:v>
                </c:pt>
                <c:pt idx="2">
                  <c:v>7</c:v>
                </c:pt>
                <c:pt idx="3">
                  <c:v>1</c:v>
                </c:pt>
                <c:pt idx="4">
                  <c:v>0</c:v>
                </c:pt>
                <c:pt idx="5">
                  <c:v>0</c:v>
                </c:pt>
                <c:pt idx="6">
                  <c:v>0</c:v>
                </c:pt>
              </c:numCache>
            </c:numRef>
          </c:val>
          <c:extLst>
            <c:ext xmlns:c16="http://schemas.microsoft.com/office/drawing/2014/chart" uri="{C3380CC4-5D6E-409C-BE32-E72D297353CC}">
              <c16:uniqueId val="{00000005-7227-4DE9-91FE-91BC2B492E0B}"/>
            </c:ext>
          </c:extLst>
        </c:ser>
        <c:ser>
          <c:idx val="6"/>
          <c:order val="6"/>
          <c:tx>
            <c:strRef>
              <c:f>Gráficos_!$BV$103</c:f>
              <c:strCache>
                <c:ptCount val="1"/>
                <c:pt idx="0">
                  <c:v> Sem. 07</c:v>
                </c:pt>
              </c:strCache>
            </c:strRef>
          </c:tx>
          <c:spPr>
            <a:solidFill>
              <a:schemeClr val="accent6">
                <a:shade val="9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Gráficos_!$BK$104:$BO$111</c:f>
              <c:multiLvlStrCache>
                <c:ptCount val="7"/>
                <c:lvl>
                  <c:pt idx="1">
                    <c:v>EDUARDO AQUINO</c:v>
                  </c:pt>
                  <c:pt idx="2">
                    <c:v>EDUARDO MONGE</c:v>
                  </c:pt>
                  <c:pt idx="3">
                    <c:v>ZAIDA SALVADOR</c:v>
                  </c:pt>
                  <c:pt idx="4">
                    <c:v>ZAIDA SALVADOR</c:v>
                  </c:pt>
                  <c:pt idx="5">
                    <c:v>EBEN EZER BENDEZU</c:v>
                  </c:pt>
                  <c:pt idx="6">
                    <c:v>EDUARDO AQUINO</c:v>
                  </c:pt>
                </c:lvl>
                <c:lvl>
                  <c:pt idx="1">
                    <c:v>EDUARDO AQUINO</c:v>
                  </c:pt>
                  <c:pt idx="2">
                    <c:v>EDUARDO MONGE</c:v>
                  </c:pt>
                  <c:pt idx="3">
                    <c:v>EDUARDO AQUINO</c:v>
                  </c:pt>
                  <c:pt idx="4">
                    <c:v>ZAIDA SALVADOR</c:v>
                  </c:pt>
                  <c:pt idx="5">
                    <c:v>EBEN EZER BENDEZU</c:v>
                  </c:pt>
                  <c:pt idx="6">
                    <c:v>EDUARDO AQUINO</c:v>
                  </c:pt>
                </c:lvl>
                <c:lvl>
                  <c:pt idx="1">
                    <c:v>Inscrito Nuevo</c:v>
                  </c:pt>
                  <c:pt idx="2">
                    <c:v>Inscrito Nuevo</c:v>
                  </c:pt>
                  <c:pt idx="3">
                    <c:v>Inscrito Nuevo</c:v>
                  </c:pt>
                  <c:pt idx="5">
                    <c:v>Inscrito Nuevo</c:v>
                  </c:pt>
                  <c:pt idx="6">
                    <c:v>Inscrito Nuevo</c:v>
                  </c:pt>
                </c:lvl>
                <c:lvl>
                  <c:pt idx="1">
                    <c:v>enero</c:v>
                  </c:pt>
                  <c:pt idx="2">
                    <c:v>enero</c:v>
                  </c:pt>
                  <c:pt idx="3">
                    <c:v>enero</c:v>
                  </c:pt>
                  <c:pt idx="5">
                    <c:v>febrero</c:v>
                  </c:pt>
                  <c:pt idx="6">
                    <c:v>febrero</c:v>
                  </c:pt>
                </c:lvl>
                <c:lvl>
                  <c:pt idx="1">
                    <c:v>11/1/2025</c:v>
                  </c:pt>
                  <c:pt idx="2">
                    <c:v>13/1/2025</c:v>
                  </c:pt>
                  <c:pt idx="3">
                    <c:v>15/1/2025</c:v>
                  </c:pt>
                  <c:pt idx="5">
                    <c:v>11/2/2025</c:v>
                  </c:pt>
                  <c:pt idx="6">
                    <c:v>14/2/2025</c:v>
                  </c:pt>
                </c:lvl>
              </c:multiLvlStrCache>
            </c:multiLvlStrRef>
          </c:cat>
          <c:val>
            <c:numRef>
              <c:f>Gráficos_!$BV$104:$BV$111</c:f>
              <c:numCache>
                <c:formatCode>General</c:formatCode>
                <c:ptCount val="7"/>
                <c:pt idx="0">
                  <c:v>0</c:v>
                </c:pt>
                <c:pt idx="1">
                  <c:v>14</c:v>
                </c:pt>
                <c:pt idx="2">
                  <c:v>5</c:v>
                </c:pt>
                <c:pt idx="3">
                  <c:v>1</c:v>
                </c:pt>
                <c:pt idx="4">
                  <c:v>0</c:v>
                </c:pt>
                <c:pt idx="5">
                  <c:v>0</c:v>
                </c:pt>
                <c:pt idx="6">
                  <c:v>0</c:v>
                </c:pt>
              </c:numCache>
            </c:numRef>
          </c:val>
          <c:extLst>
            <c:ext xmlns:c16="http://schemas.microsoft.com/office/drawing/2014/chart" uri="{C3380CC4-5D6E-409C-BE32-E72D297353CC}">
              <c16:uniqueId val="{00000006-7227-4DE9-91FE-91BC2B492E0B}"/>
            </c:ext>
          </c:extLst>
        </c:ser>
        <c:ser>
          <c:idx val="7"/>
          <c:order val="7"/>
          <c:tx>
            <c:strRef>
              <c:f>Gráficos_!$BW$103</c:f>
              <c:strCache>
                <c:ptCount val="1"/>
                <c:pt idx="0">
                  <c:v> Sem. 08</c:v>
                </c:pt>
              </c:strCache>
            </c:strRef>
          </c:tx>
          <c:spPr>
            <a:solidFill>
              <a:schemeClr val="accent6">
                <a:shade val="8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Gráficos_!$BK$104:$BO$111</c:f>
              <c:multiLvlStrCache>
                <c:ptCount val="7"/>
                <c:lvl>
                  <c:pt idx="1">
                    <c:v>EDUARDO AQUINO</c:v>
                  </c:pt>
                  <c:pt idx="2">
                    <c:v>EDUARDO MONGE</c:v>
                  </c:pt>
                  <c:pt idx="3">
                    <c:v>ZAIDA SALVADOR</c:v>
                  </c:pt>
                  <c:pt idx="4">
                    <c:v>ZAIDA SALVADOR</c:v>
                  </c:pt>
                  <c:pt idx="5">
                    <c:v>EBEN EZER BENDEZU</c:v>
                  </c:pt>
                  <c:pt idx="6">
                    <c:v>EDUARDO AQUINO</c:v>
                  </c:pt>
                </c:lvl>
                <c:lvl>
                  <c:pt idx="1">
                    <c:v>EDUARDO AQUINO</c:v>
                  </c:pt>
                  <c:pt idx="2">
                    <c:v>EDUARDO MONGE</c:v>
                  </c:pt>
                  <c:pt idx="3">
                    <c:v>EDUARDO AQUINO</c:v>
                  </c:pt>
                  <c:pt idx="4">
                    <c:v>ZAIDA SALVADOR</c:v>
                  </c:pt>
                  <c:pt idx="5">
                    <c:v>EBEN EZER BENDEZU</c:v>
                  </c:pt>
                  <c:pt idx="6">
                    <c:v>EDUARDO AQUINO</c:v>
                  </c:pt>
                </c:lvl>
                <c:lvl>
                  <c:pt idx="1">
                    <c:v>Inscrito Nuevo</c:v>
                  </c:pt>
                  <c:pt idx="2">
                    <c:v>Inscrito Nuevo</c:v>
                  </c:pt>
                  <c:pt idx="3">
                    <c:v>Inscrito Nuevo</c:v>
                  </c:pt>
                  <c:pt idx="5">
                    <c:v>Inscrito Nuevo</c:v>
                  </c:pt>
                  <c:pt idx="6">
                    <c:v>Inscrito Nuevo</c:v>
                  </c:pt>
                </c:lvl>
                <c:lvl>
                  <c:pt idx="1">
                    <c:v>enero</c:v>
                  </c:pt>
                  <c:pt idx="2">
                    <c:v>enero</c:v>
                  </c:pt>
                  <c:pt idx="3">
                    <c:v>enero</c:v>
                  </c:pt>
                  <c:pt idx="5">
                    <c:v>febrero</c:v>
                  </c:pt>
                  <c:pt idx="6">
                    <c:v>febrero</c:v>
                  </c:pt>
                </c:lvl>
                <c:lvl>
                  <c:pt idx="1">
                    <c:v>11/1/2025</c:v>
                  </c:pt>
                  <c:pt idx="2">
                    <c:v>13/1/2025</c:v>
                  </c:pt>
                  <c:pt idx="3">
                    <c:v>15/1/2025</c:v>
                  </c:pt>
                  <c:pt idx="5">
                    <c:v>11/2/2025</c:v>
                  </c:pt>
                  <c:pt idx="6">
                    <c:v>14/2/2025</c:v>
                  </c:pt>
                </c:lvl>
              </c:multiLvlStrCache>
            </c:multiLvlStrRef>
          </c:cat>
          <c:val>
            <c:numRef>
              <c:f>Gráficos_!$BW$104:$BW$111</c:f>
              <c:numCache>
                <c:formatCode>General</c:formatCode>
                <c:ptCount val="7"/>
                <c:pt idx="0">
                  <c:v>0</c:v>
                </c:pt>
                <c:pt idx="1">
                  <c:v>5</c:v>
                </c:pt>
                <c:pt idx="2">
                  <c:v>3</c:v>
                </c:pt>
                <c:pt idx="3">
                  <c:v>0</c:v>
                </c:pt>
                <c:pt idx="4">
                  <c:v>0</c:v>
                </c:pt>
                <c:pt idx="5">
                  <c:v>0</c:v>
                </c:pt>
                <c:pt idx="6">
                  <c:v>0</c:v>
                </c:pt>
              </c:numCache>
            </c:numRef>
          </c:val>
          <c:extLst>
            <c:ext xmlns:c16="http://schemas.microsoft.com/office/drawing/2014/chart" uri="{C3380CC4-5D6E-409C-BE32-E72D297353CC}">
              <c16:uniqueId val="{00000007-7227-4DE9-91FE-91BC2B492E0B}"/>
            </c:ext>
          </c:extLst>
        </c:ser>
        <c:ser>
          <c:idx val="8"/>
          <c:order val="8"/>
          <c:tx>
            <c:strRef>
              <c:f>Gráficos_!$BX$103</c:f>
              <c:strCache>
                <c:ptCount val="1"/>
                <c:pt idx="0">
                  <c:v> Sem. 09</c:v>
                </c:pt>
              </c:strCache>
            </c:strRef>
          </c:tx>
          <c:spPr>
            <a:solidFill>
              <a:schemeClr val="accent6">
                <a:shade val="7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Gráficos_!$BK$104:$BO$111</c:f>
              <c:multiLvlStrCache>
                <c:ptCount val="7"/>
                <c:lvl>
                  <c:pt idx="1">
                    <c:v>EDUARDO AQUINO</c:v>
                  </c:pt>
                  <c:pt idx="2">
                    <c:v>EDUARDO MONGE</c:v>
                  </c:pt>
                  <c:pt idx="3">
                    <c:v>ZAIDA SALVADOR</c:v>
                  </c:pt>
                  <c:pt idx="4">
                    <c:v>ZAIDA SALVADOR</c:v>
                  </c:pt>
                  <c:pt idx="5">
                    <c:v>EBEN EZER BENDEZU</c:v>
                  </c:pt>
                  <c:pt idx="6">
                    <c:v>EDUARDO AQUINO</c:v>
                  </c:pt>
                </c:lvl>
                <c:lvl>
                  <c:pt idx="1">
                    <c:v>EDUARDO AQUINO</c:v>
                  </c:pt>
                  <c:pt idx="2">
                    <c:v>EDUARDO MONGE</c:v>
                  </c:pt>
                  <c:pt idx="3">
                    <c:v>EDUARDO AQUINO</c:v>
                  </c:pt>
                  <c:pt idx="4">
                    <c:v>ZAIDA SALVADOR</c:v>
                  </c:pt>
                  <c:pt idx="5">
                    <c:v>EBEN EZER BENDEZU</c:v>
                  </c:pt>
                  <c:pt idx="6">
                    <c:v>EDUARDO AQUINO</c:v>
                  </c:pt>
                </c:lvl>
                <c:lvl>
                  <c:pt idx="1">
                    <c:v>Inscrito Nuevo</c:v>
                  </c:pt>
                  <c:pt idx="2">
                    <c:v>Inscrito Nuevo</c:v>
                  </c:pt>
                  <c:pt idx="3">
                    <c:v>Inscrito Nuevo</c:v>
                  </c:pt>
                  <c:pt idx="5">
                    <c:v>Inscrito Nuevo</c:v>
                  </c:pt>
                  <c:pt idx="6">
                    <c:v>Inscrito Nuevo</c:v>
                  </c:pt>
                </c:lvl>
                <c:lvl>
                  <c:pt idx="1">
                    <c:v>enero</c:v>
                  </c:pt>
                  <c:pt idx="2">
                    <c:v>enero</c:v>
                  </c:pt>
                  <c:pt idx="3">
                    <c:v>enero</c:v>
                  </c:pt>
                  <c:pt idx="5">
                    <c:v>febrero</c:v>
                  </c:pt>
                  <c:pt idx="6">
                    <c:v>febrero</c:v>
                  </c:pt>
                </c:lvl>
                <c:lvl>
                  <c:pt idx="1">
                    <c:v>11/1/2025</c:v>
                  </c:pt>
                  <c:pt idx="2">
                    <c:v>13/1/2025</c:v>
                  </c:pt>
                  <c:pt idx="3">
                    <c:v>15/1/2025</c:v>
                  </c:pt>
                  <c:pt idx="5">
                    <c:v>11/2/2025</c:v>
                  </c:pt>
                  <c:pt idx="6">
                    <c:v>14/2/2025</c:v>
                  </c:pt>
                </c:lvl>
              </c:multiLvlStrCache>
            </c:multiLvlStrRef>
          </c:cat>
          <c:val>
            <c:numRef>
              <c:f>Gráficos_!$BX$104:$BX$111</c:f>
              <c:numCache>
                <c:formatCode>General</c:formatCode>
                <c:ptCount val="7"/>
                <c:pt idx="0">
                  <c:v>0</c:v>
                </c:pt>
                <c:pt idx="1">
                  <c:v>0</c:v>
                </c:pt>
                <c:pt idx="2">
                  <c:v>5</c:v>
                </c:pt>
                <c:pt idx="3">
                  <c:v>0</c:v>
                </c:pt>
                <c:pt idx="4">
                  <c:v>0</c:v>
                </c:pt>
                <c:pt idx="5">
                  <c:v>0</c:v>
                </c:pt>
                <c:pt idx="6">
                  <c:v>0</c:v>
                </c:pt>
              </c:numCache>
            </c:numRef>
          </c:val>
          <c:extLst>
            <c:ext xmlns:c16="http://schemas.microsoft.com/office/drawing/2014/chart" uri="{C3380CC4-5D6E-409C-BE32-E72D297353CC}">
              <c16:uniqueId val="{00000008-7227-4DE9-91FE-91BC2B492E0B}"/>
            </c:ext>
          </c:extLst>
        </c:ser>
        <c:ser>
          <c:idx val="9"/>
          <c:order val="9"/>
          <c:tx>
            <c:strRef>
              <c:f>Gráficos_!$BY$103</c:f>
              <c:strCache>
                <c:ptCount val="1"/>
                <c:pt idx="0">
                  <c:v> Sem. 10</c:v>
                </c:pt>
              </c:strCache>
            </c:strRef>
          </c:tx>
          <c:spPr>
            <a:solidFill>
              <a:schemeClr val="accent6">
                <a:shade val="6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Gráficos_!$BK$104:$BO$111</c:f>
              <c:multiLvlStrCache>
                <c:ptCount val="7"/>
                <c:lvl>
                  <c:pt idx="1">
                    <c:v>EDUARDO AQUINO</c:v>
                  </c:pt>
                  <c:pt idx="2">
                    <c:v>EDUARDO MONGE</c:v>
                  </c:pt>
                  <c:pt idx="3">
                    <c:v>ZAIDA SALVADOR</c:v>
                  </c:pt>
                  <c:pt idx="4">
                    <c:v>ZAIDA SALVADOR</c:v>
                  </c:pt>
                  <c:pt idx="5">
                    <c:v>EBEN EZER BENDEZU</c:v>
                  </c:pt>
                  <c:pt idx="6">
                    <c:v>EDUARDO AQUINO</c:v>
                  </c:pt>
                </c:lvl>
                <c:lvl>
                  <c:pt idx="1">
                    <c:v>EDUARDO AQUINO</c:v>
                  </c:pt>
                  <c:pt idx="2">
                    <c:v>EDUARDO MONGE</c:v>
                  </c:pt>
                  <c:pt idx="3">
                    <c:v>EDUARDO AQUINO</c:v>
                  </c:pt>
                  <c:pt idx="4">
                    <c:v>ZAIDA SALVADOR</c:v>
                  </c:pt>
                  <c:pt idx="5">
                    <c:v>EBEN EZER BENDEZU</c:v>
                  </c:pt>
                  <c:pt idx="6">
                    <c:v>EDUARDO AQUINO</c:v>
                  </c:pt>
                </c:lvl>
                <c:lvl>
                  <c:pt idx="1">
                    <c:v>Inscrito Nuevo</c:v>
                  </c:pt>
                  <c:pt idx="2">
                    <c:v>Inscrito Nuevo</c:v>
                  </c:pt>
                  <c:pt idx="3">
                    <c:v>Inscrito Nuevo</c:v>
                  </c:pt>
                  <c:pt idx="5">
                    <c:v>Inscrito Nuevo</c:v>
                  </c:pt>
                  <c:pt idx="6">
                    <c:v>Inscrito Nuevo</c:v>
                  </c:pt>
                </c:lvl>
                <c:lvl>
                  <c:pt idx="1">
                    <c:v>enero</c:v>
                  </c:pt>
                  <c:pt idx="2">
                    <c:v>enero</c:v>
                  </c:pt>
                  <c:pt idx="3">
                    <c:v>enero</c:v>
                  </c:pt>
                  <c:pt idx="5">
                    <c:v>febrero</c:v>
                  </c:pt>
                  <c:pt idx="6">
                    <c:v>febrero</c:v>
                  </c:pt>
                </c:lvl>
                <c:lvl>
                  <c:pt idx="1">
                    <c:v>11/1/2025</c:v>
                  </c:pt>
                  <c:pt idx="2">
                    <c:v>13/1/2025</c:v>
                  </c:pt>
                  <c:pt idx="3">
                    <c:v>15/1/2025</c:v>
                  </c:pt>
                  <c:pt idx="5">
                    <c:v>11/2/2025</c:v>
                  </c:pt>
                  <c:pt idx="6">
                    <c:v>14/2/2025</c:v>
                  </c:pt>
                </c:lvl>
              </c:multiLvlStrCache>
            </c:multiLvlStrRef>
          </c:cat>
          <c:val>
            <c:numRef>
              <c:f>Gráficos_!$BY$104:$BY$111</c:f>
              <c:numCache>
                <c:formatCode>General</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9-7227-4DE9-91FE-91BC2B492E0B}"/>
            </c:ext>
          </c:extLst>
        </c:ser>
        <c:ser>
          <c:idx val="10"/>
          <c:order val="10"/>
          <c:tx>
            <c:strRef>
              <c:f>Gráficos_!$BZ$103</c:f>
              <c:strCache>
                <c:ptCount val="1"/>
                <c:pt idx="0">
                  <c:v> Sem. 11</c:v>
                </c:pt>
              </c:strCache>
            </c:strRef>
          </c:tx>
          <c:spPr>
            <a:solidFill>
              <a:schemeClr val="accent6">
                <a:shade val="51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Gráficos_!$BK$104:$BO$111</c:f>
              <c:multiLvlStrCache>
                <c:ptCount val="7"/>
                <c:lvl>
                  <c:pt idx="1">
                    <c:v>EDUARDO AQUINO</c:v>
                  </c:pt>
                  <c:pt idx="2">
                    <c:v>EDUARDO MONGE</c:v>
                  </c:pt>
                  <c:pt idx="3">
                    <c:v>ZAIDA SALVADOR</c:v>
                  </c:pt>
                  <c:pt idx="4">
                    <c:v>ZAIDA SALVADOR</c:v>
                  </c:pt>
                  <c:pt idx="5">
                    <c:v>EBEN EZER BENDEZU</c:v>
                  </c:pt>
                  <c:pt idx="6">
                    <c:v>EDUARDO AQUINO</c:v>
                  </c:pt>
                </c:lvl>
                <c:lvl>
                  <c:pt idx="1">
                    <c:v>EDUARDO AQUINO</c:v>
                  </c:pt>
                  <c:pt idx="2">
                    <c:v>EDUARDO MONGE</c:v>
                  </c:pt>
                  <c:pt idx="3">
                    <c:v>EDUARDO AQUINO</c:v>
                  </c:pt>
                  <c:pt idx="4">
                    <c:v>ZAIDA SALVADOR</c:v>
                  </c:pt>
                  <c:pt idx="5">
                    <c:v>EBEN EZER BENDEZU</c:v>
                  </c:pt>
                  <c:pt idx="6">
                    <c:v>EDUARDO AQUINO</c:v>
                  </c:pt>
                </c:lvl>
                <c:lvl>
                  <c:pt idx="1">
                    <c:v>Inscrito Nuevo</c:v>
                  </c:pt>
                  <c:pt idx="2">
                    <c:v>Inscrito Nuevo</c:v>
                  </c:pt>
                  <c:pt idx="3">
                    <c:v>Inscrito Nuevo</c:v>
                  </c:pt>
                  <c:pt idx="5">
                    <c:v>Inscrito Nuevo</c:v>
                  </c:pt>
                  <c:pt idx="6">
                    <c:v>Inscrito Nuevo</c:v>
                  </c:pt>
                </c:lvl>
                <c:lvl>
                  <c:pt idx="1">
                    <c:v>enero</c:v>
                  </c:pt>
                  <c:pt idx="2">
                    <c:v>enero</c:v>
                  </c:pt>
                  <c:pt idx="3">
                    <c:v>enero</c:v>
                  </c:pt>
                  <c:pt idx="5">
                    <c:v>febrero</c:v>
                  </c:pt>
                  <c:pt idx="6">
                    <c:v>febrero</c:v>
                  </c:pt>
                </c:lvl>
                <c:lvl>
                  <c:pt idx="1">
                    <c:v>11/1/2025</c:v>
                  </c:pt>
                  <c:pt idx="2">
                    <c:v>13/1/2025</c:v>
                  </c:pt>
                  <c:pt idx="3">
                    <c:v>15/1/2025</c:v>
                  </c:pt>
                  <c:pt idx="5">
                    <c:v>11/2/2025</c:v>
                  </c:pt>
                  <c:pt idx="6">
                    <c:v>14/2/2025</c:v>
                  </c:pt>
                </c:lvl>
              </c:multiLvlStrCache>
            </c:multiLvlStrRef>
          </c:cat>
          <c:val>
            <c:numRef>
              <c:f>Gráficos_!$BZ$104:$BZ$111</c:f>
              <c:numCache>
                <c:formatCode>General</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A-7227-4DE9-91FE-91BC2B492E0B}"/>
            </c:ext>
          </c:extLst>
        </c:ser>
        <c:ser>
          <c:idx val="11"/>
          <c:order val="11"/>
          <c:tx>
            <c:strRef>
              <c:f>Gráficos_!$CA$103</c:f>
              <c:strCache>
                <c:ptCount val="1"/>
                <c:pt idx="0">
                  <c:v> Sem. 12</c:v>
                </c:pt>
              </c:strCache>
            </c:strRef>
          </c:tx>
          <c:spPr>
            <a:solidFill>
              <a:schemeClr val="accent6">
                <a:shade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Gráficos_!$BK$104:$BO$111</c:f>
              <c:multiLvlStrCache>
                <c:ptCount val="7"/>
                <c:lvl>
                  <c:pt idx="1">
                    <c:v>EDUARDO AQUINO</c:v>
                  </c:pt>
                  <c:pt idx="2">
                    <c:v>EDUARDO MONGE</c:v>
                  </c:pt>
                  <c:pt idx="3">
                    <c:v>ZAIDA SALVADOR</c:v>
                  </c:pt>
                  <c:pt idx="4">
                    <c:v>ZAIDA SALVADOR</c:v>
                  </c:pt>
                  <c:pt idx="5">
                    <c:v>EBEN EZER BENDEZU</c:v>
                  </c:pt>
                  <c:pt idx="6">
                    <c:v>EDUARDO AQUINO</c:v>
                  </c:pt>
                </c:lvl>
                <c:lvl>
                  <c:pt idx="1">
                    <c:v>EDUARDO AQUINO</c:v>
                  </c:pt>
                  <c:pt idx="2">
                    <c:v>EDUARDO MONGE</c:v>
                  </c:pt>
                  <c:pt idx="3">
                    <c:v>EDUARDO AQUINO</c:v>
                  </c:pt>
                  <c:pt idx="4">
                    <c:v>ZAIDA SALVADOR</c:v>
                  </c:pt>
                  <c:pt idx="5">
                    <c:v>EBEN EZER BENDEZU</c:v>
                  </c:pt>
                  <c:pt idx="6">
                    <c:v>EDUARDO AQUINO</c:v>
                  </c:pt>
                </c:lvl>
                <c:lvl>
                  <c:pt idx="1">
                    <c:v>Inscrito Nuevo</c:v>
                  </c:pt>
                  <c:pt idx="2">
                    <c:v>Inscrito Nuevo</c:v>
                  </c:pt>
                  <c:pt idx="3">
                    <c:v>Inscrito Nuevo</c:v>
                  </c:pt>
                  <c:pt idx="5">
                    <c:v>Inscrito Nuevo</c:v>
                  </c:pt>
                  <c:pt idx="6">
                    <c:v>Inscrito Nuevo</c:v>
                  </c:pt>
                </c:lvl>
                <c:lvl>
                  <c:pt idx="1">
                    <c:v>enero</c:v>
                  </c:pt>
                  <c:pt idx="2">
                    <c:v>enero</c:v>
                  </c:pt>
                  <c:pt idx="3">
                    <c:v>enero</c:v>
                  </c:pt>
                  <c:pt idx="5">
                    <c:v>febrero</c:v>
                  </c:pt>
                  <c:pt idx="6">
                    <c:v>febrero</c:v>
                  </c:pt>
                </c:lvl>
                <c:lvl>
                  <c:pt idx="1">
                    <c:v>11/1/2025</c:v>
                  </c:pt>
                  <c:pt idx="2">
                    <c:v>13/1/2025</c:v>
                  </c:pt>
                  <c:pt idx="3">
                    <c:v>15/1/2025</c:v>
                  </c:pt>
                  <c:pt idx="5">
                    <c:v>11/2/2025</c:v>
                  </c:pt>
                  <c:pt idx="6">
                    <c:v>14/2/2025</c:v>
                  </c:pt>
                </c:lvl>
              </c:multiLvlStrCache>
            </c:multiLvlStrRef>
          </c:cat>
          <c:val>
            <c:numRef>
              <c:f>Gráficos_!$CA$104:$CA$111</c:f>
              <c:numCache>
                <c:formatCode>General</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B-7227-4DE9-91FE-91BC2B492E0B}"/>
            </c:ext>
          </c:extLst>
        </c:ser>
        <c:dLbls>
          <c:showLegendKey val="0"/>
          <c:showVal val="0"/>
          <c:showCatName val="0"/>
          <c:showSerName val="0"/>
          <c:showPercent val="0"/>
          <c:showBubbleSize val="0"/>
        </c:dLbls>
        <c:gapWidth val="75"/>
        <c:overlap val="-25"/>
        <c:axId val="1638608368"/>
        <c:axId val="460224448"/>
      </c:barChart>
      <c:catAx>
        <c:axId val="163860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s-PE"/>
          </a:p>
        </c:txPr>
        <c:crossAx val="460224448"/>
        <c:crosses val="autoZero"/>
        <c:auto val="1"/>
        <c:lblAlgn val="ctr"/>
        <c:lblOffset val="100"/>
        <c:noMultiLvlLbl val="0"/>
      </c:catAx>
      <c:valAx>
        <c:axId val="460224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638608368"/>
        <c:crosses val="autoZero"/>
        <c:crossBetween val="between"/>
      </c:valAx>
      <c:spPr>
        <a:noFill/>
        <a:ln>
          <a:noFill/>
        </a:ln>
        <a:effectLst/>
      </c:spPr>
    </c:plotArea>
    <c:legend>
      <c:legendPos val="b"/>
      <c:layout>
        <c:manualLayout>
          <c:xMode val="edge"/>
          <c:yMode val="edge"/>
          <c:x val="0.30470535690726419"/>
          <c:y val="0.85389838214525693"/>
          <c:w val="0.34130878155310418"/>
          <c:h val="8.023670329405042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Huancayo.xlsx]Gráficos_!TablaDinámica4</c:name>
    <c:fmtId val="9"/>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sz="1800" b="1" i="0" u="none" strike="noStrike" kern="1200" baseline="0">
                <a:solidFill>
                  <a:sysClr val="windowText" lastClr="000000">
                    <a:lumMod val="65000"/>
                    <a:lumOff val="35000"/>
                  </a:sysClr>
                </a:solidFill>
              </a:rPr>
              <a:t>Total de Probacionistas por Grupo </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PE"/>
        </a:p>
      </c:txPr>
    </c:title>
    <c:autoTitleDeleted val="0"/>
    <c:pivotFmts>
      <c:pivotFmt>
        <c:idx val="0"/>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Gráficos_!$BG$7</c:f>
              <c:strCache>
                <c:ptCount val="1"/>
                <c:pt idx="0">
                  <c:v>Total</c:v>
                </c:pt>
              </c:strCache>
            </c:strRef>
          </c:tx>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Gráficos_!$BB$8:$BF$13</c:f>
              <c:multiLvlStrCache>
                <c:ptCount val="6"/>
                <c:lvl>
                  <c:pt idx="0">
                    <c:v>EDUARDO AQUINO</c:v>
                  </c:pt>
                  <c:pt idx="1">
                    <c:v>EDUARDO MONGE</c:v>
                  </c:pt>
                  <c:pt idx="2">
                    <c:v>ZAIDA SALVADOR</c:v>
                  </c:pt>
                  <c:pt idx="3">
                    <c:v>ZAIDA SALVADOR</c:v>
                  </c:pt>
                  <c:pt idx="4">
                    <c:v>EBEN EZER BENDEZU</c:v>
                  </c:pt>
                  <c:pt idx="5">
                    <c:v>EDUARDO AQUINO</c:v>
                  </c:pt>
                </c:lvl>
                <c:lvl>
                  <c:pt idx="0">
                    <c:v>EDUARDO AQUINO</c:v>
                  </c:pt>
                  <c:pt idx="1">
                    <c:v>EDUARDO MONGE</c:v>
                  </c:pt>
                  <c:pt idx="2">
                    <c:v>ZAIDA SALVADOR</c:v>
                  </c:pt>
                  <c:pt idx="3">
                    <c:v>EDUARDO AQUINO</c:v>
                  </c:pt>
                  <c:pt idx="4">
                    <c:v>EBEN EZER BENDEZU</c:v>
                  </c:pt>
                  <c:pt idx="5">
                    <c:v>EDUARDO AQUINO</c:v>
                  </c:pt>
                </c:lvl>
                <c:lvl>
                  <c:pt idx="0">
                    <c:v>Inscrito Nuevo</c:v>
                  </c:pt>
                  <c:pt idx="1">
                    <c:v>Inscrito Nuevo</c:v>
                  </c:pt>
                  <c:pt idx="2">
                    <c:v>Inscrito Nuevo</c:v>
                  </c:pt>
                  <c:pt idx="4">
                    <c:v>Inscrito Nuevo</c:v>
                  </c:pt>
                  <c:pt idx="5">
                    <c:v>Inscrito Nuevo</c:v>
                  </c:pt>
                </c:lvl>
                <c:lvl>
                  <c:pt idx="0">
                    <c:v>Oratoria y Filosofía</c:v>
                  </c:pt>
                  <c:pt idx="1">
                    <c:v>Oratoria y Filosofía</c:v>
                  </c:pt>
                  <c:pt idx="2">
                    <c:v>Oratoria y Filosofía</c:v>
                  </c:pt>
                  <c:pt idx="4">
                    <c:v>Oratoria y Filosofía</c:v>
                  </c:pt>
                  <c:pt idx="5">
                    <c:v>Oratoria y Filosofía</c:v>
                  </c:pt>
                </c:lvl>
                <c:lvl>
                  <c:pt idx="0">
                    <c:v>11/1/2025</c:v>
                  </c:pt>
                  <c:pt idx="1">
                    <c:v>13/1/2025</c:v>
                  </c:pt>
                  <c:pt idx="2">
                    <c:v>15/1/2025</c:v>
                  </c:pt>
                  <c:pt idx="4">
                    <c:v>11/2/2025</c:v>
                  </c:pt>
                  <c:pt idx="5">
                    <c:v>14/2/2025</c:v>
                  </c:pt>
                </c:lvl>
              </c:multiLvlStrCache>
            </c:multiLvlStrRef>
          </c:cat>
          <c:val>
            <c:numRef>
              <c:f>Gráficos_!$BG$8:$BG$13</c:f>
              <c:numCache>
                <c:formatCode>General</c:formatCode>
                <c:ptCount val="6"/>
                <c:pt idx="0">
                  <c:v>19</c:v>
                </c:pt>
                <c:pt idx="1">
                  <c:v>9</c:v>
                </c:pt>
                <c:pt idx="2">
                  <c:v>6</c:v>
                </c:pt>
                <c:pt idx="3">
                  <c:v>1</c:v>
                </c:pt>
                <c:pt idx="4">
                  <c:v>5</c:v>
                </c:pt>
                <c:pt idx="5">
                  <c:v>3</c:v>
                </c:pt>
              </c:numCache>
            </c:numRef>
          </c:val>
          <c:extLst>
            <c:ext xmlns:c16="http://schemas.microsoft.com/office/drawing/2014/chart" uri="{C3380CC4-5D6E-409C-BE32-E72D297353CC}">
              <c16:uniqueId val="{00000000-BE21-4BE6-9AB0-D5006CB1978A}"/>
            </c:ext>
          </c:extLst>
        </c:ser>
        <c:dLbls>
          <c:dLblPos val="inEnd"/>
          <c:showLegendKey val="0"/>
          <c:showVal val="1"/>
          <c:showCatName val="0"/>
          <c:showSerName val="0"/>
          <c:showPercent val="0"/>
          <c:showBubbleSize val="0"/>
        </c:dLbls>
        <c:gapWidth val="41"/>
        <c:axId val="65526032"/>
        <c:axId val="1240652480"/>
      </c:barChart>
      <c:catAx>
        <c:axId val="65526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PE"/>
          </a:p>
        </c:txPr>
        <c:crossAx val="1240652480"/>
        <c:crosses val="autoZero"/>
        <c:auto val="1"/>
        <c:lblAlgn val="ctr"/>
        <c:lblOffset val="100"/>
        <c:noMultiLvlLbl val="0"/>
      </c:catAx>
      <c:valAx>
        <c:axId val="1240652480"/>
        <c:scaling>
          <c:orientation val="minMax"/>
        </c:scaling>
        <c:delete val="1"/>
        <c:axPos val="l"/>
        <c:title>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s-PE"/>
            </a:p>
          </c:txPr>
        </c:title>
        <c:numFmt formatCode="General" sourceLinked="1"/>
        <c:majorTickMark val="none"/>
        <c:minorTickMark val="none"/>
        <c:tickLblPos val="nextTo"/>
        <c:crossAx val="65526032"/>
        <c:crosses val="autoZero"/>
        <c:crossBetween val="between"/>
      </c:valAx>
      <c:dTable>
        <c:showHorzBorder val="1"/>
        <c:showVertBorder val="1"/>
        <c:showOutline val="1"/>
        <c:showKeys val="1"/>
        <c:spPr>
          <a:noFill/>
          <a:ln w="9525">
            <a:solidFill>
              <a:schemeClr val="dk1">
                <a:lumMod val="15000"/>
                <a:lumOff val="85000"/>
              </a:schemeClr>
            </a:solidFill>
          </a:ln>
          <a:effectLst/>
        </c:spPr>
        <c:txPr>
          <a:bodyPr rot="0" spcFirstLastPara="1" vertOverflow="ellipsis" vert="horz" wrap="square" anchor="ctr" anchorCtr="1"/>
          <a:lstStyle/>
          <a:p>
            <a:pPr rtl="0">
              <a:defRPr sz="1200" b="1" i="0" u="none" strike="noStrike" kern="1200" baseline="0">
                <a:solidFill>
                  <a:schemeClr val="dk1">
                    <a:lumMod val="65000"/>
                    <a:lumOff val="35000"/>
                  </a:schemeClr>
                </a:solidFill>
                <a:latin typeface="+mn-lt"/>
                <a:ea typeface="+mn-ea"/>
                <a:cs typeface="+mn-cs"/>
              </a:defRPr>
            </a:pPr>
            <a:endParaRPr lang="es-PE"/>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Huancayo.xlsx]Gráficos_!TablaDinámica34</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sz="1800" b="1"/>
              <a:t>% y cantidad de Probacionistas que pasaron a miembros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ysClr val="window" lastClr="FFFFFF">
              <a:lumMod val="95000"/>
            </a:sys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Gráficos_!$CP$44</c:f>
              <c:strCache>
                <c:ptCount val="1"/>
                <c:pt idx="0">
                  <c:v> Cant. Inscritos</c:v>
                </c:pt>
              </c:strCache>
            </c:strRef>
          </c:tx>
          <c:spPr>
            <a:solidFill>
              <a:sysClr val="window" lastClr="FFFFFF">
                <a:lumMod val="95000"/>
              </a:sys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Gráficos_!$CM$45:$CO$55</c:f>
              <c:multiLvlStrCache>
                <c:ptCount val="10"/>
                <c:lvl>
                  <c:pt idx="1">
                    <c:v>Inscrito Nuevo</c:v>
                  </c:pt>
                  <c:pt idx="2">
                    <c:v>Inscrito Nuevo</c:v>
                  </c:pt>
                  <c:pt idx="3">
                    <c:v>Inscrito Nuevo</c:v>
                  </c:pt>
                  <c:pt idx="4">
                    <c:v>Inscrito Nuevo</c:v>
                  </c:pt>
                  <c:pt idx="5">
                    <c:v>Inscrito Nuevo</c:v>
                  </c:pt>
                  <c:pt idx="6">
                    <c:v>Inscrito Nuevo</c:v>
                  </c:pt>
                  <c:pt idx="7">
                    <c:v>Inscrito Nuevo</c:v>
                  </c:pt>
                  <c:pt idx="8">
                    <c:v>Inscrito Nuevo</c:v>
                  </c:pt>
                  <c:pt idx="9">
                    <c:v>(en blanco)</c:v>
                  </c:pt>
                </c:lvl>
                <c:lvl>
                  <c:pt idx="1">
                    <c:v>Huancayo-ENERO-SABADOS-7:00pm a 9:00pm-45668-Inscrito Nuevo</c:v>
                  </c:pt>
                  <c:pt idx="2">
                    <c:v>Huancayo-ENERO-LUNES-7:00pm a 9:00pm-45670-Inscrito Nuevo</c:v>
                  </c:pt>
                  <c:pt idx="3">
                    <c:v>Huancayo-ENERO-MIERCOLES-7:00pm a 9:00pm-45672-Inscrito Nuevo</c:v>
                  </c:pt>
                  <c:pt idx="4">
                    <c:v>Huancayo-ENERO-SABADOS-7:00pm a 9:00pm-45672-Inscrito Nuevo</c:v>
                  </c:pt>
                  <c:pt idx="5">
                    <c:v>Huancayo-Febrero-Martes-7:00pm a 9:00pm-45699-Inscrito Nuevo</c:v>
                  </c:pt>
                  <c:pt idx="6">
                    <c:v>Huancayo-Febrero-VIERNES-5:00 -7:00-45702-Inscrito Nuevo</c:v>
                  </c:pt>
                  <c:pt idx="7">
                    <c:v>Huancayo-Marzo-VIERNES-5:00 -7:01-45702-Inscrito Nuevo</c:v>
                  </c:pt>
                  <c:pt idx="8">
                    <c:v>Huancayo-Abril-VIERNES-5:00 -7:02-45702-Inscrito Nuevo</c:v>
                  </c:pt>
                  <c:pt idx="9">
                    <c:v>(en blanco)</c:v>
                  </c:pt>
                </c:lvl>
                <c:lvl>
                  <c:pt idx="1">
                    <c:v>11/1/2025</c:v>
                  </c:pt>
                  <c:pt idx="2">
                    <c:v>13/1/2025</c:v>
                  </c:pt>
                  <c:pt idx="3">
                    <c:v>15/1/2025</c:v>
                  </c:pt>
                  <c:pt idx="5">
                    <c:v>11/2/2025</c:v>
                  </c:pt>
                  <c:pt idx="6">
                    <c:v>14/2/2025</c:v>
                  </c:pt>
                  <c:pt idx="9">
                    <c:v>(en blanco)</c:v>
                  </c:pt>
                </c:lvl>
              </c:multiLvlStrCache>
            </c:multiLvlStrRef>
          </c:cat>
          <c:val>
            <c:numRef>
              <c:f>Gráficos_!$CP$45:$CP$55</c:f>
              <c:numCache>
                <c:formatCode>General</c:formatCode>
                <c:ptCount val="10"/>
                <c:pt idx="0">
                  <c:v>0</c:v>
                </c:pt>
                <c:pt idx="1">
                  <c:v>19</c:v>
                </c:pt>
                <c:pt idx="2">
                  <c:v>9</c:v>
                </c:pt>
                <c:pt idx="3">
                  <c:v>6</c:v>
                </c:pt>
                <c:pt idx="4">
                  <c:v>1</c:v>
                </c:pt>
                <c:pt idx="5">
                  <c:v>5</c:v>
                </c:pt>
                <c:pt idx="6">
                  <c:v>1</c:v>
                </c:pt>
                <c:pt idx="7">
                  <c:v>1</c:v>
                </c:pt>
                <c:pt idx="8">
                  <c:v>1</c:v>
                </c:pt>
              </c:numCache>
            </c:numRef>
          </c:val>
          <c:extLst>
            <c:ext xmlns:c16="http://schemas.microsoft.com/office/drawing/2014/chart" uri="{C3380CC4-5D6E-409C-BE32-E72D297353CC}">
              <c16:uniqueId val="{00000000-85AB-43CD-B803-66FDE1CF189B}"/>
            </c:ext>
          </c:extLst>
        </c:ser>
        <c:ser>
          <c:idx val="1"/>
          <c:order val="1"/>
          <c:tx>
            <c:strRef>
              <c:f>Gráficos_!$CQ$44</c:f>
              <c:strCache>
                <c:ptCount val="1"/>
                <c:pt idx="0">
                  <c:v> Pasaron a miembro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Gráficos_!$CM$45:$CO$55</c:f>
              <c:multiLvlStrCache>
                <c:ptCount val="10"/>
                <c:lvl>
                  <c:pt idx="1">
                    <c:v>Inscrito Nuevo</c:v>
                  </c:pt>
                  <c:pt idx="2">
                    <c:v>Inscrito Nuevo</c:v>
                  </c:pt>
                  <c:pt idx="3">
                    <c:v>Inscrito Nuevo</c:v>
                  </c:pt>
                  <c:pt idx="4">
                    <c:v>Inscrito Nuevo</c:v>
                  </c:pt>
                  <c:pt idx="5">
                    <c:v>Inscrito Nuevo</c:v>
                  </c:pt>
                  <c:pt idx="6">
                    <c:v>Inscrito Nuevo</c:v>
                  </c:pt>
                  <c:pt idx="7">
                    <c:v>Inscrito Nuevo</c:v>
                  </c:pt>
                  <c:pt idx="8">
                    <c:v>Inscrito Nuevo</c:v>
                  </c:pt>
                  <c:pt idx="9">
                    <c:v>(en blanco)</c:v>
                  </c:pt>
                </c:lvl>
                <c:lvl>
                  <c:pt idx="1">
                    <c:v>Huancayo-ENERO-SABADOS-7:00pm a 9:00pm-45668-Inscrito Nuevo</c:v>
                  </c:pt>
                  <c:pt idx="2">
                    <c:v>Huancayo-ENERO-LUNES-7:00pm a 9:00pm-45670-Inscrito Nuevo</c:v>
                  </c:pt>
                  <c:pt idx="3">
                    <c:v>Huancayo-ENERO-MIERCOLES-7:00pm a 9:00pm-45672-Inscrito Nuevo</c:v>
                  </c:pt>
                  <c:pt idx="4">
                    <c:v>Huancayo-ENERO-SABADOS-7:00pm a 9:00pm-45672-Inscrito Nuevo</c:v>
                  </c:pt>
                  <c:pt idx="5">
                    <c:v>Huancayo-Febrero-Martes-7:00pm a 9:00pm-45699-Inscrito Nuevo</c:v>
                  </c:pt>
                  <c:pt idx="6">
                    <c:v>Huancayo-Febrero-VIERNES-5:00 -7:00-45702-Inscrito Nuevo</c:v>
                  </c:pt>
                  <c:pt idx="7">
                    <c:v>Huancayo-Marzo-VIERNES-5:00 -7:01-45702-Inscrito Nuevo</c:v>
                  </c:pt>
                  <c:pt idx="8">
                    <c:v>Huancayo-Abril-VIERNES-5:00 -7:02-45702-Inscrito Nuevo</c:v>
                  </c:pt>
                  <c:pt idx="9">
                    <c:v>(en blanco)</c:v>
                  </c:pt>
                </c:lvl>
                <c:lvl>
                  <c:pt idx="1">
                    <c:v>11/1/2025</c:v>
                  </c:pt>
                  <c:pt idx="2">
                    <c:v>13/1/2025</c:v>
                  </c:pt>
                  <c:pt idx="3">
                    <c:v>15/1/2025</c:v>
                  </c:pt>
                  <c:pt idx="5">
                    <c:v>11/2/2025</c:v>
                  </c:pt>
                  <c:pt idx="6">
                    <c:v>14/2/2025</c:v>
                  </c:pt>
                  <c:pt idx="9">
                    <c:v>(en blanco)</c:v>
                  </c:pt>
                </c:lvl>
              </c:multiLvlStrCache>
            </c:multiLvlStrRef>
          </c:cat>
          <c:val>
            <c:numRef>
              <c:f>Gráficos_!$CQ$45:$CQ$55</c:f>
              <c:numCache>
                <c:formatCode>General</c:formatCode>
                <c:ptCount val="10"/>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1-85AB-43CD-B803-66FDE1CF189B}"/>
            </c:ext>
          </c:extLst>
        </c:ser>
        <c:ser>
          <c:idx val="2"/>
          <c:order val="2"/>
          <c:tx>
            <c:strRef>
              <c:f>Gráficos_!$CR$44</c:f>
              <c:strCache>
                <c:ptCount val="1"/>
                <c:pt idx="0">
                  <c:v> % pasaron a miembros</c:v>
                </c:pt>
              </c:strCache>
            </c:strRef>
          </c:tx>
          <c:spPr>
            <a:solidFill>
              <a:schemeClr val="accent6">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Gráficos_!$CM$45:$CO$55</c:f>
              <c:multiLvlStrCache>
                <c:ptCount val="10"/>
                <c:lvl>
                  <c:pt idx="1">
                    <c:v>Inscrito Nuevo</c:v>
                  </c:pt>
                  <c:pt idx="2">
                    <c:v>Inscrito Nuevo</c:v>
                  </c:pt>
                  <c:pt idx="3">
                    <c:v>Inscrito Nuevo</c:v>
                  </c:pt>
                  <c:pt idx="4">
                    <c:v>Inscrito Nuevo</c:v>
                  </c:pt>
                  <c:pt idx="5">
                    <c:v>Inscrito Nuevo</c:v>
                  </c:pt>
                  <c:pt idx="6">
                    <c:v>Inscrito Nuevo</c:v>
                  </c:pt>
                  <c:pt idx="7">
                    <c:v>Inscrito Nuevo</c:v>
                  </c:pt>
                  <c:pt idx="8">
                    <c:v>Inscrito Nuevo</c:v>
                  </c:pt>
                  <c:pt idx="9">
                    <c:v>(en blanco)</c:v>
                  </c:pt>
                </c:lvl>
                <c:lvl>
                  <c:pt idx="1">
                    <c:v>Huancayo-ENERO-SABADOS-7:00pm a 9:00pm-45668-Inscrito Nuevo</c:v>
                  </c:pt>
                  <c:pt idx="2">
                    <c:v>Huancayo-ENERO-LUNES-7:00pm a 9:00pm-45670-Inscrito Nuevo</c:v>
                  </c:pt>
                  <c:pt idx="3">
                    <c:v>Huancayo-ENERO-MIERCOLES-7:00pm a 9:00pm-45672-Inscrito Nuevo</c:v>
                  </c:pt>
                  <c:pt idx="4">
                    <c:v>Huancayo-ENERO-SABADOS-7:00pm a 9:00pm-45672-Inscrito Nuevo</c:v>
                  </c:pt>
                  <c:pt idx="5">
                    <c:v>Huancayo-Febrero-Martes-7:00pm a 9:00pm-45699-Inscrito Nuevo</c:v>
                  </c:pt>
                  <c:pt idx="6">
                    <c:v>Huancayo-Febrero-VIERNES-5:00 -7:00-45702-Inscrito Nuevo</c:v>
                  </c:pt>
                  <c:pt idx="7">
                    <c:v>Huancayo-Marzo-VIERNES-5:00 -7:01-45702-Inscrito Nuevo</c:v>
                  </c:pt>
                  <c:pt idx="8">
                    <c:v>Huancayo-Abril-VIERNES-5:00 -7:02-45702-Inscrito Nuevo</c:v>
                  </c:pt>
                  <c:pt idx="9">
                    <c:v>(en blanco)</c:v>
                  </c:pt>
                </c:lvl>
                <c:lvl>
                  <c:pt idx="1">
                    <c:v>11/1/2025</c:v>
                  </c:pt>
                  <c:pt idx="2">
                    <c:v>13/1/2025</c:v>
                  </c:pt>
                  <c:pt idx="3">
                    <c:v>15/1/2025</c:v>
                  </c:pt>
                  <c:pt idx="5">
                    <c:v>11/2/2025</c:v>
                  </c:pt>
                  <c:pt idx="6">
                    <c:v>14/2/2025</c:v>
                  </c:pt>
                  <c:pt idx="9">
                    <c:v>(en blanco)</c:v>
                  </c:pt>
                </c:lvl>
              </c:multiLvlStrCache>
            </c:multiLvlStrRef>
          </c:cat>
          <c:val>
            <c:numRef>
              <c:f>Gráficos_!$CR$45:$CR$55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85AB-43CD-B803-66FDE1CF189B}"/>
            </c:ext>
          </c:extLst>
        </c:ser>
        <c:dLbls>
          <c:showLegendKey val="0"/>
          <c:showVal val="0"/>
          <c:showCatName val="0"/>
          <c:showSerName val="0"/>
          <c:showPercent val="0"/>
          <c:showBubbleSize val="0"/>
        </c:dLbls>
        <c:gapWidth val="150"/>
        <c:overlap val="100"/>
        <c:axId val="257460736"/>
        <c:axId val="426922784"/>
      </c:barChart>
      <c:catAx>
        <c:axId val="25746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s-PE"/>
          </a:p>
        </c:txPr>
        <c:crossAx val="426922784"/>
        <c:crosses val="autoZero"/>
        <c:auto val="1"/>
        <c:lblAlgn val="ctr"/>
        <c:lblOffset val="100"/>
        <c:noMultiLvlLbl val="0"/>
      </c:catAx>
      <c:valAx>
        <c:axId val="42692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257460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66</xdr:col>
      <xdr:colOff>498596</xdr:colOff>
      <xdr:row>56</xdr:row>
      <xdr:rowOff>99061</xdr:rowOff>
    </xdr:from>
    <xdr:to>
      <xdr:col>71</xdr:col>
      <xdr:colOff>731279</xdr:colOff>
      <xdr:row>64</xdr:row>
      <xdr:rowOff>45720</xdr:rowOff>
    </xdr:to>
    <mc:AlternateContent xmlns:mc="http://schemas.openxmlformats.org/markup-compatibility/2006" xmlns:a14="http://schemas.microsoft.com/office/drawing/2010/main">
      <mc:Choice Requires="a14">
        <xdr:graphicFrame macro="">
          <xdr:nvGraphicFramePr>
            <xdr:cNvPr id="2" name="Fecha Inicio grupo 3">
              <a:extLst>
                <a:ext uri="{FF2B5EF4-FFF2-40B4-BE49-F238E27FC236}">
                  <a16:creationId xmlns:a16="http://schemas.microsoft.com/office/drawing/2014/main" id="{5FEC2709-EAA2-4008-ACF8-6AEC39413B63}"/>
                </a:ext>
              </a:extLst>
            </xdr:cNvPr>
            <xdr:cNvGraphicFramePr/>
          </xdr:nvGraphicFramePr>
          <xdr:xfrm>
            <a:off x="0" y="0"/>
            <a:ext cx="0" cy="0"/>
          </xdr:xfrm>
          <a:graphic>
            <a:graphicData uri="http://schemas.microsoft.com/office/drawing/2010/slicer">
              <sle:slicer xmlns:sle="http://schemas.microsoft.com/office/drawing/2010/slicer" name="Fecha Inicio grupo 3"/>
            </a:graphicData>
          </a:graphic>
        </xdr:graphicFrame>
      </mc:Choice>
      <mc:Fallback xmlns="">
        <xdr:sp macro="" textlink="">
          <xdr:nvSpPr>
            <xdr:cNvPr id="0" name=""/>
            <xdr:cNvSpPr>
              <a:spLocks noTextEdit="1"/>
            </xdr:cNvSpPr>
          </xdr:nvSpPr>
          <xdr:spPr>
            <a:xfrm>
              <a:off x="8834876" y="10340341"/>
              <a:ext cx="4195082" cy="140969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63</xdr:col>
      <xdr:colOff>621908</xdr:colOff>
      <xdr:row>56</xdr:row>
      <xdr:rowOff>99061</xdr:rowOff>
    </xdr:from>
    <xdr:to>
      <xdr:col>65</xdr:col>
      <xdr:colOff>481209</xdr:colOff>
      <xdr:row>64</xdr:row>
      <xdr:rowOff>0</xdr:rowOff>
    </xdr:to>
    <mc:AlternateContent xmlns:mc="http://schemas.openxmlformats.org/markup-compatibility/2006" xmlns:a14="http://schemas.microsoft.com/office/drawing/2010/main">
      <mc:Choice Requires="a14">
        <xdr:graphicFrame macro="">
          <xdr:nvGraphicFramePr>
            <xdr:cNvPr id="3" name="Mes Inscrito 5">
              <a:extLst>
                <a:ext uri="{FF2B5EF4-FFF2-40B4-BE49-F238E27FC236}">
                  <a16:creationId xmlns:a16="http://schemas.microsoft.com/office/drawing/2014/main" id="{98B9B243-DC64-4798-9936-FAD43F179FBA}"/>
                </a:ext>
                <a:ext uri="{147F2762-F138-4A5C-976F-8EAC2B608ADB}">
                  <a16:predDERef xmlns:a16="http://schemas.microsoft.com/office/drawing/2014/main" pred="{C158F0AE-6BE7-4740-AD11-1507EFE3958D}"/>
                </a:ext>
              </a:extLst>
            </xdr:cNvPr>
            <xdr:cNvGraphicFramePr/>
          </xdr:nvGraphicFramePr>
          <xdr:xfrm>
            <a:off x="0" y="0"/>
            <a:ext cx="0" cy="0"/>
          </xdr:xfrm>
          <a:graphic>
            <a:graphicData uri="http://schemas.microsoft.com/office/drawing/2010/slicer">
              <sle:slicer xmlns:sle="http://schemas.microsoft.com/office/drawing/2010/slicer" name="Mes Inscrito 5"/>
            </a:graphicData>
          </a:graphic>
        </xdr:graphicFrame>
      </mc:Choice>
      <mc:Fallback xmlns="">
        <xdr:sp macro="" textlink="">
          <xdr:nvSpPr>
            <xdr:cNvPr id="0" name=""/>
            <xdr:cNvSpPr>
              <a:spLocks noTextEdit="1"/>
            </xdr:cNvSpPr>
          </xdr:nvSpPr>
          <xdr:spPr>
            <a:xfrm>
              <a:off x="5331068" y="10340341"/>
              <a:ext cx="2724421" cy="13639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72</xdr:col>
      <xdr:colOff>718185</xdr:colOff>
      <xdr:row>56</xdr:row>
      <xdr:rowOff>99061</xdr:rowOff>
    </xdr:from>
    <xdr:to>
      <xdr:col>77</xdr:col>
      <xdr:colOff>188140</xdr:colOff>
      <xdr:row>62</xdr:row>
      <xdr:rowOff>175260</xdr:rowOff>
    </xdr:to>
    <mc:AlternateContent xmlns:mc="http://schemas.openxmlformats.org/markup-compatibility/2006" xmlns:a14="http://schemas.microsoft.com/office/drawing/2010/main">
      <mc:Choice Requires="a14">
        <xdr:graphicFrame macro="">
          <xdr:nvGraphicFramePr>
            <xdr:cNvPr id="4" name="Tipo Incrito 2">
              <a:extLst>
                <a:ext uri="{FF2B5EF4-FFF2-40B4-BE49-F238E27FC236}">
                  <a16:creationId xmlns:a16="http://schemas.microsoft.com/office/drawing/2014/main" id="{B9086CA7-B18D-4BFF-B6E1-A28C57CC0C95}"/>
                </a:ext>
                <a:ext uri="{147F2762-F138-4A5C-976F-8EAC2B608ADB}">
                  <a16:predDERef xmlns:a16="http://schemas.microsoft.com/office/drawing/2014/main" pred="{1EB67FB2-4F81-4F9F-A147-9C7FA9B97F9B}"/>
                </a:ext>
              </a:extLst>
            </xdr:cNvPr>
            <xdr:cNvGraphicFramePr/>
          </xdr:nvGraphicFramePr>
          <xdr:xfrm>
            <a:off x="0" y="0"/>
            <a:ext cx="0" cy="0"/>
          </xdr:xfrm>
          <a:graphic>
            <a:graphicData uri="http://schemas.microsoft.com/office/drawing/2010/slicer">
              <sle:slicer xmlns:sle="http://schemas.microsoft.com/office/drawing/2010/slicer" name="Tipo Incrito 2"/>
            </a:graphicData>
          </a:graphic>
        </xdr:graphicFrame>
      </mc:Choice>
      <mc:Fallback xmlns="">
        <xdr:sp macro="" textlink="">
          <xdr:nvSpPr>
            <xdr:cNvPr id="0" name=""/>
            <xdr:cNvSpPr>
              <a:spLocks noTextEdit="1"/>
            </xdr:cNvSpPr>
          </xdr:nvSpPr>
          <xdr:spPr>
            <a:xfrm>
              <a:off x="13809345" y="10340341"/>
              <a:ext cx="3310436" cy="11734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61</xdr:col>
      <xdr:colOff>314960</xdr:colOff>
      <xdr:row>56</xdr:row>
      <xdr:rowOff>99061</xdr:rowOff>
    </xdr:from>
    <xdr:to>
      <xdr:col>62</xdr:col>
      <xdr:colOff>939800</xdr:colOff>
      <xdr:row>63</xdr:row>
      <xdr:rowOff>106680</xdr:rowOff>
    </xdr:to>
    <mc:AlternateContent xmlns:mc="http://schemas.openxmlformats.org/markup-compatibility/2006" xmlns:a14="http://schemas.microsoft.com/office/drawing/2010/main">
      <mc:Choice Requires="a14">
        <xdr:graphicFrame macro="">
          <xdr:nvGraphicFramePr>
            <xdr:cNvPr id="5" name="Curso 3">
              <a:extLst>
                <a:ext uri="{FF2B5EF4-FFF2-40B4-BE49-F238E27FC236}">
                  <a16:creationId xmlns:a16="http://schemas.microsoft.com/office/drawing/2014/main" id="{B6352298-F17E-4717-B488-631B1C75E756}"/>
                </a:ext>
              </a:extLst>
            </xdr:cNvPr>
            <xdr:cNvGraphicFramePr/>
          </xdr:nvGraphicFramePr>
          <xdr:xfrm>
            <a:off x="0" y="0"/>
            <a:ext cx="0" cy="0"/>
          </xdr:xfrm>
          <a:graphic>
            <a:graphicData uri="http://schemas.microsoft.com/office/drawing/2010/slicer">
              <sle:slicer xmlns:sle="http://schemas.microsoft.com/office/drawing/2010/slicer" name="Curso 3"/>
            </a:graphicData>
          </a:graphic>
        </xdr:graphicFrame>
      </mc:Choice>
      <mc:Fallback xmlns="">
        <xdr:sp macro="" textlink="">
          <xdr:nvSpPr>
            <xdr:cNvPr id="0" name=""/>
            <xdr:cNvSpPr>
              <a:spLocks noTextEdit="1"/>
            </xdr:cNvSpPr>
          </xdr:nvSpPr>
          <xdr:spPr>
            <a:xfrm>
              <a:off x="2722880" y="10340341"/>
              <a:ext cx="1828801" cy="12877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61</xdr:col>
      <xdr:colOff>177800</xdr:colOff>
      <xdr:row>68</xdr:row>
      <xdr:rowOff>35560</xdr:rowOff>
    </xdr:from>
    <xdr:to>
      <xdr:col>87</xdr:col>
      <xdr:colOff>38100</xdr:colOff>
      <xdr:row>96</xdr:row>
      <xdr:rowOff>27940</xdr:rowOff>
    </xdr:to>
    <xdr:graphicFrame macro="">
      <xdr:nvGraphicFramePr>
        <xdr:cNvPr id="6" name="Gráfico 5">
          <a:extLst>
            <a:ext uri="{FF2B5EF4-FFF2-40B4-BE49-F238E27FC236}">
              <a16:creationId xmlns:a16="http://schemas.microsoft.com/office/drawing/2014/main" id="{51306A35-B7EE-4711-8781-E85DE2F07349}"/>
            </a:ext>
            <a:ext uri="{147F2762-F138-4A5C-976F-8EAC2B608ADB}">
              <a16:predDERef xmlns:a16="http://schemas.microsoft.com/office/drawing/2014/main" pred="{B6352298-F17E-4717-B488-631B1C75E7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61</xdr:col>
      <xdr:colOff>358775</xdr:colOff>
      <xdr:row>11</xdr:row>
      <xdr:rowOff>117475</xdr:rowOff>
    </xdr:from>
    <xdr:to>
      <xdr:col>87</xdr:col>
      <xdr:colOff>130175</xdr:colOff>
      <xdr:row>42</xdr:row>
      <xdr:rowOff>53975</xdr:rowOff>
    </xdr:to>
    <xdr:graphicFrame macro="">
      <xdr:nvGraphicFramePr>
        <xdr:cNvPr id="7" name="Gráfico 6">
          <a:extLst>
            <a:ext uri="{FF2B5EF4-FFF2-40B4-BE49-F238E27FC236}">
              <a16:creationId xmlns:a16="http://schemas.microsoft.com/office/drawing/2014/main" id="{CEF057F4-91B1-4320-8FA2-CBC291CD9C33}"/>
            </a:ext>
            <a:ext uri="{147F2762-F138-4A5C-976F-8EAC2B608ADB}">
              <a16:predDERef xmlns:a16="http://schemas.microsoft.com/office/drawing/2014/main" pred="{51306A35-B7EE-4711-8781-E85DE2F07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63</xdr:col>
      <xdr:colOff>930584</xdr:colOff>
      <xdr:row>1</xdr:row>
      <xdr:rowOff>0</xdr:rowOff>
    </xdr:from>
    <xdr:to>
      <xdr:col>66</xdr:col>
      <xdr:colOff>13643</xdr:colOff>
      <xdr:row>8</xdr:row>
      <xdr:rowOff>101599</xdr:rowOff>
    </xdr:to>
    <mc:AlternateContent xmlns:mc="http://schemas.openxmlformats.org/markup-compatibility/2006" xmlns:a14="http://schemas.microsoft.com/office/drawing/2010/main">
      <mc:Choice Requires="a14">
        <xdr:graphicFrame macro="">
          <xdr:nvGraphicFramePr>
            <xdr:cNvPr id="8" name="Mes Inscrito 3">
              <a:extLst>
                <a:ext uri="{FF2B5EF4-FFF2-40B4-BE49-F238E27FC236}">
                  <a16:creationId xmlns:a16="http://schemas.microsoft.com/office/drawing/2014/main" id="{5BC168C9-E91A-47AA-AC39-6B621E336E66}"/>
                </a:ext>
              </a:extLst>
            </xdr:cNvPr>
            <xdr:cNvGraphicFramePr/>
          </xdr:nvGraphicFramePr>
          <xdr:xfrm>
            <a:off x="0" y="0"/>
            <a:ext cx="0" cy="0"/>
          </xdr:xfrm>
          <a:graphic>
            <a:graphicData uri="http://schemas.microsoft.com/office/drawing/2010/slicer">
              <sle:slicer xmlns:sle="http://schemas.microsoft.com/office/drawing/2010/slicer" name="Mes Inscrito 3"/>
            </a:graphicData>
          </a:graphic>
        </xdr:graphicFrame>
      </mc:Choice>
      <mc:Fallback xmlns="">
        <xdr:sp macro="" textlink="">
          <xdr:nvSpPr>
            <xdr:cNvPr id="0" name=""/>
            <xdr:cNvSpPr>
              <a:spLocks noTextEdit="1"/>
            </xdr:cNvSpPr>
          </xdr:nvSpPr>
          <xdr:spPr>
            <a:xfrm>
              <a:off x="65765898" y="185057"/>
              <a:ext cx="2686231" cy="139699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72</xdr:col>
      <xdr:colOff>180631</xdr:colOff>
      <xdr:row>1</xdr:row>
      <xdr:rowOff>1</xdr:rowOff>
    </xdr:from>
    <xdr:to>
      <xdr:col>75</xdr:col>
      <xdr:colOff>269894</xdr:colOff>
      <xdr:row>9</xdr:row>
      <xdr:rowOff>109221</xdr:rowOff>
    </xdr:to>
    <mc:AlternateContent xmlns:mc="http://schemas.openxmlformats.org/markup-compatibility/2006" xmlns:a14="http://schemas.microsoft.com/office/drawing/2010/main">
      <mc:Choice Requires="a14">
        <xdr:graphicFrame macro="">
          <xdr:nvGraphicFramePr>
            <xdr:cNvPr id="9" name="Dia de clases Inscrito 2">
              <a:extLst>
                <a:ext uri="{FF2B5EF4-FFF2-40B4-BE49-F238E27FC236}">
                  <a16:creationId xmlns:a16="http://schemas.microsoft.com/office/drawing/2014/main" id="{AD966A14-B871-4755-8B49-B7E2C1BD11A6}"/>
                </a:ext>
              </a:extLst>
            </xdr:cNvPr>
            <xdr:cNvGraphicFramePr/>
          </xdr:nvGraphicFramePr>
          <xdr:xfrm>
            <a:off x="0" y="0"/>
            <a:ext cx="0" cy="0"/>
          </xdr:xfrm>
          <a:graphic>
            <a:graphicData uri="http://schemas.microsoft.com/office/drawing/2010/slicer">
              <sle:slicer xmlns:sle="http://schemas.microsoft.com/office/drawing/2010/slicer" name="Dia de clases Inscrito 2"/>
            </a:graphicData>
          </a:graphic>
        </xdr:graphicFrame>
      </mc:Choice>
      <mc:Fallback xmlns="">
        <xdr:sp macro="" textlink="">
          <xdr:nvSpPr>
            <xdr:cNvPr id="0" name=""/>
            <xdr:cNvSpPr>
              <a:spLocks noTextEdit="1"/>
            </xdr:cNvSpPr>
          </xdr:nvSpPr>
          <xdr:spPr>
            <a:xfrm>
              <a:off x="13271791" y="182881"/>
              <a:ext cx="2436223" cy="157226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76</xdr:col>
      <xdr:colOff>212418</xdr:colOff>
      <xdr:row>1</xdr:row>
      <xdr:rowOff>1</xdr:rowOff>
    </xdr:from>
    <xdr:to>
      <xdr:col>80</xdr:col>
      <xdr:colOff>26997</xdr:colOff>
      <xdr:row>9</xdr:row>
      <xdr:rowOff>58421</xdr:rowOff>
    </xdr:to>
    <mc:AlternateContent xmlns:mc="http://schemas.openxmlformats.org/markup-compatibility/2006" xmlns:a14="http://schemas.microsoft.com/office/drawing/2010/main">
      <mc:Choice Requires="a14">
        <xdr:graphicFrame macro="">
          <xdr:nvGraphicFramePr>
            <xdr:cNvPr id="10" name="Horario Inscrito 2">
              <a:extLst>
                <a:ext uri="{FF2B5EF4-FFF2-40B4-BE49-F238E27FC236}">
                  <a16:creationId xmlns:a16="http://schemas.microsoft.com/office/drawing/2014/main" id="{58E4E3FF-9860-414F-87EB-ABD36D56785F}"/>
                </a:ext>
              </a:extLst>
            </xdr:cNvPr>
            <xdr:cNvGraphicFramePr/>
          </xdr:nvGraphicFramePr>
          <xdr:xfrm>
            <a:off x="0" y="0"/>
            <a:ext cx="0" cy="0"/>
          </xdr:xfrm>
          <a:graphic>
            <a:graphicData uri="http://schemas.microsoft.com/office/drawing/2010/slicer">
              <sle:slicer xmlns:sle="http://schemas.microsoft.com/office/drawing/2010/slicer" name="Horario Inscrito 2"/>
            </a:graphicData>
          </a:graphic>
        </xdr:graphicFrame>
      </mc:Choice>
      <mc:Fallback xmlns="">
        <xdr:sp macro="" textlink="">
          <xdr:nvSpPr>
            <xdr:cNvPr id="0" name=""/>
            <xdr:cNvSpPr>
              <a:spLocks noTextEdit="1"/>
            </xdr:cNvSpPr>
          </xdr:nvSpPr>
          <xdr:spPr>
            <a:xfrm>
              <a:off x="16382058" y="182881"/>
              <a:ext cx="2923539" cy="152146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66</xdr:col>
      <xdr:colOff>382887</xdr:colOff>
      <xdr:row>1</xdr:row>
      <xdr:rowOff>1</xdr:rowOff>
    </xdr:from>
    <xdr:to>
      <xdr:col>71</xdr:col>
      <xdr:colOff>299068</xdr:colOff>
      <xdr:row>9</xdr:row>
      <xdr:rowOff>91441</xdr:rowOff>
    </xdr:to>
    <mc:AlternateContent xmlns:mc="http://schemas.openxmlformats.org/markup-compatibility/2006" xmlns:a14="http://schemas.microsoft.com/office/drawing/2010/main">
      <mc:Choice Requires="a14">
        <xdr:graphicFrame macro="">
          <xdr:nvGraphicFramePr>
            <xdr:cNvPr id="11" name="Fecha Inicio grupo 4">
              <a:extLst>
                <a:ext uri="{FF2B5EF4-FFF2-40B4-BE49-F238E27FC236}">
                  <a16:creationId xmlns:a16="http://schemas.microsoft.com/office/drawing/2014/main" id="{AD4F5B56-0C9D-400E-AA45-D4045CBED9AC}"/>
                </a:ext>
              </a:extLst>
            </xdr:cNvPr>
            <xdr:cNvGraphicFramePr/>
          </xdr:nvGraphicFramePr>
          <xdr:xfrm>
            <a:off x="0" y="0"/>
            <a:ext cx="0" cy="0"/>
          </xdr:xfrm>
          <a:graphic>
            <a:graphicData uri="http://schemas.microsoft.com/office/drawing/2010/slicer">
              <sle:slicer xmlns:sle="http://schemas.microsoft.com/office/drawing/2010/slicer" name="Fecha Inicio grupo 4"/>
            </a:graphicData>
          </a:graphic>
        </xdr:graphicFrame>
      </mc:Choice>
      <mc:Fallback xmlns="">
        <xdr:sp macro="" textlink="">
          <xdr:nvSpPr>
            <xdr:cNvPr id="0" name=""/>
            <xdr:cNvSpPr>
              <a:spLocks noTextEdit="1"/>
            </xdr:cNvSpPr>
          </xdr:nvSpPr>
          <xdr:spPr>
            <a:xfrm>
              <a:off x="8719167" y="182881"/>
              <a:ext cx="3878580" cy="155448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80</xdr:col>
      <xdr:colOff>701040</xdr:colOff>
      <xdr:row>1</xdr:row>
      <xdr:rowOff>1</xdr:rowOff>
    </xdr:from>
    <xdr:to>
      <xdr:col>87</xdr:col>
      <xdr:colOff>104140</xdr:colOff>
      <xdr:row>9</xdr:row>
      <xdr:rowOff>1</xdr:rowOff>
    </xdr:to>
    <mc:AlternateContent xmlns:mc="http://schemas.openxmlformats.org/markup-compatibility/2006" xmlns:a14="http://schemas.microsoft.com/office/drawing/2010/main">
      <mc:Choice Requires="a14">
        <xdr:graphicFrame macro="">
          <xdr:nvGraphicFramePr>
            <xdr:cNvPr id="12" name="Tipo Inscrito  2">
              <a:extLst>
                <a:ext uri="{FF2B5EF4-FFF2-40B4-BE49-F238E27FC236}">
                  <a16:creationId xmlns:a16="http://schemas.microsoft.com/office/drawing/2014/main" id="{B457DC21-4BF7-4806-99B7-FB0BFAF643B0}"/>
                </a:ext>
              </a:extLst>
            </xdr:cNvPr>
            <xdr:cNvGraphicFramePr/>
          </xdr:nvGraphicFramePr>
          <xdr:xfrm>
            <a:off x="0" y="0"/>
            <a:ext cx="0" cy="0"/>
          </xdr:xfrm>
          <a:graphic>
            <a:graphicData uri="http://schemas.microsoft.com/office/drawing/2010/slicer">
              <sle:slicer xmlns:sle="http://schemas.microsoft.com/office/drawing/2010/slicer" name="Tipo Inscrito  2"/>
            </a:graphicData>
          </a:graphic>
        </xdr:graphicFrame>
      </mc:Choice>
      <mc:Fallback xmlns="">
        <xdr:sp macro="" textlink="">
          <xdr:nvSpPr>
            <xdr:cNvPr id="0" name=""/>
            <xdr:cNvSpPr>
              <a:spLocks noTextEdit="1"/>
            </xdr:cNvSpPr>
          </xdr:nvSpPr>
          <xdr:spPr>
            <a:xfrm>
              <a:off x="19979640" y="182881"/>
              <a:ext cx="4950460" cy="146304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61</xdr:col>
      <xdr:colOff>330200</xdr:colOff>
      <xdr:row>1</xdr:row>
      <xdr:rowOff>0</xdr:rowOff>
    </xdr:from>
    <xdr:to>
      <xdr:col>63</xdr:col>
      <xdr:colOff>711199</xdr:colOff>
      <xdr:row>8</xdr:row>
      <xdr:rowOff>126999</xdr:rowOff>
    </xdr:to>
    <mc:AlternateContent xmlns:mc="http://schemas.openxmlformats.org/markup-compatibility/2006" xmlns:a14="http://schemas.microsoft.com/office/drawing/2010/main">
      <mc:Choice Requires="a14">
        <xdr:graphicFrame macro="">
          <xdr:nvGraphicFramePr>
            <xdr:cNvPr id="13" name="Curso 4">
              <a:extLst>
                <a:ext uri="{FF2B5EF4-FFF2-40B4-BE49-F238E27FC236}">
                  <a16:creationId xmlns:a16="http://schemas.microsoft.com/office/drawing/2014/main" id="{C2EBBD38-3063-4200-8B38-3B4CC914540D}"/>
                </a:ext>
              </a:extLst>
            </xdr:cNvPr>
            <xdr:cNvGraphicFramePr/>
          </xdr:nvGraphicFramePr>
          <xdr:xfrm>
            <a:off x="0" y="0"/>
            <a:ext cx="0" cy="0"/>
          </xdr:xfrm>
          <a:graphic>
            <a:graphicData uri="http://schemas.microsoft.com/office/drawing/2010/slicer">
              <sle:slicer xmlns:sle="http://schemas.microsoft.com/office/drawing/2010/slicer" name="Curso 4"/>
            </a:graphicData>
          </a:graphic>
        </xdr:graphicFrame>
      </mc:Choice>
      <mc:Fallback xmlns="">
        <xdr:sp macro="" textlink="">
          <xdr:nvSpPr>
            <xdr:cNvPr id="0" name=""/>
            <xdr:cNvSpPr>
              <a:spLocks noTextEdit="1"/>
            </xdr:cNvSpPr>
          </xdr:nvSpPr>
          <xdr:spPr>
            <a:xfrm>
              <a:off x="2847340" y="182881"/>
              <a:ext cx="1826260" cy="103124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91</xdr:col>
      <xdr:colOff>1334407</xdr:colOff>
      <xdr:row>1</xdr:row>
      <xdr:rowOff>94707</xdr:rowOff>
    </xdr:from>
    <xdr:to>
      <xdr:col>97</xdr:col>
      <xdr:colOff>402227</xdr:colOff>
      <xdr:row>8</xdr:row>
      <xdr:rowOff>109946</xdr:rowOff>
    </xdr:to>
    <mc:AlternateContent xmlns:mc="http://schemas.openxmlformats.org/markup-compatibility/2006" xmlns:a14="http://schemas.microsoft.com/office/drawing/2010/main">
      <mc:Choice Requires="a14">
        <xdr:graphicFrame macro="">
          <xdr:nvGraphicFramePr>
            <xdr:cNvPr id="15" name="Fecha Inicio grupo 1">
              <a:extLst>
                <a:ext uri="{FF2B5EF4-FFF2-40B4-BE49-F238E27FC236}">
                  <a16:creationId xmlns:a16="http://schemas.microsoft.com/office/drawing/2014/main" id="{FBE3AEF8-7241-4786-87F6-91229FB8C995}"/>
                </a:ext>
              </a:extLst>
            </xdr:cNvPr>
            <xdr:cNvGraphicFramePr/>
          </xdr:nvGraphicFramePr>
          <xdr:xfrm>
            <a:off x="0" y="0"/>
            <a:ext cx="0" cy="0"/>
          </xdr:xfrm>
          <a:graphic>
            <a:graphicData uri="http://schemas.microsoft.com/office/drawing/2010/slicer">
              <sle:slicer xmlns:sle="http://schemas.microsoft.com/office/drawing/2010/slicer" name="Fecha Inicio grupo 1"/>
            </a:graphicData>
          </a:graphic>
        </xdr:graphicFrame>
      </mc:Choice>
      <mc:Fallback xmlns="">
        <xdr:sp macro="" textlink="">
          <xdr:nvSpPr>
            <xdr:cNvPr id="0" name=""/>
            <xdr:cNvSpPr>
              <a:spLocks noTextEdit="1"/>
            </xdr:cNvSpPr>
          </xdr:nvSpPr>
          <xdr:spPr>
            <a:xfrm>
              <a:off x="89878807" y="279764"/>
              <a:ext cx="4521563" cy="131063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104</xdr:col>
      <xdr:colOff>566057</xdr:colOff>
      <xdr:row>1</xdr:row>
      <xdr:rowOff>94707</xdr:rowOff>
    </xdr:from>
    <xdr:to>
      <xdr:col>108</xdr:col>
      <xdr:colOff>171993</xdr:colOff>
      <xdr:row>9</xdr:row>
      <xdr:rowOff>173446</xdr:rowOff>
    </xdr:to>
    <mc:AlternateContent xmlns:mc="http://schemas.openxmlformats.org/markup-compatibility/2006" xmlns:a14="http://schemas.microsoft.com/office/drawing/2010/main">
      <mc:Choice Requires="a14">
        <xdr:graphicFrame macro="">
          <xdr:nvGraphicFramePr>
            <xdr:cNvPr id="16" name="Tipo Incrito">
              <a:extLst>
                <a:ext uri="{FF2B5EF4-FFF2-40B4-BE49-F238E27FC236}">
                  <a16:creationId xmlns:a16="http://schemas.microsoft.com/office/drawing/2014/main" id="{6258205D-0FC7-4369-8FFF-01507DFB2B7D}"/>
                </a:ext>
              </a:extLst>
            </xdr:cNvPr>
            <xdr:cNvGraphicFramePr/>
          </xdr:nvGraphicFramePr>
          <xdr:xfrm>
            <a:off x="0" y="0"/>
            <a:ext cx="0" cy="0"/>
          </xdr:xfrm>
          <a:graphic>
            <a:graphicData uri="http://schemas.microsoft.com/office/drawing/2010/slicer">
              <sle:slicer xmlns:sle="http://schemas.microsoft.com/office/drawing/2010/slicer" name="Tipo Incrito"/>
            </a:graphicData>
          </a:graphic>
        </xdr:graphicFrame>
      </mc:Choice>
      <mc:Fallback xmlns="">
        <xdr:sp macro="" textlink="">
          <xdr:nvSpPr>
            <xdr:cNvPr id="0" name=""/>
            <xdr:cNvSpPr>
              <a:spLocks noTextEdit="1"/>
            </xdr:cNvSpPr>
          </xdr:nvSpPr>
          <xdr:spPr>
            <a:xfrm>
              <a:off x="98907600" y="279764"/>
              <a:ext cx="2087880" cy="1559196"/>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100</xdr:col>
      <xdr:colOff>385535</xdr:colOff>
      <xdr:row>1</xdr:row>
      <xdr:rowOff>94707</xdr:rowOff>
    </xdr:from>
    <xdr:to>
      <xdr:col>104</xdr:col>
      <xdr:colOff>309335</xdr:colOff>
      <xdr:row>9</xdr:row>
      <xdr:rowOff>82006</xdr:rowOff>
    </xdr:to>
    <mc:AlternateContent xmlns:mc="http://schemas.openxmlformats.org/markup-compatibility/2006" xmlns:a14="http://schemas.microsoft.com/office/drawing/2010/main">
      <mc:Choice Requires="a14">
        <xdr:graphicFrame macro="">
          <xdr:nvGraphicFramePr>
            <xdr:cNvPr id="17" name="Mes Inscrito 2">
              <a:extLst>
                <a:ext uri="{FF2B5EF4-FFF2-40B4-BE49-F238E27FC236}">
                  <a16:creationId xmlns:a16="http://schemas.microsoft.com/office/drawing/2014/main" id="{542836B5-AF92-4D6B-B630-124787CFCC32}"/>
                </a:ext>
              </a:extLst>
            </xdr:cNvPr>
            <xdr:cNvGraphicFramePr/>
          </xdr:nvGraphicFramePr>
          <xdr:xfrm>
            <a:off x="0" y="0"/>
            <a:ext cx="0" cy="0"/>
          </xdr:xfrm>
          <a:graphic>
            <a:graphicData uri="http://schemas.microsoft.com/office/drawing/2010/slicer">
              <sle:slicer xmlns:sle="http://schemas.microsoft.com/office/drawing/2010/slicer" name="Mes Inscrito 2"/>
            </a:graphicData>
          </a:graphic>
        </xdr:graphicFrame>
      </mc:Choice>
      <mc:Fallback xmlns="">
        <xdr:sp macro="" textlink="">
          <xdr:nvSpPr>
            <xdr:cNvPr id="0" name=""/>
            <xdr:cNvSpPr>
              <a:spLocks noTextEdit="1"/>
            </xdr:cNvSpPr>
          </xdr:nvSpPr>
          <xdr:spPr>
            <a:xfrm>
              <a:off x="96245135" y="279764"/>
              <a:ext cx="2405743" cy="1467756"/>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90</xdr:col>
      <xdr:colOff>76200</xdr:colOff>
      <xdr:row>1</xdr:row>
      <xdr:rowOff>94707</xdr:rowOff>
    </xdr:from>
    <xdr:to>
      <xdr:col>91</xdr:col>
      <xdr:colOff>1077686</xdr:colOff>
      <xdr:row>9</xdr:row>
      <xdr:rowOff>3267</xdr:rowOff>
    </xdr:to>
    <mc:AlternateContent xmlns:mc="http://schemas.openxmlformats.org/markup-compatibility/2006" xmlns:a14="http://schemas.microsoft.com/office/drawing/2010/main">
      <mc:Choice Requires="a14">
        <xdr:graphicFrame macro="">
          <xdr:nvGraphicFramePr>
            <xdr:cNvPr id="18" name="Curso 5">
              <a:extLst>
                <a:ext uri="{FF2B5EF4-FFF2-40B4-BE49-F238E27FC236}">
                  <a16:creationId xmlns:a16="http://schemas.microsoft.com/office/drawing/2014/main" id="{B20E5B55-BAE3-48BC-A0FF-182C0873681C}"/>
                </a:ext>
              </a:extLst>
            </xdr:cNvPr>
            <xdr:cNvGraphicFramePr/>
          </xdr:nvGraphicFramePr>
          <xdr:xfrm>
            <a:off x="0" y="0"/>
            <a:ext cx="0" cy="0"/>
          </xdr:xfrm>
          <a:graphic>
            <a:graphicData uri="http://schemas.microsoft.com/office/drawing/2010/slicer">
              <sle:slicer xmlns:sle="http://schemas.microsoft.com/office/drawing/2010/slicer" name="Curso 5"/>
            </a:graphicData>
          </a:graphic>
        </xdr:graphicFrame>
      </mc:Choice>
      <mc:Fallback xmlns="">
        <xdr:sp macro="" textlink="">
          <xdr:nvSpPr>
            <xdr:cNvPr id="0" name=""/>
            <xdr:cNvSpPr>
              <a:spLocks noTextEdit="1"/>
            </xdr:cNvSpPr>
          </xdr:nvSpPr>
          <xdr:spPr>
            <a:xfrm>
              <a:off x="87172800" y="279764"/>
              <a:ext cx="2449286" cy="1389017"/>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89</xdr:col>
      <xdr:colOff>728982</xdr:colOff>
      <xdr:row>10</xdr:row>
      <xdr:rowOff>96520</xdr:rowOff>
    </xdr:from>
    <xdr:to>
      <xdr:col>108</xdr:col>
      <xdr:colOff>163285</xdr:colOff>
      <xdr:row>41</xdr:row>
      <xdr:rowOff>63500</xdr:rowOff>
    </xdr:to>
    <xdr:graphicFrame macro="">
      <xdr:nvGraphicFramePr>
        <xdr:cNvPr id="19" name="Gráfico 18">
          <a:extLst>
            <a:ext uri="{FF2B5EF4-FFF2-40B4-BE49-F238E27FC236}">
              <a16:creationId xmlns:a16="http://schemas.microsoft.com/office/drawing/2014/main" id="{B1D50C49-50FA-BD33-8BE5-6EA98C83E7B9}"/>
            </a:ext>
            <a:ext uri="{147F2762-F138-4A5C-976F-8EAC2B608ADB}">
              <a16:predDERef xmlns:a16="http://schemas.microsoft.com/office/drawing/2014/main" pred="{B20E5B55-BAE3-48BC-A0FF-182C087368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98</xdr:col>
      <xdr:colOff>38462</xdr:colOff>
      <xdr:row>1</xdr:row>
      <xdr:rowOff>94707</xdr:rowOff>
    </xdr:from>
    <xdr:to>
      <xdr:col>100</xdr:col>
      <xdr:colOff>128815</xdr:colOff>
      <xdr:row>7</xdr:row>
      <xdr:rowOff>170906</xdr:rowOff>
    </xdr:to>
    <mc:AlternateContent xmlns:mc="http://schemas.openxmlformats.org/markup-compatibility/2006" xmlns:a14="http://schemas.microsoft.com/office/drawing/2010/main">
      <mc:Choice Requires="a14">
        <xdr:graphicFrame macro="">
          <xdr:nvGraphicFramePr>
            <xdr:cNvPr id="14" name="Año Inscrito">
              <a:extLst>
                <a:ext uri="{FF2B5EF4-FFF2-40B4-BE49-F238E27FC236}">
                  <a16:creationId xmlns:a16="http://schemas.microsoft.com/office/drawing/2014/main" id="{853B6279-FF3D-DF3C-6A9F-5E9ECE7D2E60}"/>
                </a:ext>
              </a:extLst>
            </xdr:cNvPr>
            <xdr:cNvGraphicFramePr/>
          </xdr:nvGraphicFramePr>
          <xdr:xfrm>
            <a:off x="0" y="0"/>
            <a:ext cx="0" cy="0"/>
          </xdr:xfrm>
          <a:graphic>
            <a:graphicData uri="http://schemas.microsoft.com/office/drawing/2010/slicer">
              <sle:slicer xmlns:sle="http://schemas.microsoft.com/office/drawing/2010/slicer" name="Año Inscrito"/>
            </a:graphicData>
          </a:graphic>
        </xdr:graphicFrame>
      </mc:Choice>
      <mc:Fallback xmlns="">
        <xdr:sp macro="" textlink="">
          <xdr:nvSpPr>
            <xdr:cNvPr id="0" name=""/>
            <xdr:cNvSpPr>
              <a:spLocks noTextEdit="1"/>
            </xdr:cNvSpPr>
          </xdr:nvSpPr>
          <xdr:spPr>
            <a:xfrm>
              <a:off x="94657091" y="279764"/>
              <a:ext cx="1331323" cy="1186542"/>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17</xdr:col>
      <xdr:colOff>141884</xdr:colOff>
      <xdr:row>0</xdr:row>
      <xdr:rowOff>55245</xdr:rowOff>
    </xdr:from>
    <xdr:to>
      <xdr:col>24</xdr:col>
      <xdr:colOff>761610</xdr:colOff>
      <xdr:row>16</xdr:row>
      <xdr:rowOff>3933</xdr:rowOff>
    </xdr:to>
    <xdr:pic>
      <xdr:nvPicPr>
        <xdr:cNvPr id="2" name="Imagen 1">
          <a:extLst>
            <a:ext uri="{FF2B5EF4-FFF2-40B4-BE49-F238E27FC236}">
              <a16:creationId xmlns:a16="http://schemas.microsoft.com/office/drawing/2014/main" id="{3F240CE3-985C-D619-17EA-CBAD1CAB7EFA}"/>
            </a:ext>
          </a:extLst>
        </xdr:cNvPr>
        <xdr:cNvPicPr>
          <a:picLocks noChangeAspect="1"/>
        </xdr:cNvPicPr>
      </xdr:nvPicPr>
      <xdr:blipFill>
        <a:blip xmlns:r="http://schemas.openxmlformats.org/officeDocument/2006/relationships" r:embed="rId1"/>
        <a:stretch>
          <a:fillRect/>
        </a:stretch>
      </xdr:blipFill>
      <xdr:spPr>
        <a:xfrm>
          <a:off x="11648084" y="55245"/>
          <a:ext cx="5953726" cy="2844288"/>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sta 1" id="{86EF2F21-3060-44FF-BFD9-F18AE0760E5F}">
    <nsvFilter filterId="{00000000-0009-0000-0100-000001000000}" ref="A3:BK1103" tableId="1"/>
  </namedSheetView>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sta 1" id="{E2109DE1-8181-493B-862A-233F6A9C87E0}"/>
</namedSheetView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27.368940277775" createdVersion="8" refreshedVersion="8" minRefreshableVersion="3" recordCount="145" xr:uid="{93666501-035A-4BA4-919B-725BD873B673}">
  <cacheSource type="worksheet">
    <worksheetSource ref="AA6:BA200" sheet="Gráficos_"/>
  </cacheSource>
  <cacheFields count="28">
    <cacheField name="Llave grupo" numFmtId="0">
      <sharedItems containsBlank="1" count="63">
        <s v="Huancayo-ENERO-SABADOS-7:00pm a 9:00pm-45668-Inscrito Nuevo"/>
        <s v="Huancayo-ENERO-LUNES-7:00pm a 9:00pm-45670-Inscrito Nuevo"/>
        <s v="Huancayo-ENERO-MIERCOLES-7:00pm a 9:00pm-45672-Inscrito Nuevo"/>
        <s v="Huancayo-ENERO-SABADOS-7:00pm a 9:00pm-45672-Inscrito Nuevo"/>
        <s v="Huancayo-Febrero-Martes-7:00pm a 9:00pm-45699-Inscrito Nuevo"/>
        <s v="Huancayo-Febrero-VIERNES-5:00 -7:00-45702-Inscrito Nuevo"/>
        <s v="Huancayo-Marzo-VIERNES-5:00 -7:01-45702-Inscrito Nuevo"/>
        <s v="Huancayo-Abril-VIERNES-5:00 -7:02-45702-Inscrito Nuevo"/>
        <s v=""/>
        <m/>
        <s v="Huancayo-Febrero-Martes-7:00pm a 9:00pm-45699-" u="1"/>
        <s v="Huancayo-ENERO-SABADOS-7:00pm a 9:00pm-45669-Inscrito Nuevo" u="1"/>
        <s v="Huancayo-ENERO-SABADOS-7:00pm a 9:00pm-45670-Inscrito Nuevo" u="1"/>
        <s v="Huancayo-ENERO-SABADOS-7:00pm a 9:00pm-45671-Inscrito Nuevo" u="1"/>
        <s v="Huancayo-ENERO-MIERCOLES-7:00pm a 9:00pm-45673-Inscrito Nuevo" u="1"/>
        <s v="Huancayo-ENERO-SABADOS-7:00pm a 9:00pm-45673-Inscrito Nuevo" u="1"/>
        <s v="Huancayo-ENERO-MIERCOLES-7:00pm a 9:00pm-45674-Inscrito Nuevo" u="1"/>
        <s v="Huancayo-ENERO-SABADOS-7:00pm a 9:00pm-45674-Inscrito Nuevo" u="1"/>
        <s v="Huancayo-ENERO-MIERCOLES-7:00pm a 9:00pm-45675-Inscrito Nuevo" u="1"/>
        <s v="Huancayo-ENERO-SABADOS-7:00pm a 9:00pm-45675-Inscrito Nuevo" u="1"/>
        <s v="Huancayo-ENERO-MIERCOLES-7:00pm a 9:00pm-45676-Inscrito Nuevo" u="1"/>
        <s v="Huancayo-ENERO-SABADOS-7:00pm a 9:00pm-45676-Inscrito Nuevo" u="1"/>
        <s v="Huancayo-ENERO-MIERCOLES-7:00pm a 9:00pm-45677-Inscrito Nuevo" u="1"/>
        <s v="Huancayo-ENERO-SABADOS-7:00pm a 9:00pm-45677-Inscrito Nuevo" u="1"/>
        <s v="Huancayo-ENERO-MIERCOLES-7:00pm a 9:00pm-45678-Inscrito Nuevo" u="1"/>
        <s v="Huancayo-ENERO-SABADOS-7:00pm a 9:00pm-45678-Inscrito Nuevo" u="1"/>
        <s v="Huancayo-ENERO-SABADOS-7:00pm a 9:00pm-45679-Inscrito Nuevo" u="1"/>
        <s v="Huancayo-ENERO-SABADOS-7:00pm a 9:00pm-45680-Inscrito Nuevo" u="1"/>
        <s v="Huancayo-ENERO-SABADOS-7:00pm a 9:00pm-45681-Inscrito Nuevo" u="1"/>
        <s v="Huancayo-ENERO-SABADOS-7:00pm a 9:00pm-45682-Inscrito Nuevo" u="1"/>
        <s v="Huancayo-ENERO-SABADOS-7:00pm a 9:00pm-45683-Inscrito Nuevo" u="1"/>
        <s v="Huancayo-ENERO-SABADOS-7:00pm a 9:00pm-45684-Inscrito Nuevo" u="1"/>
        <s v="Huancayo-ENERO-SABADOS-7:00pm a 9:00pm-45685-Inscrito Nuevo" u="1"/>
        <s v="Plantilla-Enero-lunes-7-9pm-45667-Inscrito Nuevo" u="1"/>
        <s v="Plantilla-Enero-Lunes - Miércoles-6:30 - 8:30-45306-Inscrito Nuevo" u="1"/>
        <s v="Plantilla-Enero-Martes - Jueves-6:30 - 8:30-45307-Inscrito Nuevo" u="1"/>
        <s v="Plantilla-Febrero-Martes - Jueves-4:00 - 5:50-45328-Inscrito Nuevo" u="1"/>
        <s v="Plantilla-Abril-Lunes - Miércoles-6:30 - 8:30-45406-Inscrito Nuevo" u="1"/>
        <s v="Plantilla-Mayo-Martes-6:30 - 8:30-45433-Inscrito Nuevo" u="1"/>
        <s v="Plantilla-Junio-Lunes - Miércoles-6:30 - 8:30-45462-Inscrito Nuevo" u="1"/>
        <s v="Plantilla-Julio-Lunes - Miércoles-6:30 - 8:30-45490-Inscrito Nuevo" u="1"/>
        <s v="Plantilla-Septiembre-Lunes - Miércoles-6:30 - 8:30-45551-Inscrito Nuevo" u="1"/>
        <s v="Plantilla-Octubre-Jueves-6:30 - 8:30-45575-Inscrito Nuevo" u="1"/>
        <s v="Plantilla-Noviembre-martes-7:30 a 9:30 p.m.-45601-Inscrito Nuevo" u="1"/>
        <s v="Plantilla-Noviembre-martes-7:30 a 9:30 p.m.-45601-Recuperado 2024" u="1"/>
        <s v="Plantilla-Noviembre-Lunes - Miércoles-6:30 - 8:30-45602-Inscrito Nuevo" u="1"/>
        <s v="Plantilla-Enero-miércoles-7:30 a 9:30 p.m.-45672-Recuperado otro año" u="1"/>
        <s v="Plantilla-Enero-sábado-7:30 a 9:30 p.m.-45672-Recuperado otro año" u="1"/>
        <s v="Ayacucho Norte-Enero-Lunes - Miércoles-6:30 - 8:30-45306-Inscrito Nuevo" u="1"/>
        <s v="Ayacucho Norte-Enero-Martes - Jueves-6:30 - 8:30-45307-Inscrito Nuevo" u="1"/>
        <s v="Ayacucho Norte-Febrero-Martes - Jueves-4:00 - 5:50-45328-Inscrito Nuevo" u="1"/>
        <s v="Ayacucho Norte-Abril-Lunes - Miércoles-6:30 - 8:30-45406-Inscrito Nuevo" u="1"/>
        <s v="Ayacucho Norte-Mayo-Martes-6:30 - 8:30-45433-Inscrito Nuevo" u="1"/>
        <s v="Ayacucho Norte-Junio-Lunes - Miércoles-6:30 - 8:30-45462-Inscrito Nuevo" u="1"/>
        <s v="Ayacucho Norte-Julio-Lunes - Miércoles-6:30 - 8:30-45490-Inscrito Nuevo" u="1"/>
        <s v="Ayacucho Norte-Septiembre-Lunes - Miércoles-6:30 - 8:30-45551-Inscrito Nuevo" u="1"/>
        <s v="Ayacucho Norte-Octubre-Jueves-6:30 - 8:30-45575-Inscrito Nuevo" u="1"/>
        <s v="Ayacucho Norte-Noviembre-Lunes - Miércoles-6:30 - 8:30-45602-Inscrito Nuevo" u="1"/>
        <s v="Ayacucho Norte-Junio-Lunes - Miércoles-6:30 - 8:30-45461-Inscrito Nuevo" u="1"/>
        <s v="Ayacucho Norte-Julio-Lunes - Miércoles-6:30 - 8:31-45490-Inscrito Nuevo" u="1"/>
        <s v="Ayacucho Norte-Julio-Lunes - Miércoles-6:30 - 8:32-45490-Inscrito Nuevo" u="1"/>
        <s v="Ayacucho Norte-Julio-Lunes - Miércoles-6:30 - 8:33-45490-Inscrito Nuevo" u="1"/>
        <s v="Ayacucho Norte-Julio-Lunes - Miércoles-6:30 - 8:34-45490-Inscrito Nuevo" u="1"/>
      </sharedItems>
    </cacheField>
    <cacheField name="Curso" numFmtId="0">
      <sharedItems containsBlank="1" count="6">
        <s v="Oratoria y Filosofía"/>
        <s v=""/>
        <m/>
        <s v="Conócete a ti mismo" u="1"/>
        <s v="Conócete a Ti Mismo y Oratoria" u="1"/>
        <s v="(blank)" u="1"/>
      </sharedItems>
    </cacheField>
    <cacheField name="Fecha Inicio grupo" numFmtId="0">
      <sharedItems containsDate="1" containsBlank="1" containsMixedTypes="1" minDate="2024-01-15T00:00:00" maxDate="2025-02-15T00:00:00" count="36">
        <d v="2025-01-11T00:00:00"/>
        <d v="2025-01-13T00:00:00"/>
        <d v="2025-01-15T00:00:00"/>
        <d v="2025-02-11T00:00:00"/>
        <d v="2025-02-14T00:00:00"/>
        <s v=""/>
        <m/>
        <d v="2025-01-12T00:00:00" u="1"/>
        <d v="2025-01-14T00:00:00" u="1"/>
        <d v="2025-01-16T00:00:00" u="1"/>
        <d v="2025-01-17T00:00:00" u="1"/>
        <d v="2025-01-18T00:00:00" u="1"/>
        <d v="2025-01-19T00:00:00" u="1"/>
        <d v="2025-01-20T00:00:00" u="1"/>
        <d v="2025-01-21T00:00:00" u="1"/>
        <d v="2025-01-22T00:00:00" u="1"/>
        <d v="2025-01-23T00:00:00" u="1"/>
        <d v="2025-01-24T00:00:00" u="1"/>
        <d v="2025-01-25T00:00:00" u="1"/>
        <d v="2025-01-26T00:00:00" u="1"/>
        <d v="2025-01-27T00:00:00" u="1"/>
        <d v="2025-01-28T00:00:00" u="1"/>
        <d v="2025-01-10T00:00:00" u="1"/>
        <d v="2024-01-15T00:00:00" u="1"/>
        <d v="2024-01-16T00:00:00" u="1"/>
        <d v="2024-02-06T00:00:00" u="1"/>
        <d v="2024-04-24T00:00:00" u="1"/>
        <d v="2024-05-21T00:00:00" u="1"/>
        <d v="2024-06-19T00:00:00" u="1"/>
        <d v="2024-07-17T00:00:00" u="1"/>
        <d v="2024-09-16T00:00:00" u="1"/>
        <d v="2024-10-10T00:00:00" u="1"/>
        <d v="2024-11-05T00:00:00" u="1"/>
        <d v="2024-11-06T00:00:00" u="1"/>
        <s v="(blank)" u="1"/>
        <d v="2024-06-18T00:00:00" u="1"/>
      </sharedItems>
    </cacheField>
    <cacheField name="Mes Inscrito" numFmtId="0">
      <sharedItems containsBlank="1" count="22">
        <s v="enero"/>
        <s v="febrero"/>
        <s v=""/>
        <m/>
        <s v="January" u="1"/>
        <s v="February" u="1"/>
        <s v="Abril" u="1"/>
        <s v="Mayo" u="1"/>
        <s v="Junio" u="1"/>
        <s v="Julio" u="1"/>
        <s v="Setiembre" u="1"/>
        <s v="Octubre" u="1"/>
        <s v="Noviembre" u="1"/>
        <s v="(blank)" u="1"/>
        <s v="septiembre" u="1"/>
        <s v="April" u="1"/>
        <s v="May" u="1"/>
        <s v="June" u="1"/>
        <s v="July" u="1"/>
        <s v="September" u="1"/>
        <s v="October" u="1"/>
        <s v="November" u="1"/>
      </sharedItems>
    </cacheField>
    <cacheField name="Año Inscrito" numFmtId="0">
      <sharedItems containsBlank="1" count="4">
        <s v="2025"/>
        <s v=""/>
        <m/>
        <s v="2024" u="1"/>
      </sharedItems>
    </cacheField>
    <cacheField name="Tipo Incrito" numFmtId="0">
      <sharedItems containsBlank="1" count="6">
        <s v="Inscrito Nuevo"/>
        <s v=""/>
        <m/>
        <s v="(blank)" u="1"/>
        <s v="Recuperado 2024" u="1"/>
        <s v="Recuperado otro año" u="1"/>
      </sharedItems>
    </cacheField>
    <cacheField name="Ética" numFmtId="0">
      <sharedItems containsBlank="1"/>
    </cacheField>
    <cacheField name="Soc - FH" numFmtId="0">
      <sharedItems containsBlank="1"/>
    </cacheField>
    <cacheField name="Cant. Inscritos" numFmtId="0">
      <sharedItems containsBlank="1" containsMixedTypes="1" containsNumber="1" containsInteger="1" minValue="1" maxValue="19"/>
    </cacheField>
    <cacheField name="I" numFmtId="0">
      <sharedItems containsNonDate="0" containsString="0" containsBlank="1"/>
    </cacheField>
    <cacheField name="Sem. 01" numFmtId="0">
      <sharedItems containsBlank="1" containsMixedTypes="1" containsNumber="1" containsInteger="1" minValue="0" maxValue="12"/>
    </cacheField>
    <cacheField name="Sem. 02" numFmtId="0">
      <sharedItems containsBlank="1" containsMixedTypes="1" containsNumber="1" containsInteger="1" minValue="0" maxValue="9"/>
    </cacheField>
    <cacheField name="Sem. 03" numFmtId="0">
      <sharedItems containsBlank="1" containsMixedTypes="1" containsNumber="1" containsInteger="1" minValue="0" maxValue="15"/>
    </cacheField>
    <cacheField name="Sem. 04" numFmtId="0">
      <sharedItems containsBlank="1" containsMixedTypes="1" containsNumber="1" containsInteger="1" minValue="0" maxValue="19"/>
    </cacheField>
    <cacheField name="Sem. 05" numFmtId="0">
      <sharedItems containsBlank="1" containsMixedTypes="1" containsNumber="1" containsInteger="1" minValue="0" maxValue="18"/>
    </cacheField>
    <cacheField name="Sem. 06" numFmtId="0">
      <sharedItems containsBlank="1" containsMixedTypes="1" containsNumber="1" containsInteger="1" minValue="0" maxValue="14"/>
    </cacheField>
    <cacheField name="Sem. 07" numFmtId="0">
      <sharedItems containsBlank="1" containsMixedTypes="1" containsNumber="1" containsInteger="1" minValue="0" maxValue="14"/>
    </cacheField>
    <cacheField name="Sem. 08" numFmtId="0">
      <sharedItems containsBlank="1" containsMixedTypes="1" containsNumber="1" containsInteger="1" minValue="0" maxValue="5"/>
    </cacheField>
    <cacheField name="Sem. 09" numFmtId="0">
      <sharedItems containsBlank="1" containsMixedTypes="1" containsNumber="1" containsInteger="1" minValue="0" maxValue="5"/>
    </cacheField>
    <cacheField name="Sem. 10" numFmtId="0">
      <sharedItems containsBlank="1" containsMixedTypes="1" containsNumber="1" containsInteger="1" minValue="0" maxValue="0"/>
    </cacheField>
    <cacheField name="Sem. 11" numFmtId="0">
      <sharedItems containsBlank="1" containsMixedTypes="1" containsNumber="1" containsInteger="1" minValue="0" maxValue="0"/>
    </cacheField>
    <cacheField name="Sem. 12" numFmtId="0">
      <sharedItems containsBlank="1" containsMixedTypes="1" containsNumber="1" containsInteger="1" minValue="0" maxValue="0"/>
    </cacheField>
    <cacheField name="Sem. 13" numFmtId="0">
      <sharedItems containsBlank="1" containsMixedTypes="1" containsNumber="1" containsInteger="1" minValue="0" maxValue="0"/>
    </cacheField>
    <cacheField name="Sem. 14" numFmtId="0">
      <sharedItems containsBlank="1" containsMixedTypes="1" containsNumber="1" containsInteger="1" minValue="0" maxValue="0"/>
    </cacheField>
    <cacheField name="Sem. 15" numFmtId="0">
      <sharedItems containsBlank="1" containsMixedTypes="1" containsNumber="1" containsInteger="1" minValue="0" maxValue="0"/>
    </cacheField>
    <cacheField name="Sem. 16" numFmtId="0">
      <sharedItems containsBlank="1" containsMixedTypes="1" containsNumber="1" containsInteger="1" minValue="0" maxValue="0"/>
    </cacheField>
    <cacheField name="Pasaron a miembro" numFmtId="0">
      <sharedItems containsBlank="1" containsMixedTypes="1" containsNumber="1" containsInteger="1" minValue="0" maxValue="0"/>
    </cacheField>
    <cacheField name="% pasaron" numFmtId="0" formula="'Pasaron a miembro'/'Cant. Inscritos'" databaseField="0"/>
  </cacheFields>
  <extLst>
    <ext xmlns:x14="http://schemas.microsoft.com/office/spreadsheetml/2009/9/main" uri="{725AE2AE-9491-48be-B2B4-4EB974FC3084}">
      <x14:pivotCacheDefinition pivotCacheId="10190632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27.368941550929" createdVersion="8" refreshedVersion="8" minRefreshableVersion="3" recordCount="144" xr:uid="{B6B3588D-8425-4E45-AA0B-BAE5D918F905}">
  <cacheSource type="worksheet">
    <worksheetSource ref="AA6:BA150" sheet="Gráficos_"/>
  </cacheSource>
  <cacheFields count="27">
    <cacheField name="Llave grupo" numFmtId="0">
      <sharedItems/>
    </cacheField>
    <cacheField name="Curso" numFmtId="0">
      <sharedItems count="4">
        <s v="Oratoria y Filosofía"/>
        <s v=""/>
        <s v="Conócete a ti mismo" u="1"/>
        <s v="Conócete a Ti Mismo y Oratoria" u="1"/>
      </sharedItems>
    </cacheField>
    <cacheField name="Fecha Inicio grupo" numFmtId="0">
      <sharedItems containsDate="1" containsMixedTypes="1" minDate="2024-01-15T00:00:00" maxDate="2025-02-15T00:00:00" count="33">
        <d v="2025-01-11T00:00:00"/>
        <d v="2025-01-13T00:00:00"/>
        <d v="2025-01-15T00:00:00"/>
        <d v="2025-02-11T00:00:00"/>
        <d v="2025-02-14T00:00:00"/>
        <s v=""/>
        <d v="2025-01-12T00:00:00" u="1"/>
        <d v="2025-01-14T00:00:00" u="1"/>
        <d v="2025-01-16T00:00:00" u="1"/>
        <d v="2025-01-17T00:00:00" u="1"/>
        <d v="2025-01-18T00:00:00" u="1"/>
        <d v="2025-01-19T00:00:00" u="1"/>
        <d v="2025-01-20T00:00:00" u="1"/>
        <d v="2025-01-21T00:00:00" u="1"/>
        <d v="2025-01-22T00:00:00" u="1"/>
        <d v="2025-01-23T00:00:00" u="1"/>
        <d v="2025-01-24T00:00:00" u="1"/>
        <d v="2025-01-25T00:00:00" u="1"/>
        <d v="2025-01-26T00:00:00" u="1"/>
        <d v="2025-01-27T00:00:00" u="1"/>
        <d v="2025-01-28T00:00:00" u="1"/>
        <d v="2025-01-10T00:00:00" u="1"/>
        <d v="2024-01-15T00:00:00" u="1"/>
        <d v="2024-01-16T00:00:00" u="1"/>
        <d v="2024-02-06T00:00:00" u="1"/>
        <d v="2024-04-24T00:00:00" u="1"/>
        <d v="2024-05-21T00:00:00" u="1"/>
        <d v="2024-06-19T00:00:00" u="1"/>
        <d v="2024-07-17T00:00:00" u="1"/>
        <d v="2024-09-16T00:00:00" u="1"/>
        <d v="2024-10-10T00:00:00" u="1"/>
        <d v="2024-11-05T00:00:00" u="1"/>
        <d v="2024-11-06T00:00:00" u="1"/>
      </sharedItems>
    </cacheField>
    <cacheField name="Mes Inscrito" numFmtId="0">
      <sharedItems count="12">
        <s v="enero"/>
        <s v="febrero"/>
        <s v=""/>
        <s v="January" u="1"/>
        <s v="February" u="1"/>
        <s v="Abril" u="1"/>
        <s v="Mayo" u="1"/>
        <s v="Junio" u="1"/>
        <s v="Julio" u="1"/>
        <s v="Setiembre" u="1"/>
        <s v="Octubre" u="1"/>
        <s v="Noviembre" u="1"/>
      </sharedItems>
    </cacheField>
    <cacheField name="Año Inscrito" numFmtId="0">
      <sharedItems containsBlank="1"/>
    </cacheField>
    <cacheField name="Tipo Incrito" numFmtId="0">
      <sharedItems count="5">
        <s v="Inscrito Nuevo"/>
        <s v=""/>
        <s v="(blank)" u="1"/>
        <s v="Recuperado 2024" u="1"/>
        <s v="Recuperado otro año" u="1"/>
      </sharedItems>
    </cacheField>
    <cacheField name="Ética" numFmtId="0">
      <sharedItems count="13">
        <s v="EDUARDO AQUINO"/>
        <s v="EDUARDO MONGE"/>
        <s v="ZAIDA SALVADOR"/>
        <s v="EBEN EZER BENDEZU"/>
        <s v=""/>
        <s v="FLOR MISIYAURI" u="1"/>
        <s v="(blank)" u="1"/>
        <s v="Erick" u="1"/>
        <s v="Rosmery Ruiz Cuarez " u="1"/>
        <s v="Yeni R. Arce Prado" u="1"/>
        <s v="Erick F. Meza Macedo" u="1"/>
        <s v="Daniel J. CHico Vallejo" u="1"/>
        <s v="Angélica del C." u="1"/>
      </sharedItems>
    </cacheField>
    <cacheField name="Soc - FH" numFmtId="0">
      <sharedItems count="13">
        <s v="EDUARDO AQUINO"/>
        <s v="EDUARDO MONGE"/>
        <s v="ZAIDA SALVADOR"/>
        <s v="EBEN EZER BENDEZU"/>
        <s v=""/>
        <s v="FLOR MISIYAURI" u="1"/>
        <s v="(blank)" u="1"/>
        <s v="Pedro" u="1"/>
        <s v="Rosmery Ruiz Cuarez " u="1"/>
        <s v="Daniel J. CHico Vallejo" u="1"/>
        <s v="Erick F. Meza Macedo" u="1"/>
        <s v="Yeni R. Arce Prado" u="1"/>
        <s v="Silvia AyL" u="1"/>
      </sharedItems>
    </cacheField>
    <cacheField name="Cant. Inscritos" numFmtId="0">
      <sharedItems containsMixedTypes="1" containsNumber="1" containsInteger="1" minValue="1" maxValue="19"/>
    </cacheField>
    <cacheField name="I" numFmtId="0">
      <sharedItems containsNonDate="0" containsString="0" containsBlank="1"/>
    </cacheField>
    <cacheField name="Sem. 01" numFmtId="0">
      <sharedItems containsMixedTypes="1" containsNumber="1" containsInteger="1" minValue="0" maxValue="12"/>
    </cacheField>
    <cacheField name="Sem. 02" numFmtId="0">
      <sharedItems containsMixedTypes="1" containsNumber="1" containsInteger="1" minValue="0" maxValue="9"/>
    </cacheField>
    <cacheField name="Sem. 03" numFmtId="0">
      <sharedItems containsMixedTypes="1" containsNumber="1" containsInteger="1" minValue="0" maxValue="15"/>
    </cacheField>
    <cacheField name="Sem. 04" numFmtId="0">
      <sharedItems containsMixedTypes="1" containsNumber="1" containsInteger="1" minValue="0" maxValue="19"/>
    </cacheField>
    <cacheField name="Sem. 05" numFmtId="0">
      <sharedItems containsMixedTypes="1" containsNumber="1" containsInteger="1" minValue="0" maxValue="18"/>
    </cacheField>
    <cacheField name="Sem. 06" numFmtId="0">
      <sharedItems containsMixedTypes="1" containsNumber="1" containsInteger="1" minValue="0" maxValue="14"/>
    </cacheField>
    <cacheField name="Sem. 07" numFmtId="0">
      <sharedItems containsMixedTypes="1" containsNumber="1" containsInteger="1" minValue="0" maxValue="14"/>
    </cacheField>
    <cacheField name="Sem. 08" numFmtId="0">
      <sharedItems containsMixedTypes="1" containsNumber="1" containsInteger="1" minValue="0" maxValue="5"/>
    </cacheField>
    <cacheField name="Sem. 09" numFmtId="0">
      <sharedItems containsMixedTypes="1" containsNumber="1" containsInteger="1" minValue="0" maxValue="5"/>
    </cacheField>
    <cacheField name="Sem. 10" numFmtId="0">
      <sharedItems containsMixedTypes="1" containsNumber="1" containsInteger="1" minValue="0" maxValue="0"/>
    </cacheField>
    <cacheField name="Sem. 11" numFmtId="0">
      <sharedItems containsMixedTypes="1" containsNumber="1" containsInteger="1" minValue="0" maxValue="0"/>
    </cacheField>
    <cacheField name="Sem. 12" numFmtId="0">
      <sharedItems containsMixedTypes="1" containsNumber="1" containsInteger="1" minValue="0" maxValue="0"/>
    </cacheField>
    <cacheField name="Sem. 13" numFmtId="0">
      <sharedItems containsBlank="1" containsMixedTypes="1" containsNumber="1" containsInteger="1" minValue="0" maxValue="0"/>
    </cacheField>
    <cacheField name="Sem. 14" numFmtId="0">
      <sharedItems containsBlank="1" containsMixedTypes="1" containsNumber="1" containsInteger="1" minValue="0" maxValue="0"/>
    </cacheField>
    <cacheField name="Sem. 15" numFmtId="0">
      <sharedItems containsBlank="1" containsMixedTypes="1" containsNumber="1" containsInteger="1" minValue="0" maxValue="0"/>
    </cacheField>
    <cacheField name="Sem. 16" numFmtId="0">
      <sharedItems containsBlank="1" containsMixedTypes="1" containsNumber="1" containsInteger="1" minValue="0" maxValue="0"/>
    </cacheField>
    <cacheField name="Pasaron a miembro" numFmtId="0">
      <sharedItems containsMixedTypes="1" containsNumber="1" containsInteger="1" minValue="0" maxValue="0"/>
    </cacheField>
  </cacheFields>
  <extLst>
    <ext xmlns:x14="http://schemas.microsoft.com/office/spreadsheetml/2009/9/main" uri="{725AE2AE-9491-48be-B2B4-4EB974FC3084}">
      <x14:pivotCacheDefinition pivotCacheId="69607449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27.368941898145" createdVersion="8" refreshedVersion="8" minRefreshableVersion="3" recordCount="1100" xr:uid="{DF98248B-F611-4D63-8D53-48C0B1B855EC}">
  <cacheSource type="worksheet">
    <worksheetSource name="Tabla1[[Curso]:[¿Cambió de Grupo/Local?]]"/>
  </cacheSource>
  <cacheFields count="61">
    <cacheField name="Curso" numFmtId="0">
      <sharedItems containsBlank="1" count="4">
        <s v="Oratoria y Filosofía"/>
        <m/>
        <s v="Conócete a ti mismo" u="1"/>
        <s v="Conócete a Ti Mismo y Oratoria" u="1"/>
      </sharedItems>
    </cacheField>
    <cacheField name="Mes Inscrito" numFmtId="0">
      <sharedItems containsBlank="1" count="11">
        <s v="ENERO"/>
        <s v="Febrero"/>
        <m/>
        <s v="Marzo" u="1"/>
        <s v="Abril" u="1"/>
        <s v="Mayo" u="1"/>
        <s v="Junio" u="1"/>
        <s v="Julio" u="1"/>
        <s v="Septiembre" u="1"/>
        <s v="Octubre" u="1"/>
        <s v="Noviembre" u="1"/>
      </sharedItems>
    </cacheField>
    <cacheField name="Dia de clases Inscrito" numFmtId="49">
      <sharedItems containsBlank="1" count="11">
        <s v="LUNES"/>
        <s v="MIERCOLES"/>
        <s v="SABADOS"/>
        <s v="Martes"/>
        <s v="VIERNES"/>
        <m/>
        <s v="Lunes - Miércoles" u="1"/>
        <s v="Martes - Jueves" u="1"/>
        <s v="Jueves" u="1"/>
        <s v="miércoles" u="1"/>
        <s v="sábado" u="1"/>
      </sharedItems>
    </cacheField>
    <cacheField name="Horario Inscrito" numFmtId="49">
      <sharedItems containsBlank="1" count="9">
        <s v="7:00pm a 9:00pm"/>
        <s v="5:00 -7:00"/>
        <s v="5:00 -7:01"/>
        <s v="5:00 -7:02"/>
        <m/>
        <s v="7-9pm" u="1"/>
        <s v="6:30 - 8:30" u="1"/>
        <s v="4:00 - 5:50" u="1"/>
        <s v="7:30 a 9:30 p.m." u="1"/>
      </sharedItems>
    </cacheField>
    <cacheField name="Fecha Inicio grupo" numFmtId="14">
      <sharedItems containsNonDate="0" containsDate="1" containsString="0" containsBlank="1" minDate="2024-01-15T00:00:00" maxDate="2025-02-15T00:00:00" count="33">
        <d v="2025-01-13T00:00:00"/>
        <d v="2025-01-15T00:00:00"/>
        <d v="2025-01-11T00:00:00"/>
        <d v="2025-02-11T00:00:00"/>
        <d v="2025-02-14T00:00:00"/>
        <m/>
        <d v="2025-01-16T00:00:00" u="1"/>
        <d v="2025-01-17T00:00:00" u="1"/>
        <d v="2025-01-18T00:00:00" u="1"/>
        <d v="2025-01-19T00:00:00" u="1"/>
        <d v="2025-01-20T00:00:00" u="1"/>
        <d v="2025-01-21T00:00:00" u="1"/>
        <d v="2025-01-12T00:00:00" u="1"/>
        <d v="2025-01-14T00:00:00" u="1"/>
        <d v="2025-01-22T00:00:00" u="1"/>
        <d v="2025-01-23T00:00:00" u="1"/>
        <d v="2025-01-24T00:00:00" u="1"/>
        <d v="2025-01-25T00:00:00" u="1"/>
        <d v="2025-01-26T00:00:00" u="1"/>
        <d v="2025-01-27T00:00:00" u="1"/>
        <d v="2025-01-28T00:00:00" u="1"/>
        <d v="2025-01-10T00:00:00" u="1"/>
        <d v="2024-01-15T00:00:00" u="1"/>
        <d v="2024-01-16T00:00:00" u="1"/>
        <d v="2024-02-06T00:00:00" u="1"/>
        <d v="2024-04-24T00:00:00" u="1"/>
        <d v="2024-05-21T00:00:00" u="1"/>
        <d v="2024-06-19T00:00:00" u="1"/>
        <d v="2024-07-17T00:00:00" u="1"/>
        <d v="2024-09-16T00:00:00" u="1"/>
        <d v="2024-10-10T00:00:00" u="1"/>
        <d v="2024-11-06T00:00:00" u="1"/>
        <d v="2024-11-05T00:00:00" u="1"/>
      </sharedItems>
      <fieldGroup par="60"/>
    </cacheField>
    <cacheField name="Asistente del Grupo" numFmtId="14">
      <sharedItems containsNonDate="0" containsString="0" containsBlank="1"/>
    </cacheField>
    <cacheField name="DNI / CE" numFmtId="49">
      <sharedItems containsBlank="1"/>
    </cacheField>
    <cacheField name="Nombres" numFmtId="0">
      <sharedItems containsBlank="1"/>
    </cacheField>
    <cacheField name="Apellidos" numFmtId="0">
      <sharedItems containsBlank="1"/>
    </cacheField>
    <cacheField name="Celular" numFmtId="0">
      <sharedItems containsString="0" containsBlank="1" containsNumber="1" containsInteger="1" minValue="902024682" maxValue="993247044"/>
    </cacheField>
    <cacheField name="Correo" numFmtId="0">
      <sharedItems containsBlank="1"/>
    </cacheField>
    <cacheField name="Fecha de nac" numFmtId="14">
      <sharedItems containsNonDate="0" containsDate="1" containsString="0" containsBlank="1" minDate="1967-03-15T00:00:00" maxDate="2008-04-30T00:00:00"/>
    </cacheField>
    <cacheField name="Edad" numFmtId="0">
      <sharedItems containsMixedTypes="1" containsNumber="1" containsInteger="1" minValue="16" maxValue="57"/>
    </cacheField>
    <cacheField name="Grupo" numFmtId="0">
      <sharedItems containsBlank="1"/>
    </cacheField>
    <cacheField name="Tipo Incrito" numFmtId="0">
      <sharedItems containsBlank="1" count="4">
        <s v="Inscrito Nuevo"/>
        <m/>
        <s v="Recuperado 2024" u="1"/>
        <s v="Recuperado otro año" u="1"/>
      </sharedItems>
    </cacheField>
    <cacheField name="Fecha Cambio Grupo" numFmtId="0">
      <sharedItems containsNonDate="0" containsString="0" containsBlank="1"/>
    </cacheField>
    <cacheField name="Mes  _x000a_(1er grupo inscrito)" numFmtId="0">
      <sharedItems containsBlank="1"/>
    </cacheField>
    <cacheField name="Dia Clases_x000a_(1er grupo inscrito)" numFmtId="0">
      <sharedItems containsBlank="1"/>
    </cacheField>
    <cacheField name="Horario_x000a_(1er grupo inscrito)" numFmtId="0">
      <sharedItems containsBlank="1"/>
    </cacheField>
    <cacheField name="Fecha 3ra clase" numFmtId="14">
      <sharedItems containsDate="1" containsMixedTypes="1" minDate="2025-01-25T00:00:00" maxDate="2025-03-01T00:00:00"/>
    </cacheField>
    <cacheField name="Fecha Finalización" numFmtId="14">
      <sharedItems containsDate="1" containsMixedTypes="1" minDate="2025-04-11T00:00:00" maxDate="2025-05-15T00:00:00"/>
    </cacheField>
    <cacheField name="Ética" numFmtId="0">
      <sharedItems containsBlank="1" count="12">
        <s v="EDUARDO MONGE"/>
        <s v="ZAIDA SALVADOR"/>
        <s v="EDUARDO AQUINO"/>
        <s v="EBEN EZER BENDEZU"/>
        <m/>
        <s v="FLOR MISIYAURI" u="1"/>
        <s v="Erick" u="1"/>
        <s v="Rosmery Ruiz Cuarez " u="1"/>
        <s v="Yeni R. Arce Prado" u="1"/>
        <s v="Erick F. Meza Macedo" u="1"/>
        <s v="Daniel J. CHico Vallejo" u="1"/>
        <s v="Angélica del C." u="1"/>
      </sharedItems>
    </cacheField>
    <cacheField name="Soc - FH" numFmtId="0">
      <sharedItems containsBlank="1" count="12">
        <s v="EDUARDO MONGE"/>
        <s v="ZAIDA SALVADOR"/>
        <s v="EDUARDO AQUINO"/>
        <s v="EBEN EZER BENDEZU"/>
        <m/>
        <s v="FLOR MISIYAURI" u="1"/>
        <s v="Pedro" u="1"/>
        <s v="Rosmery Ruiz Cuarez " u="1"/>
        <s v="Daniel J. CHico Vallejo" u="1"/>
        <s v="Erick F. Meza Macedo" u="1"/>
        <s v="Yeni R. Arce Prado" u="1"/>
        <s v="Silvia AyL" u="1"/>
      </sharedItems>
    </cacheField>
    <cacheField name="sem 01" numFmtId="0">
      <sharedItems containsBlank="1"/>
    </cacheField>
    <cacheField name="sem 02" numFmtId="0">
      <sharedItems containsBlank="1"/>
    </cacheField>
    <cacheField name="sem 03" numFmtId="0">
      <sharedItems containsBlank="1"/>
    </cacheField>
    <cacheField name="sem 04" numFmtId="0">
      <sharedItems containsBlank="1"/>
    </cacheField>
    <cacheField name="sem 05" numFmtId="0">
      <sharedItems containsBlank="1"/>
    </cacheField>
    <cacheField name="sem 06" numFmtId="0">
      <sharedItems containsBlank="1"/>
    </cacheField>
    <cacheField name="sem 07" numFmtId="0">
      <sharedItems containsBlank="1"/>
    </cacheField>
    <cacheField name="sem 08" numFmtId="0">
      <sharedItems containsBlank="1"/>
    </cacheField>
    <cacheField name="sem 09" numFmtId="0">
      <sharedItems containsBlank="1"/>
    </cacheField>
    <cacheField name="sem 10" numFmtId="0">
      <sharedItems containsNonDate="0" containsString="0" containsBlank="1"/>
    </cacheField>
    <cacheField name="sem 11" numFmtId="0">
      <sharedItems containsNonDate="0" containsString="0" containsBlank="1"/>
    </cacheField>
    <cacheField name="sem 12" numFmtId="0">
      <sharedItems containsNonDate="0" containsString="0" containsBlank="1"/>
    </cacheField>
    <cacheField name="sem 13" numFmtId="0">
      <sharedItems containsNonDate="0" containsString="0" containsBlank="1"/>
    </cacheField>
    <cacheField name="sem 14" numFmtId="0">
      <sharedItems containsNonDate="0" containsString="0" containsBlank="1"/>
    </cacheField>
    <cacheField name="sem 15" numFmtId="0">
      <sharedItems containsNonDate="0" containsString="0" containsBlank="1"/>
    </cacheField>
    <cacheField name="sem 16" numFmtId="0">
      <sharedItems containsNonDate="0" containsString="0" containsBlank="1"/>
    </cacheField>
    <cacheField name="Fecha Baja Probacionista" numFmtId="0">
      <sharedItems containsNonDate="0" containsString="0" containsBlank="1"/>
    </cacheField>
    <cacheField name="Considerado en 3ra clase _x000a_(regla automática)" numFmtId="0">
      <sharedItems/>
    </cacheField>
    <cacheField name="¿Finalizó el Curso?" numFmtId="0">
      <sharedItems containsNonDate="0" containsString="0" containsBlank="1"/>
    </cacheField>
    <cacheField name="¿Pasó a miembro?" numFmtId="0">
      <sharedItems containsNonDate="0" containsString="0" containsBlank="1"/>
    </cacheField>
    <cacheField name="Mes de Alta como miembro" numFmtId="0">
      <sharedItems containsNonDate="0" containsString="0" containsBlank="1"/>
    </cacheField>
    <cacheField name="Motivo, en caso no pase a miembro o no concluya el curso" numFmtId="0">
      <sharedItems containsNonDate="0" containsString="0" containsBlank="1"/>
    </cacheField>
    <cacheField name="Comentario adicional" numFmtId="0">
      <sharedItems containsBlank="1"/>
    </cacheField>
    <cacheField name="Fecha 1er mes como miembro" numFmtId="0">
      <sharedItems containsNonDate="0" containsString="0" containsBlank="1"/>
    </cacheField>
    <cacheField name="¿Continúa como miembro al finalizar 1er mes?" numFmtId="0">
      <sharedItems containsNonDate="0" containsString="0" containsBlank="1"/>
    </cacheField>
    <cacheField name="Fecha 2do mes como miembro" numFmtId="14">
      <sharedItems containsDate="1" containsMixedTypes="1" minDate="2025-06-30T00:00:00" maxDate="2025-08-01T00:00:00"/>
    </cacheField>
    <cacheField name="¿Continúa como miembro al finalizar 2do mes?" numFmtId="0">
      <sharedItems containsNonDate="0" containsString="0" containsBlank="1"/>
    </cacheField>
    <cacheField name="Fecha 3er fin mes" numFmtId="14">
      <sharedItems containsDate="1" containsMixedTypes="1" minDate="2025-07-31T00:00:00" maxDate="2025-09-01T00:00:00"/>
    </cacheField>
    <cacheField name="¿Continúa como miembro al finalizar 3er mes?" numFmtId="0">
      <sharedItems containsNonDate="0" containsString="0" containsBlank="1"/>
    </cacheField>
    <cacheField name="Expectativa" numFmtId="0">
      <sharedItems containsNonDate="0" containsString="0" containsBlank="1"/>
    </cacheField>
    <cacheField name="Medio por el que se inscribio" numFmtId="0">
      <sharedItems containsNonDate="0" containsString="0" containsBlank="1"/>
    </cacheField>
    <cacheField name="Uso Sistemas" numFmtId="14">
      <sharedItems/>
    </cacheField>
    <cacheField name="Llave grupo" numFmtId="0">
      <sharedItems/>
    </cacheField>
    <cacheField name="Curso2" numFmtId="0">
      <sharedItems/>
    </cacheField>
    <cacheField name="llave2" numFmtId="0">
      <sharedItems containsBlank="1" count="51">
        <s v="Huancayo-ENERO-LUNES-7:00pm a 9:00pm-45670-Inscrito Nuevo"/>
        <s v="Huancayo-ENERO-MIERCOLES-7:00pm a 9:00pm-45672-Inscrito Nuevo"/>
        <s v="Huancayo-ENERO-SABADOS-7:00pm a 9:00pm-45672-Inscrito Nuevo"/>
        <s v="Huancayo-ENERO-SABADOS-7:00pm a 9:00pm-45668-Inscrito Nuevo"/>
        <s v="Huancayo-Febrero-Martes-7:00pm a 9:00pm-45699-Inscrito Nuevo"/>
        <s v="Huancayo-Febrero-VIERNES-5:00 -7:00-45702-Inscrito Nuevo"/>
        <s v="Huancayo-Febrero-VIERNES-5:00 -7:01-45702-Inscrito Nuevo"/>
        <s v="Huancayo-Febrero-VIERNES-5:00 -7:02-45702-Inscrito Nuevo"/>
        <s v=""/>
        <s v="Huancayo-Marzo-VIERNES-5:00 -7:01-45702-Inscrito Nuevo" u="1"/>
        <s v="Huancayo-Abril-VIERNES-5:00 -7:02-45702-Inscrito Nuevo" u="1"/>
        <s v="Huancayo-Febrero-Martes-7:00pm a 9:00pm-45699-" u="1"/>
        <s v="Huancayo-ENERO-MIERCOLES-7:00pm a 9:00pm-45673-Inscrito Nuevo" u="1"/>
        <s v="Huancayo-ENERO-MIERCOLES-7:00pm a 9:00pm-45674-Inscrito Nuevo" u="1"/>
        <s v="Huancayo-ENERO-MIERCOLES-7:00pm a 9:00pm-45675-Inscrito Nuevo" u="1"/>
        <s v="Huancayo-ENERO-MIERCOLES-7:00pm a 9:00pm-45676-Inscrito Nuevo" u="1"/>
        <s v="Huancayo-ENERO-MIERCOLES-7:00pm a 9:00pm-45677-Inscrito Nuevo" u="1"/>
        <s v="Huancayo-ENERO-MIERCOLES-7:00pm a 9:00pm-45678-Inscrito Nuevo" u="1"/>
        <s v="Huancayo-ENERO-SABADOS-7:00pm a 9:00pm-45669-Inscrito Nuevo" u="1"/>
        <s v="Huancayo-ENERO-SABADOS-7:00pm a 9:00pm-45670-Inscrito Nuevo" u="1"/>
        <s v="Huancayo-ENERO-SABADOS-7:00pm a 9:00pm-45671-Inscrito Nuevo" u="1"/>
        <s v="Huancayo-ENERO-SABADOS-7:00pm a 9:00pm-45673-Inscrito Nuevo" u="1"/>
        <s v="Huancayo-ENERO-SABADOS-7:00pm a 9:00pm-45674-Inscrito Nuevo" u="1"/>
        <s v="Huancayo-ENERO-SABADOS-7:00pm a 9:00pm-45675-Inscrito Nuevo" u="1"/>
        <s v="Huancayo-ENERO-SABADOS-7:00pm a 9:00pm-45676-Inscrito Nuevo" u="1"/>
        <s v="Huancayo-ENERO-SABADOS-7:00pm a 9:00pm-45677-Inscrito Nuevo" u="1"/>
        <s v="Huancayo-ENERO-SABADOS-7:00pm a 9:00pm-45678-Inscrito Nuevo" u="1"/>
        <s v="Huancayo-ENERO-SABADOS-7:00pm a 9:00pm-45679-Inscrito Nuevo" u="1"/>
        <s v="Huancayo-ENERO-SABADOS-7:00pm a 9:00pm-45680-Inscrito Nuevo" u="1"/>
        <s v="Huancayo-ENERO-SABADOS-7:00pm a 9:00pm-45681-Inscrito Nuevo" u="1"/>
        <s v="Huancayo-ENERO-SABADOS-7:00pm a 9:00pm-45682-Inscrito Nuevo" u="1"/>
        <s v="Huancayo-ENERO-SABADOS-7:00pm a 9:00pm-45683-Inscrito Nuevo" u="1"/>
        <s v="Huancayo-ENERO-SABADOS-7:00pm a 9:00pm-45684-Inscrito Nuevo" u="1"/>
        <s v="Huancayo-ENERO-SABADOS-7:00pm a 9:00pm-45685-Inscrito Nuevo" u="1"/>
        <m u="1"/>
        <s v="Plantilla-Enero-lunes-7-9pm-45667-Inscrito Nuevo" u="1"/>
        <s v="Plantilla-Enero-Lunes - Miércoles-6:30 - 8:30-45306-Inscrito Nuevo" u="1"/>
        <s v="Plantilla-Enero-Martes - Jueves-6:30 - 8:30-45307-Inscrito Nuevo" u="1"/>
        <s v="Plantilla-Febrero-Martes - Jueves-4:00 - 5:50-45328-Inscrito Nuevo" u="1"/>
        <s v="Plantilla-Abril-Lunes - Miércoles-6:30 - 8:30-45406-Inscrito Nuevo" u="1"/>
        <s v="Plantilla-Mayo-Martes-6:30 - 8:30-45433-Inscrito Nuevo" u="1"/>
        <s v="Plantilla-Junio-Lunes - Miércoles-6:30 - 8:30-45462-Inscrito Nuevo" u="1"/>
        <s v="Plantilla-Julio-Lunes - Miércoles-6:30 - 8:30-45490-Inscrito Nuevo" u="1"/>
        <s v="Plantilla-Septiembre-Lunes - Miércoles-6:30 - 8:30-45551-Inscrito Nuevo" u="1"/>
        <s v="Plantilla-Octubre-Jueves-6:30 - 8:30-45575-Inscrito Nuevo" u="1"/>
        <s v="Plantilla-Noviembre-Lunes - Miércoles-6:30 - 8:30-45602-Inscrito Nuevo" u="1"/>
        <s v="Plantilla-Noviembre-martes-7:30 a 9:30 p.m.-45601-Inscrito Nuevo" u="1"/>
        <s v="Plantilla-Noviembre-martes-7:30 a 9:30 p.m.-45601-Recuperado 2024" u="1"/>
        <s v="Plantilla-Enero-miércoles-7:30 a 9:30 p.m.-45672-Recuperado otro año" u="1"/>
        <s v="Plantilla-Enero-sábado-7:30 a 9:30 p.m.-45672-Recuperado otro año" u="1"/>
        <s v="Plantilla-Enero-sábado-7:30 a 9:30 p.m.-45675-Recuperado otro año" u="1"/>
      </sharedItems>
    </cacheField>
    <cacheField name="¿Cambió de Grupo/Local?" numFmtId="0">
      <sharedItems containsBlank="1" count="4">
        <b v="0"/>
        <s v=""/>
        <m u="1"/>
        <b v="1" u="1"/>
      </sharedItems>
    </cacheField>
    <cacheField name="Días (Fecha Inicio grupo)" numFmtId="0" databaseField="0">
      <fieldGroup base="4">
        <rangePr groupBy="days" startDate="2025-01-11T00:00:00" endDate="2025-02-15T00:00:00"/>
        <groupItems count="368">
          <s v="&lt;11/1/2025"/>
          <s v="1-ene"/>
          <s v="2-ene"/>
          <s v="3-ene"/>
          <s v="4-ene"/>
          <s v="5-ene"/>
          <s v="6-ene"/>
          <s v="7-ene"/>
          <s v="8-ene"/>
          <s v="9-ene"/>
          <s v="10-ene"/>
          <s v="11-ene"/>
          <s v="12-ene"/>
          <s v="13-ene"/>
          <s v="14-ene"/>
          <s v="15-ene"/>
          <s v="16-ene"/>
          <s v="17-ene"/>
          <s v="18-ene"/>
          <s v="19-ene"/>
          <s v="20-ene"/>
          <s v="21-ene"/>
          <s v="22-ene"/>
          <s v="23-ene"/>
          <s v="24-ene"/>
          <s v="25-ene"/>
          <s v="26-ene"/>
          <s v="27-ene"/>
          <s v="28-ene"/>
          <s v="29-ene"/>
          <s v="30-ene"/>
          <s v="31-ene"/>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br"/>
          <s v="2-abr"/>
          <s v="3-abr"/>
          <s v="4-abr"/>
          <s v="5-abr"/>
          <s v="6-abr"/>
          <s v="7-abr"/>
          <s v="8-abr"/>
          <s v="9-abr"/>
          <s v="10-abr"/>
          <s v="11-abr"/>
          <s v="12-abr"/>
          <s v="13-abr"/>
          <s v="14-abr"/>
          <s v="15-abr"/>
          <s v="16-abr"/>
          <s v="17-abr"/>
          <s v="18-abr"/>
          <s v="19-abr"/>
          <s v="20-abr"/>
          <s v="21-abr"/>
          <s v="22-abr"/>
          <s v="23-abr"/>
          <s v="24-abr"/>
          <s v="25-abr"/>
          <s v="26-abr"/>
          <s v="27-abr"/>
          <s v="28-abr"/>
          <s v="29-abr"/>
          <s v="30-ab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go"/>
          <s v="2-ago"/>
          <s v="3-ago"/>
          <s v="4-ago"/>
          <s v="5-ago"/>
          <s v="6-ago"/>
          <s v="7-ago"/>
          <s v="8-ago"/>
          <s v="9-ago"/>
          <s v="10-ago"/>
          <s v="11-ago"/>
          <s v="12-ago"/>
          <s v="13-ago"/>
          <s v="14-ago"/>
          <s v="15-ago"/>
          <s v="16-ago"/>
          <s v="17-ago"/>
          <s v="18-ago"/>
          <s v="19-ago"/>
          <s v="20-ago"/>
          <s v="21-ago"/>
          <s v="22-ago"/>
          <s v="23-ago"/>
          <s v="24-ago"/>
          <s v="25-ago"/>
          <s v="26-ago"/>
          <s v="27-ago"/>
          <s v="28-ago"/>
          <s v="29-ago"/>
          <s v="30-ago"/>
          <s v="31-ago"/>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ic"/>
          <s v="2-dic"/>
          <s v="3-dic"/>
          <s v="4-dic"/>
          <s v="5-dic"/>
          <s v="6-dic"/>
          <s v="7-dic"/>
          <s v="8-dic"/>
          <s v="9-dic"/>
          <s v="10-dic"/>
          <s v="11-dic"/>
          <s v="12-dic"/>
          <s v="13-dic"/>
          <s v="14-dic"/>
          <s v="15-dic"/>
          <s v="16-dic"/>
          <s v="17-dic"/>
          <s v="18-dic"/>
          <s v="19-dic"/>
          <s v="20-dic"/>
          <s v="21-dic"/>
          <s v="22-dic"/>
          <s v="23-dic"/>
          <s v="24-dic"/>
          <s v="25-dic"/>
          <s v="26-dic"/>
          <s v="27-dic"/>
          <s v="28-dic"/>
          <s v="29-dic"/>
          <s v="30-dic"/>
          <s v="31-dic"/>
          <s v="&gt;15/2/2025"/>
        </groupItems>
      </fieldGroup>
    </cacheField>
    <cacheField name="Meses (Fecha Inicio grupo)" numFmtId="0" databaseField="0">
      <fieldGroup base="4">
        <rangePr groupBy="months" startDate="2025-01-11T00:00:00" endDate="2025-02-15T00:00:00"/>
        <groupItems count="14">
          <s v="&lt;11/1/2025"/>
          <s v="ene"/>
          <s v="feb"/>
          <s v="mar"/>
          <s v="abr"/>
          <s v="may"/>
          <s v="jun"/>
          <s v="jul"/>
          <s v="ago"/>
          <s v="sep"/>
          <s v="oct"/>
          <s v="nov"/>
          <s v="dic"/>
          <s v="&gt;15/2/2025"/>
        </groupItems>
      </fieldGroup>
    </cacheField>
  </cacheFields>
  <extLst>
    <ext xmlns:x14="http://schemas.microsoft.com/office/spreadsheetml/2009/9/main" uri="{725AE2AE-9491-48be-B2B4-4EB974FC3084}">
      <x14:pivotCacheDefinition pivotCacheId="1954286075"/>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27.368942013891" createdVersion="8" refreshedVersion="8" minRefreshableVersion="3" recordCount="1100" xr:uid="{64EE435A-9F68-4C7A-9427-597B05E3D4A5}">
  <cacheSource type="worksheet">
    <worksheetSource name="Tabla1[[Curso]:[Fecha Alta como miembro]]"/>
  </cacheSource>
  <cacheFields count="64">
    <cacheField name="Curso" numFmtId="0">
      <sharedItems containsBlank="1"/>
    </cacheField>
    <cacheField name="Mes Inscrito" numFmtId="0">
      <sharedItems containsBlank="1"/>
    </cacheField>
    <cacheField name="Dia de clases Inscrito" numFmtId="49">
      <sharedItems containsBlank="1"/>
    </cacheField>
    <cacheField name="Horario Inscrito" numFmtId="49">
      <sharedItems containsBlank="1" count="5">
        <s v="7:00pm a 9:00pm"/>
        <s v="5:00 -7:00"/>
        <s v="5:00 -7:01"/>
        <s v="5:00 -7:02"/>
        <m/>
      </sharedItems>
    </cacheField>
    <cacheField name="Fecha Inicio grupo" numFmtId="14">
      <sharedItems containsNonDate="0" containsDate="1" containsString="0" containsBlank="1" minDate="2025-01-11T00:00:00" maxDate="2025-02-15T00:00:00" count="21">
        <d v="2025-01-13T00:00:00"/>
        <d v="2025-01-15T00:00:00"/>
        <d v="2025-01-11T00:00:00"/>
        <d v="2025-02-11T00:00:00"/>
        <d v="2025-02-14T00:00:00"/>
        <m/>
        <d v="2025-01-16T00:00:00" u="1"/>
        <d v="2025-01-17T00:00:00" u="1"/>
        <d v="2025-01-18T00:00:00" u="1"/>
        <d v="2025-01-19T00:00:00" u="1"/>
        <d v="2025-01-20T00:00:00" u="1"/>
        <d v="2025-01-21T00:00:00" u="1"/>
        <d v="2025-01-12T00:00:00" u="1"/>
        <d v="2025-01-14T00:00:00" u="1"/>
        <d v="2025-01-22T00:00:00" u="1"/>
        <d v="2025-01-23T00:00:00" u="1"/>
        <d v="2025-01-24T00:00:00" u="1"/>
        <d v="2025-01-25T00:00:00" u="1"/>
        <d v="2025-01-26T00:00:00" u="1"/>
        <d v="2025-01-27T00:00:00" u="1"/>
        <d v="2025-01-28T00:00:00" u="1"/>
      </sharedItems>
      <fieldGroup par="63"/>
    </cacheField>
    <cacheField name="Asistente del Grupo" numFmtId="14">
      <sharedItems containsNonDate="0" containsString="0" containsBlank="1"/>
    </cacheField>
    <cacheField name="DNI / CE" numFmtId="49">
      <sharedItems containsBlank="1"/>
    </cacheField>
    <cacheField name="Nombres" numFmtId="0">
      <sharedItems containsBlank="1"/>
    </cacheField>
    <cacheField name="Apellidos" numFmtId="0">
      <sharedItems containsBlank="1"/>
    </cacheField>
    <cacheField name="Celular" numFmtId="0">
      <sharedItems containsString="0" containsBlank="1" containsNumber="1" containsInteger="1" minValue="902024682" maxValue="993247044"/>
    </cacheField>
    <cacheField name="Correo" numFmtId="0">
      <sharedItems containsBlank="1"/>
    </cacheField>
    <cacheField name="Fecha de nac" numFmtId="14">
      <sharedItems containsNonDate="0" containsDate="1" containsString="0" containsBlank="1" minDate="1967-03-15T00:00:00" maxDate="2008-04-30T00:00:00"/>
    </cacheField>
    <cacheField name="Edad" numFmtId="0">
      <sharedItems containsMixedTypes="1" containsNumber="1" containsInteger="1" minValue="16" maxValue="57"/>
    </cacheField>
    <cacheField name="Grupo" numFmtId="0">
      <sharedItems containsBlank="1"/>
    </cacheField>
    <cacheField name="Tipo Incrito" numFmtId="0">
      <sharedItems containsBlank="1"/>
    </cacheField>
    <cacheField name="Fecha Cambio Grupo" numFmtId="0">
      <sharedItems containsNonDate="0" containsString="0" containsBlank="1"/>
    </cacheField>
    <cacheField name="Mes  _x000a_(1er grupo inscrito)" numFmtId="0">
      <sharedItems containsBlank="1"/>
    </cacheField>
    <cacheField name="Dia Clases_x000a_(1er grupo inscrito)" numFmtId="0">
      <sharedItems containsBlank="1"/>
    </cacheField>
    <cacheField name="Horario_x000a_(1er grupo inscrito)" numFmtId="0">
      <sharedItems containsBlank="1"/>
    </cacheField>
    <cacheField name="Fecha 3ra clase" numFmtId="14">
      <sharedItems containsDate="1" containsMixedTypes="1" minDate="2025-01-25T00:00:00" maxDate="2025-03-01T00:00:00"/>
    </cacheField>
    <cacheField name="Fecha Finalización" numFmtId="14">
      <sharedItems containsDate="1" containsMixedTypes="1" minDate="2025-04-11T00:00:00" maxDate="2025-05-15T00:00:00"/>
    </cacheField>
    <cacheField name="Ética" numFmtId="0">
      <sharedItems containsBlank="1"/>
    </cacheField>
    <cacheField name="Soc - FH" numFmtId="0">
      <sharedItems containsBlank="1"/>
    </cacheField>
    <cacheField name="sem 01" numFmtId="0">
      <sharedItems containsBlank="1"/>
    </cacheField>
    <cacheField name="sem 02" numFmtId="0">
      <sharedItems containsBlank="1"/>
    </cacheField>
    <cacheField name="sem 03" numFmtId="0">
      <sharedItems containsBlank="1"/>
    </cacheField>
    <cacheField name="sem 04" numFmtId="0">
      <sharedItems containsBlank="1"/>
    </cacheField>
    <cacheField name="sem 05" numFmtId="0">
      <sharedItems containsBlank="1"/>
    </cacheField>
    <cacheField name="sem 06" numFmtId="0">
      <sharedItems containsBlank="1"/>
    </cacheField>
    <cacheField name="sem 07" numFmtId="0">
      <sharedItems containsBlank="1"/>
    </cacheField>
    <cacheField name="sem 08" numFmtId="0">
      <sharedItems containsBlank="1"/>
    </cacheField>
    <cacheField name="sem 09" numFmtId="0">
      <sharedItems containsBlank="1"/>
    </cacheField>
    <cacheField name="sem 10" numFmtId="0">
      <sharedItems containsNonDate="0" containsString="0" containsBlank="1"/>
    </cacheField>
    <cacheField name="sem 11" numFmtId="0">
      <sharedItems containsNonDate="0" containsString="0" containsBlank="1"/>
    </cacheField>
    <cacheField name="sem 12" numFmtId="0">
      <sharedItems containsNonDate="0" containsString="0" containsBlank="1"/>
    </cacheField>
    <cacheField name="sem 13" numFmtId="0">
      <sharedItems containsNonDate="0" containsString="0" containsBlank="1"/>
    </cacheField>
    <cacheField name="sem 14" numFmtId="0">
      <sharedItems containsNonDate="0" containsString="0" containsBlank="1"/>
    </cacheField>
    <cacheField name="sem 15" numFmtId="0">
      <sharedItems containsNonDate="0" containsString="0" containsBlank="1"/>
    </cacheField>
    <cacheField name="sem 16" numFmtId="0">
      <sharedItems containsNonDate="0" containsString="0" containsBlank="1"/>
    </cacheField>
    <cacheField name="Fecha Baja Probacionista" numFmtId="0">
      <sharedItems containsNonDate="0" containsString="0" containsBlank="1"/>
    </cacheField>
    <cacheField name="Considerado en 3ra clase _x000a_(regla automática)" numFmtId="0">
      <sharedItems/>
    </cacheField>
    <cacheField name="¿Finalizó el Curso?" numFmtId="0">
      <sharedItems containsNonDate="0" containsString="0" containsBlank="1"/>
    </cacheField>
    <cacheField name="¿Pasó a miembro?" numFmtId="0">
      <sharedItems containsNonDate="0" containsString="0" containsBlank="1"/>
    </cacheField>
    <cacheField name="Mes de Alta como miembro" numFmtId="0">
      <sharedItems containsNonDate="0" containsString="0" containsBlank="1"/>
    </cacheField>
    <cacheField name="Motivo, en caso no pase a miembro o no concluya el curso" numFmtId="0">
      <sharedItems containsNonDate="0" containsString="0" containsBlank="1"/>
    </cacheField>
    <cacheField name="Comentario adicional" numFmtId="0">
      <sharedItems containsBlank="1"/>
    </cacheField>
    <cacheField name="Fecha 1er mes como miembro" numFmtId="0">
      <sharedItems containsNonDate="0" containsString="0" containsBlank="1"/>
    </cacheField>
    <cacheField name="¿Continúa como miembro al finalizar 1er mes?" numFmtId="0">
      <sharedItems containsNonDate="0" containsString="0" containsBlank="1"/>
    </cacheField>
    <cacheField name="Fecha 2do mes como miembro" numFmtId="14">
      <sharedItems containsDate="1" containsMixedTypes="1" minDate="2025-06-30T00:00:00" maxDate="2025-08-01T00:00:00"/>
    </cacheField>
    <cacheField name="¿Continúa como miembro al finalizar 2do mes?" numFmtId="0">
      <sharedItems containsNonDate="0" containsString="0" containsBlank="1"/>
    </cacheField>
    <cacheField name="Fecha 3er fin mes" numFmtId="14">
      <sharedItems containsDate="1" containsMixedTypes="1" minDate="2025-07-31T00:00:00" maxDate="2025-09-01T00:00:00"/>
    </cacheField>
    <cacheField name="¿Continúa como miembro al finalizar 3er mes?" numFmtId="0">
      <sharedItems containsNonDate="0" containsString="0" containsBlank="1"/>
    </cacheField>
    <cacheField name="Expectativa" numFmtId="0">
      <sharedItems containsNonDate="0" containsString="0" containsBlank="1"/>
    </cacheField>
    <cacheField name="Medio por el que se inscribio" numFmtId="0">
      <sharedItems containsNonDate="0" containsString="0" containsBlank="1"/>
    </cacheField>
    <cacheField name="Uso Sistemas" numFmtId="14">
      <sharedItems/>
    </cacheField>
    <cacheField name="Llave grupo" numFmtId="0">
      <sharedItems/>
    </cacheField>
    <cacheField name="Curso2" numFmtId="0">
      <sharedItems/>
    </cacheField>
    <cacheField name="llave2" numFmtId="0">
      <sharedItems/>
    </cacheField>
    <cacheField name="¿Cambió de Grupo/Local?" numFmtId="0">
      <sharedItems/>
    </cacheField>
    <cacheField name="Fecha Alta 4ta o 8va sem." numFmtId="166">
      <sharedItems containsDate="1" containsMixedTypes="1" minDate="2025-02-01T00:00:00" maxDate="2025-03-08T00:00:00"/>
    </cacheField>
    <cacheField name="Es Alta a 4ta o 8va semana?" numFmtId="166">
      <sharedItems/>
    </cacheField>
    <cacheField name="Fecha Alta como miembro" numFmtId="166">
      <sharedItems/>
    </cacheField>
    <cacheField name="Días (Fecha Inicio grupo)" numFmtId="0" databaseField="0">
      <fieldGroup base="4">
        <rangePr groupBy="days" startDate="2025-01-11T00:00:00" endDate="2025-02-15T00:00:00"/>
        <groupItems count="368">
          <s v="&lt;11/1/2025"/>
          <s v="1-ene"/>
          <s v="2-ene"/>
          <s v="3-ene"/>
          <s v="4-ene"/>
          <s v="5-ene"/>
          <s v="6-ene"/>
          <s v="7-ene"/>
          <s v="8-ene"/>
          <s v="9-ene"/>
          <s v="10-ene"/>
          <s v="11-ene"/>
          <s v="12-ene"/>
          <s v="13-ene"/>
          <s v="14-ene"/>
          <s v="15-ene"/>
          <s v="16-ene"/>
          <s v="17-ene"/>
          <s v="18-ene"/>
          <s v="19-ene"/>
          <s v="20-ene"/>
          <s v="21-ene"/>
          <s v="22-ene"/>
          <s v="23-ene"/>
          <s v="24-ene"/>
          <s v="25-ene"/>
          <s v="26-ene"/>
          <s v="27-ene"/>
          <s v="28-ene"/>
          <s v="29-ene"/>
          <s v="30-ene"/>
          <s v="31-ene"/>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br"/>
          <s v="2-abr"/>
          <s v="3-abr"/>
          <s v="4-abr"/>
          <s v="5-abr"/>
          <s v="6-abr"/>
          <s v="7-abr"/>
          <s v="8-abr"/>
          <s v="9-abr"/>
          <s v="10-abr"/>
          <s v="11-abr"/>
          <s v="12-abr"/>
          <s v="13-abr"/>
          <s v="14-abr"/>
          <s v="15-abr"/>
          <s v="16-abr"/>
          <s v="17-abr"/>
          <s v="18-abr"/>
          <s v="19-abr"/>
          <s v="20-abr"/>
          <s v="21-abr"/>
          <s v="22-abr"/>
          <s v="23-abr"/>
          <s v="24-abr"/>
          <s v="25-abr"/>
          <s v="26-abr"/>
          <s v="27-abr"/>
          <s v="28-abr"/>
          <s v="29-abr"/>
          <s v="30-ab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go"/>
          <s v="2-ago"/>
          <s v="3-ago"/>
          <s v="4-ago"/>
          <s v="5-ago"/>
          <s v="6-ago"/>
          <s v="7-ago"/>
          <s v="8-ago"/>
          <s v="9-ago"/>
          <s v="10-ago"/>
          <s v="11-ago"/>
          <s v="12-ago"/>
          <s v="13-ago"/>
          <s v="14-ago"/>
          <s v="15-ago"/>
          <s v="16-ago"/>
          <s v="17-ago"/>
          <s v="18-ago"/>
          <s v="19-ago"/>
          <s v="20-ago"/>
          <s v="21-ago"/>
          <s v="22-ago"/>
          <s v="23-ago"/>
          <s v="24-ago"/>
          <s v="25-ago"/>
          <s v="26-ago"/>
          <s v="27-ago"/>
          <s v="28-ago"/>
          <s v="29-ago"/>
          <s v="30-ago"/>
          <s v="31-ago"/>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ic"/>
          <s v="2-dic"/>
          <s v="3-dic"/>
          <s v="4-dic"/>
          <s v="5-dic"/>
          <s v="6-dic"/>
          <s v="7-dic"/>
          <s v="8-dic"/>
          <s v="9-dic"/>
          <s v="10-dic"/>
          <s v="11-dic"/>
          <s v="12-dic"/>
          <s v="13-dic"/>
          <s v="14-dic"/>
          <s v="15-dic"/>
          <s v="16-dic"/>
          <s v="17-dic"/>
          <s v="18-dic"/>
          <s v="19-dic"/>
          <s v="20-dic"/>
          <s v="21-dic"/>
          <s v="22-dic"/>
          <s v="23-dic"/>
          <s v="24-dic"/>
          <s v="25-dic"/>
          <s v="26-dic"/>
          <s v="27-dic"/>
          <s v="28-dic"/>
          <s v="29-dic"/>
          <s v="30-dic"/>
          <s v="31-dic"/>
          <s v="&gt;15/2/2025"/>
        </groupItems>
      </fieldGroup>
    </cacheField>
    <cacheField name="Meses (Fecha Inicio grupo)" numFmtId="0" databaseField="0">
      <fieldGroup base="4">
        <rangePr groupBy="months" startDate="2025-01-11T00:00:00" endDate="2025-02-15T00:00:00"/>
        <groupItems count="14">
          <s v="&lt;11/1/2025"/>
          <s v="ene"/>
          <s v="feb"/>
          <s v="mar"/>
          <s v="abr"/>
          <s v="may"/>
          <s v="jun"/>
          <s v="jul"/>
          <s v="ago"/>
          <s v="sep"/>
          <s v="oct"/>
          <s v="nov"/>
          <s v="dic"/>
          <s v="&gt;15/2/202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
  <r>
    <x v="0"/>
    <x v="0"/>
    <x v="0"/>
    <x v="0"/>
    <x v="0"/>
    <x v="0"/>
    <s v="EDUARDO AQUINO"/>
    <s v="EDUARDO AQUINO"/>
    <n v="19"/>
    <m/>
    <n v="12"/>
    <n v="9"/>
    <n v="15"/>
    <n v="19"/>
    <n v="18"/>
    <n v="14"/>
    <n v="14"/>
    <n v="5"/>
    <n v="0"/>
    <n v="0"/>
    <n v="0"/>
    <n v="0"/>
    <n v="0"/>
    <n v="0"/>
    <n v="0"/>
    <n v="0"/>
    <n v="0"/>
  </r>
  <r>
    <x v="1"/>
    <x v="0"/>
    <x v="1"/>
    <x v="0"/>
    <x v="0"/>
    <x v="0"/>
    <s v="EDUARDO MONGE"/>
    <s v="EDUARDO MONGE"/>
    <n v="9"/>
    <m/>
    <n v="5"/>
    <n v="5"/>
    <n v="9"/>
    <n v="7"/>
    <n v="7"/>
    <n v="7"/>
    <n v="5"/>
    <n v="3"/>
    <n v="5"/>
    <n v="0"/>
    <n v="0"/>
    <n v="0"/>
    <n v="0"/>
    <n v="0"/>
    <n v="0"/>
    <n v="0"/>
    <n v="0"/>
  </r>
  <r>
    <x v="2"/>
    <x v="0"/>
    <x v="2"/>
    <x v="0"/>
    <x v="0"/>
    <x v="0"/>
    <s v="ZAIDA SALVADOR"/>
    <s v="ZAIDA SALVADOR"/>
    <n v="6"/>
    <m/>
    <n v="4"/>
    <n v="6"/>
    <n v="5"/>
    <n v="5"/>
    <n v="0"/>
    <n v="0"/>
    <n v="0"/>
    <n v="0"/>
    <n v="0"/>
    <n v="0"/>
    <n v="0"/>
    <n v="0"/>
    <n v="0"/>
    <n v="0"/>
    <n v="0"/>
    <n v="0"/>
    <n v="0"/>
  </r>
  <r>
    <x v="3"/>
    <x v="0"/>
    <x v="2"/>
    <x v="0"/>
    <x v="0"/>
    <x v="0"/>
    <s v="EDUARDO AQUINO"/>
    <s v="ZAIDA SALVADOR"/>
    <n v="1"/>
    <m/>
    <n v="0"/>
    <n v="0"/>
    <n v="1"/>
    <n v="1"/>
    <n v="1"/>
    <n v="1"/>
    <n v="1"/>
    <n v="0"/>
    <n v="0"/>
    <n v="0"/>
    <n v="0"/>
    <n v="0"/>
    <n v="0"/>
    <n v="0"/>
    <n v="0"/>
    <n v="0"/>
    <n v="0"/>
  </r>
  <r>
    <x v="4"/>
    <x v="0"/>
    <x v="3"/>
    <x v="1"/>
    <x v="0"/>
    <x v="0"/>
    <s v="EBEN EZER BENDEZU"/>
    <s v="EBEN EZER BENDEZU"/>
    <n v="5"/>
    <m/>
    <n v="4"/>
    <n v="5"/>
    <n v="4"/>
    <n v="4"/>
    <n v="0"/>
    <n v="0"/>
    <n v="0"/>
    <n v="0"/>
    <n v="0"/>
    <n v="0"/>
    <n v="0"/>
    <n v="0"/>
    <n v="0"/>
    <n v="0"/>
    <n v="0"/>
    <n v="0"/>
    <n v="0"/>
  </r>
  <r>
    <x v="5"/>
    <x v="0"/>
    <x v="4"/>
    <x v="1"/>
    <x v="0"/>
    <x v="0"/>
    <s v="EDUARDO AQUINO"/>
    <s v="EDUARDO AQUINO"/>
    <n v="1"/>
    <m/>
    <n v="1"/>
    <n v="1"/>
    <n v="0"/>
    <n v="0"/>
    <n v="0"/>
    <n v="0"/>
    <n v="0"/>
    <n v="0"/>
    <n v="0"/>
    <n v="0"/>
    <n v="0"/>
    <n v="0"/>
    <n v="0"/>
    <n v="0"/>
    <n v="0"/>
    <n v="0"/>
    <n v="0"/>
  </r>
  <r>
    <x v="6"/>
    <x v="0"/>
    <x v="4"/>
    <x v="1"/>
    <x v="0"/>
    <x v="0"/>
    <s v="EDUARDO AQUINO"/>
    <s v="EDUARDO AQUINO"/>
    <n v="1"/>
    <m/>
    <n v="0"/>
    <n v="0"/>
    <n v="0"/>
    <n v="0"/>
    <n v="0"/>
    <n v="0"/>
    <n v="0"/>
    <n v="0"/>
    <n v="0"/>
    <n v="0"/>
    <n v="0"/>
    <n v="0"/>
    <n v="0"/>
    <n v="0"/>
    <n v="0"/>
    <n v="0"/>
    <n v="0"/>
  </r>
  <r>
    <x v="7"/>
    <x v="0"/>
    <x v="4"/>
    <x v="1"/>
    <x v="0"/>
    <x v="0"/>
    <s v="EDUARDO AQUINO"/>
    <s v="EDUARDO AQUINO"/>
    <n v="1"/>
    <m/>
    <n v="0"/>
    <n v="0"/>
    <n v="0"/>
    <n v="0"/>
    <n v="0"/>
    <n v="0"/>
    <n v="0"/>
    <n v="0"/>
    <n v="0"/>
    <n v="0"/>
    <n v="0"/>
    <n v="0"/>
    <n v="0"/>
    <n v="0"/>
    <n v="0"/>
    <n v="0"/>
    <n v="0"/>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1"/>
    <x v="1"/>
    <s v=""/>
    <s v=""/>
    <s v=""/>
    <m/>
    <s v=""/>
    <s v=""/>
    <s v=""/>
    <s v=""/>
    <s v=""/>
    <s v=""/>
    <s v=""/>
    <s v=""/>
    <s v=""/>
    <s v=""/>
    <s v=""/>
    <s v=""/>
    <s v=""/>
    <s v=""/>
    <s v=""/>
    <s v=""/>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8"/>
    <x v="1"/>
    <x v="5"/>
    <x v="2"/>
    <x v="2"/>
    <x v="1"/>
    <s v=""/>
    <s v=""/>
    <s v=""/>
    <m/>
    <s v=""/>
    <s v=""/>
    <s v=""/>
    <s v=""/>
    <s v=""/>
    <s v=""/>
    <s v=""/>
    <s v=""/>
    <s v=""/>
    <s v=""/>
    <s v=""/>
    <s v=""/>
    <m/>
    <m/>
    <m/>
    <m/>
    <s v=""/>
  </r>
  <r>
    <x v="9"/>
    <x v="2"/>
    <x v="6"/>
    <x v="3"/>
    <x v="2"/>
    <x v="2"/>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4">
  <r>
    <s v="Huancayo-ENERO-SABADOS-7:00pm a 9:00pm-45668-Inscrito Nuevo"/>
    <x v="0"/>
    <x v="0"/>
    <x v="0"/>
    <s v="2025"/>
    <x v="0"/>
    <x v="0"/>
    <x v="0"/>
    <n v="19"/>
    <m/>
    <n v="12"/>
    <n v="9"/>
    <n v="15"/>
    <n v="19"/>
    <n v="18"/>
    <n v="14"/>
    <n v="14"/>
    <n v="5"/>
    <n v="0"/>
    <n v="0"/>
    <n v="0"/>
    <n v="0"/>
    <n v="0"/>
    <n v="0"/>
    <n v="0"/>
    <n v="0"/>
    <n v="0"/>
  </r>
  <r>
    <s v="Huancayo-ENERO-LUNES-7:00pm a 9:00pm-45670-Inscrito Nuevo"/>
    <x v="0"/>
    <x v="1"/>
    <x v="0"/>
    <s v="2025"/>
    <x v="0"/>
    <x v="1"/>
    <x v="1"/>
    <n v="9"/>
    <m/>
    <n v="5"/>
    <n v="5"/>
    <n v="9"/>
    <n v="7"/>
    <n v="7"/>
    <n v="7"/>
    <n v="5"/>
    <n v="3"/>
    <n v="5"/>
    <n v="0"/>
    <n v="0"/>
    <n v="0"/>
    <n v="0"/>
    <n v="0"/>
    <n v="0"/>
    <n v="0"/>
    <n v="0"/>
  </r>
  <r>
    <s v="Huancayo-ENERO-MIERCOLES-7:00pm a 9:00pm-45672-Inscrito Nuevo"/>
    <x v="0"/>
    <x v="2"/>
    <x v="0"/>
    <s v="2025"/>
    <x v="0"/>
    <x v="2"/>
    <x v="2"/>
    <n v="6"/>
    <m/>
    <n v="4"/>
    <n v="6"/>
    <n v="5"/>
    <n v="5"/>
    <n v="0"/>
    <n v="0"/>
    <n v="0"/>
    <n v="0"/>
    <n v="0"/>
    <n v="0"/>
    <n v="0"/>
    <n v="0"/>
    <n v="0"/>
    <n v="0"/>
    <n v="0"/>
    <n v="0"/>
    <n v="0"/>
  </r>
  <r>
    <s v="Huancayo-ENERO-SABADOS-7:00pm a 9:00pm-45672-Inscrito Nuevo"/>
    <x v="0"/>
    <x v="2"/>
    <x v="0"/>
    <s v="2025"/>
    <x v="0"/>
    <x v="0"/>
    <x v="2"/>
    <n v="1"/>
    <m/>
    <n v="0"/>
    <n v="0"/>
    <n v="1"/>
    <n v="1"/>
    <n v="1"/>
    <n v="1"/>
    <n v="1"/>
    <n v="0"/>
    <n v="0"/>
    <n v="0"/>
    <n v="0"/>
    <n v="0"/>
    <n v="0"/>
    <n v="0"/>
    <n v="0"/>
    <n v="0"/>
    <n v="0"/>
  </r>
  <r>
    <s v="Huancayo-Febrero-Martes-7:00pm a 9:00pm-45699-Inscrito Nuevo"/>
    <x v="0"/>
    <x v="3"/>
    <x v="1"/>
    <s v="2025"/>
    <x v="0"/>
    <x v="3"/>
    <x v="3"/>
    <n v="5"/>
    <m/>
    <n v="4"/>
    <n v="5"/>
    <n v="4"/>
    <n v="4"/>
    <n v="0"/>
    <n v="0"/>
    <n v="0"/>
    <n v="0"/>
    <n v="0"/>
    <n v="0"/>
    <n v="0"/>
    <n v="0"/>
    <n v="0"/>
    <n v="0"/>
    <n v="0"/>
    <n v="0"/>
    <n v="0"/>
  </r>
  <r>
    <s v="Huancayo-Febrero-VIERNES-5:00 -7:00-45702-Inscrito Nuevo"/>
    <x v="0"/>
    <x v="4"/>
    <x v="1"/>
    <s v="2025"/>
    <x v="0"/>
    <x v="0"/>
    <x v="0"/>
    <n v="1"/>
    <m/>
    <n v="1"/>
    <n v="1"/>
    <n v="0"/>
    <n v="0"/>
    <n v="0"/>
    <n v="0"/>
    <n v="0"/>
    <n v="0"/>
    <n v="0"/>
    <n v="0"/>
    <n v="0"/>
    <n v="0"/>
    <n v="0"/>
    <n v="0"/>
    <n v="0"/>
    <n v="0"/>
    <n v="0"/>
  </r>
  <r>
    <s v="Huancayo-Marzo-VIERNES-5:00 -7:01-45702-Inscrito Nuevo"/>
    <x v="0"/>
    <x v="4"/>
    <x v="1"/>
    <s v="2025"/>
    <x v="0"/>
    <x v="0"/>
    <x v="0"/>
    <n v="1"/>
    <m/>
    <n v="0"/>
    <n v="0"/>
    <n v="0"/>
    <n v="0"/>
    <n v="0"/>
    <n v="0"/>
    <n v="0"/>
    <n v="0"/>
    <n v="0"/>
    <n v="0"/>
    <n v="0"/>
    <n v="0"/>
    <n v="0"/>
    <n v="0"/>
    <n v="0"/>
    <n v="0"/>
    <n v="0"/>
  </r>
  <r>
    <s v="Huancayo-Abril-VIERNES-5:00 -7:02-45702-Inscrito Nuevo"/>
    <x v="0"/>
    <x v="4"/>
    <x v="1"/>
    <s v="2025"/>
    <x v="0"/>
    <x v="0"/>
    <x v="0"/>
    <n v="1"/>
    <m/>
    <n v="0"/>
    <n v="0"/>
    <n v="0"/>
    <n v="0"/>
    <n v="0"/>
    <n v="0"/>
    <n v="0"/>
    <n v="0"/>
    <n v="0"/>
    <n v="0"/>
    <n v="0"/>
    <n v="0"/>
    <n v="0"/>
    <n v="0"/>
    <n v="0"/>
    <n v="0"/>
    <n v="0"/>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0">
  <r>
    <x v="0"/>
    <x v="0"/>
    <x v="0"/>
    <x v="0"/>
    <x v="0"/>
    <m/>
    <s v="60901371"/>
    <s v="CRISTHOFER JUAN "/>
    <s v="ROJAS CRUZ"/>
    <n v="961702438"/>
    <s v="qwecris404@gmail.com"/>
    <d v="2006-10-22T00:00:00"/>
    <n v="18"/>
    <s v="Amon I"/>
    <x v="0"/>
    <m/>
    <s v="ENERO"/>
    <s v="LUNES"/>
    <s v="7:00pm a 9:00pm"/>
    <d v="2025-01-27T00:00:00"/>
    <d v="2025-04-13T00:00:00"/>
    <x v="0"/>
    <x v="0"/>
    <s v="P"/>
    <s v="P"/>
    <s v="P"/>
    <s v="P"/>
    <s v="P"/>
    <s v="P"/>
    <s v="P"/>
    <s v="P"/>
    <s v="P"/>
    <m/>
    <m/>
    <m/>
    <m/>
    <m/>
    <m/>
    <m/>
    <m/>
    <s v="Asistió"/>
    <m/>
    <m/>
    <m/>
    <m/>
    <m/>
    <m/>
    <m/>
    <d v="2025-06-30T00:00:00"/>
    <m/>
    <d v="2025-07-31T00:00:00"/>
    <m/>
    <m/>
    <m/>
    <s v="PPP"/>
    <s v="Huancayo-ENERO-LUNES-7:00pma9:00pm-45670"/>
    <s v="Oratoria y Filosofía"/>
    <x v="0"/>
    <x v="0"/>
  </r>
  <r>
    <x v="0"/>
    <x v="0"/>
    <x v="0"/>
    <x v="0"/>
    <x v="0"/>
    <m/>
    <s v="77670844"/>
    <s v="DANIELA BELÉN"/>
    <s v="MEZA JANAMPA"/>
    <n v="965445410"/>
    <s v="mezd0902@gmail.com"/>
    <d v="2006-10-22T00:00:00"/>
    <n v="18"/>
    <s v="Amon I"/>
    <x v="0"/>
    <m/>
    <s v="ENERO"/>
    <s v="LUNES"/>
    <s v="7:00pm a 9:00pm"/>
    <d v="2025-01-27T00:00:00"/>
    <d v="2025-04-13T00:00:00"/>
    <x v="0"/>
    <x v="0"/>
    <s v="P"/>
    <s v="F"/>
    <s v="P"/>
    <s v="P"/>
    <s v="P"/>
    <s v="P"/>
    <s v="F"/>
    <s v="F"/>
    <s v="F"/>
    <m/>
    <m/>
    <m/>
    <m/>
    <m/>
    <m/>
    <m/>
    <m/>
    <s v="Asistió"/>
    <m/>
    <m/>
    <m/>
    <m/>
    <m/>
    <m/>
    <m/>
    <d v="2025-06-30T00:00:00"/>
    <m/>
    <d v="2025-07-31T00:00:00"/>
    <m/>
    <m/>
    <m/>
    <s v="PFP"/>
    <s v="Huancayo-ENERO-LUNES-7:00pma9:00pm-45670"/>
    <s v="Oratoria y Filosofía"/>
    <x v="0"/>
    <x v="0"/>
  </r>
  <r>
    <x v="0"/>
    <x v="0"/>
    <x v="0"/>
    <x v="0"/>
    <x v="0"/>
    <m/>
    <s v="61012643"/>
    <s v="ANDREA YAMILE "/>
    <s v="QUISPE YNOQUIO"/>
    <n v="973124491"/>
    <s v="andrea16qi@gmail.com"/>
    <d v="2006-02-09T00:00:00"/>
    <n v="19"/>
    <s v="Amon I"/>
    <x v="0"/>
    <m/>
    <s v="ENERO"/>
    <s v="LUNES"/>
    <s v="7:00pm a 9:00pm"/>
    <d v="2025-01-27T00:00:00"/>
    <d v="2025-04-13T00:00:00"/>
    <x v="0"/>
    <x v="0"/>
    <s v="P"/>
    <s v="P"/>
    <s v="P"/>
    <s v="P"/>
    <s v="P"/>
    <s v="P"/>
    <s v="P"/>
    <s v="P"/>
    <s v="P"/>
    <m/>
    <m/>
    <m/>
    <m/>
    <m/>
    <m/>
    <m/>
    <m/>
    <s v="Asistió"/>
    <m/>
    <m/>
    <m/>
    <m/>
    <m/>
    <m/>
    <m/>
    <d v="2025-06-30T00:00:00"/>
    <m/>
    <d v="2025-07-31T00:00:00"/>
    <m/>
    <m/>
    <m/>
    <s v="PPP"/>
    <s v="Huancayo-ENERO-LUNES-7:00pma9:00pm-45670"/>
    <s v="Oratoria y Filosofía"/>
    <x v="0"/>
    <x v="0"/>
  </r>
  <r>
    <x v="0"/>
    <x v="0"/>
    <x v="0"/>
    <x v="0"/>
    <x v="0"/>
    <m/>
    <s v="7555861"/>
    <s v="MIRARY ANTUANET"/>
    <s v="CONTRERAS FABIAN"/>
    <n v="944022767"/>
    <s v="milaryconfa.2005@gmail.com"/>
    <d v="2007-05-16T00:00:00"/>
    <n v="17"/>
    <s v="Amon I"/>
    <x v="0"/>
    <m/>
    <s v="ENERO"/>
    <s v="LUNES"/>
    <s v="7:00pm a 9:00pm"/>
    <d v="2025-01-27T00:00:00"/>
    <d v="2025-04-13T00:00:00"/>
    <x v="0"/>
    <x v="0"/>
    <s v="P"/>
    <s v="P"/>
    <s v="P"/>
    <s v="P"/>
    <s v="P"/>
    <s v="P"/>
    <s v="P"/>
    <s v="F"/>
    <s v="P"/>
    <m/>
    <m/>
    <m/>
    <m/>
    <m/>
    <m/>
    <m/>
    <m/>
    <s v="Asistió"/>
    <m/>
    <m/>
    <m/>
    <m/>
    <m/>
    <m/>
    <m/>
    <d v="2025-06-30T00:00:00"/>
    <m/>
    <d v="2025-07-31T00:00:00"/>
    <m/>
    <m/>
    <m/>
    <s v="PPP"/>
    <s v="Huancayo-ENERO-LUNES-7:00pma9:00pm-45670"/>
    <s v="Oratoria y Filosofía"/>
    <x v="0"/>
    <x v="0"/>
  </r>
  <r>
    <x v="0"/>
    <x v="0"/>
    <x v="0"/>
    <x v="0"/>
    <x v="0"/>
    <m/>
    <s v="60932779"/>
    <s v="RICHARD ANTONY"/>
    <s v="HIDALGO MONTES"/>
    <n v="932229114"/>
    <s v="rantonyhidalgom@gmail.com "/>
    <d v="2005-01-09T00:00:00"/>
    <n v="20"/>
    <s v="Amon I"/>
    <x v="0"/>
    <m/>
    <s v="ENERO"/>
    <s v="LUNES"/>
    <s v="7:00pm a 9:00pm"/>
    <d v="2025-01-27T00:00:00"/>
    <d v="2025-04-13T00:00:00"/>
    <x v="0"/>
    <x v="0"/>
    <s v="F"/>
    <s v="P"/>
    <s v="P"/>
    <s v="P"/>
    <s v="P"/>
    <s v="P"/>
    <s v="F"/>
    <s v="F"/>
    <s v="P"/>
    <m/>
    <m/>
    <m/>
    <m/>
    <m/>
    <m/>
    <m/>
    <m/>
    <s v="Asistió"/>
    <m/>
    <m/>
    <m/>
    <m/>
    <m/>
    <m/>
    <m/>
    <d v="2025-06-30T00:00:00"/>
    <m/>
    <d v="2025-07-31T00:00:00"/>
    <m/>
    <m/>
    <m/>
    <s v="FPP"/>
    <s v="Huancayo-ENERO-LUNES-7:00pma9:00pm-45670"/>
    <s v="Oratoria y Filosofía"/>
    <x v="0"/>
    <x v="0"/>
  </r>
  <r>
    <x v="0"/>
    <x v="0"/>
    <x v="0"/>
    <x v="0"/>
    <x v="0"/>
    <m/>
    <s v="73639754"/>
    <s v="KAREN NICOLE "/>
    <s v="MELCHOR BRICEÑO"/>
    <n v="953944741"/>
    <s v="Kmelchorbriceno@gmail.com"/>
    <d v="2006-11-16T00:00:00"/>
    <n v="18"/>
    <s v="Amon I"/>
    <x v="0"/>
    <m/>
    <s v="ENERO"/>
    <s v="LUNES"/>
    <s v="7:00pm a 9:00pm"/>
    <d v="2025-01-27T00:00:00"/>
    <d v="2025-04-13T00:00:00"/>
    <x v="0"/>
    <x v="0"/>
    <s v="F"/>
    <s v="F"/>
    <s v="P"/>
    <s v="F"/>
    <s v="F"/>
    <s v="F"/>
    <s v="F"/>
    <s v="F"/>
    <s v="F"/>
    <m/>
    <m/>
    <m/>
    <m/>
    <m/>
    <m/>
    <m/>
    <m/>
    <s v="Asistió"/>
    <m/>
    <m/>
    <m/>
    <m/>
    <m/>
    <m/>
    <m/>
    <d v="2025-06-30T00:00:00"/>
    <m/>
    <d v="2025-07-31T00:00:00"/>
    <m/>
    <m/>
    <m/>
    <s v="FFP"/>
    <s v="Huancayo-ENERO-LUNES-7:00pma9:00pm-45670"/>
    <s v="Oratoria y Filosofía"/>
    <x v="0"/>
    <x v="0"/>
  </r>
  <r>
    <x v="0"/>
    <x v="0"/>
    <x v="0"/>
    <x v="0"/>
    <x v="0"/>
    <m/>
    <s v="45967972"/>
    <s v="YESICA "/>
    <s v="ARHUIS LIMAYMANTA"/>
    <n v="920664691"/>
    <s v="Ruty_1_1@hotmail.com"/>
    <d v="2001-06-16T00:00:00"/>
    <n v="23"/>
    <s v="Amon I"/>
    <x v="0"/>
    <m/>
    <s v="ENERO"/>
    <s v="LUNES"/>
    <s v="7:00pm a 9:00pm"/>
    <d v="2025-01-27T00:00:00"/>
    <d v="2025-04-13T00:00:00"/>
    <x v="0"/>
    <x v="0"/>
    <s v="F"/>
    <s v="F"/>
    <s v="P"/>
    <s v="P"/>
    <s v="P"/>
    <s v="P"/>
    <s v="P"/>
    <s v="F"/>
    <s v="F"/>
    <m/>
    <m/>
    <m/>
    <m/>
    <m/>
    <m/>
    <m/>
    <m/>
    <s v="Asistió"/>
    <m/>
    <m/>
    <m/>
    <m/>
    <m/>
    <m/>
    <m/>
    <d v="2025-06-30T00:00:00"/>
    <m/>
    <d v="2025-07-31T00:00:00"/>
    <m/>
    <m/>
    <m/>
    <s v="FFP"/>
    <s v="Huancayo-ENERO-LUNES-7:00pma9:00pm-45670"/>
    <s v="Oratoria y Filosofía"/>
    <x v="0"/>
    <x v="0"/>
  </r>
  <r>
    <x v="0"/>
    <x v="0"/>
    <x v="0"/>
    <x v="0"/>
    <x v="0"/>
    <m/>
    <s v="60106528"/>
    <s v="PAMELA "/>
    <s v="MENÉNDEZ HERRERA"/>
    <n v="914571517"/>
    <s v="pamelatovar77@gmail.com"/>
    <d v="1989-08-29T00:00:00"/>
    <n v="35"/>
    <s v="Amon I"/>
    <x v="0"/>
    <m/>
    <s v="ENERO"/>
    <s v="LUNES"/>
    <s v="7:00pm a 9:00pm"/>
    <d v="2025-01-27T00:00:00"/>
    <d v="2025-04-13T00:00:00"/>
    <x v="0"/>
    <x v="0"/>
    <s v="P"/>
    <s v="F"/>
    <s v="P"/>
    <s v="F"/>
    <s v="F"/>
    <s v="F"/>
    <s v="F"/>
    <s v="F"/>
    <s v="F"/>
    <m/>
    <m/>
    <m/>
    <m/>
    <m/>
    <m/>
    <m/>
    <m/>
    <s v="Asistió"/>
    <m/>
    <m/>
    <m/>
    <m/>
    <m/>
    <m/>
    <m/>
    <d v="2025-06-30T00:00:00"/>
    <m/>
    <d v="2025-07-31T00:00:00"/>
    <m/>
    <m/>
    <m/>
    <s v="PFP"/>
    <s v="Huancayo-ENERO-LUNES-7:00pma9:00pm-45670"/>
    <s v="Oratoria y Filosofía"/>
    <x v="0"/>
    <x v="0"/>
  </r>
  <r>
    <x v="0"/>
    <x v="0"/>
    <x v="0"/>
    <x v="0"/>
    <x v="0"/>
    <m/>
    <s v="74457487"/>
    <s v="NICK JOSEPH"/>
    <s v="QUINTANILLA AGUIRRE"/>
    <n v="920451213"/>
    <s v="nickyquintanillaaguirre@gmail.com"/>
    <d v="2005-11-22T00:00:00"/>
    <n v="19"/>
    <s v="Amon I"/>
    <x v="0"/>
    <m/>
    <s v="ENERO"/>
    <s v="LUNES"/>
    <s v="7:00pm a 9:00pm"/>
    <d v="2025-01-27T00:00:00"/>
    <d v="2025-04-13T00:00:00"/>
    <x v="0"/>
    <x v="0"/>
    <s v="F"/>
    <s v="P"/>
    <s v="P"/>
    <s v="P"/>
    <s v="P"/>
    <s v="P"/>
    <s v="P"/>
    <s v="P"/>
    <s v="P"/>
    <m/>
    <m/>
    <m/>
    <m/>
    <m/>
    <m/>
    <m/>
    <m/>
    <s v="Asistió"/>
    <m/>
    <m/>
    <m/>
    <m/>
    <m/>
    <m/>
    <m/>
    <d v="2025-06-30T00:00:00"/>
    <m/>
    <d v="2025-07-31T00:00:00"/>
    <m/>
    <m/>
    <m/>
    <s v="FPP"/>
    <s v="Huancayo-ENERO-LUNES-7:00pma9:00pm-45670"/>
    <s v="Oratoria y Filosofía"/>
    <x v="0"/>
    <x v="0"/>
  </r>
  <r>
    <x v="0"/>
    <x v="0"/>
    <x v="1"/>
    <x v="0"/>
    <x v="1"/>
    <m/>
    <s v="47447440"/>
    <s v="VLADIMIR ANGEL"/>
    <s v="OCHOA CASTILLO"/>
    <n v="922999352"/>
    <s v="vladimirochoacastillo@gmail.com"/>
    <d v="1992-11-14T00:00:00"/>
    <n v="32"/>
    <s v="Amon I"/>
    <x v="0"/>
    <m/>
    <s v="ENERO"/>
    <s v="MIERCOLES"/>
    <s v="7:00pm a 9:00pm"/>
    <d v="2025-01-29T00:00:00"/>
    <d v="2025-04-15T00:00:00"/>
    <x v="1"/>
    <x v="1"/>
    <s v="P"/>
    <s v="P"/>
    <s v="P"/>
    <s v="P"/>
    <m/>
    <m/>
    <m/>
    <m/>
    <m/>
    <m/>
    <m/>
    <m/>
    <m/>
    <m/>
    <m/>
    <m/>
    <m/>
    <s v="Asistió"/>
    <m/>
    <m/>
    <m/>
    <m/>
    <m/>
    <m/>
    <m/>
    <d v="2025-06-30T00:00:00"/>
    <m/>
    <d v="2025-07-31T00:00:00"/>
    <m/>
    <m/>
    <m/>
    <s v="PPP"/>
    <s v="Huancayo-ENERO-MIERCOLES-7:00pma9:00pm-45672"/>
    <s v="Oratoria y Filosofía"/>
    <x v="1"/>
    <x v="0"/>
  </r>
  <r>
    <x v="0"/>
    <x v="0"/>
    <x v="1"/>
    <x v="0"/>
    <x v="1"/>
    <m/>
    <s v="60270895"/>
    <s v="LUZ FERNANDA"/>
    <s v="URBANO AUQUI"/>
    <n v="926138293"/>
    <m/>
    <d v="2007-12-03T00:00:00"/>
    <n v="17"/>
    <s v="Amon I"/>
    <x v="0"/>
    <m/>
    <s v="ENERO"/>
    <s v="MIERCOLES"/>
    <s v="7:00pm a 9:00pm"/>
    <d v="2025-01-29T00:00:00"/>
    <d v="2025-04-15T00:00:00"/>
    <x v="1"/>
    <x v="1"/>
    <s v="P"/>
    <s v="P"/>
    <s v="P"/>
    <s v="P"/>
    <m/>
    <m/>
    <m/>
    <m/>
    <m/>
    <m/>
    <m/>
    <m/>
    <m/>
    <m/>
    <m/>
    <m/>
    <m/>
    <s v="Asistió"/>
    <m/>
    <m/>
    <m/>
    <m/>
    <m/>
    <m/>
    <m/>
    <d v="2025-06-30T00:00:00"/>
    <m/>
    <d v="2025-07-31T00:00:00"/>
    <m/>
    <m/>
    <m/>
    <s v="PPP"/>
    <s v="Huancayo-ENERO-MIERCOLES-7:00pma9:00pm-45672"/>
    <s v="Oratoria y Filosofía"/>
    <x v="1"/>
    <x v="0"/>
  </r>
  <r>
    <x v="0"/>
    <x v="0"/>
    <x v="1"/>
    <x v="0"/>
    <x v="1"/>
    <m/>
    <s v="78549265"/>
    <s v="JENSU PERCY"/>
    <s v="SUAZO CHURAMPI"/>
    <n v="902024682"/>
    <s v="jensu.suazo@gmail.com"/>
    <d v="2005-06-09T00:00:00"/>
    <n v="19"/>
    <s v="Amon I"/>
    <x v="0"/>
    <m/>
    <s v="ENERO"/>
    <s v="MIERCOLES"/>
    <s v="7:00pm a 9:00pm"/>
    <d v="2025-01-29T00:00:00"/>
    <d v="2025-04-15T00:00:00"/>
    <x v="1"/>
    <x v="1"/>
    <s v="P"/>
    <s v="P"/>
    <s v="F"/>
    <s v="P"/>
    <m/>
    <m/>
    <m/>
    <m/>
    <m/>
    <m/>
    <m/>
    <m/>
    <m/>
    <m/>
    <m/>
    <m/>
    <m/>
    <s v="Asistió"/>
    <m/>
    <m/>
    <m/>
    <m/>
    <m/>
    <m/>
    <m/>
    <d v="2025-06-30T00:00:00"/>
    <m/>
    <d v="2025-07-31T00:00:00"/>
    <m/>
    <m/>
    <m/>
    <s v="PPF"/>
    <s v="Huancayo-ENERO-MIERCOLES-7:00pma9:00pm-45672"/>
    <s v="Oratoria y Filosofía"/>
    <x v="1"/>
    <x v="0"/>
  </r>
  <r>
    <x v="0"/>
    <x v="0"/>
    <x v="1"/>
    <x v="0"/>
    <x v="1"/>
    <m/>
    <s v="70489097"/>
    <s v="CARLOS ANDRES VAN"/>
    <s v="HOPPEN NAVARRO"/>
    <n v="945503512"/>
    <s v="gamerhoppen@gmail.com"/>
    <d v="2006-07-26T00:00:00"/>
    <n v="18"/>
    <s v="Amon I"/>
    <x v="0"/>
    <m/>
    <s v="ENERO"/>
    <s v="MIERCOLES"/>
    <s v="7:00pm a 9:00pm"/>
    <d v="2025-01-29T00:00:00"/>
    <d v="2025-04-15T00:00:00"/>
    <x v="1"/>
    <x v="1"/>
    <s v="P"/>
    <s v="P"/>
    <s v="P"/>
    <s v="F"/>
    <m/>
    <m/>
    <m/>
    <m/>
    <m/>
    <m/>
    <m/>
    <m/>
    <m/>
    <m/>
    <m/>
    <m/>
    <m/>
    <s v="Asistió"/>
    <m/>
    <m/>
    <m/>
    <m/>
    <m/>
    <m/>
    <m/>
    <d v="2025-06-30T00:00:00"/>
    <m/>
    <d v="2025-07-31T00:00:00"/>
    <m/>
    <m/>
    <m/>
    <s v="PPP"/>
    <s v="Huancayo-ENERO-MIERCOLES-7:00pma9:00pm-45672"/>
    <s v="Oratoria y Filosofía"/>
    <x v="1"/>
    <x v="0"/>
  </r>
  <r>
    <x v="0"/>
    <x v="0"/>
    <x v="1"/>
    <x v="0"/>
    <x v="1"/>
    <m/>
    <s v="20021133"/>
    <s v="HUGO ORLANDO"/>
    <s v="HOSPINAL VILA"/>
    <n v="962214876"/>
    <m/>
    <d v="1967-03-15T00:00:00"/>
    <n v="57"/>
    <s v="Amon I"/>
    <x v="0"/>
    <m/>
    <s v="ENERO"/>
    <s v="MIERCOLES"/>
    <s v="7:00pm a 9:00pm"/>
    <d v="2025-01-29T00:00:00"/>
    <d v="2025-04-15T00:00:00"/>
    <x v="1"/>
    <x v="1"/>
    <s v="F"/>
    <s v="P"/>
    <s v="P"/>
    <s v="P"/>
    <m/>
    <m/>
    <m/>
    <m/>
    <m/>
    <m/>
    <m/>
    <m/>
    <m/>
    <m/>
    <m/>
    <m/>
    <m/>
    <s v="Asistió"/>
    <m/>
    <m/>
    <m/>
    <m/>
    <m/>
    <m/>
    <m/>
    <d v="2025-06-30T00:00:00"/>
    <m/>
    <d v="2025-07-31T00:00:00"/>
    <m/>
    <m/>
    <m/>
    <s v="FPP"/>
    <s v="Huancayo-ENERO-MIERCOLES-7:00pma9:00pm-45672"/>
    <s v="Oratoria y Filosofía"/>
    <x v="1"/>
    <x v="0"/>
  </r>
  <r>
    <x v="0"/>
    <x v="0"/>
    <x v="1"/>
    <x v="0"/>
    <x v="1"/>
    <m/>
    <s v="41554734"/>
    <s v="GARY PACO"/>
    <s v="ARTICA HERNÁNDEZ"/>
    <n v="961669568"/>
    <s v="garyarticahernandez@gmail.com"/>
    <d v="1981-10-08T00:00:00"/>
    <n v="43"/>
    <s v="Amon I"/>
    <x v="0"/>
    <m/>
    <s v="ENERO"/>
    <s v="MIERCOLES"/>
    <s v="7:00pm a 9:00pm"/>
    <d v="2025-01-29T00:00:00"/>
    <d v="2025-04-15T00:00:00"/>
    <x v="1"/>
    <x v="1"/>
    <s v="F"/>
    <s v="P"/>
    <s v="P"/>
    <s v="P"/>
    <m/>
    <m/>
    <m/>
    <m/>
    <m/>
    <m/>
    <m/>
    <m/>
    <m/>
    <m/>
    <m/>
    <m/>
    <m/>
    <s v="Asistió"/>
    <m/>
    <m/>
    <m/>
    <m/>
    <m/>
    <m/>
    <m/>
    <d v="2025-06-30T00:00:00"/>
    <m/>
    <d v="2025-07-31T00:00:00"/>
    <m/>
    <m/>
    <m/>
    <s v="FPP"/>
    <s v="Huancayo-ENERO-MIERCOLES-7:00pma9:00pm-45672"/>
    <s v="Oratoria y Filosofía"/>
    <x v="1"/>
    <x v="0"/>
  </r>
  <r>
    <x v="0"/>
    <x v="0"/>
    <x v="2"/>
    <x v="0"/>
    <x v="1"/>
    <m/>
    <s v="20076688"/>
    <s v="INES LADE"/>
    <s v="CHAVEZ SOTO"/>
    <n v="964911801"/>
    <s v="ladechavezsoto@gmail.com"/>
    <d v="1973-10-12T00:00:00"/>
    <n v="51"/>
    <s v="Amon I"/>
    <x v="0"/>
    <m/>
    <s v="ENERO"/>
    <s v="MIERCOLES"/>
    <s v="7:00pm a 9:00pm"/>
    <d v="2025-01-29T00:00:00"/>
    <d v="2025-04-15T00:00:00"/>
    <x v="2"/>
    <x v="1"/>
    <s v="F"/>
    <s v="F"/>
    <s v="P"/>
    <s v="P"/>
    <s v="P"/>
    <s v="P"/>
    <s v="P"/>
    <s v="F"/>
    <m/>
    <m/>
    <m/>
    <m/>
    <m/>
    <m/>
    <m/>
    <m/>
    <m/>
    <s v="Asistió"/>
    <m/>
    <m/>
    <m/>
    <m/>
    <m/>
    <m/>
    <m/>
    <d v="2025-06-30T00:00:00"/>
    <m/>
    <d v="2025-07-31T00:00:00"/>
    <m/>
    <m/>
    <m/>
    <s v="FFP"/>
    <s v="Huancayo-ENERO-SABADOS-7:00pma9:00pm-45672"/>
    <s v="Oratoria y Filosofía"/>
    <x v="2"/>
    <x v="0"/>
  </r>
  <r>
    <x v="0"/>
    <x v="0"/>
    <x v="2"/>
    <x v="0"/>
    <x v="2"/>
    <m/>
    <s v="74879169"/>
    <s v="KATERIN"/>
    <s v="HILARIO C CHAVEZ"/>
    <n v="981714016"/>
    <s v="Katerinhilariochavez17@gmail.com"/>
    <d v="1999-06-29T00:00:00"/>
    <n v="25"/>
    <s v="Amon I"/>
    <x v="0"/>
    <m/>
    <s v="ENERO"/>
    <s v="SABADO"/>
    <s v="3:30PM A 5:30PM"/>
    <d v="2025-01-25T00:00:00"/>
    <d v="2025-04-11T00:00:00"/>
    <x v="2"/>
    <x v="2"/>
    <s v="P"/>
    <s v="F"/>
    <s v="P"/>
    <s v="P"/>
    <s v="P"/>
    <s v="P"/>
    <s v="P"/>
    <s v="F"/>
    <m/>
    <m/>
    <m/>
    <m/>
    <m/>
    <m/>
    <m/>
    <m/>
    <m/>
    <s v="Asistió"/>
    <m/>
    <m/>
    <m/>
    <m/>
    <m/>
    <m/>
    <m/>
    <d v="2025-06-30T00:00:00"/>
    <m/>
    <d v="2025-07-31T00:00:00"/>
    <m/>
    <m/>
    <m/>
    <s v="PFP"/>
    <s v="Huancayo-ENERO-SABADOS-7:00pma9:00pm-45668"/>
    <s v="Oratoria y Filosofía"/>
    <x v="3"/>
    <x v="0"/>
  </r>
  <r>
    <x v="0"/>
    <x v="0"/>
    <x v="2"/>
    <x v="0"/>
    <x v="2"/>
    <m/>
    <s v="72238208"/>
    <s v="FLOR ESPERANZA"/>
    <s v="INGA CRISOSTOMO"/>
    <n v="959930921"/>
    <s v="Floringacrisostomo11@gmail.com "/>
    <d v="2005-01-11T00:00:00"/>
    <n v="20"/>
    <s v="Amon I"/>
    <x v="0"/>
    <m/>
    <s v="ENERO"/>
    <s v="SABADO"/>
    <s v="3:30PM A 5:30PM"/>
    <d v="2025-01-25T00:00:00"/>
    <d v="2025-04-11T00:00:00"/>
    <x v="2"/>
    <x v="2"/>
    <s v="P"/>
    <s v="F"/>
    <s v="P"/>
    <s v="P"/>
    <s v="P"/>
    <s v="P"/>
    <s v="P"/>
    <s v="F"/>
    <m/>
    <m/>
    <m/>
    <m/>
    <m/>
    <m/>
    <m/>
    <m/>
    <m/>
    <s v="Asistió"/>
    <m/>
    <m/>
    <m/>
    <m/>
    <m/>
    <m/>
    <m/>
    <d v="2025-06-30T00:00:00"/>
    <m/>
    <d v="2025-07-31T00:00:00"/>
    <m/>
    <m/>
    <m/>
    <s v="PFP"/>
    <s v="Huancayo-ENERO-SABADOS-7:00pma9:00pm-45668"/>
    <s v="Oratoria y Filosofía"/>
    <x v="3"/>
    <x v="0"/>
  </r>
  <r>
    <x v="0"/>
    <x v="0"/>
    <x v="2"/>
    <x v="0"/>
    <x v="2"/>
    <m/>
    <s v="60847282"/>
    <s v="JEMIMA BETSABE"/>
    <s v="LEANDRO RUMUALDO"/>
    <n v="961357677"/>
    <s v="jemimabetsabe03@gmail.com"/>
    <d v="2006-11-03T00:00:00"/>
    <n v="18"/>
    <s v="Amon I"/>
    <x v="0"/>
    <m/>
    <s v="ENERO"/>
    <s v="SABADO"/>
    <s v="3:30PM A 5:30PM"/>
    <d v="2025-01-25T00:00:00"/>
    <d v="2025-04-11T00:00:00"/>
    <x v="2"/>
    <x v="2"/>
    <s v="F"/>
    <s v="P"/>
    <s v="F"/>
    <s v="P"/>
    <s v="P"/>
    <s v="P"/>
    <s v="F"/>
    <s v="F"/>
    <m/>
    <m/>
    <m/>
    <m/>
    <m/>
    <m/>
    <m/>
    <m/>
    <m/>
    <s v="No Asistió"/>
    <m/>
    <m/>
    <m/>
    <m/>
    <m/>
    <m/>
    <m/>
    <d v="2025-06-30T00:00:00"/>
    <m/>
    <d v="2025-07-31T00:00:00"/>
    <m/>
    <m/>
    <m/>
    <s v="FPF"/>
    <s v="Huancayo-ENERO-SABADOS-7:00pma9:00pm-45668"/>
    <s v="Oratoria y Filosofía"/>
    <x v="3"/>
    <x v="0"/>
  </r>
  <r>
    <x v="0"/>
    <x v="0"/>
    <x v="2"/>
    <x v="0"/>
    <x v="2"/>
    <m/>
    <s v="60981381"/>
    <s v="MICHELLE ROSSE"/>
    <s v="MONGE PATIÑO"/>
    <n v="942860938"/>
    <s v="michellerosse6@gmail.com"/>
    <d v="2007-01-06T00:00:00"/>
    <n v="18"/>
    <s v="Amon I"/>
    <x v="0"/>
    <m/>
    <s v="ENERO"/>
    <s v="SABADO"/>
    <s v="3:30PM A 5:30PM"/>
    <d v="2025-01-25T00:00:00"/>
    <d v="2025-04-11T00:00:00"/>
    <x v="2"/>
    <x v="2"/>
    <s v="P"/>
    <s v="P"/>
    <s v="P"/>
    <s v="P"/>
    <s v="P"/>
    <s v="P"/>
    <s v="P"/>
    <s v="F"/>
    <m/>
    <m/>
    <m/>
    <m/>
    <m/>
    <m/>
    <m/>
    <m/>
    <m/>
    <s v="Asistió"/>
    <m/>
    <m/>
    <m/>
    <m/>
    <m/>
    <m/>
    <m/>
    <d v="2025-06-30T00:00:00"/>
    <m/>
    <d v="2025-07-31T00:00:00"/>
    <m/>
    <m/>
    <m/>
    <s v="PPP"/>
    <s v="Huancayo-ENERO-SABADOS-7:00pma9:00pm-45668"/>
    <s v="Oratoria y Filosofía"/>
    <x v="3"/>
    <x v="0"/>
  </r>
  <r>
    <x v="0"/>
    <x v="0"/>
    <x v="2"/>
    <x v="0"/>
    <x v="2"/>
    <m/>
    <s v="70038671"/>
    <s v="IRIS"/>
    <s v="OSORIO MENDOZA"/>
    <n v="906905577"/>
    <s v="iris.osoriomendoza01@gmail.com"/>
    <d v="1993-03-01T00:00:00"/>
    <n v="32"/>
    <s v="Amon I"/>
    <x v="0"/>
    <m/>
    <s v="ENERO"/>
    <s v="SABADO"/>
    <s v="3:30PM A 5:30PM"/>
    <d v="2025-01-25T00:00:00"/>
    <d v="2025-04-11T00:00:00"/>
    <x v="2"/>
    <x v="2"/>
    <s v="P"/>
    <s v="F"/>
    <s v="P"/>
    <s v="P"/>
    <s v="P"/>
    <s v="P"/>
    <s v="P"/>
    <s v="P"/>
    <m/>
    <m/>
    <m/>
    <m/>
    <m/>
    <m/>
    <m/>
    <m/>
    <m/>
    <s v="Asistió"/>
    <m/>
    <m/>
    <m/>
    <m/>
    <m/>
    <m/>
    <m/>
    <d v="2025-06-30T00:00:00"/>
    <m/>
    <d v="2025-07-31T00:00:00"/>
    <m/>
    <m/>
    <m/>
    <s v="PFP"/>
    <s v="Huancayo-ENERO-SABADOS-7:00pma9:00pm-45668"/>
    <s v="Oratoria y Filosofía"/>
    <x v="3"/>
    <x v="0"/>
  </r>
  <r>
    <x v="0"/>
    <x v="0"/>
    <x v="2"/>
    <x v="0"/>
    <x v="2"/>
    <m/>
    <s v="72238856"/>
    <s v="MAILY JIMENA"/>
    <s v="OSORIO MENDOZA"/>
    <n v="974683061"/>
    <s v="mailyosorio82@gmail.com "/>
    <d v="2004-07-30T00:00:00"/>
    <n v="20"/>
    <s v="Amon I"/>
    <x v="0"/>
    <m/>
    <s v="ENERO"/>
    <s v="SABADO"/>
    <s v="3:30PM A 5:30PM"/>
    <d v="2025-01-25T00:00:00"/>
    <d v="2025-04-11T00:00:00"/>
    <x v="2"/>
    <x v="2"/>
    <s v="P"/>
    <s v="P"/>
    <s v="P"/>
    <s v="P"/>
    <s v="P"/>
    <s v="P"/>
    <s v="P"/>
    <s v="P"/>
    <m/>
    <m/>
    <m/>
    <m/>
    <m/>
    <m/>
    <m/>
    <m/>
    <m/>
    <s v="Asistió"/>
    <m/>
    <m/>
    <m/>
    <m/>
    <m/>
    <m/>
    <m/>
    <d v="2025-06-30T00:00:00"/>
    <m/>
    <d v="2025-07-31T00:00:00"/>
    <m/>
    <m/>
    <m/>
    <s v="PPP"/>
    <s v="Huancayo-ENERO-SABADOS-7:00pma9:00pm-45668"/>
    <s v="Oratoria y Filosofía"/>
    <x v="3"/>
    <x v="0"/>
  </r>
  <r>
    <x v="0"/>
    <x v="0"/>
    <x v="2"/>
    <x v="0"/>
    <x v="2"/>
    <m/>
    <s v="60803266"/>
    <s v="YAMILETH CECILIA"/>
    <s v="QUISPE INCA"/>
    <n v="988117219"/>
    <s v="yamilethceciliaquispeinca@gmail.com"/>
    <d v="2005-08-05T00:00:00"/>
    <n v="19"/>
    <s v="Amon I"/>
    <x v="0"/>
    <m/>
    <s v="ENERO"/>
    <s v="SABADO"/>
    <s v="3:30PM A 5:30PM"/>
    <d v="2025-01-25T00:00:00"/>
    <d v="2025-04-11T00:00:00"/>
    <x v="2"/>
    <x v="2"/>
    <s v="P"/>
    <s v="F"/>
    <s v="P"/>
    <s v="P"/>
    <s v="P"/>
    <s v="F"/>
    <s v="P"/>
    <s v="F"/>
    <m/>
    <m/>
    <m/>
    <m/>
    <m/>
    <m/>
    <m/>
    <m/>
    <m/>
    <s v="Asistió"/>
    <m/>
    <m/>
    <m/>
    <m/>
    <m/>
    <m/>
    <m/>
    <d v="2025-06-30T00:00:00"/>
    <m/>
    <d v="2025-07-31T00:00:00"/>
    <m/>
    <m/>
    <m/>
    <s v="PFP"/>
    <s v="Huancayo-ENERO-SABADOS-7:00pma9:00pm-45668"/>
    <s v="Oratoria y Filosofía"/>
    <x v="3"/>
    <x v="0"/>
  </r>
  <r>
    <x v="0"/>
    <x v="0"/>
    <x v="2"/>
    <x v="0"/>
    <x v="2"/>
    <m/>
    <s v="47690677"/>
    <s v="RUBÉN DARÍO"/>
    <s v="QUISPE SALVADOR"/>
    <n v="902490167"/>
    <s v="tuningmania2468@gmail.com"/>
    <d v="1993-10-03T00:00:00"/>
    <n v="31"/>
    <s v="Amon I"/>
    <x v="0"/>
    <m/>
    <s v="ENERO"/>
    <s v="SABADO"/>
    <s v="3:30PM A 5:30PM"/>
    <d v="2025-01-25T00:00:00"/>
    <d v="2025-04-11T00:00:00"/>
    <x v="2"/>
    <x v="2"/>
    <s v="P"/>
    <s v="P"/>
    <s v="P"/>
    <s v="P"/>
    <s v="P"/>
    <s v="P"/>
    <s v="F"/>
    <s v="F"/>
    <m/>
    <m/>
    <m/>
    <m/>
    <m/>
    <m/>
    <m/>
    <m/>
    <m/>
    <s v="Asistió"/>
    <m/>
    <m/>
    <m/>
    <m/>
    <m/>
    <m/>
    <m/>
    <d v="2025-06-30T00:00:00"/>
    <m/>
    <d v="2025-07-31T00:00:00"/>
    <m/>
    <m/>
    <m/>
    <s v="PPP"/>
    <s v="Huancayo-ENERO-SABADOS-7:00pma9:00pm-45668"/>
    <s v="Oratoria y Filosofía"/>
    <x v="3"/>
    <x v="0"/>
  </r>
  <r>
    <x v="0"/>
    <x v="0"/>
    <x v="2"/>
    <x v="0"/>
    <x v="2"/>
    <m/>
    <s v="60360371"/>
    <s v="NAYDU"/>
    <s v="RETAMOZO YANGALI"/>
    <n v="925332749"/>
    <s v="naydureyangali@gmail.com"/>
    <d v="2003-08-14T00:00:00"/>
    <n v="21"/>
    <s v="Amon I"/>
    <x v="0"/>
    <m/>
    <s v="ENERO"/>
    <s v="SABADO"/>
    <s v="3:30PM A 5:30PM"/>
    <d v="2025-01-25T00:00:00"/>
    <d v="2025-04-11T00:00:00"/>
    <x v="2"/>
    <x v="2"/>
    <s v="F"/>
    <s v="P"/>
    <s v="F"/>
    <s v="P"/>
    <s v="P"/>
    <s v="F"/>
    <s v="F"/>
    <s v="P"/>
    <m/>
    <m/>
    <m/>
    <m/>
    <m/>
    <m/>
    <m/>
    <m/>
    <m/>
    <s v="No Asistió"/>
    <m/>
    <m/>
    <m/>
    <m/>
    <m/>
    <m/>
    <m/>
    <d v="2025-06-30T00:00:00"/>
    <m/>
    <d v="2025-07-31T00:00:00"/>
    <m/>
    <m/>
    <m/>
    <s v="FPF"/>
    <s v="Huancayo-ENERO-SABADOS-7:00pma9:00pm-45668"/>
    <s v="Oratoria y Filosofía"/>
    <x v="3"/>
    <x v="0"/>
  </r>
  <r>
    <x v="0"/>
    <x v="0"/>
    <x v="2"/>
    <x v="0"/>
    <x v="2"/>
    <m/>
    <s v="75448749"/>
    <s v="JOSIAS SEBASTIÁN"/>
    <s v="ROJAS SANABRIA"/>
    <n v="967156930"/>
    <s v="josias.rojas307@gmail.com"/>
    <d v="2005-07-30T00:00:00"/>
    <n v="19"/>
    <s v="Amon I"/>
    <x v="0"/>
    <m/>
    <s v="ENERO"/>
    <s v="SABADO"/>
    <s v="3:30PM A 5:30PM"/>
    <d v="2025-01-25T00:00:00"/>
    <d v="2025-04-11T00:00:00"/>
    <x v="2"/>
    <x v="2"/>
    <s v="P"/>
    <s v="P"/>
    <s v="P"/>
    <s v="P"/>
    <s v="P"/>
    <s v="P"/>
    <s v="P"/>
    <s v="F"/>
    <m/>
    <m/>
    <m/>
    <m/>
    <m/>
    <m/>
    <m/>
    <m/>
    <m/>
    <s v="Asistió"/>
    <m/>
    <m/>
    <m/>
    <m/>
    <m/>
    <m/>
    <m/>
    <d v="2025-06-30T00:00:00"/>
    <m/>
    <d v="2025-07-31T00:00:00"/>
    <m/>
    <m/>
    <m/>
    <s v="PPP"/>
    <s v="Huancayo-ENERO-SABADOS-7:00pma9:00pm-45668"/>
    <s v="Oratoria y Filosofía"/>
    <x v="3"/>
    <x v="0"/>
  </r>
  <r>
    <x v="0"/>
    <x v="0"/>
    <x v="2"/>
    <x v="0"/>
    <x v="2"/>
    <m/>
    <s v="76680036"/>
    <s v="MAYTE YHADIRA"/>
    <s v="ROMANI PONCE"/>
    <n v="988553930"/>
    <s v="mayteromce@gmail.com "/>
    <d v="2006-04-21T00:00:00"/>
    <n v="18"/>
    <s v="Amon I"/>
    <x v="0"/>
    <m/>
    <s v="ENERO"/>
    <s v="SABADO"/>
    <s v="3:30PM A 5:30PM"/>
    <d v="2025-01-25T00:00:00"/>
    <d v="2025-04-11T00:00:00"/>
    <x v="2"/>
    <x v="2"/>
    <s v="P"/>
    <s v="F"/>
    <s v="P"/>
    <s v="P"/>
    <s v="P"/>
    <s v="F"/>
    <s v="F"/>
    <s v="F"/>
    <m/>
    <m/>
    <m/>
    <m/>
    <m/>
    <m/>
    <m/>
    <m/>
    <m/>
    <s v="Asistió"/>
    <m/>
    <m/>
    <m/>
    <m/>
    <m/>
    <m/>
    <m/>
    <d v="2025-06-30T00:00:00"/>
    <m/>
    <d v="2025-07-31T00:00:00"/>
    <m/>
    <m/>
    <m/>
    <s v="PFP"/>
    <s v="Huancayo-ENERO-SABADOS-7:00pma9:00pm-45668"/>
    <s v="Oratoria y Filosofía"/>
    <x v="3"/>
    <x v="0"/>
  </r>
  <r>
    <x v="0"/>
    <x v="0"/>
    <x v="2"/>
    <x v="0"/>
    <x v="2"/>
    <m/>
    <s v="60829980"/>
    <s v="ALMENDRA GISSEL"/>
    <s v="SILLO PASTRANA"/>
    <n v="951154822"/>
    <s v="sillogissel@gmail.com"/>
    <d v="2006-08-29T00:00:00"/>
    <n v="18"/>
    <s v="Amon I"/>
    <x v="0"/>
    <m/>
    <s v="ENERO"/>
    <s v="SABADO"/>
    <s v="3:30PM A 5:30PM"/>
    <d v="2025-01-25T00:00:00"/>
    <d v="2025-04-11T00:00:00"/>
    <x v="2"/>
    <x v="2"/>
    <s v="P"/>
    <s v="F"/>
    <s v="P"/>
    <s v="P"/>
    <s v="P"/>
    <s v="P"/>
    <s v="P"/>
    <s v="P"/>
    <m/>
    <m/>
    <m/>
    <m/>
    <m/>
    <m/>
    <m/>
    <m/>
    <m/>
    <s v="Asistió"/>
    <m/>
    <m/>
    <m/>
    <m/>
    <m/>
    <m/>
    <m/>
    <d v="2025-06-30T00:00:00"/>
    <m/>
    <d v="2025-07-31T00:00:00"/>
    <m/>
    <m/>
    <m/>
    <s v="PFP"/>
    <s v="Huancayo-ENERO-SABADOS-7:00pma9:00pm-45668"/>
    <s v="Oratoria y Filosofía"/>
    <x v="3"/>
    <x v="0"/>
  </r>
  <r>
    <x v="0"/>
    <x v="0"/>
    <x v="2"/>
    <x v="0"/>
    <x v="2"/>
    <m/>
    <s v="71328240"/>
    <s v="MAYELY IRENE SIGRITH"/>
    <s v="ZEVALLOS CRISOSTOMO"/>
    <n v="933766953"/>
    <s v="mayelyzevallos@gmail.com"/>
    <d v="2005-04-06T00:00:00"/>
    <n v="19"/>
    <s v="Amon I"/>
    <x v="0"/>
    <m/>
    <s v="ENERO"/>
    <s v="SABADO"/>
    <s v="3:30PM A 5:30PM"/>
    <d v="2025-01-25T00:00:00"/>
    <d v="2025-04-11T00:00:00"/>
    <x v="2"/>
    <x v="2"/>
    <s v="F"/>
    <s v="F"/>
    <s v="P"/>
    <s v="P"/>
    <s v="P"/>
    <s v="P"/>
    <s v="P"/>
    <s v="F"/>
    <m/>
    <m/>
    <m/>
    <m/>
    <m/>
    <m/>
    <m/>
    <m/>
    <m/>
    <s v="Asistió"/>
    <m/>
    <m/>
    <m/>
    <m/>
    <m/>
    <m/>
    <m/>
    <d v="2025-06-30T00:00:00"/>
    <m/>
    <d v="2025-07-31T00:00:00"/>
    <m/>
    <m/>
    <m/>
    <s v="FFP"/>
    <s v="Huancayo-ENERO-SABADOS-7:00pma9:00pm-45668"/>
    <s v="Oratoria y Filosofía"/>
    <x v="3"/>
    <x v="0"/>
  </r>
  <r>
    <x v="0"/>
    <x v="0"/>
    <x v="2"/>
    <x v="0"/>
    <x v="2"/>
    <m/>
    <s v="60847174"/>
    <s v="SEBASTIAN CARLOS"/>
    <s v="BASTIDAS TAIPE"/>
    <n v="904896444"/>
    <m/>
    <m/>
    <s v=""/>
    <s v="Amon I"/>
    <x v="0"/>
    <m/>
    <s v="ENERO"/>
    <s v="SABADO"/>
    <s v="3:30PM A 5:30PM"/>
    <d v="2025-01-25T00:00:00"/>
    <d v="2025-04-11T00:00:00"/>
    <x v="2"/>
    <x v="2"/>
    <s v="P"/>
    <s v="P"/>
    <s v="P"/>
    <s v="P"/>
    <s v="P"/>
    <s v="P"/>
    <s v="P"/>
    <s v="F"/>
    <m/>
    <m/>
    <m/>
    <m/>
    <m/>
    <m/>
    <m/>
    <m/>
    <m/>
    <s v="Asistió"/>
    <m/>
    <m/>
    <m/>
    <m/>
    <m/>
    <m/>
    <m/>
    <d v="2025-06-30T00:00:00"/>
    <m/>
    <d v="2025-07-31T00:00:00"/>
    <m/>
    <m/>
    <m/>
    <s v="PPP"/>
    <s v="Huancayo-ENERO-SABADOS-7:00pma9:00pm-45668"/>
    <s v="Oratoria y Filosofía"/>
    <x v="3"/>
    <x v="0"/>
  </r>
  <r>
    <x v="0"/>
    <x v="0"/>
    <x v="2"/>
    <x v="0"/>
    <x v="2"/>
    <m/>
    <s v="61312043"/>
    <s v="LEONEL ANDRE"/>
    <s v="VILCARANO DE LA CRUZ"/>
    <n v="921177594"/>
    <s v="lv1754791@gmail.com"/>
    <d v="2008-04-29T00:00:00"/>
    <n v="16"/>
    <s v="Amon I"/>
    <x v="0"/>
    <m/>
    <s v="ENERO"/>
    <s v="SABADO"/>
    <s v="3:30PM A 5:30PM"/>
    <d v="2025-01-25T00:00:00"/>
    <d v="2025-04-11T00:00:00"/>
    <x v="2"/>
    <x v="2"/>
    <s v="P"/>
    <s v="P"/>
    <s v="F"/>
    <s v="P"/>
    <s v="F"/>
    <s v="F"/>
    <s v="P"/>
    <s v="F"/>
    <m/>
    <m/>
    <m/>
    <m/>
    <m/>
    <m/>
    <m/>
    <m/>
    <m/>
    <s v="Asistió"/>
    <m/>
    <m/>
    <m/>
    <m/>
    <m/>
    <m/>
    <m/>
    <d v="2025-06-30T00:00:00"/>
    <m/>
    <d v="2025-07-31T00:00:00"/>
    <m/>
    <m/>
    <m/>
    <s v="PPF"/>
    <s v="Huancayo-ENERO-SABADOS-7:00pma9:00pm-45668"/>
    <s v="Oratoria y Filosofía"/>
    <x v="3"/>
    <x v="0"/>
  </r>
  <r>
    <x v="0"/>
    <x v="0"/>
    <x v="2"/>
    <x v="0"/>
    <x v="2"/>
    <m/>
    <s v="73981824"/>
    <s v="ISABEL"/>
    <s v="ORDAYA CANO"/>
    <n v="950661664"/>
    <m/>
    <m/>
    <s v=""/>
    <s v="Amon I"/>
    <x v="0"/>
    <m/>
    <s v="ENERO"/>
    <s v="SABADO"/>
    <s v="3:30PM A 5:30PM"/>
    <d v="2025-01-25T00:00:00"/>
    <d v="2025-04-11T00:00:00"/>
    <x v="2"/>
    <x v="2"/>
    <s v="F"/>
    <s v="P"/>
    <s v="P"/>
    <s v="P"/>
    <s v="P"/>
    <s v="F"/>
    <s v="P"/>
    <s v="F"/>
    <m/>
    <m/>
    <m/>
    <m/>
    <m/>
    <m/>
    <m/>
    <m/>
    <m/>
    <s v="Asistió"/>
    <m/>
    <m/>
    <m/>
    <m/>
    <m/>
    <m/>
    <m/>
    <d v="2025-06-30T00:00:00"/>
    <m/>
    <d v="2025-07-31T00:00:00"/>
    <m/>
    <m/>
    <m/>
    <s v="FPP"/>
    <s v="Huancayo-ENERO-SABADOS-7:00pma9:00pm-45668"/>
    <s v="Oratoria y Filosofía"/>
    <x v="3"/>
    <x v="0"/>
  </r>
  <r>
    <x v="0"/>
    <x v="0"/>
    <x v="2"/>
    <x v="0"/>
    <x v="2"/>
    <m/>
    <s v="61278716"/>
    <s v="JOSÉ DANIEL"/>
    <s v="RAYMUNDO CAHUANA"/>
    <n v="954431108"/>
    <s v="danielraymundocahuana@gmail.com"/>
    <d v="2008-01-25T00:00:00"/>
    <n v="17"/>
    <s v="Amon I"/>
    <x v="0"/>
    <m/>
    <s v="ENERO"/>
    <s v="SABADO"/>
    <s v="3:30PM A 5:30PM"/>
    <d v="2025-01-25T00:00:00"/>
    <d v="2025-04-11T00:00:00"/>
    <x v="2"/>
    <x v="2"/>
    <s v="F"/>
    <s v="F"/>
    <s v="F"/>
    <s v="P"/>
    <s v="P"/>
    <s v="P"/>
    <s v="P"/>
    <s v="P"/>
    <m/>
    <m/>
    <m/>
    <m/>
    <m/>
    <m/>
    <m/>
    <m/>
    <m/>
    <s v="No Asistió"/>
    <m/>
    <m/>
    <m/>
    <m/>
    <m/>
    <m/>
    <m/>
    <d v="2025-06-30T00:00:00"/>
    <m/>
    <d v="2025-07-31T00:00:00"/>
    <m/>
    <m/>
    <m/>
    <s v="FFF"/>
    <s v="Huancayo-ENERO-SABADOS-7:00pma9:00pm-45668"/>
    <s v="Oratoria y Filosofía"/>
    <x v="3"/>
    <x v="0"/>
  </r>
  <r>
    <x v="0"/>
    <x v="0"/>
    <x v="2"/>
    <x v="0"/>
    <x v="2"/>
    <m/>
    <s v="48238090"/>
    <s v="JONATAN ROLANDO"/>
    <s v="TORRES MARTEL"/>
    <n v="993247044"/>
    <s v="Jonatantorresmartel7@gmail.com "/>
    <d v="1995-11-14T00:00:00"/>
    <n v="29"/>
    <s v="Amon I"/>
    <x v="0"/>
    <m/>
    <s v="ENERO"/>
    <s v="SABADO"/>
    <s v="3:30PM A 5:30PM"/>
    <d v="2025-01-25T00:00:00"/>
    <d v="2025-04-11T00:00:00"/>
    <x v="2"/>
    <x v="2"/>
    <s v="F"/>
    <s v="F"/>
    <s v="P"/>
    <s v="P"/>
    <s v="P"/>
    <s v="P"/>
    <s v="F"/>
    <s v="F"/>
    <m/>
    <m/>
    <m/>
    <m/>
    <m/>
    <m/>
    <m/>
    <m/>
    <m/>
    <s v="Asistió"/>
    <m/>
    <m/>
    <m/>
    <m/>
    <m/>
    <m/>
    <m/>
    <d v="2025-06-30T00:00:00"/>
    <m/>
    <d v="2025-07-31T00:00:00"/>
    <m/>
    <m/>
    <m/>
    <s v="FFP"/>
    <s v="Huancayo-ENERO-SABADOS-7:00pma9:00pm-45668"/>
    <s v="Oratoria y Filosofía"/>
    <x v="3"/>
    <x v="0"/>
  </r>
  <r>
    <x v="0"/>
    <x v="0"/>
    <x v="2"/>
    <x v="0"/>
    <x v="2"/>
    <m/>
    <s v="73116236"/>
    <s v="VANIA DASIAN"/>
    <s v="CÁRDENAS GALINDO"/>
    <n v="990300021"/>
    <s v="Dasianzxcvbnm@gmail.com"/>
    <d v="2001-04-28T00:00:00"/>
    <n v="23"/>
    <s v="Amon I"/>
    <x v="0"/>
    <m/>
    <s v="ENERO"/>
    <s v="SABADO"/>
    <s v="3:30PM A 5:30PM"/>
    <d v="2025-01-25T00:00:00"/>
    <d v="2025-04-11T00:00:00"/>
    <x v="2"/>
    <x v="2"/>
    <s v="F"/>
    <s v="F"/>
    <s v="P"/>
    <s v="P"/>
    <s v="P"/>
    <s v="P"/>
    <s v="P"/>
    <s v="F"/>
    <m/>
    <m/>
    <m/>
    <m/>
    <m/>
    <m/>
    <m/>
    <m/>
    <m/>
    <s v="Asistió"/>
    <m/>
    <m/>
    <m/>
    <m/>
    <m/>
    <m/>
    <m/>
    <d v="2025-06-30T00:00:00"/>
    <m/>
    <d v="2025-07-31T00:00:00"/>
    <m/>
    <m/>
    <m/>
    <s v="FFP"/>
    <s v="Huancayo-ENERO-SABADOS-7:00pma9:00pm-45668"/>
    <s v="Oratoria y Filosofía"/>
    <x v="3"/>
    <x v="0"/>
  </r>
  <r>
    <x v="0"/>
    <x v="1"/>
    <x v="3"/>
    <x v="0"/>
    <x v="3"/>
    <m/>
    <s v="70115931"/>
    <s v="YERST WILL"/>
    <s v="INGA MEZARES"/>
    <n v="916692340"/>
    <s v="yerstwill18@gmail.com"/>
    <d v="1998-07-18T00:00:00"/>
    <n v="26"/>
    <s v="Nuth I"/>
    <x v="0"/>
    <m/>
    <m/>
    <m/>
    <m/>
    <d v="2025-02-25T00:00:00"/>
    <d v="2025-05-11T00:00:00"/>
    <x v="3"/>
    <x v="3"/>
    <s v="P"/>
    <s v="P"/>
    <s v="F"/>
    <s v="P"/>
    <m/>
    <m/>
    <m/>
    <m/>
    <m/>
    <m/>
    <m/>
    <m/>
    <m/>
    <m/>
    <m/>
    <m/>
    <m/>
    <s v="Asistió"/>
    <m/>
    <m/>
    <m/>
    <m/>
    <m/>
    <m/>
    <m/>
    <d v="2025-07-31T00:00:00"/>
    <m/>
    <d v="2025-08-31T00:00:00"/>
    <m/>
    <m/>
    <m/>
    <s v="PPF"/>
    <s v="Huancayo-Febrero-Martes-7:00pma9:00pm-45699"/>
    <s v="Oratoria y Filosofía"/>
    <x v="4"/>
    <x v="0"/>
  </r>
  <r>
    <x v="0"/>
    <x v="1"/>
    <x v="3"/>
    <x v="0"/>
    <x v="3"/>
    <m/>
    <s v="61433710"/>
    <s v="FERNANDO OSWALDO"/>
    <s v="VENTO ENRIQUE"/>
    <n v="965697226"/>
    <s v="fernandooswaldo.ventoenrique@gmail.com"/>
    <d v="2007-02-19T00:00:00"/>
    <n v="18"/>
    <s v="Nuth I"/>
    <x v="0"/>
    <m/>
    <m/>
    <m/>
    <m/>
    <d v="2025-02-25T00:00:00"/>
    <d v="2025-05-11T00:00:00"/>
    <x v="3"/>
    <x v="3"/>
    <s v="P"/>
    <s v="P"/>
    <s v="P"/>
    <s v="P"/>
    <m/>
    <m/>
    <m/>
    <m/>
    <m/>
    <m/>
    <m/>
    <m/>
    <m/>
    <m/>
    <m/>
    <m/>
    <m/>
    <s v="Asistió"/>
    <m/>
    <m/>
    <m/>
    <m/>
    <m/>
    <m/>
    <m/>
    <d v="2025-07-31T00:00:00"/>
    <m/>
    <d v="2025-08-31T00:00:00"/>
    <m/>
    <m/>
    <m/>
    <s v="PPP"/>
    <s v="Huancayo-Febrero-Martes-7:00pma9:00pm-45699"/>
    <s v="Oratoria y Filosofía"/>
    <x v="4"/>
    <x v="0"/>
  </r>
  <r>
    <x v="0"/>
    <x v="1"/>
    <x v="3"/>
    <x v="0"/>
    <x v="3"/>
    <m/>
    <s v="60847028"/>
    <s v="ARIANA SHANTALLE"/>
    <s v="QUINTO SÁNCHEZ"/>
    <n v="961713313"/>
    <s v="jesvimp.bangtan@gmail.com"/>
    <d v="2006-09-19T00:00:00"/>
    <n v="18"/>
    <s v="Nuth I"/>
    <x v="0"/>
    <m/>
    <m/>
    <m/>
    <m/>
    <d v="2025-02-25T00:00:00"/>
    <d v="2025-05-11T00:00:00"/>
    <x v="3"/>
    <x v="3"/>
    <s v="F"/>
    <s v="P"/>
    <s v="P"/>
    <s v="P"/>
    <m/>
    <m/>
    <m/>
    <m/>
    <m/>
    <m/>
    <m/>
    <m/>
    <m/>
    <m/>
    <m/>
    <m/>
    <m/>
    <s v="Asistió"/>
    <m/>
    <m/>
    <m/>
    <m/>
    <m/>
    <m/>
    <m/>
    <d v="2025-07-31T00:00:00"/>
    <m/>
    <d v="2025-08-31T00:00:00"/>
    <m/>
    <m/>
    <m/>
    <s v="FPP"/>
    <s v="Huancayo-Febrero-Martes-7:00pma9:00pm-45699"/>
    <s v="Oratoria y Filosofía"/>
    <x v="4"/>
    <x v="0"/>
  </r>
  <r>
    <x v="0"/>
    <x v="1"/>
    <x v="3"/>
    <x v="0"/>
    <x v="3"/>
    <m/>
    <s v="44006908"/>
    <s v="DANITZA CINDY"/>
    <s v="ORE TORRES"/>
    <n v="992858378"/>
    <s v="Cindylu1310@gmail.com "/>
    <d v="1986-10-13T00:00:00"/>
    <n v="38"/>
    <s v="Nuth I"/>
    <x v="0"/>
    <m/>
    <m/>
    <m/>
    <m/>
    <d v="2025-02-25T00:00:00"/>
    <d v="2025-05-11T00:00:00"/>
    <x v="3"/>
    <x v="3"/>
    <s v="P"/>
    <s v="P"/>
    <s v="P"/>
    <s v="F"/>
    <m/>
    <m/>
    <m/>
    <m/>
    <m/>
    <m/>
    <m/>
    <m/>
    <m/>
    <m/>
    <m/>
    <m/>
    <m/>
    <s v="Asistió"/>
    <m/>
    <m/>
    <m/>
    <m/>
    <m/>
    <m/>
    <m/>
    <d v="2025-07-31T00:00:00"/>
    <m/>
    <d v="2025-08-31T00:00:00"/>
    <m/>
    <m/>
    <m/>
    <s v="PPP"/>
    <s v="Huancayo-Febrero-Martes-7:00pma9:00pm-45699"/>
    <s v="Oratoria y Filosofía"/>
    <x v="4"/>
    <x v="0"/>
  </r>
  <r>
    <x v="0"/>
    <x v="1"/>
    <x v="3"/>
    <x v="0"/>
    <x v="3"/>
    <m/>
    <s v="77691325"/>
    <s v="JASON"/>
    <s v="HUAYNAMARCA MORALES"/>
    <n v="968600244"/>
    <s v="jasonhuaynamarca@gmail.com"/>
    <d v="1997-06-24T00:00:00"/>
    <n v="27"/>
    <s v="Nuth I"/>
    <x v="0"/>
    <m/>
    <m/>
    <m/>
    <m/>
    <d v="2025-02-25T00:00:00"/>
    <d v="2025-05-11T00:00:00"/>
    <x v="3"/>
    <x v="3"/>
    <s v="P"/>
    <s v="P"/>
    <s v="P"/>
    <s v="P"/>
    <m/>
    <m/>
    <m/>
    <m/>
    <m/>
    <m/>
    <m/>
    <m/>
    <m/>
    <m/>
    <m/>
    <m/>
    <m/>
    <s v="Asistió"/>
    <m/>
    <m/>
    <m/>
    <m/>
    <m/>
    <m/>
    <m/>
    <d v="2025-07-31T00:00:00"/>
    <m/>
    <d v="2025-08-31T00:00:00"/>
    <m/>
    <m/>
    <m/>
    <s v="PPP"/>
    <s v="Huancayo-Febrero-Martes-7:00pma9:00pm-45699"/>
    <s v="Oratoria y Filosofía"/>
    <x v="4"/>
    <x v="0"/>
  </r>
  <r>
    <x v="0"/>
    <x v="1"/>
    <x v="4"/>
    <x v="1"/>
    <x v="4"/>
    <m/>
    <s v="70399197"/>
    <s v="ALEX"/>
    <s v="ALFARO AQUINO"/>
    <n v="981999882"/>
    <m/>
    <d v="1994-02-03T00:00:00"/>
    <n v="31"/>
    <s v="Nuth I"/>
    <x v="0"/>
    <m/>
    <m/>
    <m/>
    <m/>
    <d v="2025-02-28T00:00:00"/>
    <d v="2025-05-14T00:00:00"/>
    <x v="2"/>
    <x v="2"/>
    <s v="P"/>
    <s v="P"/>
    <s v="F"/>
    <s v="F"/>
    <m/>
    <m/>
    <m/>
    <m/>
    <m/>
    <m/>
    <m/>
    <m/>
    <m/>
    <m/>
    <m/>
    <m/>
    <m/>
    <s v="Asistió"/>
    <m/>
    <m/>
    <m/>
    <m/>
    <m/>
    <m/>
    <m/>
    <d v="2025-07-31T00:00:00"/>
    <m/>
    <d v="2025-08-31T00:00:00"/>
    <m/>
    <m/>
    <m/>
    <s v="PPF"/>
    <s v="Huancayo-Febrero-VIERNES-5:00-7:00-45702"/>
    <s v="Oratoria y Filosofía"/>
    <x v="5"/>
    <x v="0"/>
  </r>
  <r>
    <x v="0"/>
    <x v="1"/>
    <x v="4"/>
    <x v="2"/>
    <x v="4"/>
    <m/>
    <s v="60543378"/>
    <s v="LEOMAR PIERO"/>
    <s v="TICLLAS AYLAS"/>
    <n v="966841569"/>
    <m/>
    <d v="2007-03-04T00:00:00"/>
    <n v="18"/>
    <s v="Nuth I"/>
    <x v="0"/>
    <m/>
    <m/>
    <m/>
    <m/>
    <d v="2025-02-28T00:00:00"/>
    <d v="2025-05-14T00:00:00"/>
    <x v="2"/>
    <x v="2"/>
    <s v="P"/>
    <s v="P"/>
    <s v="F"/>
    <s v="F"/>
    <m/>
    <m/>
    <m/>
    <m/>
    <m/>
    <m/>
    <m/>
    <m/>
    <m/>
    <m/>
    <m/>
    <m/>
    <m/>
    <s v="Asistió"/>
    <m/>
    <m/>
    <m/>
    <m/>
    <m/>
    <m/>
    <m/>
    <d v="2025-07-31T00:00:00"/>
    <m/>
    <d v="2025-08-31T00:00:00"/>
    <m/>
    <m/>
    <m/>
    <s v="PPF"/>
    <s v="Huancayo-Febrero-VIERNES-5:00-7:01-45702"/>
    <s v="Oratoria y Filosofía"/>
    <x v="6"/>
    <x v="0"/>
  </r>
  <r>
    <x v="0"/>
    <x v="1"/>
    <x v="4"/>
    <x v="3"/>
    <x v="4"/>
    <m/>
    <s v="60085412"/>
    <s v="ANGELINE"/>
    <s v="VELA LADERA"/>
    <n v="925321108"/>
    <m/>
    <d v="2005-03-01T00:00:00"/>
    <n v="20"/>
    <s v="Nuth I"/>
    <x v="0"/>
    <m/>
    <m/>
    <m/>
    <m/>
    <d v="2025-02-28T00:00:00"/>
    <d v="2025-05-14T00:00:00"/>
    <x v="2"/>
    <x v="2"/>
    <s v="F"/>
    <s v="P"/>
    <s v="P"/>
    <s v="P"/>
    <m/>
    <m/>
    <m/>
    <m/>
    <m/>
    <m/>
    <m/>
    <m/>
    <m/>
    <m/>
    <m/>
    <m/>
    <m/>
    <s v="Asistió"/>
    <m/>
    <m/>
    <m/>
    <m/>
    <m/>
    <m/>
    <m/>
    <d v="2025-07-31T00:00:00"/>
    <m/>
    <d v="2025-08-31T00:00:00"/>
    <m/>
    <m/>
    <m/>
    <s v="FPP"/>
    <s v="Huancayo-Febrero-VIERNES-5:00-7:02-45702"/>
    <s v="Oratoria y Filosofía"/>
    <x v="7"/>
    <x v="0"/>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m/>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r>
    <x v="1"/>
    <x v="2"/>
    <x v="5"/>
    <x v="4"/>
    <x v="5"/>
    <m/>
    <m/>
    <m/>
    <m/>
    <m/>
    <m/>
    <m/>
    <s v=""/>
    <m/>
    <x v="1"/>
    <m/>
    <m/>
    <m/>
    <m/>
    <s v=""/>
    <s v=""/>
    <x v="4"/>
    <x v="4"/>
    <m/>
    <m/>
    <m/>
    <m/>
    <m/>
    <m/>
    <m/>
    <m/>
    <m/>
    <m/>
    <m/>
    <m/>
    <m/>
    <m/>
    <m/>
    <m/>
    <m/>
    <s v=""/>
    <m/>
    <m/>
    <m/>
    <m/>
    <s v=""/>
    <m/>
    <m/>
    <s v=""/>
    <m/>
    <s v=""/>
    <m/>
    <m/>
    <m/>
    <s v=""/>
    <s v=""/>
    <s v=""/>
    <x v="8"/>
    <x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0">
  <r>
    <s v="Oratoria y Filosofía"/>
    <s v="ENERO"/>
    <s v="LUNES"/>
    <x v="0"/>
    <x v="0"/>
    <m/>
    <s v="60901371"/>
    <s v="CRISTHOFER JUAN "/>
    <s v="ROJAS CRUZ"/>
    <n v="961702438"/>
    <s v="qwecris404@gmail.com"/>
    <d v="2006-10-22T00:00:00"/>
    <n v="18"/>
    <s v="Amon I"/>
    <s v="Inscrito Nuevo"/>
    <m/>
    <s v="ENERO"/>
    <s v="LUNES"/>
    <s v="7:00pm a 9:00pm"/>
    <d v="2025-01-27T00:00:00"/>
    <d v="2025-04-13T00:00:00"/>
    <s v="EDUARDO MONGE"/>
    <s v="EDUARDO MONGE"/>
    <s v="P"/>
    <s v="P"/>
    <s v="P"/>
    <s v="P"/>
    <s v="P"/>
    <s v="P"/>
    <s v="P"/>
    <s v="P"/>
    <s v="P"/>
    <m/>
    <m/>
    <m/>
    <m/>
    <m/>
    <m/>
    <m/>
    <m/>
    <s v="Asistió"/>
    <m/>
    <m/>
    <m/>
    <m/>
    <m/>
    <m/>
    <m/>
    <d v="2025-06-30T00:00:00"/>
    <m/>
    <d v="2025-07-31T00:00:00"/>
    <m/>
    <m/>
    <m/>
    <s v="PPP"/>
    <s v="Huancayo-ENERO-LUNES-7:00pma9:00pm-45670"/>
    <s v="Oratoria y Filosofía"/>
    <s v="Huancayo-ENERO-LUNES-7:00pm a 9:00pm-45670-Inscrito Nuevo"/>
    <b v="0"/>
    <d v="2025-02-03T00:00:00"/>
    <s v="ALTA"/>
    <s v="01/01/1900"/>
  </r>
  <r>
    <s v="Oratoria y Filosofía"/>
    <s v="ENERO"/>
    <s v="LUNES"/>
    <x v="0"/>
    <x v="0"/>
    <m/>
    <s v="77670844"/>
    <s v="DANIELA BELÉN"/>
    <s v="MEZA JANAMPA"/>
    <n v="965445410"/>
    <s v="mezd0902@gmail.com"/>
    <d v="2006-10-22T00:00:00"/>
    <n v="18"/>
    <s v="Amon I"/>
    <s v="Inscrito Nuevo"/>
    <m/>
    <s v="ENERO"/>
    <s v="LUNES"/>
    <s v="7:00pm a 9:00pm"/>
    <d v="2025-01-27T00:00:00"/>
    <d v="2025-04-13T00:00:00"/>
    <s v="EDUARDO MONGE"/>
    <s v="EDUARDO MONGE"/>
    <s v="P"/>
    <s v="F"/>
    <s v="P"/>
    <s v="P"/>
    <s v="P"/>
    <s v="P"/>
    <s v="F"/>
    <s v="F"/>
    <s v="F"/>
    <m/>
    <m/>
    <m/>
    <m/>
    <m/>
    <m/>
    <m/>
    <m/>
    <s v="Asistió"/>
    <m/>
    <m/>
    <m/>
    <m/>
    <m/>
    <m/>
    <m/>
    <d v="2025-06-30T00:00:00"/>
    <m/>
    <d v="2025-07-31T00:00:00"/>
    <m/>
    <m/>
    <m/>
    <s v="PFP"/>
    <s v="Huancayo-ENERO-LUNES-7:00pma9:00pm-45670"/>
    <s v="Oratoria y Filosofía"/>
    <s v="Huancayo-ENERO-LUNES-7:00pm a 9:00pm-45670-Inscrito Nuevo"/>
    <b v="0"/>
    <d v="2025-02-03T00:00:00"/>
    <s v="ALTA"/>
    <s v="01/01/1900"/>
  </r>
  <r>
    <s v="Oratoria y Filosofía"/>
    <s v="ENERO"/>
    <s v="LUNES"/>
    <x v="0"/>
    <x v="0"/>
    <m/>
    <s v="61012643"/>
    <s v="ANDREA YAMILE "/>
    <s v="QUISPE YNOQUIO"/>
    <n v="973124491"/>
    <s v="andrea16qi@gmail.com"/>
    <d v="2006-02-09T00:00:00"/>
    <n v="19"/>
    <s v="Amon I"/>
    <s v="Inscrito Nuevo"/>
    <m/>
    <s v="ENERO"/>
    <s v="LUNES"/>
    <s v="7:00pm a 9:00pm"/>
    <d v="2025-01-27T00:00:00"/>
    <d v="2025-04-13T00:00:00"/>
    <s v="EDUARDO MONGE"/>
    <s v="EDUARDO MONGE"/>
    <s v="P"/>
    <s v="P"/>
    <s v="P"/>
    <s v="P"/>
    <s v="P"/>
    <s v="P"/>
    <s v="P"/>
    <s v="P"/>
    <s v="P"/>
    <m/>
    <m/>
    <m/>
    <m/>
    <m/>
    <m/>
    <m/>
    <m/>
    <s v="Asistió"/>
    <m/>
    <m/>
    <m/>
    <m/>
    <m/>
    <m/>
    <m/>
    <d v="2025-06-30T00:00:00"/>
    <m/>
    <d v="2025-07-31T00:00:00"/>
    <m/>
    <m/>
    <m/>
    <s v="PPP"/>
    <s v="Huancayo-ENERO-LUNES-7:00pma9:00pm-45670"/>
    <s v="Oratoria y Filosofía"/>
    <s v="Huancayo-ENERO-LUNES-7:00pm a 9:00pm-45670-Inscrito Nuevo"/>
    <b v="0"/>
    <d v="2025-02-03T00:00:00"/>
    <s v="ALTA"/>
    <s v="01/01/1900"/>
  </r>
  <r>
    <s v="Oratoria y Filosofía"/>
    <s v="ENERO"/>
    <s v="LUNES"/>
    <x v="0"/>
    <x v="0"/>
    <m/>
    <s v="7555861"/>
    <s v="MIRARY ANTUANET"/>
    <s v="CONTRERAS FABIAN"/>
    <n v="944022767"/>
    <s v="milaryconfa.2005@gmail.com"/>
    <d v="2007-05-16T00:00:00"/>
    <n v="17"/>
    <s v="Amon I"/>
    <s v="Inscrito Nuevo"/>
    <m/>
    <s v="ENERO"/>
    <s v="LUNES"/>
    <s v="7:00pm a 9:00pm"/>
    <d v="2025-01-27T00:00:00"/>
    <d v="2025-04-13T00:00:00"/>
    <s v="EDUARDO MONGE"/>
    <s v="EDUARDO MONGE"/>
    <s v="P"/>
    <s v="P"/>
    <s v="P"/>
    <s v="P"/>
    <s v="P"/>
    <s v="P"/>
    <s v="P"/>
    <s v="F"/>
    <s v="P"/>
    <m/>
    <m/>
    <m/>
    <m/>
    <m/>
    <m/>
    <m/>
    <m/>
    <s v="Asistió"/>
    <m/>
    <m/>
    <m/>
    <m/>
    <m/>
    <m/>
    <m/>
    <d v="2025-06-30T00:00:00"/>
    <m/>
    <d v="2025-07-31T00:00:00"/>
    <m/>
    <m/>
    <m/>
    <s v="PPP"/>
    <s v="Huancayo-ENERO-LUNES-7:00pma9:00pm-45670"/>
    <s v="Oratoria y Filosofía"/>
    <s v="Huancayo-ENERO-LUNES-7:00pm a 9:00pm-45670-Inscrito Nuevo"/>
    <b v="0"/>
    <d v="2025-02-03T00:00:00"/>
    <s v="ALTA"/>
    <s v="01/01/1900"/>
  </r>
  <r>
    <s v="Oratoria y Filosofía"/>
    <s v="ENERO"/>
    <s v="LUNES"/>
    <x v="0"/>
    <x v="0"/>
    <m/>
    <s v="60932779"/>
    <s v="RICHARD ANTONY"/>
    <s v="HIDALGO MONTES"/>
    <n v="932229114"/>
    <s v="rantonyhidalgom@gmail.com "/>
    <d v="2005-01-09T00:00:00"/>
    <n v="20"/>
    <s v="Amon I"/>
    <s v="Inscrito Nuevo"/>
    <m/>
    <s v="ENERO"/>
    <s v="LUNES"/>
    <s v="7:00pm a 9:00pm"/>
    <d v="2025-01-27T00:00:00"/>
    <d v="2025-04-13T00:00:00"/>
    <s v="EDUARDO MONGE"/>
    <s v="EDUARDO MONGE"/>
    <s v="F"/>
    <s v="P"/>
    <s v="P"/>
    <s v="P"/>
    <s v="P"/>
    <s v="P"/>
    <s v="F"/>
    <s v="F"/>
    <s v="P"/>
    <m/>
    <m/>
    <m/>
    <m/>
    <m/>
    <m/>
    <m/>
    <m/>
    <s v="Asistió"/>
    <m/>
    <m/>
    <m/>
    <m/>
    <m/>
    <m/>
    <m/>
    <d v="2025-06-30T00:00:00"/>
    <m/>
    <d v="2025-07-31T00:00:00"/>
    <m/>
    <m/>
    <m/>
    <s v="FPP"/>
    <s v="Huancayo-ENERO-LUNES-7:00pma9:00pm-45670"/>
    <s v="Oratoria y Filosofía"/>
    <s v="Huancayo-ENERO-LUNES-7:00pm a 9:00pm-45670-Inscrito Nuevo"/>
    <b v="0"/>
    <d v="2025-02-03T00:00:00"/>
    <s v="ALTA"/>
    <s v="01/01/1900"/>
  </r>
  <r>
    <s v="Oratoria y Filosofía"/>
    <s v="ENERO"/>
    <s v="LUNES"/>
    <x v="0"/>
    <x v="0"/>
    <m/>
    <s v="73639754"/>
    <s v="KAREN NICOLE "/>
    <s v="MELCHOR BRICEÑO"/>
    <n v="953944741"/>
    <s v="Kmelchorbriceno@gmail.com"/>
    <d v="2006-11-16T00:00:00"/>
    <n v="18"/>
    <s v="Amon I"/>
    <s v="Inscrito Nuevo"/>
    <m/>
    <s v="ENERO"/>
    <s v="LUNES"/>
    <s v="7:00pm a 9:00pm"/>
    <d v="2025-01-27T00:00:00"/>
    <d v="2025-04-13T00:00:00"/>
    <s v="EDUARDO MONGE"/>
    <s v="EDUARDO MONGE"/>
    <s v="F"/>
    <s v="F"/>
    <s v="P"/>
    <s v="F"/>
    <s v="F"/>
    <s v="F"/>
    <s v="F"/>
    <s v="F"/>
    <s v="F"/>
    <m/>
    <m/>
    <m/>
    <m/>
    <m/>
    <m/>
    <m/>
    <m/>
    <s v="Asistió"/>
    <m/>
    <m/>
    <m/>
    <m/>
    <m/>
    <m/>
    <m/>
    <d v="2025-06-30T00:00:00"/>
    <m/>
    <d v="2025-07-31T00:00:00"/>
    <m/>
    <m/>
    <m/>
    <s v="FFP"/>
    <s v="Huancayo-ENERO-LUNES-7:00pma9:00pm-45670"/>
    <s v="Oratoria y Filosofía"/>
    <s v="Huancayo-ENERO-LUNES-7:00pm a 9:00pm-45670-Inscrito Nuevo"/>
    <b v="0"/>
    <d v="2025-02-03T00:00:00"/>
    <s v="ALTA"/>
    <s v="01/01/1900"/>
  </r>
  <r>
    <s v="Oratoria y Filosofía"/>
    <s v="ENERO"/>
    <s v="LUNES"/>
    <x v="0"/>
    <x v="0"/>
    <m/>
    <s v="45967972"/>
    <s v="YESICA "/>
    <s v="ARHUIS LIMAYMANTA"/>
    <n v="920664691"/>
    <s v="Ruty_1_1@hotmail.com"/>
    <d v="2001-06-16T00:00:00"/>
    <n v="23"/>
    <s v="Amon I"/>
    <s v="Inscrito Nuevo"/>
    <m/>
    <s v="ENERO"/>
    <s v="LUNES"/>
    <s v="7:00pm a 9:00pm"/>
    <d v="2025-01-27T00:00:00"/>
    <d v="2025-04-13T00:00:00"/>
    <s v="EDUARDO MONGE"/>
    <s v="EDUARDO MONGE"/>
    <s v="F"/>
    <s v="F"/>
    <s v="P"/>
    <s v="P"/>
    <s v="P"/>
    <s v="P"/>
    <s v="P"/>
    <s v="F"/>
    <s v="F"/>
    <m/>
    <m/>
    <m/>
    <m/>
    <m/>
    <m/>
    <m/>
    <m/>
    <s v="Asistió"/>
    <m/>
    <m/>
    <m/>
    <m/>
    <m/>
    <m/>
    <m/>
    <d v="2025-06-30T00:00:00"/>
    <m/>
    <d v="2025-07-31T00:00:00"/>
    <m/>
    <m/>
    <m/>
    <s v="FFP"/>
    <s v="Huancayo-ENERO-LUNES-7:00pma9:00pm-45670"/>
    <s v="Oratoria y Filosofía"/>
    <s v="Huancayo-ENERO-LUNES-7:00pm a 9:00pm-45670-Inscrito Nuevo"/>
    <b v="0"/>
    <d v="2025-02-03T00:00:00"/>
    <s v="ALTA"/>
    <s v="01/01/1900"/>
  </r>
  <r>
    <s v="Oratoria y Filosofía"/>
    <s v="ENERO"/>
    <s v="LUNES"/>
    <x v="0"/>
    <x v="0"/>
    <m/>
    <s v="60106528"/>
    <s v="PAMELA "/>
    <s v="MENÉNDEZ HERRERA"/>
    <n v="914571517"/>
    <s v="pamelatovar77@gmail.com"/>
    <d v="1989-08-29T00:00:00"/>
    <n v="35"/>
    <s v="Amon I"/>
    <s v="Inscrito Nuevo"/>
    <m/>
    <s v="ENERO"/>
    <s v="LUNES"/>
    <s v="7:00pm a 9:00pm"/>
    <d v="2025-01-27T00:00:00"/>
    <d v="2025-04-13T00:00:00"/>
    <s v="EDUARDO MONGE"/>
    <s v="EDUARDO MONGE"/>
    <s v="P"/>
    <s v="F"/>
    <s v="P"/>
    <s v="F"/>
    <s v="F"/>
    <s v="F"/>
    <s v="F"/>
    <s v="F"/>
    <s v="F"/>
    <m/>
    <m/>
    <m/>
    <m/>
    <m/>
    <m/>
    <m/>
    <m/>
    <s v="Asistió"/>
    <m/>
    <m/>
    <m/>
    <m/>
    <m/>
    <m/>
    <m/>
    <d v="2025-06-30T00:00:00"/>
    <m/>
    <d v="2025-07-31T00:00:00"/>
    <m/>
    <m/>
    <m/>
    <s v="PFP"/>
    <s v="Huancayo-ENERO-LUNES-7:00pma9:00pm-45670"/>
    <s v="Oratoria y Filosofía"/>
    <s v="Huancayo-ENERO-LUNES-7:00pm a 9:00pm-45670-Inscrito Nuevo"/>
    <b v="0"/>
    <d v="2025-02-03T00:00:00"/>
    <s v="ALTA"/>
    <s v="01/01/1900"/>
  </r>
  <r>
    <s v="Oratoria y Filosofía"/>
    <s v="ENERO"/>
    <s v="LUNES"/>
    <x v="0"/>
    <x v="0"/>
    <m/>
    <s v="74457487"/>
    <s v="NICK JOSEPH"/>
    <s v="QUINTANILLA AGUIRRE"/>
    <n v="920451213"/>
    <s v="nickyquintanillaaguirre@gmail.com"/>
    <d v="2005-11-22T00:00:00"/>
    <n v="19"/>
    <s v="Amon I"/>
    <s v="Inscrito Nuevo"/>
    <m/>
    <s v="ENERO"/>
    <s v="LUNES"/>
    <s v="7:00pm a 9:00pm"/>
    <d v="2025-01-27T00:00:00"/>
    <d v="2025-04-13T00:00:00"/>
    <s v="EDUARDO MONGE"/>
    <s v="EDUARDO MONGE"/>
    <s v="F"/>
    <s v="P"/>
    <s v="P"/>
    <s v="P"/>
    <s v="P"/>
    <s v="P"/>
    <s v="P"/>
    <s v="P"/>
    <s v="P"/>
    <m/>
    <m/>
    <m/>
    <m/>
    <m/>
    <m/>
    <m/>
    <m/>
    <s v="Asistió"/>
    <m/>
    <m/>
    <m/>
    <m/>
    <m/>
    <m/>
    <m/>
    <d v="2025-06-30T00:00:00"/>
    <m/>
    <d v="2025-07-31T00:00:00"/>
    <m/>
    <m/>
    <m/>
    <s v="FPP"/>
    <s v="Huancayo-ENERO-LUNES-7:00pma9:00pm-45670"/>
    <s v="Oratoria y Filosofía"/>
    <s v="Huancayo-ENERO-LUNES-7:00pm a 9:00pm-45670-Inscrito Nuevo"/>
    <b v="0"/>
    <d v="2025-02-03T00:00:00"/>
    <s v="ALTA"/>
    <s v="01/01/1900"/>
  </r>
  <r>
    <s v="Oratoria y Filosofía"/>
    <s v="ENERO"/>
    <s v="MIERCOLES"/>
    <x v="0"/>
    <x v="1"/>
    <m/>
    <s v="47447440"/>
    <s v="VLADIMIR ANGEL"/>
    <s v="OCHOA CASTILLO"/>
    <n v="922999352"/>
    <s v="vladimirochoacastillo@gmail.com"/>
    <d v="1992-11-14T00:00:00"/>
    <n v="32"/>
    <s v="Amon I"/>
    <s v="Inscrito Nuevo"/>
    <m/>
    <s v="ENERO"/>
    <s v="MIERCOLES"/>
    <s v="7:00pm a 9:00pm"/>
    <d v="2025-01-29T00:00:00"/>
    <d v="2025-04-15T00:00:00"/>
    <s v="ZAIDA SALVADOR"/>
    <s v="ZAIDA SALVADOR"/>
    <s v="P"/>
    <s v="P"/>
    <s v="P"/>
    <s v="P"/>
    <m/>
    <m/>
    <m/>
    <m/>
    <m/>
    <m/>
    <m/>
    <m/>
    <m/>
    <m/>
    <m/>
    <m/>
    <m/>
    <s v="Asistió"/>
    <m/>
    <m/>
    <m/>
    <m/>
    <m/>
    <m/>
    <m/>
    <d v="2025-06-30T00:00:00"/>
    <m/>
    <d v="2025-07-31T00:00:00"/>
    <m/>
    <m/>
    <m/>
    <s v="PPP"/>
    <s v="Huancayo-ENERO-MIERCOLES-7:00pma9:00pm-45672"/>
    <s v="Oratoria y Filosofía"/>
    <s v="Huancayo-ENERO-MIERCOLES-7:00pm a 9:00pm-45672-Inscrito Nuevo"/>
    <b v="0"/>
    <d v="2025-02-05T00:00:00"/>
    <s v="ALTA"/>
    <s v="01/01/1900"/>
  </r>
  <r>
    <s v="Oratoria y Filosofía"/>
    <s v="ENERO"/>
    <s v="MIERCOLES"/>
    <x v="0"/>
    <x v="1"/>
    <m/>
    <s v="60270895"/>
    <s v="LUZ FERNANDA"/>
    <s v="URBANO AUQUI"/>
    <n v="926138293"/>
    <m/>
    <d v="2007-12-03T00:00:00"/>
    <n v="17"/>
    <s v="Amon I"/>
    <s v="Inscrito Nuevo"/>
    <m/>
    <s v="ENERO"/>
    <s v="MIERCOLES"/>
    <s v="7:00pm a 9:00pm"/>
    <d v="2025-01-29T00:00:00"/>
    <d v="2025-04-15T00:00:00"/>
    <s v="ZAIDA SALVADOR"/>
    <s v="ZAIDA SALVADOR"/>
    <s v="P"/>
    <s v="P"/>
    <s v="P"/>
    <s v="P"/>
    <m/>
    <m/>
    <m/>
    <m/>
    <m/>
    <m/>
    <m/>
    <m/>
    <m/>
    <m/>
    <m/>
    <m/>
    <m/>
    <s v="Asistió"/>
    <m/>
    <m/>
    <m/>
    <m/>
    <m/>
    <m/>
    <m/>
    <d v="2025-06-30T00:00:00"/>
    <m/>
    <d v="2025-07-31T00:00:00"/>
    <m/>
    <m/>
    <m/>
    <s v="PPP"/>
    <s v="Huancayo-ENERO-MIERCOLES-7:00pma9:00pm-45672"/>
    <s v="Oratoria y Filosofía"/>
    <s v="Huancayo-ENERO-MIERCOLES-7:00pm a 9:00pm-45672-Inscrito Nuevo"/>
    <b v="0"/>
    <d v="2025-02-05T00:00:00"/>
    <s v="ALTA"/>
    <s v="01/01/1900"/>
  </r>
  <r>
    <s v="Oratoria y Filosofía"/>
    <s v="ENERO"/>
    <s v="MIERCOLES"/>
    <x v="0"/>
    <x v="1"/>
    <m/>
    <s v="78549265"/>
    <s v="JENSU PERCY"/>
    <s v="SUAZO CHURAMPI"/>
    <n v="902024682"/>
    <s v="jensu.suazo@gmail.com"/>
    <d v="2005-06-09T00:00:00"/>
    <n v="19"/>
    <s v="Amon I"/>
    <s v="Inscrito Nuevo"/>
    <m/>
    <s v="ENERO"/>
    <s v="MIERCOLES"/>
    <s v="7:00pm a 9:00pm"/>
    <d v="2025-01-29T00:00:00"/>
    <d v="2025-04-15T00:00:00"/>
    <s v="ZAIDA SALVADOR"/>
    <s v="ZAIDA SALVADOR"/>
    <s v="P"/>
    <s v="P"/>
    <s v="F"/>
    <s v="P"/>
    <m/>
    <m/>
    <m/>
    <m/>
    <m/>
    <m/>
    <m/>
    <m/>
    <m/>
    <m/>
    <m/>
    <m/>
    <m/>
    <s v="Asistió"/>
    <m/>
    <m/>
    <m/>
    <m/>
    <m/>
    <m/>
    <m/>
    <d v="2025-06-30T00:00:00"/>
    <m/>
    <d v="2025-07-31T00:00:00"/>
    <m/>
    <m/>
    <m/>
    <s v="PPF"/>
    <s v="Huancayo-ENERO-MIERCOLES-7:00pma9:00pm-45672"/>
    <s v="Oratoria y Filosofía"/>
    <s v="Huancayo-ENERO-MIERCOLES-7:00pm a 9:00pm-45672-Inscrito Nuevo"/>
    <b v="0"/>
    <d v="2025-02-05T00:00:00"/>
    <s v="ALTA"/>
    <s v="01/01/1900"/>
  </r>
  <r>
    <s v="Oratoria y Filosofía"/>
    <s v="ENERO"/>
    <s v="MIERCOLES"/>
    <x v="0"/>
    <x v="1"/>
    <m/>
    <s v="70489097"/>
    <s v="CARLOS ANDRES VAN"/>
    <s v="HOPPEN NAVARRO"/>
    <n v="945503512"/>
    <s v="gamerhoppen@gmail.com"/>
    <d v="2006-07-26T00:00:00"/>
    <n v="18"/>
    <s v="Amon I"/>
    <s v="Inscrito Nuevo"/>
    <m/>
    <s v="ENERO"/>
    <s v="MIERCOLES"/>
    <s v="7:00pm a 9:00pm"/>
    <d v="2025-01-29T00:00:00"/>
    <d v="2025-04-15T00:00:00"/>
    <s v="ZAIDA SALVADOR"/>
    <s v="ZAIDA SALVADOR"/>
    <s v="P"/>
    <s v="P"/>
    <s v="P"/>
    <s v="F"/>
    <m/>
    <m/>
    <m/>
    <m/>
    <m/>
    <m/>
    <m/>
    <m/>
    <m/>
    <m/>
    <m/>
    <m/>
    <m/>
    <s v="Asistió"/>
    <m/>
    <m/>
    <m/>
    <m/>
    <m/>
    <m/>
    <m/>
    <d v="2025-06-30T00:00:00"/>
    <m/>
    <d v="2025-07-31T00:00:00"/>
    <m/>
    <m/>
    <m/>
    <s v="PPP"/>
    <s v="Huancayo-ENERO-MIERCOLES-7:00pma9:00pm-45672"/>
    <s v="Oratoria y Filosofía"/>
    <s v="Huancayo-ENERO-MIERCOLES-7:00pm a 9:00pm-45672-Inscrito Nuevo"/>
    <b v="0"/>
    <d v="2025-02-05T00:00:00"/>
    <s v="ALTA"/>
    <s v="01/01/1900"/>
  </r>
  <r>
    <s v="Oratoria y Filosofía"/>
    <s v="ENERO"/>
    <s v="MIERCOLES"/>
    <x v="0"/>
    <x v="1"/>
    <m/>
    <s v="20021133"/>
    <s v="HUGO ORLANDO"/>
    <s v="HOSPINAL VILA"/>
    <n v="962214876"/>
    <m/>
    <d v="1967-03-15T00:00:00"/>
    <n v="57"/>
    <s v="Amon I"/>
    <s v="Inscrito Nuevo"/>
    <m/>
    <s v="ENERO"/>
    <s v="MIERCOLES"/>
    <s v="7:00pm a 9:00pm"/>
    <d v="2025-01-29T00:00:00"/>
    <d v="2025-04-15T00:00:00"/>
    <s v="ZAIDA SALVADOR"/>
    <s v="ZAIDA SALVADOR"/>
    <s v="F"/>
    <s v="P"/>
    <s v="P"/>
    <s v="P"/>
    <m/>
    <m/>
    <m/>
    <m/>
    <m/>
    <m/>
    <m/>
    <m/>
    <m/>
    <m/>
    <m/>
    <m/>
    <m/>
    <s v="Asistió"/>
    <m/>
    <m/>
    <m/>
    <m/>
    <m/>
    <m/>
    <m/>
    <d v="2025-06-30T00:00:00"/>
    <m/>
    <d v="2025-07-31T00:00:00"/>
    <m/>
    <m/>
    <m/>
    <s v="FPP"/>
    <s v="Huancayo-ENERO-MIERCOLES-7:00pma9:00pm-45672"/>
    <s v="Oratoria y Filosofía"/>
    <s v="Huancayo-ENERO-MIERCOLES-7:00pm a 9:00pm-45672-Inscrito Nuevo"/>
    <b v="0"/>
    <d v="2025-02-05T00:00:00"/>
    <s v="ALTA"/>
    <s v="01/01/1900"/>
  </r>
  <r>
    <s v="Oratoria y Filosofía"/>
    <s v="ENERO"/>
    <s v="MIERCOLES"/>
    <x v="0"/>
    <x v="1"/>
    <m/>
    <s v="41554734"/>
    <s v="GARY PACO"/>
    <s v="ARTICA HERNÁNDEZ"/>
    <n v="961669568"/>
    <s v="garyarticahernandez@gmail.com"/>
    <d v="1981-10-08T00:00:00"/>
    <n v="43"/>
    <s v="Amon I"/>
    <s v="Inscrito Nuevo"/>
    <m/>
    <s v="ENERO"/>
    <s v="MIERCOLES"/>
    <s v="7:00pm a 9:00pm"/>
    <d v="2025-01-29T00:00:00"/>
    <d v="2025-04-15T00:00:00"/>
    <s v="ZAIDA SALVADOR"/>
    <s v="ZAIDA SALVADOR"/>
    <s v="F"/>
    <s v="P"/>
    <s v="P"/>
    <s v="P"/>
    <m/>
    <m/>
    <m/>
    <m/>
    <m/>
    <m/>
    <m/>
    <m/>
    <m/>
    <m/>
    <m/>
    <m/>
    <m/>
    <s v="Asistió"/>
    <m/>
    <m/>
    <m/>
    <m/>
    <m/>
    <m/>
    <m/>
    <d v="2025-06-30T00:00:00"/>
    <m/>
    <d v="2025-07-31T00:00:00"/>
    <m/>
    <m/>
    <m/>
    <s v="FPP"/>
    <s v="Huancayo-ENERO-MIERCOLES-7:00pma9:00pm-45672"/>
    <s v="Oratoria y Filosofía"/>
    <s v="Huancayo-ENERO-MIERCOLES-7:00pm a 9:00pm-45672-Inscrito Nuevo"/>
    <b v="0"/>
    <d v="2025-02-05T00:00:00"/>
    <s v="ALTA"/>
    <s v="01/01/1900"/>
  </r>
  <r>
    <s v="Oratoria y Filosofía"/>
    <s v="ENERO"/>
    <s v="SABADOS"/>
    <x v="0"/>
    <x v="1"/>
    <m/>
    <s v="20076688"/>
    <s v="INES LADE"/>
    <s v="CHAVEZ SOTO"/>
    <n v="964911801"/>
    <s v="ladechavezsoto@gmail.com"/>
    <d v="1973-10-12T00:00:00"/>
    <n v="51"/>
    <s v="Amon I"/>
    <s v="Inscrito Nuevo"/>
    <m/>
    <s v="ENERO"/>
    <s v="MIERCOLES"/>
    <s v="7:00pm a 9:00pm"/>
    <d v="2025-01-29T00:00:00"/>
    <d v="2025-04-15T00:00:00"/>
    <s v="EDUARDO AQUINO"/>
    <s v="ZAIDA SALVADOR"/>
    <s v="F"/>
    <s v="F"/>
    <s v="P"/>
    <s v="P"/>
    <s v="P"/>
    <s v="P"/>
    <s v="P"/>
    <s v="F"/>
    <m/>
    <m/>
    <m/>
    <m/>
    <m/>
    <m/>
    <m/>
    <m/>
    <m/>
    <s v="Asistió"/>
    <m/>
    <m/>
    <m/>
    <m/>
    <m/>
    <m/>
    <m/>
    <d v="2025-06-30T00:00:00"/>
    <m/>
    <d v="2025-07-31T00:00:00"/>
    <m/>
    <m/>
    <m/>
    <s v="FFP"/>
    <s v="Huancayo-ENERO-SABADOS-7:00pma9:00pm-45672"/>
    <s v="Oratoria y Filosofía"/>
    <s v="Huancayo-ENERO-SABADOS-7:00pm a 9:00pm-45672-Inscrito Nuevo"/>
    <b v="0"/>
    <d v="2025-02-05T00:00:00"/>
    <s v="ALTA"/>
    <s v="01/01/1900"/>
  </r>
  <r>
    <s v="Oratoria y Filosofía"/>
    <s v="ENERO"/>
    <s v="SABADOS"/>
    <x v="0"/>
    <x v="2"/>
    <m/>
    <s v="74879169"/>
    <s v="KATERIN"/>
    <s v="HILARIO C CHAVEZ"/>
    <n v="981714016"/>
    <s v="Katerinhilariochavez17@gmail.com"/>
    <d v="1999-06-29T00:00:00"/>
    <n v="25"/>
    <s v="Amon I"/>
    <s v="Inscrito Nuevo"/>
    <m/>
    <s v="ENERO"/>
    <s v="SABADO"/>
    <s v="3:30PM A 5:30PM"/>
    <d v="2025-01-25T00:00:00"/>
    <d v="2025-04-11T00:00:00"/>
    <s v="EDUARDO AQUINO"/>
    <s v="EDUARDO AQUINO"/>
    <s v="P"/>
    <s v="F"/>
    <s v="P"/>
    <s v="P"/>
    <s v="P"/>
    <s v="P"/>
    <s v="P"/>
    <s v="F"/>
    <m/>
    <m/>
    <m/>
    <m/>
    <m/>
    <m/>
    <m/>
    <m/>
    <m/>
    <s v="Asistió"/>
    <m/>
    <m/>
    <m/>
    <m/>
    <m/>
    <m/>
    <m/>
    <d v="2025-06-30T00:00:00"/>
    <m/>
    <d v="2025-07-31T00:00:00"/>
    <m/>
    <m/>
    <m/>
    <s v="PFP"/>
    <s v="Huancayo-ENERO-SABADOS-7:00pma9:00pm-45668"/>
    <s v="Oratoria y Filosofía"/>
    <s v="Huancayo-ENERO-SABADOS-7:00pm a 9:00pm-45668-Inscrito Nuevo"/>
    <b v="0"/>
    <d v="2025-02-01T00:00:00"/>
    <s v="ALTA"/>
    <s v="01/01/1900"/>
  </r>
  <r>
    <s v="Oratoria y Filosofía"/>
    <s v="ENERO"/>
    <s v="SABADOS"/>
    <x v="0"/>
    <x v="2"/>
    <m/>
    <s v="72238208"/>
    <s v="FLOR ESPERANZA"/>
    <s v="INGA CRISOSTOMO"/>
    <n v="959930921"/>
    <s v="Floringacrisostomo11@gmail.com "/>
    <d v="2005-01-11T00:00:00"/>
    <n v="20"/>
    <s v="Amon I"/>
    <s v="Inscrito Nuevo"/>
    <m/>
    <s v="ENERO"/>
    <s v="SABADO"/>
    <s v="3:30PM A 5:30PM"/>
    <d v="2025-01-25T00:00:00"/>
    <d v="2025-04-11T00:00:00"/>
    <s v="EDUARDO AQUINO"/>
    <s v="EDUARDO AQUINO"/>
    <s v="P"/>
    <s v="F"/>
    <s v="P"/>
    <s v="P"/>
    <s v="P"/>
    <s v="P"/>
    <s v="P"/>
    <s v="F"/>
    <m/>
    <m/>
    <m/>
    <m/>
    <m/>
    <m/>
    <m/>
    <m/>
    <m/>
    <s v="Asistió"/>
    <m/>
    <m/>
    <m/>
    <m/>
    <m/>
    <m/>
    <m/>
    <d v="2025-06-30T00:00:00"/>
    <m/>
    <d v="2025-07-31T00:00:00"/>
    <m/>
    <m/>
    <m/>
    <s v="PFP"/>
    <s v="Huancayo-ENERO-SABADOS-7:00pma9:00pm-45668"/>
    <s v="Oratoria y Filosofía"/>
    <s v="Huancayo-ENERO-SABADOS-7:00pm a 9:00pm-45668-Inscrito Nuevo"/>
    <b v="0"/>
    <d v="2025-02-01T00:00:00"/>
    <s v="ALTA"/>
    <s v="01/01/1900"/>
  </r>
  <r>
    <s v="Oratoria y Filosofía"/>
    <s v="ENERO"/>
    <s v="SABADOS"/>
    <x v="0"/>
    <x v="2"/>
    <m/>
    <s v="60847282"/>
    <s v="JEMIMA BETSABE"/>
    <s v="LEANDRO RUMUALDO"/>
    <n v="961357677"/>
    <s v="jemimabetsabe03@gmail.com"/>
    <d v="2006-11-03T00:00:00"/>
    <n v="18"/>
    <s v="Amon I"/>
    <s v="Inscrito Nuevo"/>
    <m/>
    <s v="ENERO"/>
    <s v="SABADO"/>
    <s v="3:30PM A 5:30PM"/>
    <d v="2025-01-25T00:00:00"/>
    <d v="2025-04-11T00:00:00"/>
    <s v="EDUARDO AQUINO"/>
    <s v="EDUARDO AQUINO"/>
    <s v="F"/>
    <s v="P"/>
    <s v="F"/>
    <s v="P"/>
    <s v="P"/>
    <s v="P"/>
    <s v="F"/>
    <s v="F"/>
    <m/>
    <m/>
    <m/>
    <m/>
    <m/>
    <m/>
    <m/>
    <m/>
    <m/>
    <s v="No Asistió"/>
    <m/>
    <m/>
    <m/>
    <m/>
    <m/>
    <m/>
    <m/>
    <d v="2025-06-30T00:00:00"/>
    <m/>
    <d v="2025-07-31T00:00:00"/>
    <m/>
    <m/>
    <m/>
    <s v="FPF"/>
    <s v="Huancayo-ENERO-SABADOS-7:00pma9:00pm-45668"/>
    <s v="Oratoria y Filosofía"/>
    <s v="Huancayo-ENERO-SABADOS-7:00pm a 9:00pm-45668-Inscrito Nuevo"/>
    <b v="0"/>
    <d v="2025-02-01T00:00:00"/>
    <s v="ALTA"/>
    <s v="01/01/1900"/>
  </r>
  <r>
    <s v="Oratoria y Filosofía"/>
    <s v="ENERO"/>
    <s v="SABADOS"/>
    <x v="0"/>
    <x v="2"/>
    <m/>
    <s v="60981381"/>
    <s v="MICHELLE ROSSE"/>
    <s v="MONGE PATIÑO"/>
    <n v="942860938"/>
    <s v="michellerosse6@gmail.com"/>
    <d v="2007-01-06T00:00:00"/>
    <n v="18"/>
    <s v="Amon I"/>
    <s v="Inscrito Nuevo"/>
    <m/>
    <s v="ENERO"/>
    <s v="SABADO"/>
    <s v="3:30PM A 5:30PM"/>
    <d v="2025-01-25T00:00:00"/>
    <d v="2025-04-11T00:00:00"/>
    <s v="EDUARDO AQUINO"/>
    <s v="EDUARDO AQUINO"/>
    <s v="P"/>
    <s v="P"/>
    <s v="P"/>
    <s v="P"/>
    <s v="P"/>
    <s v="P"/>
    <s v="P"/>
    <s v="F"/>
    <m/>
    <m/>
    <m/>
    <m/>
    <m/>
    <m/>
    <m/>
    <m/>
    <m/>
    <s v="Asistió"/>
    <m/>
    <m/>
    <m/>
    <m/>
    <m/>
    <m/>
    <m/>
    <d v="2025-06-30T00:00:00"/>
    <m/>
    <d v="2025-07-31T00:00:00"/>
    <m/>
    <m/>
    <m/>
    <s v="PPP"/>
    <s v="Huancayo-ENERO-SABADOS-7:00pma9:00pm-45668"/>
    <s v="Oratoria y Filosofía"/>
    <s v="Huancayo-ENERO-SABADOS-7:00pm a 9:00pm-45668-Inscrito Nuevo"/>
    <b v="0"/>
    <d v="2025-02-01T00:00:00"/>
    <s v="ALTA"/>
    <s v="01/01/1900"/>
  </r>
  <r>
    <s v="Oratoria y Filosofía"/>
    <s v="ENERO"/>
    <s v="SABADOS"/>
    <x v="0"/>
    <x v="2"/>
    <m/>
    <s v="70038671"/>
    <s v="IRIS"/>
    <s v="OSORIO MENDOZA"/>
    <n v="906905577"/>
    <s v="iris.osoriomendoza01@gmail.com"/>
    <d v="1993-03-01T00:00:00"/>
    <n v="32"/>
    <s v="Amon I"/>
    <s v="Inscrito Nuevo"/>
    <m/>
    <s v="ENERO"/>
    <s v="SABADO"/>
    <s v="3:30PM A 5:30PM"/>
    <d v="2025-01-25T00:00:00"/>
    <d v="2025-04-11T00:00:00"/>
    <s v="EDUARDO AQUINO"/>
    <s v="EDUARDO AQUINO"/>
    <s v="P"/>
    <s v="F"/>
    <s v="P"/>
    <s v="P"/>
    <s v="P"/>
    <s v="P"/>
    <s v="P"/>
    <s v="P"/>
    <m/>
    <m/>
    <m/>
    <m/>
    <m/>
    <m/>
    <m/>
    <m/>
    <m/>
    <s v="Asistió"/>
    <m/>
    <m/>
    <m/>
    <m/>
    <m/>
    <m/>
    <m/>
    <d v="2025-06-30T00:00:00"/>
    <m/>
    <d v="2025-07-31T00:00:00"/>
    <m/>
    <m/>
    <m/>
    <s v="PFP"/>
    <s v="Huancayo-ENERO-SABADOS-7:00pma9:00pm-45668"/>
    <s v="Oratoria y Filosofía"/>
    <s v="Huancayo-ENERO-SABADOS-7:00pm a 9:00pm-45668-Inscrito Nuevo"/>
    <b v="0"/>
    <d v="2025-02-01T00:00:00"/>
    <s v="ALTA"/>
    <s v="01/01/1900"/>
  </r>
  <r>
    <s v="Oratoria y Filosofía"/>
    <s v="ENERO"/>
    <s v="SABADOS"/>
    <x v="0"/>
    <x v="2"/>
    <m/>
    <s v="72238856"/>
    <s v="MAILY JIMENA"/>
    <s v="OSORIO MENDOZA"/>
    <n v="974683061"/>
    <s v="mailyosorio82@gmail.com "/>
    <d v="2004-07-30T00:00:00"/>
    <n v="20"/>
    <s v="Amon I"/>
    <s v="Inscrito Nuevo"/>
    <m/>
    <s v="ENERO"/>
    <s v="SABADO"/>
    <s v="3:30PM A 5:30PM"/>
    <d v="2025-01-25T00:00:00"/>
    <d v="2025-04-11T00:00:00"/>
    <s v="EDUARDO AQUINO"/>
    <s v="EDUARDO AQUINO"/>
    <s v="P"/>
    <s v="P"/>
    <s v="P"/>
    <s v="P"/>
    <s v="P"/>
    <s v="P"/>
    <s v="P"/>
    <s v="P"/>
    <m/>
    <m/>
    <m/>
    <m/>
    <m/>
    <m/>
    <m/>
    <m/>
    <m/>
    <s v="Asistió"/>
    <m/>
    <m/>
    <m/>
    <m/>
    <m/>
    <m/>
    <m/>
    <d v="2025-06-30T00:00:00"/>
    <m/>
    <d v="2025-07-31T00:00:00"/>
    <m/>
    <m/>
    <m/>
    <s v="PPP"/>
    <s v="Huancayo-ENERO-SABADOS-7:00pma9:00pm-45668"/>
    <s v="Oratoria y Filosofía"/>
    <s v="Huancayo-ENERO-SABADOS-7:00pm a 9:00pm-45668-Inscrito Nuevo"/>
    <b v="0"/>
    <d v="2025-02-01T00:00:00"/>
    <s v="ALTA"/>
    <s v="01/01/1900"/>
  </r>
  <r>
    <s v="Oratoria y Filosofía"/>
    <s v="ENERO"/>
    <s v="SABADOS"/>
    <x v="0"/>
    <x v="2"/>
    <m/>
    <s v="60803266"/>
    <s v="YAMILETH CECILIA"/>
    <s v="QUISPE INCA"/>
    <n v="988117219"/>
    <s v="yamilethceciliaquispeinca@gmail.com"/>
    <d v="2005-08-05T00:00:00"/>
    <n v="19"/>
    <s v="Amon I"/>
    <s v="Inscrito Nuevo"/>
    <m/>
    <s v="ENERO"/>
    <s v="SABADO"/>
    <s v="3:30PM A 5:30PM"/>
    <d v="2025-01-25T00:00:00"/>
    <d v="2025-04-11T00:00:00"/>
    <s v="EDUARDO AQUINO"/>
    <s v="EDUARDO AQUINO"/>
    <s v="P"/>
    <s v="F"/>
    <s v="P"/>
    <s v="P"/>
    <s v="P"/>
    <s v="F"/>
    <s v="P"/>
    <s v="F"/>
    <m/>
    <m/>
    <m/>
    <m/>
    <m/>
    <m/>
    <m/>
    <m/>
    <m/>
    <s v="Asistió"/>
    <m/>
    <m/>
    <m/>
    <m/>
    <m/>
    <m/>
    <m/>
    <d v="2025-06-30T00:00:00"/>
    <m/>
    <d v="2025-07-31T00:00:00"/>
    <m/>
    <m/>
    <m/>
    <s v="PFP"/>
    <s v="Huancayo-ENERO-SABADOS-7:00pma9:00pm-45668"/>
    <s v="Oratoria y Filosofía"/>
    <s v="Huancayo-ENERO-SABADOS-7:00pm a 9:00pm-45668-Inscrito Nuevo"/>
    <b v="0"/>
    <d v="2025-02-01T00:00:00"/>
    <s v="ALTA"/>
    <s v="01/01/1900"/>
  </r>
  <r>
    <s v="Oratoria y Filosofía"/>
    <s v="ENERO"/>
    <s v="SABADOS"/>
    <x v="0"/>
    <x v="2"/>
    <m/>
    <s v="47690677"/>
    <s v="RUBÉN DARÍO"/>
    <s v="QUISPE SALVADOR"/>
    <n v="902490167"/>
    <s v="tuningmania2468@gmail.com"/>
    <d v="1993-10-03T00:00:00"/>
    <n v="31"/>
    <s v="Amon I"/>
    <s v="Inscrito Nuevo"/>
    <m/>
    <s v="ENERO"/>
    <s v="SABADO"/>
    <s v="3:30PM A 5:30PM"/>
    <d v="2025-01-25T00:00:00"/>
    <d v="2025-04-11T00:00:00"/>
    <s v="EDUARDO AQUINO"/>
    <s v="EDUARDO AQUINO"/>
    <s v="P"/>
    <s v="P"/>
    <s v="P"/>
    <s v="P"/>
    <s v="P"/>
    <s v="P"/>
    <s v="F"/>
    <s v="F"/>
    <m/>
    <m/>
    <m/>
    <m/>
    <m/>
    <m/>
    <m/>
    <m/>
    <m/>
    <s v="Asistió"/>
    <m/>
    <m/>
    <m/>
    <m/>
    <m/>
    <m/>
    <m/>
    <d v="2025-06-30T00:00:00"/>
    <m/>
    <d v="2025-07-31T00:00:00"/>
    <m/>
    <m/>
    <m/>
    <s v="PPP"/>
    <s v="Huancayo-ENERO-SABADOS-7:00pma9:00pm-45668"/>
    <s v="Oratoria y Filosofía"/>
    <s v="Huancayo-ENERO-SABADOS-7:00pm a 9:00pm-45668-Inscrito Nuevo"/>
    <b v="0"/>
    <d v="2025-02-01T00:00:00"/>
    <s v="ALTA"/>
    <s v="01/01/1900"/>
  </r>
  <r>
    <s v="Oratoria y Filosofía"/>
    <s v="ENERO"/>
    <s v="SABADOS"/>
    <x v="0"/>
    <x v="2"/>
    <m/>
    <s v="60360371"/>
    <s v="NAYDU"/>
    <s v="RETAMOZO YANGALI"/>
    <n v="925332749"/>
    <s v="naydureyangali@gmail.com"/>
    <d v="2003-08-14T00:00:00"/>
    <n v="21"/>
    <s v="Amon I"/>
    <s v="Inscrito Nuevo"/>
    <m/>
    <s v="ENERO"/>
    <s v="SABADO"/>
    <s v="3:30PM A 5:30PM"/>
    <d v="2025-01-25T00:00:00"/>
    <d v="2025-04-11T00:00:00"/>
    <s v="EDUARDO AQUINO"/>
    <s v="EDUARDO AQUINO"/>
    <s v="F"/>
    <s v="P"/>
    <s v="F"/>
    <s v="P"/>
    <s v="P"/>
    <s v="F"/>
    <s v="F"/>
    <s v="P"/>
    <m/>
    <m/>
    <m/>
    <m/>
    <m/>
    <m/>
    <m/>
    <m/>
    <m/>
    <s v="No Asistió"/>
    <m/>
    <m/>
    <m/>
    <m/>
    <m/>
    <m/>
    <m/>
    <d v="2025-06-30T00:00:00"/>
    <m/>
    <d v="2025-07-31T00:00:00"/>
    <m/>
    <m/>
    <m/>
    <s v="FPF"/>
    <s v="Huancayo-ENERO-SABADOS-7:00pma9:00pm-45668"/>
    <s v="Oratoria y Filosofía"/>
    <s v="Huancayo-ENERO-SABADOS-7:00pm a 9:00pm-45668-Inscrito Nuevo"/>
    <b v="0"/>
    <d v="2025-02-01T00:00:00"/>
    <s v="ALTA"/>
    <s v="01/01/1900"/>
  </r>
  <r>
    <s v="Oratoria y Filosofía"/>
    <s v="ENERO"/>
    <s v="SABADOS"/>
    <x v="0"/>
    <x v="2"/>
    <m/>
    <s v="75448749"/>
    <s v="JOSIAS SEBASTIÁN"/>
    <s v="ROJAS SANABRIA"/>
    <n v="967156930"/>
    <s v="josias.rojas307@gmail.com"/>
    <d v="2005-07-30T00:00:00"/>
    <n v="19"/>
    <s v="Amon I"/>
    <s v="Inscrito Nuevo"/>
    <m/>
    <s v="ENERO"/>
    <s v="SABADO"/>
    <s v="3:30PM A 5:30PM"/>
    <d v="2025-01-25T00:00:00"/>
    <d v="2025-04-11T00:00:00"/>
    <s v="EDUARDO AQUINO"/>
    <s v="EDUARDO AQUINO"/>
    <s v="P"/>
    <s v="P"/>
    <s v="P"/>
    <s v="P"/>
    <s v="P"/>
    <s v="P"/>
    <s v="P"/>
    <s v="F"/>
    <m/>
    <m/>
    <m/>
    <m/>
    <m/>
    <m/>
    <m/>
    <m/>
    <m/>
    <s v="Asistió"/>
    <m/>
    <m/>
    <m/>
    <m/>
    <m/>
    <m/>
    <m/>
    <d v="2025-06-30T00:00:00"/>
    <m/>
    <d v="2025-07-31T00:00:00"/>
    <m/>
    <m/>
    <m/>
    <s v="PPP"/>
    <s v="Huancayo-ENERO-SABADOS-7:00pma9:00pm-45668"/>
    <s v="Oratoria y Filosofía"/>
    <s v="Huancayo-ENERO-SABADOS-7:00pm a 9:00pm-45668-Inscrito Nuevo"/>
    <b v="0"/>
    <d v="2025-02-01T00:00:00"/>
    <s v="ALTA"/>
    <s v="01/01/1900"/>
  </r>
  <r>
    <s v="Oratoria y Filosofía"/>
    <s v="ENERO"/>
    <s v="SABADOS"/>
    <x v="0"/>
    <x v="2"/>
    <m/>
    <s v="76680036"/>
    <s v="MAYTE YHADIRA"/>
    <s v="ROMANI PONCE"/>
    <n v="988553930"/>
    <s v="mayteromce@gmail.com "/>
    <d v="2006-04-21T00:00:00"/>
    <n v="18"/>
    <s v="Amon I"/>
    <s v="Inscrito Nuevo"/>
    <m/>
    <s v="ENERO"/>
    <s v="SABADO"/>
    <s v="3:30PM A 5:30PM"/>
    <d v="2025-01-25T00:00:00"/>
    <d v="2025-04-11T00:00:00"/>
    <s v="EDUARDO AQUINO"/>
    <s v="EDUARDO AQUINO"/>
    <s v="P"/>
    <s v="F"/>
    <s v="P"/>
    <s v="P"/>
    <s v="P"/>
    <s v="F"/>
    <s v="F"/>
    <s v="F"/>
    <m/>
    <m/>
    <m/>
    <m/>
    <m/>
    <m/>
    <m/>
    <m/>
    <m/>
    <s v="Asistió"/>
    <m/>
    <m/>
    <m/>
    <m/>
    <m/>
    <m/>
    <m/>
    <d v="2025-06-30T00:00:00"/>
    <m/>
    <d v="2025-07-31T00:00:00"/>
    <m/>
    <m/>
    <m/>
    <s v="PFP"/>
    <s v="Huancayo-ENERO-SABADOS-7:00pma9:00pm-45668"/>
    <s v="Oratoria y Filosofía"/>
    <s v="Huancayo-ENERO-SABADOS-7:00pm a 9:00pm-45668-Inscrito Nuevo"/>
    <b v="0"/>
    <d v="2025-02-01T00:00:00"/>
    <s v="ALTA"/>
    <s v="01/01/1900"/>
  </r>
  <r>
    <s v="Oratoria y Filosofía"/>
    <s v="ENERO"/>
    <s v="SABADOS"/>
    <x v="0"/>
    <x v="2"/>
    <m/>
    <s v="60829980"/>
    <s v="ALMENDRA GISSEL"/>
    <s v="SILLO PASTRANA"/>
    <n v="951154822"/>
    <s v="sillogissel@gmail.com"/>
    <d v="2006-08-29T00:00:00"/>
    <n v="18"/>
    <s v="Amon I"/>
    <s v="Inscrito Nuevo"/>
    <m/>
    <s v="ENERO"/>
    <s v="SABADO"/>
    <s v="3:30PM A 5:30PM"/>
    <d v="2025-01-25T00:00:00"/>
    <d v="2025-04-11T00:00:00"/>
    <s v="EDUARDO AQUINO"/>
    <s v="EDUARDO AQUINO"/>
    <s v="P"/>
    <s v="F"/>
    <s v="P"/>
    <s v="P"/>
    <s v="P"/>
    <s v="P"/>
    <s v="P"/>
    <s v="P"/>
    <m/>
    <m/>
    <m/>
    <m/>
    <m/>
    <m/>
    <m/>
    <m/>
    <m/>
    <s v="Asistió"/>
    <m/>
    <m/>
    <m/>
    <m/>
    <m/>
    <m/>
    <m/>
    <d v="2025-06-30T00:00:00"/>
    <m/>
    <d v="2025-07-31T00:00:00"/>
    <m/>
    <m/>
    <m/>
    <s v="PFP"/>
    <s v="Huancayo-ENERO-SABADOS-7:00pma9:00pm-45668"/>
    <s v="Oratoria y Filosofía"/>
    <s v="Huancayo-ENERO-SABADOS-7:00pm a 9:00pm-45668-Inscrito Nuevo"/>
    <b v="0"/>
    <d v="2025-02-01T00:00:00"/>
    <s v="ALTA"/>
    <s v="01/01/1900"/>
  </r>
  <r>
    <s v="Oratoria y Filosofía"/>
    <s v="ENERO"/>
    <s v="SABADOS"/>
    <x v="0"/>
    <x v="2"/>
    <m/>
    <s v="71328240"/>
    <s v="MAYELY IRENE SIGRITH"/>
    <s v="ZEVALLOS CRISOSTOMO"/>
    <n v="933766953"/>
    <s v="mayelyzevallos@gmail.com"/>
    <d v="2005-04-06T00:00:00"/>
    <n v="19"/>
    <s v="Amon I"/>
    <s v="Inscrito Nuevo"/>
    <m/>
    <s v="ENERO"/>
    <s v="SABADO"/>
    <s v="3:30PM A 5:30PM"/>
    <d v="2025-01-25T00:00:00"/>
    <d v="2025-04-11T00:00:00"/>
    <s v="EDUARDO AQUINO"/>
    <s v="EDUARDO AQUINO"/>
    <s v="F"/>
    <s v="F"/>
    <s v="P"/>
    <s v="P"/>
    <s v="P"/>
    <s v="P"/>
    <s v="P"/>
    <s v="F"/>
    <m/>
    <m/>
    <m/>
    <m/>
    <m/>
    <m/>
    <m/>
    <m/>
    <m/>
    <s v="Asistió"/>
    <m/>
    <m/>
    <m/>
    <m/>
    <m/>
    <m/>
    <m/>
    <d v="2025-06-30T00:00:00"/>
    <m/>
    <d v="2025-07-31T00:00:00"/>
    <m/>
    <m/>
    <m/>
    <s v="FFP"/>
    <s v="Huancayo-ENERO-SABADOS-7:00pma9:00pm-45668"/>
    <s v="Oratoria y Filosofía"/>
    <s v="Huancayo-ENERO-SABADOS-7:00pm a 9:00pm-45668-Inscrito Nuevo"/>
    <b v="0"/>
    <d v="2025-02-01T00:00:00"/>
    <s v="ALTA"/>
    <s v="01/01/1900"/>
  </r>
  <r>
    <s v="Oratoria y Filosofía"/>
    <s v="ENERO"/>
    <s v="SABADOS"/>
    <x v="0"/>
    <x v="2"/>
    <m/>
    <s v="60847174"/>
    <s v="SEBASTIAN CARLOS"/>
    <s v="BASTIDAS TAIPE"/>
    <n v="904896444"/>
    <m/>
    <m/>
    <s v=""/>
    <s v="Amon I"/>
    <s v="Inscrito Nuevo"/>
    <m/>
    <s v="ENERO"/>
    <s v="SABADO"/>
    <s v="3:30PM A 5:30PM"/>
    <d v="2025-01-25T00:00:00"/>
    <d v="2025-04-11T00:00:00"/>
    <s v="EDUARDO AQUINO"/>
    <s v="EDUARDO AQUINO"/>
    <s v="P"/>
    <s v="P"/>
    <s v="P"/>
    <s v="P"/>
    <s v="P"/>
    <s v="P"/>
    <s v="P"/>
    <s v="F"/>
    <m/>
    <m/>
    <m/>
    <m/>
    <m/>
    <m/>
    <m/>
    <m/>
    <m/>
    <s v="Asistió"/>
    <m/>
    <m/>
    <m/>
    <m/>
    <m/>
    <m/>
    <m/>
    <d v="2025-06-30T00:00:00"/>
    <m/>
    <d v="2025-07-31T00:00:00"/>
    <m/>
    <m/>
    <m/>
    <s v="PPP"/>
    <s v="Huancayo-ENERO-SABADOS-7:00pma9:00pm-45668"/>
    <s v="Oratoria y Filosofía"/>
    <s v="Huancayo-ENERO-SABADOS-7:00pm a 9:00pm-45668-Inscrito Nuevo"/>
    <b v="0"/>
    <d v="2025-02-01T00:00:00"/>
    <s v="ALTA"/>
    <s v="01/01/1900"/>
  </r>
  <r>
    <s v="Oratoria y Filosofía"/>
    <s v="ENERO"/>
    <s v="SABADOS"/>
    <x v="0"/>
    <x v="2"/>
    <m/>
    <s v="61312043"/>
    <s v="LEONEL ANDRE"/>
    <s v="VILCARANO DE LA CRUZ"/>
    <n v="921177594"/>
    <s v="lv1754791@gmail.com"/>
    <d v="2008-04-29T00:00:00"/>
    <n v="16"/>
    <s v="Amon I"/>
    <s v="Inscrito Nuevo"/>
    <m/>
    <s v="ENERO"/>
    <s v="SABADO"/>
    <s v="3:30PM A 5:30PM"/>
    <d v="2025-01-25T00:00:00"/>
    <d v="2025-04-11T00:00:00"/>
    <s v="EDUARDO AQUINO"/>
    <s v="EDUARDO AQUINO"/>
    <s v="P"/>
    <s v="P"/>
    <s v="F"/>
    <s v="P"/>
    <s v="F"/>
    <s v="F"/>
    <s v="P"/>
    <s v="F"/>
    <m/>
    <m/>
    <m/>
    <m/>
    <m/>
    <m/>
    <m/>
    <m/>
    <m/>
    <s v="Asistió"/>
    <m/>
    <m/>
    <m/>
    <m/>
    <m/>
    <m/>
    <m/>
    <d v="2025-06-30T00:00:00"/>
    <m/>
    <d v="2025-07-31T00:00:00"/>
    <m/>
    <m/>
    <m/>
    <s v="PPF"/>
    <s v="Huancayo-ENERO-SABADOS-7:00pma9:00pm-45668"/>
    <s v="Oratoria y Filosofía"/>
    <s v="Huancayo-ENERO-SABADOS-7:00pm a 9:00pm-45668-Inscrito Nuevo"/>
    <b v="0"/>
    <d v="2025-02-01T00:00:00"/>
    <s v="ALTA"/>
    <s v="01/01/1900"/>
  </r>
  <r>
    <s v="Oratoria y Filosofía"/>
    <s v="ENERO"/>
    <s v="SABADOS"/>
    <x v="0"/>
    <x v="2"/>
    <m/>
    <s v="73981824"/>
    <s v="ISABEL"/>
    <s v="ORDAYA CANO"/>
    <n v="950661664"/>
    <m/>
    <m/>
    <s v=""/>
    <s v="Amon I"/>
    <s v="Inscrito Nuevo"/>
    <m/>
    <s v="ENERO"/>
    <s v="SABADO"/>
    <s v="3:30PM A 5:30PM"/>
    <d v="2025-01-25T00:00:00"/>
    <d v="2025-04-11T00:00:00"/>
    <s v="EDUARDO AQUINO"/>
    <s v="EDUARDO AQUINO"/>
    <s v="F"/>
    <s v="P"/>
    <s v="P"/>
    <s v="P"/>
    <s v="P"/>
    <s v="F"/>
    <s v="P"/>
    <s v="F"/>
    <m/>
    <m/>
    <m/>
    <m/>
    <m/>
    <m/>
    <m/>
    <m/>
    <m/>
    <s v="Asistió"/>
    <m/>
    <m/>
    <m/>
    <m/>
    <m/>
    <m/>
    <m/>
    <d v="2025-06-30T00:00:00"/>
    <m/>
    <d v="2025-07-31T00:00:00"/>
    <m/>
    <m/>
    <m/>
    <s v="FPP"/>
    <s v="Huancayo-ENERO-SABADOS-7:00pma9:00pm-45668"/>
    <s v="Oratoria y Filosofía"/>
    <s v="Huancayo-ENERO-SABADOS-7:00pm a 9:00pm-45668-Inscrito Nuevo"/>
    <b v="0"/>
    <d v="2025-02-01T00:00:00"/>
    <s v="ALTA"/>
    <s v="01/01/1900"/>
  </r>
  <r>
    <s v="Oratoria y Filosofía"/>
    <s v="ENERO"/>
    <s v="SABADOS"/>
    <x v="0"/>
    <x v="2"/>
    <m/>
    <s v="61278716"/>
    <s v="JOSÉ DANIEL"/>
    <s v="RAYMUNDO CAHUANA"/>
    <n v="954431108"/>
    <s v="danielraymundocahuana@gmail.com"/>
    <d v="2008-01-25T00:00:00"/>
    <n v="17"/>
    <s v="Amon I"/>
    <s v="Inscrito Nuevo"/>
    <m/>
    <s v="ENERO"/>
    <s v="SABADO"/>
    <s v="3:30PM A 5:30PM"/>
    <d v="2025-01-25T00:00:00"/>
    <d v="2025-04-11T00:00:00"/>
    <s v="EDUARDO AQUINO"/>
    <s v="EDUARDO AQUINO"/>
    <s v="F"/>
    <s v="F"/>
    <s v="F"/>
    <s v="P"/>
    <s v="P"/>
    <s v="P"/>
    <s v="P"/>
    <s v="P"/>
    <m/>
    <m/>
    <m/>
    <m/>
    <m/>
    <m/>
    <m/>
    <m/>
    <m/>
    <s v="No Asistió"/>
    <m/>
    <m/>
    <m/>
    <m/>
    <m/>
    <m/>
    <m/>
    <d v="2025-06-30T00:00:00"/>
    <m/>
    <d v="2025-07-31T00:00:00"/>
    <m/>
    <m/>
    <m/>
    <s v="FFF"/>
    <s v="Huancayo-ENERO-SABADOS-7:00pma9:00pm-45668"/>
    <s v="Oratoria y Filosofía"/>
    <s v="Huancayo-ENERO-SABADOS-7:00pm a 9:00pm-45668-Inscrito Nuevo"/>
    <b v="0"/>
    <d v="2025-02-01T00:00:00"/>
    <s v="ALTA"/>
    <s v="01/01/1900"/>
  </r>
  <r>
    <s v="Oratoria y Filosofía"/>
    <s v="ENERO"/>
    <s v="SABADOS"/>
    <x v="0"/>
    <x v="2"/>
    <m/>
    <s v="48238090"/>
    <s v="JONATAN ROLANDO"/>
    <s v="TORRES MARTEL"/>
    <n v="993247044"/>
    <s v="Jonatantorresmartel7@gmail.com "/>
    <d v="1995-11-14T00:00:00"/>
    <n v="29"/>
    <s v="Amon I"/>
    <s v="Inscrito Nuevo"/>
    <m/>
    <s v="ENERO"/>
    <s v="SABADO"/>
    <s v="3:30PM A 5:30PM"/>
    <d v="2025-01-25T00:00:00"/>
    <d v="2025-04-11T00:00:00"/>
    <s v="EDUARDO AQUINO"/>
    <s v="EDUARDO AQUINO"/>
    <s v="F"/>
    <s v="F"/>
    <s v="P"/>
    <s v="P"/>
    <s v="P"/>
    <s v="P"/>
    <s v="F"/>
    <s v="F"/>
    <m/>
    <m/>
    <m/>
    <m/>
    <m/>
    <m/>
    <m/>
    <m/>
    <m/>
    <s v="Asistió"/>
    <m/>
    <m/>
    <m/>
    <m/>
    <m/>
    <m/>
    <m/>
    <d v="2025-06-30T00:00:00"/>
    <m/>
    <d v="2025-07-31T00:00:00"/>
    <m/>
    <m/>
    <m/>
    <s v="FFP"/>
    <s v="Huancayo-ENERO-SABADOS-7:00pma9:00pm-45668"/>
    <s v="Oratoria y Filosofía"/>
    <s v="Huancayo-ENERO-SABADOS-7:00pm a 9:00pm-45668-Inscrito Nuevo"/>
    <b v="0"/>
    <d v="2025-02-01T00:00:00"/>
    <s v="ALTA"/>
    <s v="01/01/1900"/>
  </r>
  <r>
    <s v="Oratoria y Filosofía"/>
    <s v="ENERO"/>
    <s v="SABADOS"/>
    <x v="0"/>
    <x v="2"/>
    <m/>
    <s v="73116236"/>
    <s v="VANIA DASIAN"/>
    <s v="CÁRDENAS GALINDO"/>
    <n v="990300021"/>
    <s v="Dasianzxcvbnm@gmail.com"/>
    <d v="2001-04-28T00:00:00"/>
    <n v="23"/>
    <s v="Amon I"/>
    <s v="Inscrito Nuevo"/>
    <m/>
    <s v="ENERO"/>
    <s v="SABADO"/>
    <s v="3:30PM A 5:30PM"/>
    <d v="2025-01-25T00:00:00"/>
    <d v="2025-04-11T00:00:00"/>
    <s v="EDUARDO AQUINO"/>
    <s v="EDUARDO AQUINO"/>
    <s v="F"/>
    <s v="F"/>
    <s v="P"/>
    <s v="P"/>
    <s v="P"/>
    <s v="P"/>
    <s v="P"/>
    <s v="F"/>
    <m/>
    <m/>
    <m/>
    <m/>
    <m/>
    <m/>
    <m/>
    <m/>
    <m/>
    <s v="Asistió"/>
    <m/>
    <m/>
    <m/>
    <m/>
    <m/>
    <m/>
    <m/>
    <d v="2025-06-30T00:00:00"/>
    <m/>
    <d v="2025-07-31T00:00:00"/>
    <m/>
    <m/>
    <m/>
    <s v="FFP"/>
    <s v="Huancayo-ENERO-SABADOS-7:00pma9:00pm-45668"/>
    <s v="Oratoria y Filosofía"/>
    <s v="Huancayo-ENERO-SABADOS-7:00pm a 9:00pm-45668-Inscrito Nuevo"/>
    <b v="0"/>
    <d v="2025-02-01T00:00:00"/>
    <s v="ALTA"/>
    <s v="01/01/1900"/>
  </r>
  <r>
    <s v="Oratoria y Filosofía"/>
    <s v="Febrero"/>
    <s v="Martes"/>
    <x v="0"/>
    <x v="3"/>
    <m/>
    <s v="70115931"/>
    <s v="YERST WILL"/>
    <s v="INGA MEZARES"/>
    <n v="916692340"/>
    <s v="yerstwill18@gmail.com"/>
    <d v="1998-07-18T00:00:00"/>
    <n v="26"/>
    <s v="Nuth I"/>
    <s v="Inscrito Nuevo"/>
    <m/>
    <m/>
    <m/>
    <m/>
    <d v="2025-02-25T00:00:00"/>
    <d v="2025-05-11T00:00:00"/>
    <s v="EBEN EZER BENDEZU"/>
    <s v="EBEN EZER BENDEZU"/>
    <s v="P"/>
    <s v="P"/>
    <s v="F"/>
    <s v="P"/>
    <m/>
    <m/>
    <m/>
    <m/>
    <m/>
    <m/>
    <m/>
    <m/>
    <m/>
    <m/>
    <m/>
    <m/>
    <m/>
    <s v="Asistió"/>
    <m/>
    <m/>
    <m/>
    <m/>
    <m/>
    <m/>
    <m/>
    <d v="2025-07-31T00:00:00"/>
    <m/>
    <d v="2025-08-31T00:00:00"/>
    <m/>
    <m/>
    <m/>
    <s v="PPF"/>
    <s v="Huancayo-Febrero-Martes-7:00pma9:00pm-45699"/>
    <s v="Oratoria y Filosofía"/>
    <s v="Huancayo-Febrero-Martes-7:00pm a 9:00pm-45699-Inscrito Nuevo"/>
    <b v="0"/>
    <d v="2025-03-04T00:00:00"/>
    <s v="ALTA"/>
    <s v="01/01/1900"/>
  </r>
  <r>
    <s v="Oratoria y Filosofía"/>
    <s v="Febrero"/>
    <s v="Martes"/>
    <x v="0"/>
    <x v="3"/>
    <m/>
    <s v="61433710"/>
    <s v="FERNANDO OSWALDO"/>
    <s v="VENTO ENRIQUE"/>
    <n v="965697226"/>
    <s v="fernandooswaldo.ventoenrique@gmail.com"/>
    <d v="2007-02-19T00:00:00"/>
    <n v="18"/>
    <s v="Nuth I"/>
    <s v="Inscrito Nuevo"/>
    <m/>
    <m/>
    <m/>
    <m/>
    <d v="2025-02-25T00:00:00"/>
    <d v="2025-05-11T00:00:00"/>
    <s v="EBEN EZER BENDEZU"/>
    <s v="EBEN EZER BENDEZU"/>
    <s v="P"/>
    <s v="P"/>
    <s v="P"/>
    <s v="P"/>
    <m/>
    <m/>
    <m/>
    <m/>
    <m/>
    <m/>
    <m/>
    <m/>
    <m/>
    <m/>
    <m/>
    <m/>
    <m/>
    <s v="Asistió"/>
    <m/>
    <m/>
    <m/>
    <m/>
    <m/>
    <m/>
    <m/>
    <d v="2025-07-31T00:00:00"/>
    <m/>
    <d v="2025-08-31T00:00:00"/>
    <m/>
    <m/>
    <m/>
    <s v="PPP"/>
    <s v="Huancayo-Febrero-Martes-7:00pma9:00pm-45699"/>
    <s v="Oratoria y Filosofía"/>
    <s v="Huancayo-Febrero-Martes-7:00pm a 9:00pm-45699-Inscrito Nuevo"/>
    <b v="0"/>
    <d v="2025-03-04T00:00:00"/>
    <s v="ALTA"/>
    <s v="01/01/1900"/>
  </r>
  <r>
    <s v="Oratoria y Filosofía"/>
    <s v="Febrero"/>
    <s v="Martes"/>
    <x v="0"/>
    <x v="3"/>
    <m/>
    <s v="60847028"/>
    <s v="ARIANA SHANTALLE"/>
    <s v="QUINTO SÁNCHEZ"/>
    <n v="961713313"/>
    <s v="jesvimp.bangtan@gmail.com"/>
    <d v="2006-09-19T00:00:00"/>
    <n v="18"/>
    <s v="Nuth I"/>
    <s v="Inscrito Nuevo"/>
    <m/>
    <m/>
    <m/>
    <m/>
    <d v="2025-02-25T00:00:00"/>
    <d v="2025-05-11T00:00:00"/>
    <s v="EBEN EZER BENDEZU"/>
    <s v="EBEN EZER BENDEZU"/>
    <s v="F"/>
    <s v="P"/>
    <s v="P"/>
    <s v="P"/>
    <m/>
    <m/>
    <m/>
    <m/>
    <m/>
    <m/>
    <m/>
    <m/>
    <m/>
    <m/>
    <m/>
    <m/>
    <m/>
    <s v="Asistió"/>
    <m/>
    <m/>
    <m/>
    <m/>
    <m/>
    <m/>
    <m/>
    <d v="2025-07-31T00:00:00"/>
    <m/>
    <d v="2025-08-31T00:00:00"/>
    <m/>
    <m/>
    <m/>
    <s v="FPP"/>
    <s v="Huancayo-Febrero-Martes-7:00pma9:00pm-45699"/>
    <s v="Oratoria y Filosofía"/>
    <s v="Huancayo-Febrero-Martes-7:00pm a 9:00pm-45699-Inscrito Nuevo"/>
    <b v="0"/>
    <d v="2025-03-04T00:00:00"/>
    <s v="ALTA"/>
    <s v="01/01/1900"/>
  </r>
  <r>
    <s v="Oratoria y Filosofía"/>
    <s v="Febrero"/>
    <s v="Martes"/>
    <x v="0"/>
    <x v="3"/>
    <m/>
    <s v="44006908"/>
    <s v="DANITZA CINDY"/>
    <s v="ORE TORRES"/>
    <n v="992858378"/>
    <s v="Cindylu1310@gmail.com "/>
    <d v="1986-10-13T00:00:00"/>
    <n v="38"/>
    <s v="Nuth I"/>
    <s v="Inscrito Nuevo"/>
    <m/>
    <m/>
    <m/>
    <m/>
    <d v="2025-02-25T00:00:00"/>
    <d v="2025-05-11T00:00:00"/>
    <s v="EBEN EZER BENDEZU"/>
    <s v="EBEN EZER BENDEZU"/>
    <s v="P"/>
    <s v="P"/>
    <s v="P"/>
    <s v="F"/>
    <m/>
    <m/>
    <m/>
    <m/>
    <m/>
    <m/>
    <m/>
    <m/>
    <m/>
    <m/>
    <m/>
    <m/>
    <m/>
    <s v="Asistió"/>
    <m/>
    <m/>
    <m/>
    <m/>
    <m/>
    <m/>
    <m/>
    <d v="2025-07-31T00:00:00"/>
    <m/>
    <d v="2025-08-31T00:00:00"/>
    <m/>
    <m/>
    <m/>
    <s v="PPP"/>
    <s v="Huancayo-Febrero-Martes-7:00pma9:00pm-45699"/>
    <s v="Oratoria y Filosofía"/>
    <s v="Huancayo-Febrero-Martes-7:00pm a 9:00pm-45699-Inscrito Nuevo"/>
    <b v="0"/>
    <d v="2025-03-04T00:00:00"/>
    <s v="ALTA"/>
    <s v="01/01/1900"/>
  </r>
  <r>
    <s v="Oratoria y Filosofía"/>
    <s v="Febrero"/>
    <s v="Martes"/>
    <x v="0"/>
    <x v="3"/>
    <m/>
    <s v="77691325"/>
    <s v="JASON"/>
    <s v="HUAYNAMARCA MORALES"/>
    <n v="968600244"/>
    <s v="jasonhuaynamarca@gmail.com"/>
    <d v="1997-06-24T00:00:00"/>
    <n v="27"/>
    <s v="Nuth I"/>
    <s v="Inscrito Nuevo"/>
    <m/>
    <m/>
    <m/>
    <m/>
    <d v="2025-02-25T00:00:00"/>
    <d v="2025-05-11T00:00:00"/>
    <s v="EBEN EZER BENDEZU"/>
    <s v="EBEN EZER BENDEZU"/>
    <s v="P"/>
    <s v="P"/>
    <s v="P"/>
    <s v="P"/>
    <m/>
    <m/>
    <m/>
    <m/>
    <m/>
    <m/>
    <m/>
    <m/>
    <m/>
    <m/>
    <m/>
    <m/>
    <m/>
    <s v="Asistió"/>
    <m/>
    <m/>
    <m/>
    <m/>
    <m/>
    <m/>
    <m/>
    <d v="2025-07-31T00:00:00"/>
    <m/>
    <d v="2025-08-31T00:00:00"/>
    <m/>
    <m/>
    <m/>
    <s v="PPP"/>
    <s v="Huancayo-Febrero-Martes-7:00pma9:00pm-45699"/>
    <s v="Oratoria y Filosofía"/>
    <s v="Huancayo-Febrero-Martes-7:00pm a 9:00pm-45699-Inscrito Nuevo"/>
    <b v="0"/>
    <d v="2025-03-04T00:00:00"/>
    <s v="ALTA"/>
    <s v="01/01/1900"/>
  </r>
  <r>
    <s v="Oratoria y Filosofía"/>
    <s v="Febrero"/>
    <s v="VIERNES"/>
    <x v="1"/>
    <x v="4"/>
    <m/>
    <s v="70399197"/>
    <s v="ALEX"/>
    <s v="ALFARO AQUINO"/>
    <n v="981999882"/>
    <m/>
    <d v="1994-02-03T00:00:00"/>
    <n v="31"/>
    <s v="Nuth I"/>
    <s v="Inscrito Nuevo"/>
    <m/>
    <m/>
    <m/>
    <m/>
    <d v="2025-02-28T00:00:00"/>
    <d v="2025-05-14T00:00:00"/>
    <s v="EDUARDO AQUINO"/>
    <s v="EDUARDO AQUINO"/>
    <s v="P"/>
    <s v="P"/>
    <s v="F"/>
    <s v="F"/>
    <m/>
    <m/>
    <m/>
    <m/>
    <m/>
    <m/>
    <m/>
    <m/>
    <m/>
    <m/>
    <m/>
    <m/>
    <m/>
    <s v="Asistió"/>
    <m/>
    <m/>
    <m/>
    <m/>
    <m/>
    <m/>
    <m/>
    <d v="2025-07-31T00:00:00"/>
    <m/>
    <d v="2025-08-31T00:00:00"/>
    <m/>
    <m/>
    <m/>
    <s v="PPF"/>
    <s v="Huancayo-Febrero-VIERNES-5:00-7:00-45702"/>
    <s v="Oratoria y Filosofía"/>
    <s v="Huancayo-Febrero-VIERNES-5:00 -7:00-45702-Inscrito Nuevo"/>
    <b v="0"/>
    <d v="2025-03-07T00:00:00"/>
    <s v="ALTA"/>
    <s v="01/01/1900"/>
  </r>
  <r>
    <s v="Oratoria y Filosofía"/>
    <s v="Febrero"/>
    <s v="VIERNES"/>
    <x v="2"/>
    <x v="4"/>
    <m/>
    <s v="60543378"/>
    <s v="LEOMAR PIERO"/>
    <s v="TICLLAS AYLAS"/>
    <n v="966841569"/>
    <m/>
    <d v="2007-03-04T00:00:00"/>
    <n v="18"/>
    <s v="Nuth I"/>
    <s v="Inscrito Nuevo"/>
    <m/>
    <m/>
    <m/>
    <m/>
    <d v="2025-02-28T00:00:00"/>
    <d v="2025-05-14T00:00:00"/>
    <s v="EDUARDO AQUINO"/>
    <s v="EDUARDO AQUINO"/>
    <s v="P"/>
    <s v="P"/>
    <s v="F"/>
    <s v="F"/>
    <m/>
    <m/>
    <m/>
    <m/>
    <m/>
    <m/>
    <m/>
    <m/>
    <m/>
    <m/>
    <m/>
    <m/>
    <m/>
    <s v="Asistió"/>
    <m/>
    <m/>
    <m/>
    <m/>
    <m/>
    <m/>
    <m/>
    <d v="2025-07-31T00:00:00"/>
    <m/>
    <d v="2025-08-31T00:00:00"/>
    <m/>
    <m/>
    <m/>
    <s v="PPF"/>
    <s v="Huancayo-Febrero-VIERNES-5:00-7:01-45702"/>
    <s v="Oratoria y Filosofía"/>
    <s v="Huancayo-Febrero-VIERNES-5:00 -7:01-45702-Inscrito Nuevo"/>
    <b v="0"/>
    <d v="2025-03-07T00:00:00"/>
    <s v="ALTA"/>
    <s v="01/01/1900"/>
  </r>
  <r>
    <s v="Oratoria y Filosofía"/>
    <s v="Febrero"/>
    <s v="VIERNES"/>
    <x v="3"/>
    <x v="4"/>
    <m/>
    <s v="60085412"/>
    <s v="ANGELINE"/>
    <s v="VELA LADERA"/>
    <n v="925321108"/>
    <m/>
    <d v="2005-03-01T00:00:00"/>
    <n v="20"/>
    <s v="Nuth I"/>
    <s v="Inscrito Nuevo"/>
    <m/>
    <m/>
    <m/>
    <m/>
    <d v="2025-02-28T00:00:00"/>
    <d v="2025-05-14T00:00:00"/>
    <s v="EDUARDO AQUINO"/>
    <s v="EDUARDO AQUINO"/>
    <s v="F"/>
    <s v="P"/>
    <s v="P"/>
    <s v="P"/>
    <m/>
    <m/>
    <m/>
    <m/>
    <m/>
    <m/>
    <m/>
    <m/>
    <m/>
    <m/>
    <m/>
    <m/>
    <m/>
    <s v="Asistió"/>
    <m/>
    <m/>
    <m/>
    <m/>
    <m/>
    <m/>
    <m/>
    <d v="2025-07-31T00:00:00"/>
    <m/>
    <d v="2025-08-31T00:00:00"/>
    <m/>
    <m/>
    <m/>
    <s v="FPP"/>
    <s v="Huancayo-Febrero-VIERNES-5:00-7:02-45702"/>
    <s v="Oratoria y Filosofía"/>
    <s v="Huancayo-Febrero-VIERNES-5:00 -7:02-45702-Inscrito Nuevo"/>
    <b v="0"/>
    <d v="2025-03-07T00:00:00"/>
    <s v="ALTA"/>
    <s v="01/01/1900"/>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m/>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r>
    <m/>
    <m/>
    <m/>
    <x v="4"/>
    <x v="5"/>
    <m/>
    <m/>
    <m/>
    <m/>
    <m/>
    <m/>
    <m/>
    <s v=""/>
    <m/>
    <m/>
    <m/>
    <m/>
    <m/>
    <m/>
    <s v=""/>
    <s v=""/>
    <m/>
    <m/>
    <m/>
    <m/>
    <m/>
    <m/>
    <m/>
    <m/>
    <m/>
    <m/>
    <m/>
    <m/>
    <m/>
    <m/>
    <m/>
    <m/>
    <m/>
    <m/>
    <m/>
    <s v=""/>
    <m/>
    <m/>
    <m/>
    <m/>
    <s v=""/>
    <m/>
    <m/>
    <s v=""/>
    <m/>
    <s v=""/>
    <m/>
    <m/>
    <m/>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394BCD1-4367-4A62-9ACA-FD742B935299}" name="TablaDinámica3" cacheId="360" applyNumberFormats="0" applyBorderFormats="0" applyFontFormats="0" applyPatternFormats="0" applyAlignmentFormats="0" applyWidthHeightFormats="1" dataCaption="Valores" updatedVersion="8" minRefreshableVersion="3" useAutoFormatting="1" rowGrandTotals="0" colGrandTotals="0" itemPrintTitles="1" createdVersion="8" indent="0" compact="0" compactData="0" multipleFieldFilters="0">
  <location ref="H5:I13" firstHeaderRow="1" firstDataRow="1" firstDataCol="2"/>
  <pivotFields count="64">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6">
        <item x="4"/>
        <item x="0"/>
        <item x="1"/>
        <item x="2"/>
        <item x="3"/>
        <item t="default"/>
      </items>
      <extLst>
        <ext xmlns:x14="http://schemas.microsoft.com/office/spreadsheetml/2009/9/main" uri="{2946ED86-A175-432a-8AC1-64E0C546D7DE}">
          <x14:pivotField fillDownLabels="1"/>
        </ext>
      </extLst>
    </pivotField>
    <pivotField name="sem 01" axis="axisRow" compact="0" numFmtId="14" outline="0" showAll="0" sortType="ascending" defaultSubtotal="0">
      <items count="21">
        <item x="2"/>
        <item m="1" x="12"/>
        <item x="0"/>
        <item m="1" x="13"/>
        <item x="1"/>
        <item m="1" x="6"/>
        <item m="1" x="7"/>
        <item m="1" x="8"/>
        <item m="1" x="9"/>
        <item m="1" x="10"/>
        <item m="1" x="11"/>
        <item m="1" x="14"/>
        <item m="1" x="15"/>
        <item m="1" x="16"/>
        <item m="1" x="17"/>
        <item m="1" x="18"/>
        <item m="1" x="19"/>
        <item m="1" x="20"/>
        <item x="3"/>
        <item x="4"/>
        <item x="5"/>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sem 012"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s>
  <rowFields count="2">
    <field x="4"/>
    <field x="3"/>
  </rowFields>
  <rowItems count="8">
    <i>
      <x/>
      <x v="1"/>
    </i>
    <i>
      <x v="2"/>
      <x v="1"/>
    </i>
    <i>
      <x v="4"/>
      <x v="1"/>
    </i>
    <i>
      <x v="18"/>
      <x v="1"/>
    </i>
    <i>
      <x v="19"/>
      <x v="2"/>
    </i>
    <i r="1">
      <x v="3"/>
    </i>
    <i r="1">
      <x v="4"/>
    </i>
    <i>
      <x v="20"/>
      <x/>
    </i>
  </rowItems>
  <colItems count="1">
    <i/>
  </colItems>
  <formats count="26">
    <format dxfId="94">
      <pivotArea dataOnly="0" labelOnly="1" outline="0" fieldPosition="0">
        <references count="1">
          <reference field="4" count="0"/>
        </references>
      </pivotArea>
    </format>
    <format dxfId="95">
      <pivotArea field="4" type="button" dataOnly="0" labelOnly="1" outline="0" axis="axisRow" fieldPosition="0"/>
    </format>
    <format dxfId="96">
      <pivotArea field="4" type="button" dataOnly="0" labelOnly="1" outline="0" axis="axisRow" fieldPosition="0"/>
    </format>
    <format dxfId="97">
      <pivotArea dataOnly="0" labelOnly="1" outline="0" fieldPosition="0">
        <references count="1">
          <reference field="4" count="1">
            <x v="20"/>
          </reference>
        </references>
      </pivotArea>
    </format>
    <format dxfId="98">
      <pivotArea dataOnly="0" labelOnly="1" outline="0" fieldPosition="0">
        <references count="2">
          <reference field="3" count="1">
            <x v="0"/>
          </reference>
          <reference field="4" count="1" selected="0">
            <x v="20"/>
          </reference>
        </references>
      </pivotArea>
    </format>
    <format dxfId="99">
      <pivotArea field="4" type="button" dataOnly="0" labelOnly="1" outline="0" axis="axisRow" fieldPosition="0"/>
    </format>
    <format dxfId="100">
      <pivotArea field="3" type="button" dataOnly="0" labelOnly="1" outline="0" axis="axisRow" fieldPosition="1"/>
    </format>
    <format dxfId="101">
      <pivotArea dataOnly="0" labelOnly="1" outline="0" fieldPosition="0">
        <references count="1">
          <reference field="4" count="18">
            <x v="0"/>
            <x v="1"/>
            <x v="2"/>
            <x v="3"/>
            <x v="4"/>
            <x v="5"/>
            <x v="6"/>
            <x v="7"/>
            <x v="8"/>
            <x v="9"/>
            <x v="10"/>
            <x v="11"/>
            <x v="12"/>
            <x v="13"/>
            <x v="14"/>
            <x v="15"/>
            <x v="16"/>
            <x v="17"/>
          </reference>
        </references>
      </pivotArea>
    </format>
    <format dxfId="102">
      <pivotArea dataOnly="0" labelOnly="1" outline="0" fieldPosition="0">
        <references count="2">
          <reference field="3" count="1">
            <x v="1"/>
          </reference>
          <reference field="4" count="1" selected="0">
            <x v="0"/>
          </reference>
        </references>
      </pivotArea>
    </format>
    <format dxfId="103">
      <pivotArea dataOnly="0" labelOnly="1" outline="0" fieldPosition="0">
        <references count="2">
          <reference field="3" count="1">
            <x v="1"/>
          </reference>
          <reference field="4" count="1" selected="0">
            <x v="1"/>
          </reference>
        </references>
      </pivotArea>
    </format>
    <format dxfId="104">
      <pivotArea dataOnly="0" labelOnly="1" outline="0" fieldPosition="0">
        <references count="2">
          <reference field="3" count="1">
            <x v="1"/>
          </reference>
          <reference field="4" count="1" selected="0">
            <x v="2"/>
          </reference>
        </references>
      </pivotArea>
    </format>
    <format dxfId="105">
      <pivotArea dataOnly="0" labelOnly="1" outline="0" fieldPosition="0">
        <references count="2">
          <reference field="3" count="1">
            <x v="1"/>
          </reference>
          <reference field="4" count="1" selected="0">
            <x v="3"/>
          </reference>
        </references>
      </pivotArea>
    </format>
    <format dxfId="106">
      <pivotArea dataOnly="0" labelOnly="1" outline="0" fieldPosition="0">
        <references count="2">
          <reference field="3" count="1">
            <x v="1"/>
          </reference>
          <reference field="4" count="1" selected="0">
            <x v="4"/>
          </reference>
        </references>
      </pivotArea>
    </format>
    <format dxfId="107">
      <pivotArea dataOnly="0" labelOnly="1" outline="0" fieldPosition="0">
        <references count="2">
          <reference field="3" count="1">
            <x v="1"/>
          </reference>
          <reference field="4" count="1" selected="0">
            <x v="5"/>
          </reference>
        </references>
      </pivotArea>
    </format>
    <format dxfId="108">
      <pivotArea dataOnly="0" labelOnly="1" outline="0" fieldPosition="0">
        <references count="2">
          <reference field="3" count="1">
            <x v="1"/>
          </reference>
          <reference field="4" count="1" selected="0">
            <x v="6"/>
          </reference>
        </references>
      </pivotArea>
    </format>
    <format dxfId="109">
      <pivotArea dataOnly="0" labelOnly="1" outline="0" fieldPosition="0">
        <references count="2">
          <reference field="3" count="1">
            <x v="1"/>
          </reference>
          <reference field="4" count="1" selected="0">
            <x v="7"/>
          </reference>
        </references>
      </pivotArea>
    </format>
    <format dxfId="110">
      <pivotArea dataOnly="0" labelOnly="1" outline="0" fieldPosition="0">
        <references count="2">
          <reference field="3" count="1">
            <x v="1"/>
          </reference>
          <reference field="4" count="1" selected="0">
            <x v="8"/>
          </reference>
        </references>
      </pivotArea>
    </format>
    <format dxfId="111">
      <pivotArea dataOnly="0" labelOnly="1" outline="0" fieldPosition="0">
        <references count="2">
          <reference field="3" count="1">
            <x v="1"/>
          </reference>
          <reference field="4" count="1" selected="0">
            <x v="9"/>
          </reference>
        </references>
      </pivotArea>
    </format>
    <format dxfId="112">
      <pivotArea dataOnly="0" labelOnly="1" outline="0" fieldPosition="0">
        <references count="2">
          <reference field="3" count="1">
            <x v="1"/>
          </reference>
          <reference field="4" count="1" selected="0">
            <x v="10"/>
          </reference>
        </references>
      </pivotArea>
    </format>
    <format dxfId="113">
      <pivotArea dataOnly="0" labelOnly="1" outline="0" fieldPosition="0">
        <references count="2">
          <reference field="3" count="1">
            <x v="1"/>
          </reference>
          <reference field="4" count="1" selected="0">
            <x v="11"/>
          </reference>
        </references>
      </pivotArea>
    </format>
    <format dxfId="114">
      <pivotArea dataOnly="0" labelOnly="1" outline="0" fieldPosition="0">
        <references count="2">
          <reference field="3" count="1">
            <x v="1"/>
          </reference>
          <reference field="4" count="1" selected="0">
            <x v="12"/>
          </reference>
        </references>
      </pivotArea>
    </format>
    <format dxfId="115">
      <pivotArea dataOnly="0" labelOnly="1" outline="0" fieldPosition="0">
        <references count="2">
          <reference field="3" count="1">
            <x v="1"/>
          </reference>
          <reference field="4" count="1" selected="0">
            <x v="13"/>
          </reference>
        </references>
      </pivotArea>
    </format>
    <format dxfId="116">
      <pivotArea dataOnly="0" labelOnly="1" outline="0" fieldPosition="0">
        <references count="2">
          <reference field="3" count="1">
            <x v="1"/>
          </reference>
          <reference field="4" count="1" selected="0">
            <x v="14"/>
          </reference>
        </references>
      </pivotArea>
    </format>
    <format dxfId="117">
      <pivotArea dataOnly="0" labelOnly="1" outline="0" fieldPosition="0">
        <references count="2">
          <reference field="3" count="1">
            <x v="1"/>
          </reference>
          <reference field="4" count="1" selected="0">
            <x v="15"/>
          </reference>
        </references>
      </pivotArea>
    </format>
    <format dxfId="118">
      <pivotArea dataOnly="0" labelOnly="1" outline="0" fieldPosition="0">
        <references count="2">
          <reference field="3" count="1">
            <x v="1"/>
          </reference>
          <reference field="4" count="1" selected="0">
            <x v="16"/>
          </reference>
        </references>
      </pivotArea>
    </format>
    <format dxfId="119">
      <pivotArea dataOnly="0" labelOnly="1" outline="0" fieldPosition="0">
        <references count="2">
          <reference field="3" count="1">
            <x v="1"/>
          </reference>
          <reference field="4" count="1" selected="0">
            <x v="1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29A283-1350-4A4B-A6A5-74E6B21145E0}" name="TablaDinámica4" cacheId="355" applyNumberFormats="0" applyBorderFormats="0" applyFontFormats="0" applyPatternFormats="0" applyAlignmentFormats="0" applyWidthHeightFormats="1" dataCaption="Valores" updatedVersion="8" minRefreshableVersion="3" rowGrandTotals="0" colGrandTotals="0" itemPrintTitles="1" createdVersion="8" indent="0" compact="0" compactData="0" multipleFieldFilters="0" chartFormat="10">
  <location ref="BB7:BG13" firstHeaderRow="1" firstDataRow="1" firstDataCol="5" rowPageCount="2" colPageCount="1"/>
  <pivotFields count="61">
    <pivotField axis="axisRow" compact="0" outline="0" showAll="0" defaultSubtotal="0">
      <items count="4">
        <item x="0"/>
        <item m="1" x="2"/>
        <item m="1" x="3"/>
        <item x="1"/>
      </items>
      <extLst>
        <ext xmlns:x14="http://schemas.microsoft.com/office/spreadsheetml/2009/9/main" uri="{2946ED86-A175-432a-8AC1-64E0C546D7DE}">
          <x14:pivotField fillDownLabels="1"/>
        </ext>
      </extLst>
    </pivotField>
    <pivotField axis="axisPage" compact="0" outline="0" multipleItemSelectionAllowed="1" showAll="0">
      <items count="12">
        <item x="0"/>
        <item x="1"/>
        <item m="1" x="4"/>
        <item m="1" x="5"/>
        <item m="1" x="6"/>
        <item m="1" x="7"/>
        <item m="1" x="8"/>
        <item m="1" x="9"/>
        <item m="1" x="10"/>
        <item x="2"/>
        <item m="1" x="3"/>
        <item t="default"/>
      </items>
      <extLst>
        <ext xmlns:x14="http://schemas.microsoft.com/office/spreadsheetml/2009/9/main" uri="{2946ED86-A175-432a-8AC1-64E0C546D7DE}">
          <x14:pivotField fillDownLabels="1"/>
        </ext>
      </extLst>
    </pivotField>
    <pivotField compact="0" outline="0" showAll="0">
      <items count="12">
        <item x="0"/>
        <item x="3"/>
        <item x="1"/>
        <item m="1" x="9"/>
        <item m="1" x="8"/>
        <item x="4"/>
        <item m="1" x="10"/>
        <item m="1" x="6"/>
        <item m="1" x="7"/>
        <item x="2"/>
        <item x="5"/>
        <item t="default"/>
      </items>
      <extLst>
        <ext xmlns:x14="http://schemas.microsoft.com/office/spreadsheetml/2009/9/main" uri="{2946ED86-A175-432a-8AC1-64E0C546D7DE}">
          <x14:pivotField fillDownLabels="1"/>
        </ext>
      </extLst>
    </pivotField>
    <pivotField compact="0" outline="0" showAll="0">
      <items count="10">
        <item m="1" x="7"/>
        <item x="1"/>
        <item x="2"/>
        <item x="3"/>
        <item m="1" x="6"/>
        <item x="0"/>
        <item m="1" x="8"/>
        <item m="1" x="5"/>
        <item x="4"/>
        <item t="default"/>
      </items>
      <extLst>
        <ext xmlns:x14="http://schemas.microsoft.com/office/spreadsheetml/2009/9/main" uri="{2946ED86-A175-432a-8AC1-64E0C546D7DE}">
          <x14:pivotField fillDownLabels="1"/>
        </ext>
      </extLst>
    </pivotField>
    <pivotField axis="axisRow" compact="0" outline="0" showAll="0" sortType="ascending" defaultSubtotal="0">
      <items count="33">
        <item m="1" x="22"/>
        <item m="1" x="23"/>
        <item m="1" x="24"/>
        <item m="1" x="25"/>
        <item m="1" x="26"/>
        <item m="1" x="27"/>
        <item m="1" x="28"/>
        <item m="1" x="29"/>
        <item m="1" x="30"/>
        <item m="1" x="32"/>
        <item m="1" x="31"/>
        <item m="1" x="21"/>
        <item x="2"/>
        <item m="1" x="12"/>
        <item x="0"/>
        <item m="1" x="13"/>
        <item x="1"/>
        <item m="1" x="6"/>
        <item m="1" x="7"/>
        <item m="1" x="8"/>
        <item m="1" x="9"/>
        <item m="1" x="10"/>
        <item m="1" x="11"/>
        <item m="1" x="14"/>
        <item m="1" x="15"/>
        <item m="1" x="16"/>
        <item m="1" x="17"/>
        <item m="1" x="18"/>
        <item m="1" x="19"/>
        <item m="1" x="20"/>
        <item x="3"/>
        <item x="4"/>
        <item x="5"/>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Tipo Inscrito " axis="axisRow" compact="0" outline="0" showAll="0" defaultSubtotal="0">
      <items count="4">
        <item x="0"/>
        <item x="1"/>
        <item m="1" x="2"/>
        <item m="1" x="3"/>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12">
        <item m="1" x="7"/>
        <item m="1" x="8"/>
        <item m="1" x="9"/>
        <item m="1" x="10"/>
        <item x="4"/>
        <item m="1" x="11"/>
        <item m="1" x="6"/>
        <item x="0"/>
        <item x="1"/>
        <item x="2"/>
        <item x="3"/>
        <item m="1" x="5"/>
      </items>
      <extLst>
        <ext xmlns:x14="http://schemas.microsoft.com/office/spreadsheetml/2009/9/main" uri="{2946ED86-A175-432a-8AC1-64E0C546D7DE}">
          <x14:pivotField fillDownLabels="1"/>
        </ext>
      </extLst>
    </pivotField>
    <pivotField axis="axisRow" compact="0" outline="0" showAll="0">
      <items count="13">
        <item m="1" x="7"/>
        <item m="1" x="8"/>
        <item m="1" x="9"/>
        <item m="1" x="10"/>
        <item x="4"/>
        <item m="1" x="11"/>
        <item m="1" x="6"/>
        <item x="0"/>
        <item x="1"/>
        <item x="2"/>
        <item x="3"/>
        <item m="1" x="5"/>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Page" compact="0" outline="0" showAll="0">
      <items count="5">
        <item x="1"/>
        <item x="0"/>
        <item m="1" x="3"/>
        <item m="1"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s>
  <rowFields count="5">
    <field x="4"/>
    <field x="0"/>
    <field x="14"/>
    <field x="21"/>
    <field x="22"/>
  </rowFields>
  <rowItems count="6">
    <i>
      <x v="12"/>
      <x/>
      <x/>
      <x v="9"/>
      <x v="9"/>
    </i>
    <i>
      <x v="14"/>
      <x/>
      <x/>
      <x v="7"/>
      <x v="7"/>
    </i>
    <i>
      <x v="16"/>
      <x/>
      <x/>
      <x v="8"/>
      <x v="8"/>
    </i>
    <i r="3">
      <x v="9"/>
      <x v="8"/>
    </i>
    <i>
      <x v="30"/>
      <x/>
      <x/>
      <x v="10"/>
      <x v="10"/>
    </i>
    <i>
      <x v="31"/>
      <x/>
      <x/>
      <x v="9"/>
      <x v="9"/>
    </i>
  </rowItems>
  <colItems count="1">
    <i/>
  </colItems>
  <pageFields count="2">
    <pageField fld="1" hier="-1"/>
    <pageField fld="58" item="1" hier="-1"/>
  </pageFields>
  <dataFields count="1">
    <dataField name="Cant. Inscritos " fld="8" subtotal="count" baseField="0" baseItem="0"/>
  </dataFields>
  <chartFormats count="6">
    <chartFormat chart="1"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93D26B-025A-4924-A9C1-E4E1E9800E36}" name="TablaDinámica3" cacheId="342" applyNumberFormats="0" applyBorderFormats="0" applyFontFormats="0" applyPatternFormats="0" applyAlignmentFormats="0" applyWidthHeightFormats="1" dataCaption="Valores" updatedVersion="8" minRefreshableVersion="3" itemPrintTitles="1" createdVersion="5" indent="0" compact="0" compactData="0" multipleFieldFilters="0" chartFormat="24">
  <location ref="BK103:CA111" firstHeaderRow="0" firstDataRow="1" firstDataCol="5" rowPageCount="1" colPageCount="1"/>
  <pivotFields count="27">
    <pivotField compact="0" outline="0" showAll="0" defaultSubtotal="0">
      <extLst>
        <ext xmlns:x14="http://schemas.microsoft.com/office/spreadsheetml/2009/9/main" uri="{2946ED86-A175-432a-8AC1-64E0C546D7DE}">
          <x14:pivotField fillDownLabels="1"/>
        </ext>
      </extLst>
    </pivotField>
    <pivotField axis="axisPage" compact="0" outline="0" multipleItemSelectionAllowed="1" showAll="0">
      <items count="5">
        <item x="1"/>
        <item x="0"/>
        <item m="1" x="2"/>
        <item m="1" x="3"/>
        <item t="default"/>
      </items>
      <extLst>
        <ext xmlns:x14="http://schemas.microsoft.com/office/spreadsheetml/2009/9/main" uri="{2946ED86-A175-432a-8AC1-64E0C546D7DE}">
          <x14:pivotField fillDownLabels="1"/>
        </ext>
      </extLst>
    </pivotField>
    <pivotField axis="axisRow" compact="0" outline="0" showAll="0" sortType="ascending" defaultSubtotal="0">
      <items count="33">
        <item x="5"/>
        <item m="1" x="22"/>
        <item m="1" x="23"/>
        <item m="1" x="24"/>
        <item m="1" x="25"/>
        <item m="1" x="26"/>
        <item m="1" x="27"/>
        <item m="1" x="28"/>
        <item m="1" x="29"/>
        <item m="1" x="30"/>
        <item m="1" x="31"/>
        <item m="1" x="32"/>
        <item m="1" x="21"/>
        <item x="0"/>
        <item m="1" x="6"/>
        <item x="1"/>
        <item m="1" x="7"/>
        <item x="2"/>
        <item m="1" x="8"/>
        <item m="1" x="9"/>
        <item m="1" x="10"/>
        <item m="1" x="11"/>
        <item m="1" x="12"/>
        <item m="1" x="13"/>
        <item m="1" x="14"/>
        <item m="1" x="15"/>
        <item m="1" x="16"/>
        <item m="1" x="17"/>
        <item m="1" x="18"/>
        <item m="1" x="19"/>
        <item m="1" x="20"/>
        <item x="3"/>
        <item x="4"/>
      </items>
      <extLst>
        <ext xmlns:x14="http://schemas.microsoft.com/office/spreadsheetml/2009/9/main" uri="{2946ED86-A175-432a-8AC1-64E0C546D7DE}">
          <x14:pivotField fillDownLabels="1"/>
        </ext>
      </extLst>
    </pivotField>
    <pivotField axis="axisRow" compact="0" outline="0" showAll="0" defaultSubtotal="0">
      <items count="12">
        <item x="2"/>
        <item x="1"/>
        <item x="0"/>
        <item m="1" x="5"/>
        <item m="1" x="6"/>
        <item m="1" x="7"/>
        <item m="1" x="8"/>
        <item m="1" x="9"/>
        <item m="1" x="10"/>
        <item m="1" x="11"/>
        <item m="1" x="3"/>
        <item m="1" x="4"/>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5">
        <item x="1"/>
        <item x="0"/>
        <item m="1" x="3"/>
        <item m="1" x="4"/>
        <item m="1" x="2"/>
      </items>
      <extLst>
        <ext xmlns:x14="http://schemas.microsoft.com/office/spreadsheetml/2009/9/main" uri="{2946ED86-A175-432a-8AC1-64E0C546D7DE}">
          <x14:pivotField fillDownLabels="1"/>
        </ext>
      </extLst>
    </pivotField>
    <pivotField axis="axisRow" compact="0" outline="0" showAll="0" defaultSubtotal="0">
      <items count="13">
        <item x="4"/>
        <item m="1" x="8"/>
        <item m="1" x="9"/>
        <item m="1" x="10"/>
        <item m="1" x="11"/>
        <item m="1" x="12"/>
        <item m="1" x="7"/>
        <item x="0"/>
        <item x="1"/>
        <item x="2"/>
        <item m="1" x="6"/>
        <item x="3"/>
        <item m="1" x="5"/>
      </items>
      <extLst>
        <ext xmlns:x14="http://schemas.microsoft.com/office/spreadsheetml/2009/9/main" uri="{2946ED86-A175-432a-8AC1-64E0C546D7DE}">
          <x14:pivotField fillDownLabels="1"/>
        </ext>
      </extLst>
    </pivotField>
    <pivotField axis="axisRow" compact="0" outline="0" showAll="0">
      <items count="14">
        <item x="4"/>
        <item m="1" x="8"/>
        <item m="1" x="9"/>
        <item m="1" x="10"/>
        <item m="1" x="11"/>
        <item m="1" x="12"/>
        <item m="1" x="7"/>
        <item x="0"/>
        <item x="1"/>
        <item x="2"/>
        <item m="1" x="6"/>
        <item x="3"/>
        <item m="1" x="5"/>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5">
    <field x="2"/>
    <field x="3"/>
    <field x="5"/>
    <field x="6"/>
    <field x="7"/>
  </rowFields>
  <rowItems count="8">
    <i>
      <x/>
      <x/>
      <x/>
      <x/>
      <x/>
    </i>
    <i>
      <x v="13"/>
      <x v="2"/>
      <x v="1"/>
      <x v="7"/>
      <x v="7"/>
    </i>
    <i>
      <x v="15"/>
      <x v="2"/>
      <x v="1"/>
      <x v="8"/>
      <x v="8"/>
    </i>
    <i>
      <x v="17"/>
      <x v="2"/>
      <x v="1"/>
      <x v="7"/>
      <x v="9"/>
    </i>
    <i r="3">
      <x v="9"/>
      <x v="9"/>
    </i>
    <i>
      <x v="31"/>
      <x v="1"/>
      <x v="1"/>
      <x v="11"/>
      <x v="11"/>
    </i>
    <i>
      <x v="32"/>
      <x v="1"/>
      <x v="1"/>
      <x v="7"/>
      <x v="7"/>
    </i>
    <i t="grand">
      <x/>
    </i>
  </rowItems>
  <colFields count="1">
    <field x="-2"/>
  </colFields>
  <colItems count="12">
    <i>
      <x/>
    </i>
    <i i="1">
      <x v="1"/>
    </i>
    <i i="2">
      <x v="2"/>
    </i>
    <i i="3">
      <x v="3"/>
    </i>
    <i i="4">
      <x v="4"/>
    </i>
    <i i="5">
      <x v="5"/>
    </i>
    <i i="6">
      <x v="6"/>
    </i>
    <i i="7">
      <x v="7"/>
    </i>
    <i i="8">
      <x v="8"/>
    </i>
    <i i="9">
      <x v="9"/>
    </i>
    <i i="10">
      <x v="10"/>
    </i>
    <i i="11">
      <x v="11"/>
    </i>
  </colItems>
  <pageFields count="1">
    <pageField fld="1" hier="-1"/>
  </pageFields>
  <dataFields count="12">
    <dataField name=" Sem. 01" fld="10" baseField="0" baseItem="3"/>
    <dataField name=" Sem. 02" fld="11" baseField="0" baseItem="3"/>
    <dataField name=" Sem. 03" fld="12" baseField="0" baseItem="3"/>
    <dataField name=" Sem. 04" fld="13" baseField="0" baseItem="3"/>
    <dataField name=" Sem. 05" fld="14" baseField="0" baseItem="1"/>
    <dataField name=" Sem. 06" fld="15" baseField="0" baseItem="1"/>
    <dataField name=" Sem. 07" fld="16" baseField="0" baseItem="1"/>
    <dataField name=" Sem. 08" fld="17" baseField="0" baseItem="1"/>
    <dataField name=" Sem. 09" fld="18" baseField="0" baseItem="1"/>
    <dataField name=" Sem. 10" fld="19" baseField="0" baseItem="1"/>
    <dataField name=" Sem. 11" fld="20" baseField="0" baseItem="1"/>
    <dataField name=" Sem. 12" fld="21" baseField="0" baseItem="1"/>
  </dataFields>
  <chartFormats count="18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 chart="0" format="10" series="1">
      <pivotArea type="data" outline="0" fieldPosition="0">
        <references count="1">
          <reference field="4294967294" count="1" selected="0">
            <x v="10"/>
          </reference>
        </references>
      </pivotArea>
    </chartFormat>
    <chartFormat chart="0" format="11" series="1">
      <pivotArea type="data" outline="0" fieldPosition="0">
        <references count="1">
          <reference field="4294967294" count="1" selected="0">
            <x v="11"/>
          </reference>
        </references>
      </pivotArea>
    </chartFormat>
    <chartFormat chart="3" format="12"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1"/>
          </reference>
        </references>
      </pivotArea>
    </chartFormat>
    <chartFormat chart="3" format="14" series="1">
      <pivotArea type="data" outline="0" fieldPosition="0">
        <references count="1">
          <reference field="4294967294" count="1" selected="0">
            <x v="2"/>
          </reference>
        </references>
      </pivotArea>
    </chartFormat>
    <chartFormat chart="3" format="15" series="1">
      <pivotArea type="data" outline="0" fieldPosition="0">
        <references count="1">
          <reference field="4294967294" count="1" selected="0">
            <x v="3"/>
          </reference>
        </references>
      </pivotArea>
    </chartFormat>
    <chartFormat chart="3" format="16" series="1">
      <pivotArea type="data" outline="0" fieldPosition="0">
        <references count="1">
          <reference field="4294967294" count="1" selected="0">
            <x v="4"/>
          </reference>
        </references>
      </pivotArea>
    </chartFormat>
    <chartFormat chart="3" format="17" series="1">
      <pivotArea type="data" outline="0" fieldPosition="0">
        <references count="1">
          <reference field="4294967294" count="1" selected="0">
            <x v="5"/>
          </reference>
        </references>
      </pivotArea>
    </chartFormat>
    <chartFormat chart="3" format="18" series="1">
      <pivotArea type="data" outline="0" fieldPosition="0">
        <references count="1">
          <reference field="4294967294" count="1" selected="0">
            <x v="6"/>
          </reference>
        </references>
      </pivotArea>
    </chartFormat>
    <chartFormat chart="3" format="19" series="1">
      <pivotArea type="data" outline="0" fieldPosition="0">
        <references count="1">
          <reference field="4294967294" count="1" selected="0">
            <x v="7"/>
          </reference>
        </references>
      </pivotArea>
    </chartFormat>
    <chartFormat chart="3" format="20" series="1">
      <pivotArea type="data" outline="0" fieldPosition="0">
        <references count="1">
          <reference field="4294967294" count="1" selected="0">
            <x v="8"/>
          </reference>
        </references>
      </pivotArea>
    </chartFormat>
    <chartFormat chart="3" format="21" series="1">
      <pivotArea type="data" outline="0" fieldPosition="0">
        <references count="1">
          <reference field="4294967294" count="1" selected="0">
            <x v="9"/>
          </reference>
        </references>
      </pivotArea>
    </chartFormat>
    <chartFormat chart="3" format="22" series="1">
      <pivotArea type="data" outline="0" fieldPosition="0">
        <references count="1">
          <reference field="4294967294" count="1" selected="0">
            <x v="10"/>
          </reference>
        </references>
      </pivotArea>
    </chartFormat>
    <chartFormat chart="3" format="23" series="1">
      <pivotArea type="data" outline="0" fieldPosition="0">
        <references count="1">
          <reference field="4294967294" count="1" selected="0">
            <x v="11"/>
          </reference>
        </references>
      </pivotArea>
    </chartFormat>
    <chartFormat chart="4" format="24" series="1">
      <pivotArea type="data" outline="0" fieldPosition="0">
        <references count="1">
          <reference field="4294967294" count="1" selected="0">
            <x v="0"/>
          </reference>
        </references>
      </pivotArea>
    </chartFormat>
    <chartFormat chart="4" format="25" series="1">
      <pivotArea type="data" outline="0" fieldPosition="0">
        <references count="1">
          <reference field="4294967294" count="1" selected="0">
            <x v="1"/>
          </reference>
        </references>
      </pivotArea>
    </chartFormat>
    <chartFormat chart="4" format="26" series="1">
      <pivotArea type="data" outline="0" fieldPosition="0">
        <references count="1">
          <reference field="4294967294" count="1" selected="0">
            <x v="2"/>
          </reference>
        </references>
      </pivotArea>
    </chartFormat>
    <chartFormat chart="4" format="27" series="1">
      <pivotArea type="data" outline="0" fieldPosition="0">
        <references count="1">
          <reference field="4294967294" count="1" selected="0">
            <x v="3"/>
          </reference>
        </references>
      </pivotArea>
    </chartFormat>
    <chartFormat chart="4" format="28" series="1">
      <pivotArea type="data" outline="0" fieldPosition="0">
        <references count="1">
          <reference field="4294967294" count="1" selected="0">
            <x v="4"/>
          </reference>
        </references>
      </pivotArea>
    </chartFormat>
    <chartFormat chart="4" format="29" series="1">
      <pivotArea type="data" outline="0" fieldPosition="0">
        <references count="1">
          <reference field="4294967294" count="1" selected="0">
            <x v="5"/>
          </reference>
        </references>
      </pivotArea>
    </chartFormat>
    <chartFormat chart="4" format="30" series="1">
      <pivotArea type="data" outline="0" fieldPosition="0">
        <references count="1">
          <reference field="4294967294" count="1" selected="0">
            <x v="6"/>
          </reference>
        </references>
      </pivotArea>
    </chartFormat>
    <chartFormat chart="4" format="31" series="1">
      <pivotArea type="data" outline="0" fieldPosition="0">
        <references count="1">
          <reference field="4294967294" count="1" selected="0">
            <x v="7"/>
          </reference>
        </references>
      </pivotArea>
    </chartFormat>
    <chartFormat chart="4" format="32" series="1">
      <pivotArea type="data" outline="0" fieldPosition="0">
        <references count="1">
          <reference field="4294967294" count="1" selected="0">
            <x v="8"/>
          </reference>
        </references>
      </pivotArea>
    </chartFormat>
    <chartFormat chart="4" format="33" series="1">
      <pivotArea type="data" outline="0" fieldPosition="0">
        <references count="1">
          <reference field="4294967294" count="1" selected="0">
            <x v="9"/>
          </reference>
        </references>
      </pivotArea>
    </chartFormat>
    <chartFormat chart="4" format="34" series="1">
      <pivotArea type="data" outline="0" fieldPosition="0">
        <references count="1">
          <reference field="4294967294" count="1" selected="0">
            <x v="10"/>
          </reference>
        </references>
      </pivotArea>
    </chartFormat>
    <chartFormat chart="4" format="35" series="1">
      <pivotArea type="data" outline="0" fieldPosition="0">
        <references count="1">
          <reference field="4294967294" count="1" selected="0">
            <x v="11"/>
          </reference>
        </references>
      </pivotArea>
    </chartFormat>
    <chartFormat chart="5" format="36" series="1">
      <pivotArea type="data" outline="0" fieldPosition="0">
        <references count="1">
          <reference field="4294967294" count="1" selected="0">
            <x v="0"/>
          </reference>
        </references>
      </pivotArea>
    </chartFormat>
    <chartFormat chart="5" format="37" series="1">
      <pivotArea type="data" outline="0" fieldPosition="0">
        <references count="1">
          <reference field="4294967294" count="1" selected="0">
            <x v="1"/>
          </reference>
        </references>
      </pivotArea>
    </chartFormat>
    <chartFormat chart="5" format="38" series="1">
      <pivotArea type="data" outline="0" fieldPosition="0">
        <references count="1">
          <reference field="4294967294" count="1" selected="0">
            <x v="2"/>
          </reference>
        </references>
      </pivotArea>
    </chartFormat>
    <chartFormat chart="5" format="39" series="1">
      <pivotArea type="data" outline="0" fieldPosition="0">
        <references count="1">
          <reference field="4294967294" count="1" selected="0">
            <x v="3"/>
          </reference>
        </references>
      </pivotArea>
    </chartFormat>
    <chartFormat chart="5" format="40" series="1">
      <pivotArea type="data" outline="0" fieldPosition="0">
        <references count="1">
          <reference field="4294967294" count="1" selected="0">
            <x v="4"/>
          </reference>
        </references>
      </pivotArea>
    </chartFormat>
    <chartFormat chart="5" format="41" series="1">
      <pivotArea type="data" outline="0" fieldPosition="0">
        <references count="1">
          <reference field="4294967294" count="1" selected="0">
            <x v="5"/>
          </reference>
        </references>
      </pivotArea>
    </chartFormat>
    <chartFormat chart="5" format="42" series="1">
      <pivotArea type="data" outline="0" fieldPosition="0">
        <references count="1">
          <reference field="4294967294" count="1" selected="0">
            <x v="6"/>
          </reference>
        </references>
      </pivotArea>
    </chartFormat>
    <chartFormat chart="5" format="43" series="1">
      <pivotArea type="data" outline="0" fieldPosition="0">
        <references count="1">
          <reference field="4294967294" count="1" selected="0">
            <x v="7"/>
          </reference>
        </references>
      </pivotArea>
    </chartFormat>
    <chartFormat chart="5" format="44" series="1">
      <pivotArea type="data" outline="0" fieldPosition="0">
        <references count="1">
          <reference field="4294967294" count="1" selected="0">
            <x v="8"/>
          </reference>
        </references>
      </pivotArea>
    </chartFormat>
    <chartFormat chart="5" format="45" series="1">
      <pivotArea type="data" outline="0" fieldPosition="0">
        <references count="1">
          <reference field="4294967294" count="1" selected="0">
            <x v="9"/>
          </reference>
        </references>
      </pivotArea>
    </chartFormat>
    <chartFormat chart="5" format="46" series="1">
      <pivotArea type="data" outline="0" fieldPosition="0">
        <references count="1">
          <reference field="4294967294" count="1" selected="0">
            <x v="10"/>
          </reference>
        </references>
      </pivotArea>
    </chartFormat>
    <chartFormat chart="5" format="47" series="1">
      <pivotArea type="data" outline="0" fieldPosition="0">
        <references count="1">
          <reference field="4294967294" count="1" selected="0">
            <x v="11"/>
          </reference>
        </references>
      </pivotArea>
    </chartFormat>
    <chartFormat chart="6" format="48" series="1">
      <pivotArea type="data" outline="0" fieldPosition="0">
        <references count="1">
          <reference field="4294967294" count="1" selected="0">
            <x v="0"/>
          </reference>
        </references>
      </pivotArea>
    </chartFormat>
    <chartFormat chart="6" format="49" series="1">
      <pivotArea type="data" outline="0" fieldPosition="0">
        <references count="1">
          <reference field="4294967294" count="1" selected="0">
            <x v="1"/>
          </reference>
        </references>
      </pivotArea>
    </chartFormat>
    <chartFormat chart="6" format="50" series="1">
      <pivotArea type="data" outline="0" fieldPosition="0">
        <references count="1">
          <reference field="4294967294" count="1" selected="0">
            <x v="2"/>
          </reference>
        </references>
      </pivotArea>
    </chartFormat>
    <chartFormat chart="6" format="51" series="1">
      <pivotArea type="data" outline="0" fieldPosition="0">
        <references count="1">
          <reference field="4294967294" count="1" selected="0">
            <x v="3"/>
          </reference>
        </references>
      </pivotArea>
    </chartFormat>
    <chartFormat chart="6" format="52" series="1">
      <pivotArea type="data" outline="0" fieldPosition="0">
        <references count="1">
          <reference field="4294967294" count="1" selected="0">
            <x v="4"/>
          </reference>
        </references>
      </pivotArea>
    </chartFormat>
    <chartFormat chart="6" format="53" series="1">
      <pivotArea type="data" outline="0" fieldPosition="0">
        <references count="1">
          <reference field="4294967294" count="1" selected="0">
            <x v="5"/>
          </reference>
        </references>
      </pivotArea>
    </chartFormat>
    <chartFormat chart="6" format="54" series="1">
      <pivotArea type="data" outline="0" fieldPosition="0">
        <references count="1">
          <reference field="4294967294" count="1" selected="0">
            <x v="6"/>
          </reference>
        </references>
      </pivotArea>
    </chartFormat>
    <chartFormat chart="6" format="55" series="1">
      <pivotArea type="data" outline="0" fieldPosition="0">
        <references count="1">
          <reference field="4294967294" count="1" selected="0">
            <x v="7"/>
          </reference>
        </references>
      </pivotArea>
    </chartFormat>
    <chartFormat chart="6" format="56" series="1">
      <pivotArea type="data" outline="0" fieldPosition="0">
        <references count="1">
          <reference field="4294967294" count="1" selected="0">
            <x v="8"/>
          </reference>
        </references>
      </pivotArea>
    </chartFormat>
    <chartFormat chart="6" format="57" series="1">
      <pivotArea type="data" outline="0" fieldPosition="0">
        <references count="1">
          <reference field="4294967294" count="1" selected="0">
            <x v="9"/>
          </reference>
        </references>
      </pivotArea>
    </chartFormat>
    <chartFormat chart="6" format="58" series="1">
      <pivotArea type="data" outline="0" fieldPosition="0">
        <references count="1">
          <reference field="4294967294" count="1" selected="0">
            <x v="10"/>
          </reference>
        </references>
      </pivotArea>
    </chartFormat>
    <chartFormat chart="6" format="59" series="1">
      <pivotArea type="data" outline="0" fieldPosition="0">
        <references count="1">
          <reference field="4294967294" count="1" selected="0">
            <x v="11"/>
          </reference>
        </references>
      </pivotArea>
    </chartFormat>
    <chartFormat chart="8" format="60" series="1">
      <pivotArea type="data" outline="0" fieldPosition="0">
        <references count="1">
          <reference field="4294967294" count="1" selected="0">
            <x v="0"/>
          </reference>
        </references>
      </pivotArea>
    </chartFormat>
    <chartFormat chart="8" format="61" series="1">
      <pivotArea type="data" outline="0" fieldPosition="0">
        <references count="1">
          <reference field="4294967294" count="1" selected="0">
            <x v="1"/>
          </reference>
        </references>
      </pivotArea>
    </chartFormat>
    <chartFormat chart="8" format="62" series="1">
      <pivotArea type="data" outline="0" fieldPosition="0">
        <references count="1">
          <reference field="4294967294" count="1" selected="0">
            <x v="2"/>
          </reference>
        </references>
      </pivotArea>
    </chartFormat>
    <chartFormat chart="8" format="63" series="1">
      <pivotArea type="data" outline="0" fieldPosition="0">
        <references count="1">
          <reference field="4294967294" count="1" selected="0">
            <x v="3"/>
          </reference>
        </references>
      </pivotArea>
    </chartFormat>
    <chartFormat chart="8" format="64" series="1">
      <pivotArea type="data" outline="0" fieldPosition="0">
        <references count="1">
          <reference field="4294967294" count="1" selected="0">
            <x v="4"/>
          </reference>
        </references>
      </pivotArea>
    </chartFormat>
    <chartFormat chart="8" format="65" series="1">
      <pivotArea type="data" outline="0" fieldPosition="0">
        <references count="1">
          <reference field="4294967294" count="1" selected="0">
            <x v="5"/>
          </reference>
        </references>
      </pivotArea>
    </chartFormat>
    <chartFormat chart="8" format="66" series="1">
      <pivotArea type="data" outline="0" fieldPosition="0">
        <references count="1">
          <reference field="4294967294" count="1" selected="0">
            <x v="6"/>
          </reference>
        </references>
      </pivotArea>
    </chartFormat>
    <chartFormat chart="8" format="67" series="1">
      <pivotArea type="data" outline="0" fieldPosition="0">
        <references count="1">
          <reference field="4294967294" count="1" selected="0">
            <x v="7"/>
          </reference>
        </references>
      </pivotArea>
    </chartFormat>
    <chartFormat chart="8" format="68" series="1">
      <pivotArea type="data" outline="0" fieldPosition="0">
        <references count="1">
          <reference field="4294967294" count="1" selected="0">
            <x v="8"/>
          </reference>
        </references>
      </pivotArea>
    </chartFormat>
    <chartFormat chart="8" format="69" series="1">
      <pivotArea type="data" outline="0" fieldPosition="0">
        <references count="1">
          <reference field="4294967294" count="1" selected="0">
            <x v="9"/>
          </reference>
        </references>
      </pivotArea>
    </chartFormat>
    <chartFormat chart="8" format="70" series="1">
      <pivotArea type="data" outline="0" fieldPosition="0">
        <references count="1">
          <reference field="4294967294" count="1" selected="0">
            <x v="10"/>
          </reference>
        </references>
      </pivotArea>
    </chartFormat>
    <chartFormat chart="8" format="71" series="1">
      <pivotArea type="data" outline="0" fieldPosition="0">
        <references count="1">
          <reference field="4294967294" count="1" selected="0">
            <x v="11"/>
          </reference>
        </references>
      </pivotArea>
    </chartFormat>
    <chartFormat chart="10" format="84" series="1">
      <pivotArea type="data" outline="0" fieldPosition="0">
        <references count="1">
          <reference field="4294967294" count="1" selected="0">
            <x v="0"/>
          </reference>
        </references>
      </pivotArea>
    </chartFormat>
    <chartFormat chart="10" format="85" series="1">
      <pivotArea type="data" outline="0" fieldPosition="0">
        <references count="1">
          <reference field="4294967294" count="1" selected="0">
            <x v="1"/>
          </reference>
        </references>
      </pivotArea>
    </chartFormat>
    <chartFormat chart="10" format="86" series="1">
      <pivotArea type="data" outline="0" fieldPosition="0">
        <references count="1">
          <reference field="4294967294" count="1" selected="0">
            <x v="2"/>
          </reference>
        </references>
      </pivotArea>
    </chartFormat>
    <chartFormat chart="10" format="87" series="1">
      <pivotArea type="data" outline="0" fieldPosition="0">
        <references count="1">
          <reference field="4294967294" count="1" selected="0">
            <x v="3"/>
          </reference>
        </references>
      </pivotArea>
    </chartFormat>
    <chartFormat chart="10" format="88" series="1">
      <pivotArea type="data" outline="0" fieldPosition="0">
        <references count="1">
          <reference field="4294967294" count="1" selected="0">
            <x v="4"/>
          </reference>
        </references>
      </pivotArea>
    </chartFormat>
    <chartFormat chart="10" format="89" series="1">
      <pivotArea type="data" outline="0" fieldPosition="0">
        <references count="1">
          <reference field="4294967294" count="1" selected="0">
            <x v="5"/>
          </reference>
        </references>
      </pivotArea>
    </chartFormat>
    <chartFormat chart="10" format="90" series="1">
      <pivotArea type="data" outline="0" fieldPosition="0">
        <references count="1">
          <reference field="4294967294" count="1" selected="0">
            <x v="6"/>
          </reference>
        </references>
      </pivotArea>
    </chartFormat>
    <chartFormat chart="10" format="91" series="1">
      <pivotArea type="data" outline="0" fieldPosition="0">
        <references count="1">
          <reference field="4294967294" count="1" selected="0">
            <x v="7"/>
          </reference>
        </references>
      </pivotArea>
    </chartFormat>
    <chartFormat chart="10" format="92" series="1">
      <pivotArea type="data" outline="0" fieldPosition="0">
        <references count="1">
          <reference field="4294967294" count="1" selected="0">
            <x v="8"/>
          </reference>
        </references>
      </pivotArea>
    </chartFormat>
    <chartFormat chart="10" format="93" series="1">
      <pivotArea type="data" outline="0" fieldPosition="0">
        <references count="1">
          <reference field="4294967294" count="1" selected="0">
            <x v="9"/>
          </reference>
        </references>
      </pivotArea>
    </chartFormat>
    <chartFormat chart="10" format="94" series="1">
      <pivotArea type="data" outline="0" fieldPosition="0">
        <references count="1">
          <reference field="4294967294" count="1" selected="0">
            <x v="10"/>
          </reference>
        </references>
      </pivotArea>
    </chartFormat>
    <chartFormat chart="10" format="95" series="1">
      <pivotArea type="data" outline="0" fieldPosition="0">
        <references count="1">
          <reference field="4294967294" count="1" selected="0">
            <x v="1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2"/>
          </reference>
        </references>
      </pivotArea>
    </chartFormat>
    <chartFormat chart="11" format="3" series="1">
      <pivotArea type="data" outline="0" fieldPosition="0">
        <references count="1">
          <reference field="4294967294" count="1" selected="0">
            <x v="3"/>
          </reference>
        </references>
      </pivotArea>
    </chartFormat>
    <chartFormat chart="11" format="4" series="1">
      <pivotArea type="data" outline="0" fieldPosition="0">
        <references count="1">
          <reference field="4294967294" count="1" selected="0">
            <x v="4"/>
          </reference>
        </references>
      </pivotArea>
    </chartFormat>
    <chartFormat chart="11" format="5" series="1">
      <pivotArea type="data" outline="0" fieldPosition="0">
        <references count="1">
          <reference field="4294967294" count="1" selected="0">
            <x v="5"/>
          </reference>
        </references>
      </pivotArea>
    </chartFormat>
    <chartFormat chart="11" format="6" series="1">
      <pivotArea type="data" outline="0" fieldPosition="0">
        <references count="1">
          <reference field="4294967294" count="1" selected="0">
            <x v="6"/>
          </reference>
        </references>
      </pivotArea>
    </chartFormat>
    <chartFormat chart="11" format="7" series="1">
      <pivotArea type="data" outline="0" fieldPosition="0">
        <references count="1">
          <reference field="4294967294" count="1" selected="0">
            <x v="7"/>
          </reference>
        </references>
      </pivotArea>
    </chartFormat>
    <chartFormat chart="11" format="8" series="1">
      <pivotArea type="data" outline="0" fieldPosition="0">
        <references count="1">
          <reference field="4294967294" count="1" selected="0">
            <x v="8"/>
          </reference>
        </references>
      </pivotArea>
    </chartFormat>
    <chartFormat chart="11" format="9" series="1">
      <pivotArea type="data" outline="0" fieldPosition="0">
        <references count="1">
          <reference field="4294967294" count="1" selected="0">
            <x v="9"/>
          </reference>
        </references>
      </pivotArea>
    </chartFormat>
    <chartFormat chart="11" format="10" series="1">
      <pivotArea type="data" outline="0" fieldPosition="0">
        <references count="1">
          <reference field="4294967294" count="1" selected="0">
            <x v="10"/>
          </reference>
        </references>
      </pivotArea>
    </chartFormat>
    <chartFormat chart="11" format="11" series="1">
      <pivotArea type="data" outline="0" fieldPosition="0">
        <references count="1">
          <reference field="4294967294" count="1" selected="0">
            <x v="11"/>
          </reference>
        </references>
      </pivotArea>
    </chartFormat>
    <chartFormat chart="17" format="12" series="1">
      <pivotArea type="data" outline="0" fieldPosition="0">
        <references count="1">
          <reference field="4294967294" count="1" selected="0">
            <x v="0"/>
          </reference>
        </references>
      </pivotArea>
    </chartFormat>
    <chartFormat chart="17" format="13" series="1">
      <pivotArea type="data" outline="0" fieldPosition="0">
        <references count="1">
          <reference field="4294967294" count="1" selected="0">
            <x v="1"/>
          </reference>
        </references>
      </pivotArea>
    </chartFormat>
    <chartFormat chart="17" format="14" series="1">
      <pivotArea type="data" outline="0" fieldPosition="0">
        <references count="1">
          <reference field="4294967294" count="1" selected="0">
            <x v="2"/>
          </reference>
        </references>
      </pivotArea>
    </chartFormat>
    <chartFormat chart="17" format="15" series="1">
      <pivotArea type="data" outline="0" fieldPosition="0">
        <references count="1">
          <reference field="4294967294" count="1" selected="0">
            <x v="3"/>
          </reference>
        </references>
      </pivotArea>
    </chartFormat>
    <chartFormat chart="17" format="16" series="1">
      <pivotArea type="data" outline="0" fieldPosition="0">
        <references count="1">
          <reference field="4294967294" count="1" selected="0">
            <x v="4"/>
          </reference>
        </references>
      </pivotArea>
    </chartFormat>
    <chartFormat chart="17" format="17" series="1">
      <pivotArea type="data" outline="0" fieldPosition="0">
        <references count="1">
          <reference field="4294967294" count="1" selected="0">
            <x v="5"/>
          </reference>
        </references>
      </pivotArea>
    </chartFormat>
    <chartFormat chart="17" format="18" series="1">
      <pivotArea type="data" outline="0" fieldPosition="0">
        <references count="1">
          <reference field="4294967294" count="1" selected="0">
            <x v="6"/>
          </reference>
        </references>
      </pivotArea>
    </chartFormat>
    <chartFormat chart="17" format="19" series="1">
      <pivotArea type="data" outline="0" fieldPosition="0">
        <references count="1">
          <reference field="4294967294" count="1" selected="0">
            <x v="7"/>
          </reference>
        </references>
      </pivotArea>
    </chartFormat>
    <chartFormat chart="17" format="20" series="1">
      <pivotArea type="data" outline="0" fieldPosition="0">
        <references count="1">
          <reference field="4294967294" count="1" selected="0">
            <x v="8"/>
          </reference>
        </references>
      </pivotArea>
    </chartFormat>
    <chartFormat chart="17" format="21" series="1">
      <pivotArea type="data" outline="0" fieldPosition="0">
        <references count="1">
          <reference field="4294967294" count="1" selected="0">
            <x v="9"/>
          </reference>
        </references>
      </pivotArea>
    </chartFormat>
    <chartFormat chart="17" format="22" series="1">
      <pivotArea type="data" outline="0" fieldPosition="0">
        <references count="1">
          <reference field="4294967294" count="1" selected="0">
            <x v="10"/>
          </reference>
        </references>
      </pivotArea>
    </chartFormat>
    <chartFormat chart="17" format="23" series="1">
      <pivotArea type="data" outline="0" fieldPosition="0">
        <references count="1">
          <reference field="4294967294" count="1" selected="0">
            <x v="11"/>
          </reference>
        </references>
      </pivotArea>
    </chartFormat>
    <chartFormat chart="18" format="24" series="1">
      <pivotArea type="data" outline="0" fieldPosition="0">
        <references count="1">
          <reference field="4294967294" count="1" selected="0">
            <x v="0"/>
          </reference>
        </references>
      </pivotArea>
    </chartFormat>
    <chartFormat chart="18" format="25" series="1">
      <pivotArea type="data" outline="0" fieldPosition="0">
        <references count="1">
          <reference field="4294967294" count="1" selected="0">
            <x v="1"/>
          </reference>
        </references>
      </pivotArea>
    </chartFormat>
    <chartFormat chart="18" format="26" series="1">
      <pivotArea type="data" outline="0" fieldPosition="0">
        <references count="1">
          <reference field="4294967294" count="1" selected="0">
            <x v="2"/>
          </reference>
        </references>
      </pivotArea>
    </chartFormat>
    <chartFormat chart="18" format="27" series="1">
      <pivotArea type="data" outline="0" fieldPosition="0">
        <references count="1">
          <reference field="4294967294" count="1" selected="0">
            <x v="3"/>
          </reference>
        </references>
      </pivotArea>
    </chartFormat>
    <chartFormat chart="18" format="28" series="1">
      <pivotArea type="data" outline="0" fieldPosition="0">
        <references count="1">
          <reference field="4294967294" count="1" selected="0">
            <x v="4"/>
          </reference>
        </references>
      </pivotArea>
    </chartFormat>
    <chartFormat chart="18" format="29" series="1">
      <pivotArea type="data" outline="0" fieldPosition="0">
        <references count="1">
          <reference field="4294967294" count="1" selected="0">
            <x v="5"/>
          </reference>
        </references>
      </pivotArea>
    </chartFormat>
    <chartFormat chart="18" format="30" series="1">
      <pivotArea type="data" outline="0" fieldPosition="0">
        <references count="1">
          <reference field="4294967294" count="1" selected="0">
            <x v="6"/>
          </reference>
        </references>
      </pivotArea>
    </chartFormat>
    <chartFormat chart="18" format="31" series="1">
      <pivotArea type="data" outline="0" fieldPosition="0">
        <references count="1">
          <reference field="4294967294" count="1" selected="0">
            <x v="7"/>
          </reference>
        </references>
      </pivotArea>
    </chartFormat>
    <chartFormat chart="18" format="32" series="1">
      <pivotArea type="data" outline="0" fieldPosition="0">
        <references count="1">
          <reference field="4294967294" count="1" selected="0">
            <x v="8"/>
          </reference>
        </references>
      </pivotArea>
    </chartFormat>
    <chartFormat chart="18" format="33" series="1">
      <pivotArea type="data" outline="0" fieldPosition="0">
        <references count="1">
          <reference field="4294967294" count="1" selected="0">
            <x v="9"/>
          </reference>
        </references>
      </pivotArea>
    </chartFormat>
    <chartFormat chart="18" format="34" series="1">
      <pivotArea type="data" outline="0" fieldPosition="0">
        <references count="1">
          <reference field="4294967294" count="1" selected="0">
            <x v="10"/>
          </reference>
        </references>
      </pivotArea>
    </chartFormat>
    <chartFormat chart="18" format="35" series="1">
      <pivotArea type="data" outline="0" fieldPosition="0">
        <references count="1">
          <reference field="4294967294" count="1" selected="0">
            <x v="11"/>
          </reference>
        </references>
      </pivotArea>
    </chartFormat>
    <chartFormat chart="19" format="36" series="1">
      <pivotArea type="data" outline="0" fieldPosition="0">
        <references count="1">
          <reference field="4294967294" count="1" selected="0">
            <x v="0"/>
          </reference>
        </references>
      </pivotArea>
    </chartFormat>
    <chartFormat chart="19" format="37" series="1">
      <pivotArea type="data" outline="0" fieldPosition="0">
        <references count="1">
          <reference field="4294967294" count="1" selected="0">
            <x v="1"/>
          </reference>
        </references>
      </pivotArea>
    </chartFormat>
    <chartFormat chart="19" format="38" series="1">
      <pivotArea type="data" outline="0" fieldPosition="0">
        <references count="1">
          <reference field="4294967294" count="1" selected="0">
            <x v="2"/>
          </reference>
        </references>
      </pivotArea>
    </chartFormat>
    <chartFormat chart="19" format="39" series="1">
      <pivotArea type="data" outline="0" fieldPosition="0">
        <references count="1">
          <reference field="4294967294" count="1" selected="0">
            <x v="3"/>
          </reference>
        </references>
      </pivotArea>
    </chartFormat>
    <chartFormat chart="19" format="40" series="1">
      <pivotArea type="data" outline="0" fieldPosition="0">
        <references count="1">
          <reference field="4294967294" count="1" selected="0">
            <x v="4"/>
          </reference>
        </references>
      </pivotArea>
    </chartFormat>
    <chartFormat chart="19" format="41" series="1">
      <pivotArea type="data" outline="0" fieldPosition="0">
        <references count="1">
          <reference field="4294967294" count="1" selected="0">
            <x v="5"/>
          </reference>
        </references>
      </pivotArea>
    </chartFormat>
    <chartFormat chart="19" format="42" series="1">
      <pivotArea type="data" outline="0" fieldPosition="0">
        <references count="1">
          <reference field="4294967294" count="1" selected="0">
            <x v="6"/>
          </reference>
        </references>
      </pivotArea>
    </chartFormat>
    <chartFormat chart="19" format="43" series="1">
      <pivotArea type="data" outline="0" fieldPosition="0">
        <references count="1">
          <reference field="4294967294" count="1" selected="0">
            <x v="7"/>
          </reference>
        </references>
      </pivotArea>
    </chartFormat>
    <chartFormat chart="19" format="44" series="1">
      <pivotArea type="data" outline="0" fieldPosition="0">
        <references count="1">
          <reference field="4294967294" count="1" selected="0">
            <x v="8"/>
          </reference>
        </references>
      </pivotArea>
    </chartFormat>
    <chartFormat chart="19" format="45" series="1">
      <pivotArea type="data" outline="0" fieldPosition="0">
        <references count="1">
          <reference field="4294967294" count="1" selected="0">
            <x v="9"/>
          </reference>
        </references>
      </pivotArea>
    </chartFormat>
    <chartFormat chart="19" format="46" series="1">
      <pivotArea type="data" outline="0" fieldPosition="0">
        <references count="1">
          <reference field="4294967294" count="1" selected="0">
            <x v="10"/>
          </reference>
        </references>
      </pivotArea>
    </chartFormat>
    <chartFormat chart="19" format="47" series="1">
      <pivotArea type="data" outline="0" fieldPosition="0">
        <references count="1">
          <reference field="4294967294" count="1" selected="0">
            <x v="11"/>
          </reference>
        </references>
      </pivotArea>
    </chartFormat>
    <chartFormat chart="20" format="48" series="1">
      <pivotArea type="data" outline="0" fieldPosition="0">
        <references count="1">
          <reference field="4294967294" count="1" selected="0">
            <x v="0"/>
          </reference>
        </references>
      </pivotArea>
    </chartFormat>
    <chartFormat chart="20" format="49" series="1">
      <pivotArea type="data" outline="0" fieldPosition="0">
        <references count="1">
          <reference field="4294967294" count="1" selected="0">
            <x v="1"/>
          </reference>
        </references>
      </pivotArea>
    </chartFormat>
    <chartFormat chart="20" format="50" series="1">
      <pivotArea type="data" outline="0" fieldPosition="0">
        <references count="1">
          <reference field="4294967294" count="1" selected="0">
            <x v="2"/>
          </reference>
        </references>
      </pivotArea>
    </chartFormat>
    <chartFormat chart="20" format="51" series="1">
      <pivotArea type="data" outline="0" fieldPosition="0">
        <references count="1">
          <reference field="4294967294" count="1" selected="0">
            <x v="3"/>
          </reference>
        </references>
      </pivotArea>
    </chartFormat>
    <chartFormat chart="20" format="52" series="1">
      <pivotArea type="data" outline="0" fieldPosition="0">
        <references count="1">
          <reference field="4294967294" count="1" selected="0">
            <x v="4"/>
          </reference>
        </references>
      </pivotArea>
    </chartFormat>
    <chartFormat chart="20" format="53" series="1">
      <pivotArea type="data" outline="0" fieldPosition="0">
        <references count="1">
          <reference field="4294967294" count="1" selected="0">
            <x v="5"/>
          </reference>
        </references>
      </pivotArea>
    </chartFormat>
    <chartFormat chart="20" format="54" series="1">
      <pivotArea type="data" outline="0" fieldPosition="0">
        <references count="1">
          <reference field="4294967294" count="1" selected="0">
            <x v="6"/>
          </reference>
        </references>
      </pivotArea>
    </chartFormat>
    <chartFormat chart="20" format="55" series="1">
      <pivotArea type="data" outline="0" fieldPosition="0">
        <references count="1">
          <reference field="4294967294" count="1" selected="0">
            <x v="7"/>
          </reference>
        </references>
      </pivotArea>
    </chartFormat>
    <chartFormat chart="20" format="56" series="1">
      <pivotArea type="data" outline="0" fieldPosition="0">
        <references count="1">
          <reference field="4294967294" count="1" selected="0">
            <x v="8"/>
          </reference>
        </references>
      </pivotArea>
    </chartFormat>
    <chartFormat chart="20" format="57" series="1">
      <pivotArea type="data" outline="0" fieldPosition="0">
        <references count="1">
          <reference field="4294967294" count="1" selected="0">
            <x v="9"/>
          </reference>
        </references>
      </pivotArea>
    </chartFormat>
    <chartFormat chart="20" format="58" series="1">
      <pivotArea type="data" outline="0" fieldPosition="0">
        <references count="1">
          <reference field="4294967294" count="1" selected="0">
            <x v="10"/>
          </reference>
        </references>
      </pivotArea>
    </chartFormat>
    <chartFormat chart="20" format="59" series="1">
      <pivotArea type="data" outline="0" fieldPosition="0">
        <references count="1">
          <reference field="4294967294" count="1" selected="0">
            <x v="11"/>
          </reference>
        </references>
      </pivotArea>
    </chartFormat>
    <chartFormat chart="21" format="60" series="1">
      <pivotArea type="data" outline="0" fieldPosition="0">
        <references count="1">
          <reference field="4294967294" count="1" selected="0">
            <x v="0"/>
          </reference>
        </references>
      </pivotArea>
    </chartFormat>
    <chartFormat chart="21" format="61" series="1">
      <pivotArea type="data" outline="0" fieldPosition="0">
        <references count="1">
          <reference field="4294967294" count="1" selected="0">
            <x v="1"/>
          </reference>
        </references>
      </pivotArea>
    </chartFormat>
    <chartFormat chart="21" format="62" series="1">
      <pivotArea type="data" outline="0" fieldPosition="0">
        <references count="1">
          <reference field="4294967294" count="1" selected="0">
            <x v="2"/>
          </reference>
        </references>
      </pivotArea>
    </chartFormat>
    <chartFormat chart="21" format="63" series="1">
      <pivotArea type="data" outline="0" fieldPosition="0">
        <references count="1">
          <reference field="4294967294" count="1" selected="0">
            <x v="3"/>
          </reference>
        </references>
      </pivotArea>
    </chartFormat>
    <chartFormat chart="21" format="64" series="1">
      <pivotArea type="data" outline="0" fieldPosition="0">
        <references count="1">
          <reference field="4294967294" count="1" selected="0">
            <x v="4"/>
          </reference>
        </references>
      </pivotArea>
    </chartFormat>
    <chartFormat chart="21" format="65" series="1">
      <pivotArea type="data" outline="0" fieldPosition="0">
        <references count="1">
          <reference field="4294967294" count="1" selected="0">
            <x v="5"/>
          </reference>
        </references>
      </pivotArea>
    </chartFormat>
    <chartFormat chart="21" format="66" series="1">
      <pivotArea type="data" outline="0" fieldPosition="0">
        <references count="1">
          <reference field="4294967294" count="1" selected="0">
            <x v="6"/>
          </reference>
        </references>
      </pivotArea>
    </chartFormat>
    <chartFormat chart="21" format="67" series="1">
      <pivotArea type="data" outline="0" fieldPosition="0">
        <references count="1">
          <reference field="4294967294" count="1" selected="0">
            <x v="7"/>
          </reference>
        </references>
      </pivotArea>
    </chartFormat>
    <chartFormat chart="21" format="68" series="1">
      <pivotArea type="data" outline="0" fieldPosition="0">
        <references count="1">
          <reference field="4294967294" count="1" selected="0">
            <x v="8"/>
          </reference>
        </references>
      </pivotArea>
    </chartFormat>
    <chartFormat chart="21" format="69" series="1">
      <pivotArea type="data" outline="0" fieldPosition="0">
        <references count="1">
          <reference field="4294967294" count="1" selected="0">
            <x v="9"/>
          </reference>
        </references>
      </pivotArea>
    </chartFormat>
    <chartFormat chart="21" format="70" series="1">
      <pivotArea type="data" outline="0" fieldPosition="0">
        <references count="1">
          <reference field="4294967294" count="1" selected="0">
            <x v="10"/>
          </reference>
        </references>
      </pivotArea>
    </chartFormat>
    <chartFormat chart="21" format="71" series="1">
      <pivotArea type="data" outline="0" fieldPosition="0">
        <references count="1">
          <reference field="4294967294" count="1" selected="0">
            <x v="11"/>
          </reference>
        </references>
      </pivotArea>
    </chartFormat>
    <chartFormat chart="22" format="72" series="1">
      <pivotArea type="data" outline="0" fieldPosition="0">
        <references count="1">
          <reference field="4294967294" count="1" selected="0">
            <x v="0"/>
          </reference>
        </references>
      </pivotArea>
    </chartFormat>
    <chartFormat chart="22" format="73" series="1">
      <pivotArea type="data" outline="0" fieldPosition="0">
        <references count="1">
          <reference field="4294967294" count="1" selected="0">
            <x v="1"/>
          </reference>
        </references>
      </pivotArea>
    </chartFormat>
    <chartFormat chart="22" format="74" series="1">
      <pivotArea type="data" outline="0" fieldPosition="0">
        <references count="1">
          <reference field="4294967294" count="1" selected="0">
            <x v="2"/>
          </reference>
        </references>
      </pivotArea>
    </chartFormat>
    <chartFormat chart="22" format="75" series="1">
      <pivotArea type="data" outline="0" fieldPosition="0">
        <references count="1">
          <reference field="4294967294" count="1" selected="0">
            <x v="3"/>
          </reference>
        </references>
      </pivotArea>
    </chartFormat>
    <chartFormat chart="22" format="76" series="1">
      <pivotArea type="data" outline="0" fieldPosition="0">
        <references count="1">
          <reference field="4294967294" count="1" selected="0">
            <x v="4"/>
          </reference>
        </references>
      </pivotArea>
    </chartFormat>
    <chartFormat chart="22" format="77" series="1">
      <pivotArea type="data" outline="0" fieldPosition="0">
        <references count="1">
          <reference field="4294967294" count="1" selected="0">
            <x v="5"/>
          </reference>
        </references>
      </pivotArea>
    </chartFormat>
    <chartFormat chart="22" format="78" series="1">
      <pivotArea type="data" outline="0" fieldPosition="0">
        <references count="1">
          <reference field="4294967294" count="1" selected="0">
            <x v="6"/>
          </reference>
        </references>
      </pivotArea>
    </chartFormat>
    <chartFormat chart="22" format="79" series="1">
      <pivotArea type="data" outline="0" fieldPosition="0">
        <references count="1">
          <reference field="4294967294" count="1" selected="0">
            <x v="7"/>
          </reference>
        </references>
      </pivotArea>
    </chartFormat>
    <chartFormat chart="22" format="80" series="1">
      <pivotArea type="data" outline="0" fieldPosition="0">
        <references count="1">
          <reference field="4294967294" count="1" selected="0">
            <x v="8"/>
          </reference>
        </references>
      </pivotArea>
    </chartFormat>
    <chartFormat chart="22" format="81" series="1">
      <pivotArea type="data" outline="0" fieldPosition="0">
        <references count="1">
          <reference field="4294967294" count="1" selected="0">
            <x v="9"/>
          </reference>
        </references>
      </pivotArea>
    </chartFormat>
    <chartFormat chart="22" format="82" series="1">
      <pivotArea type="data" outline="0" fieldPosition="0">
        <references count="1">
          <reference field="4294967294" count="1" selected="0">
            <x v="10"/>
          </reference>
        </references>
      </pivotArea>
    </chartFormat>
    <chartFormat chart="22" format="83" series="1">
      <pivotArea type="data" outline="0" fieldPosition="0">
        <references count="1">
          <reference field="4294967294" count="1" selected="0">
            <x v="11"/>
          </reference>
        </references>
      </pivotArea>
    </chartFormat>
    <chartFormat chart="23" format="84" series="1">
      <pivotArea type="data" outline="0" fieldPosition="0">
        <references count="1">
          <reference field="4294967294" count="1" selected="0">
            <x v="0"/>
          </reference>
        </references>
      </pivotArea>
    </chartFormat>
    <chartFormat chart="23" format="85" series="1">
      <pivotArea type="data" outline="0" fieldPosition="0">
        <references count="1">
          <reference field="4294967294" count="1" selected="0">
            <x v="1"/>
          </reference>
        </references>
      </pivotArea>
    </chartFormat>
    <chartFormat chart="23" format="86" series="1">
      <pivotArea type="data" outline="0" fieldPosition="0">
        <references count="1">
          <reference field="4294967294" count="1" selected="0">
            <x v="2"/>
          </reference>
        </references>
      </pivotArea>
    </chartFormat>
    <chartFormat chart="23" format="87" series="1">
      <pivotArea type="data" outline="0" fieldPosition="0">
        <references count="1">
          <reference field="4294967294" count="1" selected="0">
            <x v="3"/>
          </reference>
        </references>
      </pivotArea>
    </chartFormat>
    <chartFormat chart="23" format="88" series="1">
      <pivotArea type="data" outline="0" fieldPosition="0">
        <references count="1">
          <reference field="4294967294" count="1" selected="0">
            <x v="4"/>
          </reference>
        </references>
      </pivotArea>
    </chartFormat>
    <chartFormat chart="23" format="89" series="1">
      <pivotArea type="data" outline="0" fieldPosition="0">
        <references count="1">
          <reference field="4294967294" count="1" selected="0">
            <x v="5"/>
          </reference>
        </references>
      </pivotArea>
    </chartFormat>
    <chartFormat chart="23" format="90" series="1">
      <pivotArea type="data" outline="0" fieldPosition="0">
        <references count="1">
          <reference field="4294967294" count="1" selected="0">
            <x v="6"/>
          </reference>
        </references>
      </pivotArea>
    </chartFormat>
    <chartFormat chart="23" format="91" series="1">
      <pivotArea type="data" outline="0" fieldPosition="0">
        <references count="1">
          <reference field="4294967294" count="1" selected="0">
            <x v="7"/>
          </reference>
        </references>
      </pivotArea>
    </chartFormat>
    <chartFormat chart="23" format="92" series="1">
      <pivotArea type="data" outline="0" fieldPosition="0">
        <references count="1">
          <reference field="4294967294" count="1" selected="0">
            <x v="8"/>
          </reference>
        </references>
      </pivotArea>
    </chartFormat>
    <chartFormat chart="23" format="93" series="1">
      <pivotArea type="data" outline="0" fieldPosition="0">
        <references count="1">
          <reference field="4294967294" count="1" selected="0">
            <x v="9"/>
          </reference>
        </references>
      </pivotArea>
    </chartFormat>
    <chartFormat chart="23" format="94" series="1">
      <pivotArea type="data" outline="0" fieldPosition="0">
        <references count="1">
          <reference field="4294967294" count="1" selected="0">
            <x v="10"/>
          </reference>
        </references>
      </pivotArea>
    </chartFormat>
    <chartFormat chart="23" format="95" series="1">
      <pivotArea type="data" outline="0" fieldPosition="0">
        <references count="1">
          <reference field="4294967294" count="1" selected="0">
            <x v="1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D788D1-C1DA-408B-B5E0-73061F82A92F}" name="TablaDinámica2" cacheId="355" applyNumberFormats="0" applyBorderFormats="0" applyFontFormats="0" applyPatternFormats="0" applyAlignmentFormats="0" applyWidthHeightFormats="1" dataCaption="Valores" updatedVersion="8" minRefreshableVersion="3" useAutoFormatting="1" rowGrandTotals="0" colGrandTotals="0" itemPrintTitles="1" createdVersion="8" indent="0" compact="0" compactData="0" multipleFieldFilters="0">
  <location ref="B6:H14" firstHeaderRow="1" firstDataRow="1" firstDataCol="6" rowPageCount="2" colPageCount="1"/>
  <pivotFields count="61">
    <pivotField axis="axisRow" compact="0" outline="0" showAll="0" defaultSubtotal="0">
      <items count="4">
        <item x="1"/>
        <item x="0"/>
        <item m="1" x="2"/>
        <item m="1" x="3"/>
      </items>
      <extLst>
        <ext xmlns:x14="http://schemas.microsoft.com/office/spreadsheetml/2009/9/main" uri="{2946ED86-A175-432a-8AC1-64E0C546D7DE}">
          <x14:pivotField fillDownLabels="1"/>
        </ext>
      </extLst>
    </pivotField>
    <pivotField axis="axisPage" compact="0" outline="0" showAll="0">
      <items count="12">
        <item x="0"/>
        <item x="1"/>
        <item m="1" x="4"/>
        <item x="2"/>
        <item m="1" x="5"/>
        <item m="1" x="6"/>
        <item m="1" x="7"/>
        <item m="1" x="8"/>
        <item m="1" x="9"/>
        <item m="1" x="10"/>
        <item m="1"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sortType="ascending" defaultSubtotal="0">
      <items count="33">
        <item m="1" x="22"/>
        <item m="1" x="23"/>
        <item m="1" x="24"/>
        <item m="1" x="25"/>
        <item m="1" x="26"/>
        <item m="1" x="27"/>
        <item m="1" x="28"/>
        <item m="1" x="29"/>
        <item m="1" x="30"/>
        <item m="1" x="32"/>
        <item m="1" x="31"/>
        <item m="1" x="21"/>
        <item x="2"/>
        <item m="1" x="12"/>
        <item x="0"/>
        <item m="1" x="13"/>
        <item x="1"/>
        <item m="1" x="6"/>
        <item m="1" x="7"/>
        <item m="1" x="8"/>
        <item m="1" x="9"/>
        <item m="1" x="10"/>
        <item m="1" x="11"/>
        <item m="1" x="14"/>
        <item m="1" x="15"/>
        <item m="1" x="16"/>
        <item m="1" x="17"/>
        <item m="1" x="18"/>
        <item m="1" x="19"/>
        <item m="1" x="20"/>
        <item x="3"/>
        <item x="4"/>
        <item x="5"/>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Tipo Inscrito " axis="axisRow" compact="0" outline="0" showAll="0" defaultSubtotal="0">
      <items count="4">
        <item x="0"/>
        <item x="1"/>
        <item m="1" x="2"/>
        <item m="1" x="3"/>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12">
        <item x="4"/>
        <item m="1" x="7"/>
        <item m="1" x="8"/>
        <item m="1" x="9"/>
        <item m="1" x="10"/>
        <item m="1" x="11"/>
        <item m="1" x="6"/>
        <item x="0"/>
        <item x="1"/>
        <item x="2"/>
        <item x="3"/>
        <item m="1" x="5"/>
      </items>
      <extLst>
        <ext xmlns:x14="http://schemas.microsoft.com/office/spreadsheetml/2009/9/main" uri="{2946ED86-A175-432a-8AC1-64E0C546D7DE}">
          <x14:pivotField fillDownLabels="1"/>
        </ext>
      </extLst>
    </pivotField>
    <pivotField axis="axisRow" compact="0" outline="0" showAll="0" defaultSubtotal="0">
      <items count="12">
        <item x="4"/>
        <item m="1" x="7"/>
        <item m="1" x="8"/>
        <item m="1" x="9"/>
        <item m="1" x="10"/>
        <item m="1" x="11"/>
        <item m="1" x="6"/>
        <item x="0"/>
        <item x="1"/>
        <item x="2"/>
        <item x="3"/>
        <item m="1" x="5"/>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51">
        <item x="8"/>
        <item m="1" x="36"/>
        <item m="1" x="37"/>
        <item m="1" x="38"/>
        <item m="1" x="39"/>
        <item m="1" x="40"/>
        <item m="1" x="41"/>
        <item m="1" x="42"/>
        <item m="1" x="43"/>
        <item m="1" x="44"/>
        <item m="1" x="45"/>
        <item m="1" x="46"/>
        <item m="1" x="47"/>
        <item m="1" x="48"/>
        <item m="1" x="50"/>
        <item m="1" x="49"/>
        <item m="1" x="35"/>
        <item x="0"/>
        <item x="1"/>
        <item m="1" x="12"/>
        <item m="1" x="13"/>
        <item m="1" x="14"/>
        <item m="1" x="15"/>
        <item m="1" x="16"/>
        <item m="1" x="17"/>
        <item x="3"/>
        <item m="1" x="18"/>
        <item m="1" x="19"/>
        <item m="1" x="20"/>
        <item x="2"/>
        <item m="1" x="21"/>
        <item m="1" x="22"/>
        <item m="1" x="23"/>
        <item m="1" x="24"/>
        <item m="1" x="25"/>
        <item m="1" x="26"/>
        <item m="1" x="27"/>
        <item m="1" x="28"/>
        <item m="1" x="29"/>
        <item m="1" x="30"/>
        <item m="1" x="31"/>
        <item m="1" x="32"/>
        <item m="1" x="33"/>
        <item m="1" x="34"/>
        <item x="4"/>
        <item m="1" x="11"/>
        <item x="5"/>
        <item m="1" x="9"/>
        <item m="1" x="10"/>
        <item x="6"/>
        <item x="7"/>
      </items>
      <extLst>
        <ext xmlns:x14="http://schemas.microsoft.com/office/spreadsheetml/2009/9/main" uri="{2946ED86-A175-432a-8AC1-64E0C546D7DE}">
          <x14:pivotField fillDownLabels="1"/>
        </ext>
      </extLst>
    </pivotField>
    <pivotField axis="axisPage" compact="0" outline="0" multipleItemSelectionAllowed="1" showAll="0">
      <items count="5">
        <item h="1" x="1"/>
        <item x="0"/>
        <item h="1" m="1" x="3"/>
        <item h="1" m="1" x="2"/>
        <item t="default"/>
      </items>
      <extLst>
        <ext xmlns:x14="http://schemas.microsoft.com/office/spreadsheetml/2009/9/main" uri="{2946ED86-A175-432a-8AC1-64E0C546D7DE}">
          <x14:pivotField fillDownLabels="1"/>
        </ext>
      </extLst>
    </pivotField>
    <pivotField compact="0" outline="0" showAll="0">
      <items count="369">
        <item sd="0" x="41"/>
        <item sd="0" x="42"/>
        <item sd="0" x="43"/>
        <item sd="0" x="44"/>
        <item sd="0" x="45"/>
        <item sd="0" x="46"/>
        <item sd="0" x="47"/>
        <item sd="0" x="48"/>
        <item sd="0" x="49"/>
        <item sd="0" x="50"/>
        <item sd="0" x="51"/>
        <item sd="0" x="52"/>
        <item sd="0" x="53"/>
        <item sd="0" x="54"/>
        <item sd="0" x="55"/>
        <item sd="0" x="56"/>
        <item sd="0" x="57"/>
        <item sd="0" x="58"/>
        <item sd="0" x="59"/>
        <item sd="0" x="60"/>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x="32"/>
        <item x="33"/>
        <item x="34"/>
        <item x="35"/>
        <item x="36"/>
        <item x="37"/>
        <item x="38"/>
        <item x="39"/>
        <item x="40"/>
        <item x="61"/>
        <item x="62"/>
        <item x="63"/>
        <item x="64"/>
        <item x="65"/>
        <item x="66"/>
        <item x="67"/>
        <item x="68"/>
        <item x="69"/>
        <item x="122"/>
        <item x="123"/>
        <item x="124"/>
        <item x="125"/>
        <item x="126"/>
        <item x="127"/>
        <item x="128"/>
        <item x="129"/>
        <item x="130"/>
        <item x="153"/>
        <item x="154"/>
        <item x="155"/>
        <item x="156"/>
        <item x="157"/>
        <item x="158"/>
        <item x="159"/>
        <item x="160"/>
        <item x="161"/>
        <item x="183"/>
        <item x="184"/>
        <item x="185"/>
        <item x="186"/>
        <item x="187"/>
        <item x="188"/>
        <item x="189"/>
        <item x="190"/>
        <item x="191"/>
        <item x="275"/>
        <item x="276"/>
        <item x="277"/>
        <item x="278"/>
        <item x="279"/>
        <item x="280"/>
        <item x="281"/>
        <item x="282"/>
        <item x="283"/>
        <item x="306"/>
        <item x="307"/>
        <item x="308"/>
        <item x="309"/>
        <item x="310"/>
        <item x="311"/>
        <item x="312"/>
        <item x="313"/>
        <item x="314"/>
        <item x="1"/>
        <item x="2"/>
        <item x="3"/>
        <item x="4"/>
        <item x="5"/>
        <item x="6"/>
        <item x="7"/>
        <item x="8"/>
        <item x="9"/>
        <item x="10"/>
        <item x="11"/>
        <item x="12"/>
        <item x="13"/>
        <item x="14"/>
        <item x="15"/>
        <item x="16"/>
        <item x="17"/>
        <item x="18"/>
        <item x="19"/>
        <item x="20"/>
        <item x="21"/>
        <item x="22"/>
        <item x="23"/>
        <item x="24"/>
        <item x="25"/>
        <item x="26"/>
        <item x="27"/>
        <item x="28"/>
        <item x="29"/>
        <item x="30"/>
        <item x="3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367"/>
        <item t="default"/>
      </items>
      <extLst>
        <ext xmlns:x14="http://schemas.microsoft.com/office/spreadsheetml/2009/9/main" uri="{2946ED86-A175-432a-8AC1-64E0C546D7DE}">
          <x14:pivotField fillDownLabels="1"/>
        </ext>
      </extLst>
    </pivotField>
    <pivotField compact="0" outline="0" showAll="0">
      <items count="15">
        <item sd="0" x="0"/>
        <item sd="0" x="1"/>
        <item sd="0" x="2"/>
        <item sd="0" x="3"/>
        <item sd="0" x="4"/>
        <item sd="0" x="5"/>
        <item sd="0" x="6"/>
        <item sd="0" x="7"/>
        <item sd="0" x="8"/>
        <item sd="0" x="9"/>
        <item sd="0" x="10"/>
        <item sd="0" x="11"/>
        <item sd="0" x="12"/>
        <item sd="0" x="13"/>
        <item t="default"/>
      </items>
      <extLst>
        <ext xmlns:x14="http://schemas.microsoft.com/office/spreadsheetml/2009/9/main" uri="{2946ED86-A175-432a-8AC1-64E0C546D7DE}">
          <x14:pivotField fillDownLabels="1"/>
        </ext>
      </extLst>
    </pivotField>
  </pivotFields>
  <rowFields count="6">
    <field x="4"/>
    <field x="57"/>
    <field x="0"/>
    <field x="14"/>
    <field x="21"/>
    <field x="22"/>
  </rowFields>
  <rowItems count="8">
    <i>
      <x v="12"/>
      <x v="25"/>
      <x v="1"/>
      <x/>
      <x v="9"/>
      <x v="9"/>
    </i>
    <i>
      <x v="14"/>
      <x v="17"/>
      <x v="1"/>
      <x/>
      <x v="7"/>
      <x v="7"/>
    </i>
    <i>
      <x v="16"/>
      <x v="18"/>
      <x v="1"/>
      <x/>
      <x v="8"/>
      <x v="8"/>
    </i>
    <i r="1">
      <x v="29"/>
      <x v="1"/>
      <x/>
      <x v="9"/>
      <x v="8"/>
    </i>
    <i>
      <x v="30"/>
      <x v="44"/>
      <x v="1"/>
      <x/>
      <x v="10"/>
      <x v="10"/>
    </i>
    <i>
      <x v="31"/>
      <x v="46"/>
      <x v="1"/>
      <x/>
      <x v="9"/>
      <x v="9"/>
    </i>
    <i r="1">
      <x v="49"/>
      <x v="1"/>
      <x/>
      <x v="9"/>
      <x v="9"/>
    </i>
    <i r="1">
      <x v="50"/>
      <x v="1"/>
      <x/>
      <x v="9"/>
      <x v="9"/>
    </i>
  </rowItems>
  <colItems count="1">
    <i/>
  </colItems>
  <pageFields count="2">
    <pageField fld="1" hier="-1"/>
    <pageField fld="58" hier="-1"/>
  </pageFields>
  <dataFields count="1">
    <dataField name="Cant. Inscritos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7B2F95-8E90-46C1-B434-4F377B9D8CF6}" name="TablaDinámica34" cacheId="333" applyNumberFormats="0" applyBorderFormats="0" applyFontFormats="0" applyPatternFormats="0" applyAlignmentFormats="0" applyWidthHeightFormats="1" dataCaption="Valores" updatedVersion="8" minRefreshableVersion="3" itemPrintTitles="1" createdVersion="8" indent="0" compact="0" compactData="0" multipleFieldFilters="0" chartFormat="27">
  <location ref="CM44:CR55" firstHeaderRow="0" firstDataRow="1" firstDataCol="3"/>
  <pivotFields count="28">
    <pivotField name="Grupo" axis="axisRow" compact="0" outline="0" showAll="0" defaultSubtotal="0">
      <items count="63">
        <item x="8"/>
        <item m="1" x="48"/>
        <item m="1" x="49"/>
        <item m="1" x="50"/>
        <item m="1" x="51"/>
        <item m="1" x="52"/>
        <item m="1" x="58"/>
        <item m="1" x="53"/>
        <item m="1" x="54"/>
        <item m="1" x="59"/>
        <item m="1" x="60"/>
        <item m="1" x="61"/>
        <item m="1" x="62"/>
        <item x="9"/>
        <item m="1" x="55"/>
        <item m="1" x="56"/>
        <item m="1" x="57"/>
        <item m="1" x="34"/>
        <item m="1" x="35"/>
        <item m="1" x="36"/>
        <item m="1" x="37"/>
        <item m="1" x="38"/>
        <item m="1" x="39"/>
        <item m="1" x="40"/>
        <item m="1" x="41"/>
        <item m="1" x="42"/>
        <item m="1" x="45"/>
        <item m="1" x="43"/>
        <item m="1" x="44"/>
        <item m="1" x="46"/>
        <item m="1" x="47"/>
        <item m="1" x="33"/>
        <item x="0"/>
        <item m="1" x="11"/>
        <item x="1"/>
        <item m="1" x="12"/>
        <item m="1" x="13"/>
        <item x="2"/>
        <item x="3"/>
        <item m="1" x="14"/>
        <item m="1" x="15"/>
        <item m="1" x="16"/>
        <item m="1" x="17"/>
        <item m="1" x="18"/>
        <item m="1" x="19"/>
        <item m="1" x="20"/>
        <item m="1" x="21"/>
        <item m="1" x="22"/>
        <item m="1" x="23"/>
        <item m="1" x="24"/>
        <item m="1" x="25"/>
        <item m="1" x="26"/>
        <item m="1" x="27"/>
        <item m="1" x="28"/>
        <item m="1" x="29"/>
        <item m="1" x="30"/>
        <item m="1" x="31"/>
        <item m="1" x="32"/>
        <item x="4"/>
        <item m="1" x="10"/>
        <item x="5"/>
        <item x="6"/>
        <item x="7"/>
      </items>
      <extLst>
        <ext xmlns:x14="http://schemas.microsoft.com/office/spreadsheetml/2009/9/main" uri="{2946ED86-A175-432a-8AC1-64E0C546D7DE}">
          <x14:pivotField fillDownLabels="1"/>
        </ext>
      </extLst>
    </pivotField>
    <pivotField compact="0" outline="0" showAll="0">
      <items count="7">
        <item x="1"/>
        <item m="1" x="5"/>
        <item m="1" x="3"/>
        <item m="1" x="4"/>
        <item x="0"/>
        <item x="2"/>
        <item t="default"/>
      </items>
      <extLst>
        <ext xmlns:x14="http://schemas.microsoft.com/office/spreadsheetml/2009/9/main" uri="{2946ED86-A175-432a-8AC1-64E0C546D7DE}">
          <x14:pivotField fillDownLabels="1"/>
        </ext>
      </extLst>
    </pivotField>
    <pivotField axis="axisRow" compact="0" outline="0" showAll="0" sortType="ascending" defaultSubtotal="0">
      <items count="36">
        <item x="5"/>
        <item m="1" x="34"/>
        <item m="1" x="23"/>
        <item m="1" x="24"/>
        <item m="1" x="25"/>
        <item m="1" x="26"/>
        <item m="1" x="27"/>
        <item m="1" x="35"/>
        <item m="1" x="28"/>
        <item m="1" x="29"/>
        <item m="1" x="30"/>
        <item m="1" x="31"/>
        <item m="1" x="32"/>
        <item m="1" x="33"/>
        <item m="1" x="22"/>
        <item x="0"/>
        <item m="1" x="7"/>
        <item x="1"/>
        <item m="1" x="8"/>
        <item x="2"/>
        <item m="1" x="9"/>
        <item m="1" x="10"/>
        <item m="1" x="11"/>
        <item m="1" x="12"/>
        <item m="1" x="13"/>
        <item m="1" x="14"/>
        <item m="1" x="15"/>
        <item m="1" x="16"/>
        <item m="1" x="17"/>
        <item m="1" x="18"/>
        <item m="1" x="19"/>
        <item m="1" x="20"/>
        <item m="1" x="21"/>
        <item x="3"/>
        <item x="4"/>
        <item x="6"/>
      </items>
      <extLst>
        <ext xmlns:x14="http://schemas.microsoft.com/office/spreadsheetml/2009/9/main" uri="{2946ED86-A175-432a-8AC1-64E0C546D7DE}">
          <x14:pivotField fillDownLabels="1"/>
        </ext>
      </extLst>
    </pivotField>
    <pivotField compact="0" outline="0" showAll="0">
      <items count="23">
        <item m="1" x="4"/>
        <item m="1" x="5"/>
        <item m="1" x="15"/>
        <item m="1" x="16"/>
        <item m="1" x="17"/>
        <item m="1" x="18"/>
        <item m="1" x="19"/>
        <item m="1" x="20"/>
        <item m="1" x="21"/>
        <item x="0"/>
        <item x="1"/>
        <item m="1" x="6"/>
        <item m="1" x="7"/>
        <item m="1" x="8"/>
        <item m="1" x="9"/>
        <item m="1" x="14"/>
        <item m="1" x="11"/>
        <item m="1" x="12"/>
        <item x="2"/>
        <item m="1" x="13"/>
        <item m="1" x="10"/>
        <item x="3"/>
        <item t="default"/>
      </items>
      <extLst>
        <ext xmlns:x14="http://schemas.microsoft.com/office/spreadsheetml/2009/9/main" uri="{2946ED86-A175-432a-8AC1-64E0C546D7DE}">
          <x14:pivotField fillDownLabels="1"/>
        </ext>
      </extLst>
    </pivotField>
    <pivotField compact="0" outline="0" showAll="0">
      <items count="5">
        <item x="1"/>
        <item m="1" x="3"/>
        <item x="0"/>
        <item x="2"/>
        <item t="default"/>
      </items>
      <extLst>
        <ext xmlns:x14="http://schemas.microsoft.com/office/spreadsheetml/2009/9/main" uri="{2946ED86-A175-432a-8AC1-64E0C546D7DE}">
          <x14:pivotField fillDownLabels="1"/>
        </ext>
      </extLst>
    </pivotField>
    <pivotField axis="axisRow" compact="0" outline="0" showAll="0">
      <items count="7">
        <item x="1"/>
        <item x="0"/>
        <item x="2"/>
        <item m="1" x="3"/>
        <item m="1" x="4"/>
        <item m="1" x="5"/>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s>
  <rowFields count="3">
    <field x="2"/>
    <field x="0"/>
    <field x="5"/>
  </rowFields>
  <rowItems count="11">
    <i>
      <x/>
      <x/>
      <x/>
    </i>
    <i>
      <x v="15"/>
      <x v="32"/>
      <x v="1"/>
    </i>
    <i>
      <x v="17"/>
      <x v="34"/>
      <x v="1"/>
    </i>
    <i>
      <x v="19"/>
      <x v="37"/>
      <x v="1"/>
    </i>
    <i r="1">
      <x v="38"/>
      <x v="1"/>
    </i>
    <i>
      <x v="33"/>
      <x v="58"/>
      <x v="1"/>
    </i>
    <i>
      <x v="34"/>
      <x v="60"/>
      <x v="1"/>
    </i>
    <i r="1">
      <x v="61"/>
      <x v="1"/>
    </i>
    <i r="1">
      <x v="62"/>
      <x v="1"/>
    </i>
    <i>
      <x v="35"/>
      <x v="13"/>
      <x v="2"/>
    </i>
    <i t="grand">
      <x/>
    </i>
  </rowItems>
  <colFields count="1">
    <field x="-2"/>
  </colFields>
  <colItems count="3">
    <i>
      <x/>
    </i>
    <i i="1">
      <x v="1"/>
    </i>
    <i i="2">
      <x v="2"/>
    </i>
  </colItems>
  <dataFields count="3">
    <dataField name=" Cant. Inscritos" fld="8" baseField="0" baseItem="3"/>
    <dataField name=" Pasaron a miembro" fld="26" baseField="0" baseItem="0"/>
    <dataField name=" % pasaron a miembros" fld="27" baseField="0" baseItem="0" numFmtId="9"/>
  </dataFields>
  <formats count="1">
    <format dxfId="93">
      <pivotArea outline="0" fieldPosition="0">
        <references count="1">
          <reference field="4294967294" count="1" selected="0">
            <x v="2"/>
          </reference>
        </references>
      </pivotArea>
    </format>
  </formats>
  <chartFormats count="6">
    <chartFormat chart="0" format="1"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2"/>
          </reference>
        </references>
      </pivotArea>
    </chartFormat>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 chart="26" format="2" series="1">
      <pivotArea type="data" outline="0" fieldPosition="0">
        <references count="1">
          <reference field="4294967294"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11" xr10:uid="{D23CFD43-03A7-44EA-9CD4-D1008F938962}" sourceName="Fecha Inicio grupo">
  <pivotTables>
    <pivotTable tabId="7" name="TablaDinámica3"/>
  </pivotTables>
  <data>
    <tabular pivotCacheId="696074493">
      <items count="33">
        <i x="5" s="1"/>
        <i x="0" s="1"/>
        <i x="1" s="1"/>
        <i x="2" s="1"/>
        <i x="3" s="1"/>
        <i x="4" s="1"/>
        <i x="22" s="1" nd="1"/>
        <i x="23" s="1" nd="1"/>
        <i x="24" s="1" nd="1"/>
        <i x="25" s="1" nd="1"/>
        <i x="26" s="1" nd="1"/>
        <i x="27" s="1" nd="1"/>
        <i x="28" s="1" nd="1"/>
        <i x="29" s="1" nd="1"/>
        <i x="30" s="1" nd="1"/>
        <i x="31" s="1" nd="1"/>
        <i x="32" s="1" nd="1"/>
        <i x="21" s="1" nd="1"/>
        <i x="6" s="1" nd="1"/>
        <i x="7" s="1" nd="1"/>
        <i x="8" s="1" nd="1"/>
        <i x="9" s="1" nd="1"/>
        <i x="10" s="1" nd="1"/>
        <i x="11" s="1" nd="1"/>
        <i x="12" s="1" nd="1"/>
        <i x="13" s="1" nd="1"/>
        <i x="14" s="1" nd="1"/>
        <i x="15" s="1" nd="1"/>
        <i x="16" s="1" nd="1"/>
        <i x="17" s="1" nd="1"/>
        <i x="18" s="1" nd="1"/>
        <i x="19" s="1" nd="1"/>
        <i x="20"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1111" xr10:uid="{154D4940-AF69-4F62-83E6-195F5A095836}" sourceName="Mes Inscrito">
  <pivotTables>
    <pivotTable tabId="7" name="TablaDinámica3"/>
  </pivotTables>
  <data>
    <tabular pivotCacheId="696074493">
      <items count="12">
        <i x="0" s="1"/>
        <i x="1" s="1"/>
        <i x="2" s="1"/>
        <i x="3" s="1" nd="1"/>
        <i x="4" s="1" nd="1"/>
        <i x="5" s="1" nd="1"/>
        <i x="6" s="1" nd="1"/>
        <i x="7" s="1" nd="1"/>
        <i x="8" s="1" nd="1"/>
        <i x="10" s="1" nd="1"/>
        <i x="11" s="1" nd="1"/>
        <i x="9"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211" xr10:uid="{3F500457-8153-451D-A69E-74B0B28E7DF1}" sourceName="Tipo Incrito">
  <pivotTables>
    <pivotTable tabId="7" name="TablaDinámica3"/>
  </pivotTables>
  <data>
    <tabular pivotCacheId="696074493">
      <items count="5">
        <i x="1" s="1"/>
        <i x="0" s="1"/>
        <i x="2" s="1" nd="1"/>
        <i x="3" s="1" nd="1"/>
        <i x="4"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12" xr10:uid="{2984F877-3D09-4B48-889C-91125A9BA951}" sourceName="Curso">
  <pivotTables>
    <pivotTable tabId="7" name="TablaDinámica3"/>
  </pivotTables>
  <data>
    <tabular pivotCacheId="696074493">
      <items count="4">
        <i x="1" s="1"/>
        <i x="0" s="1"/>
        <i x="2" s="1" nd="1"/>
        <i x="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21" xr10:uid="{2E04F32F-86FA-411F-A8F5-ED2859D00E67}" sourceName="Mes Inscrito">
  <pivotTables>
    <pivotTable tabId="7" name="TablaDinámica4"/>
  </pivotTables>
  <data>
    <tabular pivotCacheId="1954286075">
      <items count="11">
        <i x="0" s="1"/>
        <i x="1" s="1"/>
        <i x="3" s="1" nd="1"/>
        <i x="4" s="1" nd="1"/>
        <i x="5" s="1" nd="1"/>
        <i x="6" s="1" nd="1"/>
        <i x="7" s="1" nd="1"/>
        <i x="8" s="1" nd="1"/>
        <i x="9" s="1" nd="1"/>
        <i x="10" s="1" nd="1"/>
        <i x="2"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a_de_clases_Inscrito11" xr10:uid="{018F9A73-0177-464B-B7CA-24FABEBDEF25}" sourceName="Dia de clases Inscrito">
  <pivotTables>
    <pivotTable tabId="7" name="TablaDinámica4"/>
  </pivotTables>
  <data>
    <tabular pivotCacheId="1954286075">
      <items count="11">
        <i x="0" s="1"/>
        <i x="3" s="1"/>
        <i x="1" s="1"/>
        <i x="4" s="1"/>
        <i x="2" s="1"/>
        <i x="9" s="1" nd="1"/>
        <i x="8" s="1" nd="1"/>
        <i x="10" s="1" nd="1"/>
        <i x="6" s="1" nd="1"/>
        <i x="7" s="1" nd="1"/>
        <i x="5"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Horario_Inscrito11" xr10:uid="{F3C25DD9-312A-46AF-98A4-9A9E432EEBE4}" sourceName="Horario Inscrito">
  <pivotTables>
    <pivotTable tabId="7" name="TablaDinámica4"/>
  </pivotTables>
  <data>
    <tabular pivotCacheId="1954286075">
      <items count="9">
        <i x="1" s="1"/>
        <i x="2" s="1"/>
        <i x="3" s="1"/>
        <i x="0" s="1"/>
        <i x="7" s="1" nd="1"/>
        <i x="6" s="1" nd="1"/>
        <i x="8" s="1" nd="1"/>
        <i x="5" s="1" nd="1"/>
        <i x="4" s="1" nd="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2" xr10:uid="{2D0D6A85-AC44-4983-A304-FA28672D3593}" sourceName="Fecha Inicio grupo">
  <pivotTables>
    <pivotTable tabId="7" name="TablaDinámica4"/>
  </pivotTables>
  <data>
    <tabular pivotCacheId="1954286075">
      <items count="33">
        <i x="2" s="1"/>
        <i x="0" s="1"/>
        <i x="1" s="1"/>
        <i x="3" s="1"/>
        <i x="4" s="1"/>
        <i x="22" s="1" nd="1"/>
        <i x="23" s="1" nd="1"/>
        <i x="24" s="1" nd="1"/>
        <i x="25" s="1" nd="1"/>
        <i x="26" s="1" nd="1"/>
        <i x="27" s="1" nd="1"/>
        <i x="28" s="1" nd="1"/>
        <i x="29" s="1" nd="1"/>
        <i x="30" s="1" nd="1"/>
        <i x="32" s="1" nd="1"/>
        <i x="31" s="1" nd="1"/>
        <i x="21" s="1" nd="1"/>
        <i x="12" s="1" nd="1"/>
        <i x="13" s="1" nd="1"/>
        <i x="6" s="1" nd="1"/>
        <i x="7" s="1" nd="1"/>
        <i x="8" s="1" nd="1"/>
        <i x="9" s="1" nd="1"/>
        <i x="10" s="1" nd="1"/>
        <i x="11" s="1" nd="1"/>
        <i x="14" s="1" nd="1"/>
        <i x="15" s="1" nd="1"/>
        <i x="16" s="1" nd="1"/>
        <i x="17" s="1" nd="1"/>
        <i x="18" s="1" nd="1"/>
        <i x="19" s="1" nd="1"/>
        <i x="20" s="1" nd="1"/>
        <i x="5" s="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11" xr10:uid="{1BDCDC25-D7DF-488C-9393-126BFA644444}" sourceName="Tipo Incrito">
  <pivotTables>
    <pivotTable tabId="7" name="TablaDinámica4"/>
  </pivotTables>
  <data>
    <tabular pivotCacheId="1954286075">
      <items count="4">
        <i x="0" s="1"/>
        <i x="2" s="1" nd="1"/>
        <i x="3" s="1" nd="1"/>
        <i x="1" s="1" nd="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111" xr10:uid="{C2F01C95-97AE-4633-A75F-1EB28F39076C}" sourceName="Curso">
  <pivotTables>
    <pivotTable tabId="7" name="TablaDinámica4"/>
  </pivotTables>
  <data>
    <tabular pivotCacheId="1954286075">
      <items count="4">
        <i x="0" s="1"/>
        <i x="2" s="1" nd="1"/>
        <i x="3" s="1" nd="1"/>
        <i x="1" s="1" nd="1"/>
      </items>
    </tabular>
  </data>
  <extLs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 xr10:uid="{9833C0AA-C073-4EC6-A945-CBD95C7DBBDE}" sourceName="Fecha Inicio grupo">
  <pivotTables>
    <pivotTable tabId="7" name="TablaDinámica34"/>
  </pivotTables>
  <data>
    <tabular pivotCacheId="1019063283">
      <items count="36">
        <i x="5" s="1"/>
        <i x="0" s="1"/>
        <i x="1" s="1"/>
        <i x="2" s="1"/>
        <i x="3" s="1"/>
        <i x="4" s="1"/>
        <i x="6" s="1"/>
        <i x="34" s="1" nd="1"/>
        <i x="23" s="1" nd="1"/>
        <i x="24" s="1" nd="1"/>
        <i x="25" s="1" nd="1"/>
        <i x="26" s="1" nd="1"/>
        <i x="27" s="1" nd="1"/>
        <i x="35" s="1" nd="1"/>
        <i x="28" s="1" nd="1"/>
        <i x="29" s="1" nd="1"/>
        <i x="30" s="1" nd="1"/>
        <i x="31" s="1" nd="1"/>
        <i x="32" s="1" nd="1"/>
        <i x="33" s="1" nd="1"/>
        <i x="22" s="1" nd="1"/>
        <i x="7" s="1" nd="1"/>
        <i x="8" s="1" nd="1"/>
        <i x="9" s="1" nd="1"/>
        <i x="10" s="1" nd="1"/>
        <i x="11" s="1" nd="1"/>
        <i x="12" s="1" nd="1"/>
        <i x="13" s="1" nd="1"/>
        <i x="14" s="1" nd="1"/>
        <i x="15" s="1" nd="1"/>
        <i x="16" s="1" nd="1"/>
        <i x="17" s="1" nd="1"/>
        <i x="18" s="1" nd="1"/>
        <i x="19" s="1" nd="1"/>
        <i x="20" s="1" nd="1"/>
        <i x="21" s="1" nd="1"/>
      </items>
    </tabular>
  </data>
  <extLs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2" xr10:uid="{3063EC68-930F-4080-9D3E-A79279545F73}" sourceName="Tipo Incrito">
  <pivotTables>
    <pivotTable tabId="7" name="TablaDinámica34"/>
  </pivotTables>
  <data>
    <tabular pivotCacheId="1019063283">
      <items count="6">
        <i x="1" s="1"/>
        <i x="0" s="1"/>
        <i x="2" s="1"/>
        <i x="3" s="1" nd="1"/>
        <i x="4" s="1" nd="1"/>
        <i x="5" s="1" nd="1"/>
      </items>
    </tabular>
  </data>
  <extLs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2" xr10:uid="{F776DE4E-1AC4-42F1-8DF7-AA6654075DE5}" sourceName="Mes Inscrito">
  <pivotTables>
    <pivotTable tabId="7" name="TablaDinámica34"/>
  </pivotTables>
  <data>
    <tabular pivotCacheId="1019063283">
      <items count="22">
        <i x="0" s="1"/>
        <i x="1" s="1"/>
        <i x="2" s="1"/>
        <i x="3" s="1"/>
        <i x="6" s="1" nd="1"/>
        <i x="4" s="1" nd="1"/>
        <i x="5" s="1" nd="1"/>
        <i x="16" s="1" nd="1"/>
        <i x="18" s="1" nd="1"/>
        <i x="19" s="1" nd="1"/>
        <i x="20" s="1" nd="1"/>
        <i x="7" s="1" nd="1"/>
        <i x="17" s="1" nd="1"/>
        <i x="8" s="1" nd="1"/>
        <i x="9" s="1" nd="1"/>
        <i x="14" s="1" nd="1"/>
        <i x="15" s="1" nd="1"/>
        <i x="11" s="1" nd="1"/>
        <i x="12" s="1" nd="1"/>
        <i x="21" s="1" nd="1"/>
        <i x="13" s="1" nd="1"/>
        <i x="10" s="1"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2" xr10:uid="{723A5DCA-489C-4AA9-81AA-1632FF25DC4E}" sourceName="Curso">
  <pivotTables>
    <pivotTable tabId="7" name="TablaDinámica34"/>
  </pivotTables>
  <data>
    <tabular pivotCacheId="1019063283">
      <items count="6">
        <i x="1" s="1"/>
        <i x="0" s="1"/>
        <i x="2" s="1"/>
        <i x="5" s="1" nd="1"/>
        <i x="3" s="1" nd="1"/>
        <i x="4" s="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ño_Inscrito" xr10:uid="{5544D40F-16A7-42BB-BFA5-C87294C47053}" sourceName="Año Inscrito">
  <pivotTables>
    <pivotTable tabId="7" name="TablaDinámica34"/>
  </pivotTables>
  <data>
    <tabular pivotCacheId="1019063283">
      <items count="4">
        <i x="1" s="1"/>
        <i x="0" s="1"/>
        <i x="2" s="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echa Inicio grupo 3" xr10:uid="{1D37BCEA-5965-4D99-9BB7-590E6053648B}" cache="SegmentaciónDeDatos_Fecha_Inicio_grupo111" caption="Fecha Inicio grupo" columnCount="4" style="SlicerStyleDark6" rowHeight="234950"/>
  <slicer name="Mes Inscrito 5" xr10:uid="{FAFBEA89-A836-4634-8E3C-7FC9D3610F7A}" cache="SegmentaciónDeDatos_Mes_Inscrito1111" caption="Mes Inscrito" columnCount="3" style="SlicerStyleDark6" rowHeight="234950"/>
  <slicer name="Tipo Incrito 2" xr10:uid="{41136AFA-65E1-489D-BB7B-7E57EBDEA992}" cache="SegmentaciónDeDatos_Tipo_Incrito211" caption="Tipo Inscrito " columnCount="2" style="SlicerStyleDark6" rowHeight="234950"/>
  <slicer name="Curso 3" xr10:uid="{F86EC215-537B-4703-B1FF-E6DE214292BC}" cache="SegmentaciónDeDatos_Curso12" caption="Curso" style="SlicerStyleDark6" rowHeight="234950"/>
  <slicer name="Mes Inscrito 3" xr10:uid="{B0FD5053-862D-45B1-B637-19453E9ADE06}" cache="SegmentaciónDeDatos_Mes_Inscrito21" caption="Mes Inscrito" columnCount="3" style="SlicerStyleDark6" rowHeight="234950"/>
  <slicer name="Dia de clases Inscrito 2" xr10:uid="{6A41F48F-74F8-4FE6-B0A7-FECD099F2673}" cache="SegmentaciónDeDatos_Dia_de_clases_Inscrito11" caption="Dia de clases Inscrito" columnCount="2" style="SlicerStyleDark6" rowHeight="234950"/>
  <slicer name="Horario Inscrito 2" xr10:uid="{1E4512B6-759B-4ADA-9F21-2C1EDED24631}" cache="SegmentaciónDeDatos_Horario_Inscrito11" caption="Horario Inscrito" columnCount="2" style="SlicerStyleDark6" rowHeight="234950"/>
  <slicer name="Fecha Inicio grupo 4" xr10:uid="{400C5315-F663-49EE-A93D-B6F0D4B5BF1D}" cache="SegmentaciónDeDatos_Fecha_Inicio_grupo12" caption="Fecha Inicio grupo" columnCount="4" style="SlicerStyleDark6" rowHeight="234950"/>
  <slicer name="Tipo Inscrito  2" xr10:uid="{A15DC784-EEE3-4078-81B5-639D48F81B4D}" cache="SegmentaciónDeDatos_Tipo_Incrito11" caption="Tipo Inscrito " columnCount="3" style="SlicerStyleDark6" rowHeight="234950"/>
  <slicer name="Curso 4" xr10:uid="{EB8D350A-8581-4724-93C4-23CCFCF1F18E}" cache="SegmentaciónDeDatos_Curso111" caption="Curso" style="SlicerStyleDark6" rowHeight="234950"/>
  <slicer name="Fecha Inicio grupo 1" xr10:uid="{FE730A65-6CC9-459E-8C93-FF3CC0C12EC5}" cache="SegmentaciónDeDatos_Fecha_Inicio_grupo1" caption="Fecha Inicio grupo" columnCount="3" style="SlicerStyleDark6" rowHeight="234950"/>
  <slicer name="Tipo Incrito" xr10:uid="{CB94294F-786F-4295-9D4E-505BED9DB692}" cache="SegmentaciónDeDatos_Tipo_Incrito2" caption="Tipo Inscrito" style="SlicerStyleDark6" rowHeight="234950"/>
  <slicer name="Mes Inscrito 2" xr10:uid="{605DDC08-5FCE-4CFD-A9CD-71CB9BE00772}" cache="SegmentaciónDeDatos_Mes_Inscrito2" caption="Mes Inscrito" columnCount="3" style="SlicerStyleDark6" rowHeight="234950"/>
  <slicer name="Curso 5" xr10:uid="{644F6967-DAB3-4167-8E44-A1F1EB62117D}" cache="SegmentaciónDeDatos_Curso2" caption="Curso" style="SlicerStyleDark6" rowHeight="234950"/>
  <slicer name="Año Inscrito" xr10:uid="{41F2F954-1BAF-4BB0-9B32-32E060AF88E7}" cache="SegmentaciónDeDatos_Año_Inscrito" caption="Año Inscrito"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 displayName="Tabla1" ref="A3:BK1103" totalsRowShown="0" headerRowDxfId="68" dataDxfId="67" tableBorderDxfId="66">
  <autoFilter ref="A3:BK1103" xr:uid="{00000000-0009-0000-0100-000001000000}"/>
  <tableColumns count="63">
    <tableColumn id="1" xr3:uid="{00000000-0010-0000-0000-000001000000}" name="Nro." dataDxfId="65"/>
    <tableColumn id="8" xr3:uid="{00000000-0010-0000-0000-000008000000}" name="Curso" dataDxfId="64"/>
    <tableColumn id="2" xr3:uid="{00000000-0010-0000-0000-000002000000}" name="Mes Inscrito" dataDxfId="63"/>
    <tableColumn id="37" xr3:uid="{00000000-0010-0000-0000-000025000000}" name="Dia de clases Inscrito" dataDxfId="62"/>
    <tableColumn id="38" xr3:uid="{00000000-0010-0000-0000-000026000000}" name="Horario Inscrito" dataDxfId="61"/>
    <tableColumn id="31" xr3:uid="{00000000-0010-0000-0000-00001F000000}" name="Fecha Inicio grupo" dataDxfId="60"/>
    <tableColumn id="58" xr3:uid="{698D8CEB-6FF4-431C-8DD6-3D7D5D311E12}" name="Asistente del Grupo" dataDxfId="59"/>
    <tableColumn id="3" xr3:uid="{00000000-0010-0000-0000-000003000000}" name="DNI / CE" dataDxfId="58"/>
    <tableColumn id="36" xr3:uid="{00000000-0010-0000-0000-000024000000}" name="Nombres" dataDxfId="57"/>
    <tableColumn id="4" xr3:uid="{00000000-0010-0000-0000-000004000000}" name="Apellidos" dataDxfId="56"/>
    <tableColumn id="41" xr3:uid="{00000000-0010-0000-0000-000029000000}" name="Celular" dataDxfId="55"/>
    <tableColumn id="46" xr3:uid="{3F3FD406-1DEC-4DAC-8028-AC57065A9653}" name="Correo" dataDxfId="54"/>
    <tableColumn id="5" xr3:uid="{00000000-0010-0000-0000-000005000000}" name="Fecha de nac" dataDxfId="53"/>
    <tableColumn id="6" xr3:uid="{00000000-0010-0000-0000-000006000000}" name="Edad" dataDxfId="52">
      <calculatedColumnFormula>IF(Tabla1[[#This Row],[Fecha de nac]]="","",IF(Tabla1[[#This Row],[Fecha Finalización]] &gt;=TODAY(), DATEDIF(Tabla1[[#This Row],[Fecha de nac]],TODAY(),"y"), ROUNDDOWN((Tabla1[[#This Row],[Fecha Finalización]] -Tabla1[[#This Row],[Fecha de nac]])/365,0)))</calculatedColumnFormula>
    </tableColumn>
    <tableColumn id="7" xr3:uid="{00000000-0010-0000-0000-000007000000}" name="Grupo" dataDxfId="51"/>
    <tableColumn id="45" xr3:uid="{00000000-0010-0000-0000-00002D000000}" name="Tipo Incrito" dataDxfId="50"/>
    <tableColumn id="44" xr3:uid="{00000000-0010-0000-0000-00002C000000}" name="Fecha Cambio Grupo" dataDxfId="49"/>
    <tableColumn id="50" xr3:uid="{00000000-0010-0000-0000-000032000000}" name="Mes  _x000a_(1er grupo inscrito)" dataDxfId="48"/>
    <tableColumn id="51" xr3:uid="{00000000-0010-0000-0000-000033000000}" name="Dia Clases_x000a_(1er grupo inscrito)" dataDxfId="47"/>
    <tableColumn id="52" xr3:uid="{00000000-0010-0000-0000-000034000000}" name="Horario_x000a_(1er grupo inscrito)" dataDxfId="46"/>
    <tableColumn id="30" xr3:uid="{00000000-0010-0000-0000-00001E000000}" name="Fecha 3ra clase" dataDxfId="45">
      <calculatedColumnFormula>IF(F4="","",Tabla1[[#This Row],[Fecha Inicio grupo]]+3*7-7)</calculatedColumnFormula>
    </tableColumn>
    <tableColumn id="32" xr3:uid="{00000000-0010-0000-0000-000020000000}" name="Fecha Finalización" dataDxfId="44">
      <calculatedColumnFormula>IF(F4="","",EDATE(Tabla1[[#This Row],[Fecha Inicio grupo]],3))</calculatedColumnFormula>
    </tableColumn>
    <tableColumn id="9" xr3:uid="{00000000-0010-0000-0000-000009000000}" name="Ética" dataDxfId="43"/>
    <tableColumn id="10" xr3:uid="{00000000-0010-0000-0000-00000A000000}" name="Soc - FH" dataDxfId="42"/>
    <tableColumn id="11" xr3:uid="{00000000-0010-0000-0000-00000B000000}" name="sem 01" dataDxfId="41"/>
    <tableColumn id="12" xr3:uid="{00000000-0010-0000-0000-00000C000000}" name="sem 02" dataDxfId="40"/>
    <tableColumn id="13" xr3:uid="{00000000-0010-0000-0000-00000D000000}" name="sem 03" dataDxfId="39"/>
    <tableColumn id="14" xr3:uid="{00000000-0010-0000-0000-00000E000000}" name="sem 04" dataDxfId="38"/>
    <tableColumn id="15" xr3:uid="{00000000-0010-0000-0000-00000F000000}" name="sem 05" dataDxfId="37"/>
    <tableColumn id="16" xr3:uid="{00000000-0010-0000-0000-000010000000}" name="sem 06" dataDxfId="36"/>
    <tableColumn id="17" xr3:uid="{00000000-0010-0000-0000-000011000000}" name="sem 07" dataDxfId="35"/>
    <tableColumn id="18" xr3:uid="{00000000-0010-0000-0000-000012000000}" name="sem 08" dataDxfId="34"/>
    <tableColumn id="19" xr3:uid="{00000000-0010-0000-0000-000013000000}" name="sem 09" dataDxfId="33"/>
    <tableColumn id="20" xr3:uid="{00000000-0010-0000-0000-000014000000}" name="sem 10" dataDxfId="32"/>
    <tableColumn id="21" xr3:uid="{00000000-0010-0000-0000-000015000000}" name="sem 11" dataDxfId="31"/>
    <tableColumn id="22" xr3:uid="{00000000-0010-0000-0000-000016000000}" name="sem 12" dataDxfId="30"/>
    <tableColumn id="57" xr3:uid="{2860B882-BC83-494C-8F3C-073EC98A9062}" name="sem 13" dataDxfId="29"/>
    <tableColumn id="56" xr3:uid="{33307C01-FDB7-4B13-A7A7-4C9C504E1816}" name="sem 14" dataDxfId="28"/>
    <tableColumn id="55" xr3:uid="{23871656-D363-4D54-B209-20E79A541335}" name="sem 15" dataDxfId="27"/>
    <tableColumn id="54" xr3:uid="{FD78D315-3F8F-48DD-9FA1-DE0ED3E15EB3}" name="sem 16" dataDxfId="26"/>
    <tableColumn id="60" xr3:uid="{6742346C-2EAC-49B0-9559-20523D2BF939}" name="Fecha Baja Probacionista" dataDxfId="25"/>
    <tableColumn id="29" xr3:uid="{00000000-0010-0000-0000-00001D000000}" name="Considerado en 3ra clase _x000a_(regla automática)" dataDxfId="24">
      <calculatedColumnFormula>+IF( OR(RIGHT(Tabla1[[#This Row],[sem 01]]&amp;Tabla1[[#This Row],[sem 02]]&amp;Tabla1[[#This Row],[sem 03]],1)="P",RIGHT(SUBSTITUTE(Tabla1[[#This Row],[sem 01]]&amp;Tabla1[[#This Row],[sem 02]]&amp;Tabla1[[#This Row],[sem 03]],"T","P"),1)="P", RIGHT(SUBSTITUTE(Tabla1[[#This Row],[sem 01]]&amp;Tabla1[[#This Row],[sem 02]]&amp;Tabla1[[#This Row],[sem 03]],"NI","F"),1)="P",LEFT(Tabla1[[#This Row],[sem 01]]&amp;Tabla1[[#This Row],[sem 02]]&amp;Tabla1[[#This Row],[sem 03]],2)="PP", LEFT(SUBSTITUTE(Tabla1[[#This Row],[sem 01]]&amp;Tabla1[[#This Row],[sem 02]]&amp;Tabla1[[#This Row],[sem 03]],"T","P"),2)="PP",LEFT(SUBSTITUTE(Tabla1[[#This Row],[sem 01]]&amp;Tabla1[[#This Row],[sem 02]]&amp;Tabla1[[#This Row],[sem 03]],"NI","F"),2)="PP"),"Asistió","No Asistió")</calculatedColumnFormula>
    </tableColumn>
    <tableColumn id="23" xr3:uid="{00000000-0010-0000-0000-000017000000}" name="¿Finalizó el Curso?" dataDxfId="23"/>
    <tableColumn id="24" xr3:uid="{00000000-0010-0000-0000-000018000000}" name="¿Pasó a miembro?" dataDxfId="22"/>
    <tableColumn id="47" xr3:uid="{5C673C8D-1AEC-4DCA-9138-7C135CAD101D}" name="Mes de Alta como miembro" dataDxfId="21"/>
    <tableColumn id="27" xr3:uid="{00000000-0010-0000-0000-00001B000000}" name="Motivo, en caso no pase a miembro o no concluya el curso" dataDxfId="20"/>
    <tableColumn id="26" xr3:uid="{00000000-0010-0000-0000-00001A000000}" name="Comentario adicional" dataDxfId="19">
      <calculatedColumnFormula>CONCATENATE(Tabla1[[#This Row],[sem 01]],Tabla1[[#This Row],[sem 02]],Tabla1[[#This Row],[sem 03]])</calculatedColumnFormula>
    </tableColumn>
    <tableColumn id="49" xr3:uid="{0D2367E4-7F82-442B-A8C4-CD2635401EC6}" name="Fecha 1er mes como miembro" dataDxfId="18"/>
    <tableColumn id="48" xr3:uid="{5D8F2618-676E-4F32-9EC1-8D8005E5B73E}" name="¿Continúa como miembro al finalizar 1er mes?" dataDxfId="17"/>
    <tableColumn id="39" xr3:uid="{00000000-0010-0000-0000-000027000000}" name="Fecha 2do mes como miembro" dataDxfId="16">
      <calculatedColumnFormula>IF(V4="","",EOMONTH(EDATE(Tabla1[[#This Row],[Fecha Finalización]],2),0))</calculatedColumnFormula>
    </tableColumn>
    <tableColumn id="25" xr3:uid="{00000000-0010-0000-0000-000019000000}" name="¿Continúa como miembro al finalizar 2do mes?" dataDxfId="15"/>
    <tableColumn id="43" xr3:uid="{00000000-0010-0000-0000-00002B000000}" name="Fecha 3er fin mes" dataDxfId="14">
      <calculatedColumnFormula>IF(V4="","",EOMONTH(EDATE(Tabla1[[#This Row],[Fecha Finalización]],3),0))</calculatedColumnFormula>
    </tableColumn>
    <tableColumn id="42" xr3:uid="{00000000-0010-0000-0000-00002A000000}" name="¿Continúa como miembro al finalizar 3er mes?" dataDxfId="13"/>
    <tableColumn id="40" xr3:uid="{00000000-0010-0000-0000-000028000000}" name="Expectativa" dataDxfId="12"/>
    <tableColumn id="28" xr3:uid="{00000000-0010-0000-0000-00001C000000}" name="Medio por el que se inscribio" dataDxfId="11"/>
    <tableColumn id="33" xr3:uid="{00000000-0010-0000-0000-000021000000}" name="Uso Sistemas" dataDxfId="10">
      <calculatedColumnFormula>IF(F4="","",Tabla1[[#This Row],[sem 01]]&amp;Tabla1[[#This Row],[sem 02]]&amp;Tabla1[[#This Row],[sem 03]])</calculatedColumnFormula>
    </tableColumn>
    <tableColumn id="34" xr3:uid="{00000000-0010-0000-0000-000022000000}" name="Llave grupo" dataDxfId="9">
      <calculatedColumnFormula>+IF(TRIM(F4)="","",$B$1&amp;"-"&amp;Tabla1[[#This Row],[Mes Inscrito]]&amp;"-"&amp;Tabla1[[#This Row],[Dia de clases Inscrito]]&amp;"-"&amp;Tabla1[[#This Row],[Horario Inscrito]]&amp;"-"&amp;Tabla1[[#This Row],[Fecha Inicio grupo]])</calculatedColumnFormula>
    </tableColumn>
    <tableColumn id="35" xr3:uid="{00000000-0010-0000-0000-000023000000}" name="Curso2" dataDxfId="8">
      <calculatedColumnFormula>IF(F4="","",Tabla1[[#This Row],[Curso]])</calculatedColumnFormula>
    </tableColumn>
    <tableColumn id="53" xr3:uid="{0D4F93CB-E41D-4F84-8D68-C7DD48C37F0B}" name="llave2" dataDxfId="7">
      <calculatedColumnFormula>+IF(TRIM(F4)="","",$B$1&amp;"-"&amp;TRIM(Tabla1[[#This Row],[Mes Inscrito]])&amp;"-"&amp;TRIM(Tabla1[[#This Row],[Dia de clases Inscrito]])&amp;"-"&amp;TRIM(Tabla1[[#This Row],[Horario Inscrito]])&amp;"-"&amp;TRIM(Tabla1[[#This Row],[Fecha Inicio grupo]])&amp;"-"&amp;TRIM(Tabla1[[#This Row],[Tipo Incrito]]))</calculatedColumnFormula>
    </tableColumn>
    <tableColumn id="59" xr3:uid="{A8046726-F381-4D4F-AC5E-EC211205FB5A}" name="¿Cambió de Grupo/Local?" dataDxfId="6">
      <calculatedColumnFormula>IF(F4="","",OR(IFERROR(SEARCH("CG",Tabla1[[#This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calculatedColumnFormula>
    </tableColumn>
    <tableColumn id="61" xr3:uid="{113F5F00-3CB3-4747-B9D9-A6B62A47BCEB}" name="Fecha Alta 4ta o 8va sem." dataDxfId="5">
      <calculatedColumnFormula>IF(F4&lt;&gt;"",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calculatedColumnFormula>
    </tableColumn>
    <tableColumn id="62" xr3:uid="{90E96BE6-D04D-4ACD-9282-1F284C82724A}" name="Es Alta a 4ta o 8va semana?" dataDxfId="4">
      <calculatedColumnFormula>IF(F4&lt;&gt;"",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calculatedColumnFormula>
    </tableColumn>
    <tableColumn id="63" xr3:uid="{259B381D-53CC-4439-8BB8-ABDB73BA8A3D}" name="Fecha Alta como miembro" dataDxfId="3">
      <calculatedColumnFormula>IF(Tabla1[[#This Row],[Fecha Inicio grupo]]="","",IFERROR(VLOOKUP(Tabla1[[#This Row],[Mes de Alta como miembro]],Parámetros!$AM$2:$AN$16,2,0),"01/01/1900"))</calculatedColumnFormula>
    </tableColumn>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5BB9535-6E74-4200-A2BB-E97D37642673}" name="Tabla2" displayName="Tabla2" ref="B5:C102" totalsRowShown="0" headerRowDxfId="2">
  <autoFilter ref="B5:C102" xr:uid="{C4FD57D3-6F2A-447A-8FCE-3E92FAF779C7}"/>
  <tableColumns count="2">
    <tableColumn id="1" xr3:uid="{950C36B3-2B74-416B-B3F4-A555AEB2B684}" name="FERIADOS" dataDxfId="1"/>
    <tableColumn id="2" xr3:uid="{793E788C-1B33-4C8A-8B1F-CCFDBF242FF7}" name="Descripción"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8" Type="http://schemas.microsoft.com/office/2019/04/relationships/namedSheetView" Target="../namedSheetViews/namedSheetView2.xml"/><Relationship Id="rId3" Type="http://schemas.openxmlformats.org/officeDocument/2006/relationships/pivotTable" Target="../pivotTables/pivotTable4.xml"/><Relationship Id="rId7" Type="http://schemas.microsoft.com/office/2007/relationships/slicer" Target="../slicers/slicer1.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1.xml"/><Relationship Id="rId5" Type="http://schemas.openxmlformats.org/officeDocument/2006/relationships/printerSettings" Target="../printerSettings/printerSettings4.bin"/><Relationship Id="rId4"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9" tint="-0.499984740745262"/>
  </sheetPr>
  <dimension ref="A1:CA1109"/>
  <sheetViews>
    <sheetView tabSelected="1" zoomScale="90" zoomScaleNormal="90" workbookViewId="0">
      <pane xSplit="10" ySplit="3" topLeftCell="X4" activePane="bottomRight" state="frozen"/>
      <selection pane="bottomRight" activeCell="AG11" sqref="AG11"/>
      <selection pane="bottomLeft"/>
      <selection pane="topRight"/>
    </sheetView>
  </sheetViews>
  <sheetFormatPr defaultColWidth="11.42578125" defaultRowHeight="15" customHeight="1"/>
  <cols>
    <col min="1" max="1" width="5.42578125" style="76" customWidth="1"/>
    <col min="2" max="2" width="21.28515625" customWidth="1"/>
    <col min="3" max="3" width="9.28515625" style="24" customWidth="1"/>
    <col min="4" max="4" width="13.85546875" style="63" customWidth="1"/>
    <col min="5" max="5" width="12.28515625" style="63" customWidth="1"/>
    <col min="6" max="6" width="14.5703125" style="44" customWidth="1"/>
    <col min="7" max="7" width="13.7109375" style="44" customWidth="1"/>
    <col min="8" max="8" width="9.42578125" style="44" customWidth="1"/>
    <col min="9" max="9" width="16" style="33" customWidth="1"/>
    <col min="10" max="10" width="17.140625" style="33" customWidth="1"/>
    <col min="12" max="12" width="20.140625" customWidth="1"/>
    <col min="13" max="13" width="10.5703125" style="24" customWidth="1"/>
    <col min="14" max="14" width="8.28515625" style="24" customWidth="1"/>
    <col min="15" max="15" width="9.7109375" style="24" customWidth="1"/>
    <col min="16" max="16" width="15.5703125" style="40" bestFit="1" customWidth="1"/>
    <col min="17" max="17" width="12.7109375" style="24" customWidth="1"/>
    <col min="18" max="18" width="15.7109375" customWidth="1"/>
    <col min="19" max="19" width="10.28515625" customWidth="1"/>
    <col min="20" max="20" width="11" customWidth="1"/>
    <col min="21" max="21" width="11.28515625" customWidth="1"/>
    <col min="22" max="22" width="10.28515625" customWidth="1"/>
    <col min="23" max="23" width="17.85546875" style="44" bestFit="1" customWidth="1"/>
    <col min="24" max="24" width="19.28515625" style="1" customWidth="1"/>
    <col min="25" max="25" width="9" customWidth="1"/>
    <col min="26" max="26" width="9" style="43" customWidth="1"/>
    <col min="27" max="29" width="9" style="1" customWidth="1"/>
    <col min="30" max="40" width="8.7109375" style="1" customWidth="1"/>
    <col min="41" max="41" width="10.7109375" style="1" customWidth="1"/>
    <col min="42" max="42" width="8.7109375" style="1" customWidth="1"/>
    <col min="43" max="43" width="7.42578125" style="1" customWidth="1"/>
    <col min="44" max="44" width="12.5703125" style="1" customWidth="1"/>
    <col min="45" max="45" width="17" style="1" customWidth="1"/>
    <col min="48" max="48" width="19.140625" style="62" customWidth="1"/>
    <col min="49" max="51" width="18.140625" style="30" customWidth="1"/>
    <col min="52" max="52" width="13" style="38" customWidth="1"/>
    <col min="53" max="53" width="16.7109375" style="38" customWidth="1"/>
    <col min="54" max="54" width="11.28515625" style="44" customWidth="1"/>
    <col min="55" max="55" width="16.7109375" customWidth="1"/>
    <col min="56" max="56" width="8.7109375" style="62" customWidth="1"/>
    <col min="57" max="57" width="19.28515625" customWidth="1"/>
    <col min="58" max="58" width="14.7109375" style="62" customWidth="1"/>
    <col min="59" max="59" width="30.28515625" customWidth="1"/>
    <col min="60" max="60" width="13.42578125" customWidth="1"/>
    <col min="61" max="61" width="13" style="27" customWidth="1"/>
    <col min="62" max="62" width="14.140625" customWidth="1"/>
    <col min="63" max="63" width="13.42578125" customWidth="1"/>
    <col min="64" max="64" width="18.5703125" bestFit="1" customWidth="1"/>
  </cols>
  <sheetData>
    <row r="1" spans="1:79" ht="15.6">
      <c r="A1" s="207" t="s">
        <v>0</v>
      </c>
      <c r="B1" s="136" t="s">
        <v>1</v>
      </c>
      <c r="C1" s="23"/>
      <c r="H1" s="157"/>
      <c r="J1" s="24"/>
      <c r="K1" s="24"/>
      <c r="L1" s="24"/>
      <c r="M1" s="40"/>
      <c r="O1"/>
      <c r="P1"/>
      <c r="Q1" s="66"/>
      <c r="R1" s="66"/>
      <c r="S1" s="66"/>
      <c r="T1" s="66"/>
      <c r="U1" s="43"/>
      <c r="V1" s="44"/>
      <c r="W1"/>
      <c r="X1"/>
      <c r="Y1" s="1"/>
      <c r="Z1" s="1"/>
      <c r="AP1" s="30"/>
      <c r="AQ1" s="60"/>
      <c r="AR1" s="38"/>
      <c r="AS1" s="38"/>
      <c r="AV1"/>
      <c r="AW1"/>
      <c r="AX1" s="66"/>
      <c r="AY1"/>
      <c r="AZ1" s="66"/>
      <c r="BA1"/>
      <c r="BB1"/>
      <c r="BC1" s="27"/>
      <c r="BD1"/>
      <c r="BF1"/>
      <c r="BI1"/>
    </row>
    <row r="2" spans="1:79" ht="14.45">
      <c r="C2" s="396" t="s">
        <v>2</v>
      </c>
      <c r="D2" s="396"/>
      <c r="E2" s="396"/>
      <c r="F2" s="396"/>
      <c r="G2" s="205"/>
      <c r="H2" s="398" t="s">
        <v>3</v>
      </c>
      <c r="I2" s="399"/>
      <c r="J2" s="399"/>
      <c r="K2" s="399"/>
      <c r="L2" s="399"/>
      <c r="M2" s="399"/>
      <c r="N2" s="244" t="s">
        <v>4</v>
      </c>
      <c r="O2"/>
      <c r="P2"/>
      <c r="Q2" s="66"/>
      <c r="R2" s="397" t="s">
        <v>5</v>
      </c>
      <c r="S2" s="397"/>
      <c r="T2" s="397"/>
      <c r="U2" s="245" t="s">
        <v>6</v>
      </c>
      <c r="V2" s="245" t="s">
        <v>6</v>
      </c>
      <c r="W2" s="393" t="s">
        <v>7</v>
      </c>
      <c r="X2" s="394"/>
      <c r="Y2" s="1"/>
      <c r="Z2" s="1"/>
      <c r="AP2" s="246" t="s">
        <v>4</v>
      </c>
      <c r="AQ2"/>
      <c r="AR2"/>
      <c r="AS2" s="190" t="s">
        <v>8</v>
      </c>
      <c r="AV2" s="190" t="s">
        <v>8</v>
      </c>
      <c r="AW2" s="190" t="s">
        <v>8</v>
      </c>
      <c r="AX2" s="245" t="s">
        <v>6</v>
      </c>
      <c r="AY2"/>
      <c r="AZ2" s="245" t="s">
        <v>6</v>
      </c>
      <c r="BA2"/>
      <c r="BB2" s="395"/>
      <c r="BC2" s="395"/>
      <c r="BD2" s="247" t="s">
        <v>4</v>
      </c>
      <c r="BE2" s="247" t="s">
        <v>4</v>
      </c>
      <c r="BF2" s="247" t="s">
        <v>4</v>
      </c>
      <c r="BG2" s="247" t="s">
        <v>4</v>
      </c>
      <c r="BH2" s="247" t="s">
        <v>4</v>
      </c>
      <c r="BI2"/>
    </row>
    <row r="3" spans="1:79" s="31" customFormat="1" ht="55.5" customHeight="1">
      <c r="A3" s="70" t="s">
        <v>9</v>
      </c>
      <c r="B3" s="70" t="s">
        <v>10</v>
      </c>
      <c r="C3" s="70" t="s">
        <v>11</v>
      </c>
      <c r="D3" s="71" t="s">
        <v>12</v>
      </c>
      <c r="E3" s="71" t="s">
        <v>13</v>
      </c>
      <c r="F3" s="71" t="s">
        <v>14</v>
      </c>
      <c r="G3" s="206" t="s">
        <v>15</v>
      </c>
      <c r="H3" s="47" t="s">
        <v>16</v>
      </c>
      <c r="I3" s="48" t="s">
        <v>17</v>
      </c>
      <c r="J3" s="48" t="s">
        <v>18</v>
      </c>
      <c r="K3" s="204" t="s">
        <v>19</v>
      </c>
      <c r="L3" s="48" t="s">
        <v>20</v>
      </c>
      <c r="M3" s="204" t="s">
        <v>21</v>
      </c>
      <c r="N3" s="204" t="s">
        <v>22</v>
      </c>
      <c r="O3" s="71" t="s">
        <v>23</v>
      </c>
      <c r="P3" s="71" t="s">
        <v>24</v>
      </c>
      <c r="Q3" s="70" t="s">
        <v>25</v>
      </c>
      <c r="R3" s="70" t="s">
        <v>26</v>
      </c>
      <c r="S3" s="70" t="s">
        <v>27</v>
      </c>
      <c r="T3" s="70" t="s">
        <v>28</v>
      </c>
      <c r="U3" s="70" t="s">
        <v>29</v>
      </c>
      <c r="V3" s="70" t="s">
        <v>30</v>
      </c>
      <c r="W3" s="70" t="s">
        <v>31</v>
      </c>
      <c r="X3" s="70" t="s">
        <v>32</v>
      </c>
      <c r="Y3" s="252" t="s">
        <v>33</v>
      </c>
      <c r="Z3" s="252" t="s">
        <v>34</v>
      </c>
      <c r="AA3" s="252" t="s">
        <v>35</v>
      </c>
      <c r="AB3" s="252" t="s">
        <v>36</v>
      </c>
      <c r="AC3" s="252" t="s">
        <v>37</v>
      </c>
      <c r="AD3" s="152" t="s">
        <v>38</v>
      </c>
      <c r="AE3" s="252" t="s">
        <v>39</v>
      </c>
      <c r="AF3" s="252" t="s">
        <v>40</v>
      </c>
      <c r="AG3" s="252" t="s">
        <v>41</v>
      </c>
      <c r="AH3" s="252" t="s">
        <v>42</v>
      </c>
      <c r="AI3" s="252" t="s">
        <v>43</v>
      </c>
      <c r="AJ3" s="252" t="s">
        <v>44</v>
      </c>
      <c r="AK3" s="252" t="s">
        <v>45</v>
      </c>
      <c r="AL3" s="252" t="s">
        <v>46</v>
      </c>
      <c r="AM3" s="252" t="s">
        <v>47</v>
      </c>
      <c r="AN3" s="252" t="s">
        <v>48</v>
      </c>
      <c r="AO3" s="71" t="s">
        <v>49</v>
      </c>
      <c r="AP3" s="71" t="s">
        <v>50</v>
      </c>
      <c r="AQ3" s="71" t="s">
        <v>51</v>
      </c>
      <c r="AR3" s="191" t="s">
        <v>52</v>
      </c>
      <c r="AS3" s="192" t="s">
        <v>53</v>
      </c>
      <c r="AT3" s="193" t="s">
        <v>54</v>
      </c>
      <c r="AU3" s="71" t="s">
        <v>55</v>
      </c>
      <c r="AV3" s="192" t="s">
        <v>56</v>
      </c>
      <c r="AW3" s="192" t="s">
        <v>57</v>
      </c>
      <c r="AX3" s="195" t="s">
        <v>58</v>
      </c>
      <c r="AY3" s="189" t="s">
        <v>59</v>
      </c>
      <c r="AZ3" s="70" t="s">
        <v>60</v>
      </c>
      <c r="BA3" s="189" t="s">
        <v>61</v>
      </c>
      <c r="BB3" s="70" t="s">
        <v>62</v>
      </c>
      <c r="BC3" s="70" t="s">
        <v>63</v>
      </c>
      <c r="BD3" s="41" t="s">
        <v>64</v>
      </c>
      <c r="BE3" s="53" t="s">
        <v>65</v>
      </c>
      <c r="BF3" s="53" t="s">
        <v>66</v>
      </c>
      <c r="BG3" s="197" t="s">
        <v>67</v>
      </c>
      <c r="BH3" s="197" t="s">
        <v>68</v>
      </c>
      <c r="BI3" s="197" t="s">
        <v>69</v>
      </c>
      <c r="BJ3" s="197" t="s">
        <v>70</v>
      </c>
      <c r="BK3" s="197" t="s">
        <v>71</v>
      </c>
      <c r="BL3" s="65"/>
      <c r="BM3" s="65"/>
      <c r="BN3" s="65"/>
      <c r="BO3" s="65"/>
      <c r="BP3" s="65"/>
      <c r="BQ3" s="65"/>
      <c r="BR3" s="65"/>
      <c r="BS3" s="65"/>
      <c r="BT3" s="65"/>
      <c r="BU3" s="65"/>
      <c r="BV3" s="65"/>
      <c r="BW3" s="65"/>
      <c r="BX3" s="65"/>
      <c r="BY3" s="65"/>
      <c r="BZ3" s="65"/>
      <c r="CA3" s="65"/>
    </row>
    <row r="4" spans="1:79" s="24" customFormat="1" ht="12">
      <c r="A4" s="68">
        <v>1</v>
      </c>
      <c r="B4" s="302" t="s">
        <v>72</v>
      </c>
      <c r="C4" s="302" t="s">
        <v>73</v>
      </c>
      <c r="D4" s="303" t="s">
        <v>74</v>
      </c>
      <c r="E4" s="303" t="s">
        <v>75</v>
      </c>
      <c r="F4" s="304">
        <v>45670</v>
      </c>
      <c r="G4" s="304"/>
      <c r="H4" s="305" t="s">
        <v>76</v>
      </c>
      <c r="I4" s="303" t="s">
        <v>77</v>
      </c>
      <c r="J4" s="306" t="s">
        <v>78</v>
      </c>
      <c r="K4" s="320">
        <v>961702438</v>
      </c>
      <c r="L4" s="308" t="s">
        <v>79</v>
      </c>
      <c r="M4" s="321">
        <v>39012</v>
      </c>
      <c r="N4" s="310">
        <f ca="1">IF(Tabla1[[#This Row],[Fecha de nac]]="","",IF(Tabla1[[#This Row],[Fecha Finalización]] &gt;=TODAY(), DATEDIF(Tabla1[[#This Row],[Fecha de nac]],TODAY(),"y"), ROUNDDOWN((Tabla1[[#This Row],[Fecha Finalización]] -Tabla1[[#This Row],[Fecha de nac]])/365,0)))</f>
        <v>18</v>
      </c>
      <c r="O4" s="311" t="s">
        <v>80</v>
      </c>
      <c r="P4" s="312" t="s">
        <v>81</v>
      </c>
      <c r="Q4" s="313"/>
      <c r="R4" s="314" t="s">
        <v>73</v>
      </c>
      <c r="S4" s="314" t="s">
        <v>74</v>
      </c>
      <c r="T4" s="314" t="s">
        <v>75</v>
      </c>
      <c r="U4" s="315">
        <f>IF(F4="","",Tabla1[[#This Row],[Fecha Inicio grupo]]+3*7-7)</f>
        <v>45684</v>
      </c>
      <c r="V4" s="316">
        <f>IF(F4="","",EDATE(Tabla1[[#This Row],[Fecha Inicio grupo]],3))</f>
        <v>45760</v>
      </c>
      <c r="W4" s="302" t="s">
        <v>82</v>
      </c>
      <c r="X4" s="34" t="s">
        <v>82</v>
      </c>
      <c r="Y4" s="72" t="s">
        <v>83</v>
      </c>
      <c r="Z4" s="72" t="s">
        <v>83</v>
      </c>
      <c r="AA4" s="72" t="s">
        <v>83</v>
      </c>
      <c r="AB4" s="72" t="s">
        <v>83</v>
      </c>
      <c r="AC4" s="72" t="s">
        <v>83</v>
      </c>
      <c r="AD4" s="72" t="s">
        <v>83</v>
      </c>
      <c r="AE4" s="72" t="s">
        <v>83</v>
      </c>
      <c r="AF4" s="72" t="s">
        <v>83</v>
      </c>
      <c r="AG4" s="72" t="s">
        <v>83</v>
      </c>
      <c r="AH4" s="72"/>
      <c r="AI4" s="72"/>
      <c r="AJ4" s="72"/>
      <c r="AK4" s="72"/>
      <c r="AL4" s="72"/>
      <c r="AM4" s="72"/>
      <c r="AN4" s="72"/>
      <c r="AO4" s="139"/>
      <c r="AP4" s="236" t="str">
        <f>IF(F4="","",IFERROR(VLOOKUP(SUBSTITUTE(SUBSTITUTE(Tabla1[[#This Row],[Uso Sistemas]],"T","P"),"N","F"),Parámetros!$M$2:$N$17,2,0),"Completar hasta 3ra sem. para evaluar a Probacionista"))</f>
        <v>Asistió</v>
      </c>
      <c r="AQ4" s="39"/>
      <c r="AR4" s="194"/>
      <c r="AS4" s="194"/>
      <c r="AT4" s="28"/>
      <c r="AU4" s="28"/>
      <c r="AV4" s="196"/>
      <c r="AW4" s="196"/>
      <c r="AX4" s="235">
        <f>IF(V4="","",EOMONTH(EDATE(Tabla1[[#This Row],[Fecha Finalización]],2),0))</f>
        <v>45838</v>
      </c>
      <c r="AY4" s="39"/>
      <c r="AZ4" s="239">
        <f>IF(V4="","",EOMONTH(EDATE(Tabla1[[#This Row],[Fecha Finalización]],3),0))</f>
        <v>45869</v>
      </c>
      <c r="BA4" s="39"/>
      <c r="BB4" s="39"/>
      <c r="BC4" s="229"/>
      <c r="BD4" s="227" t="str">
        <f>IF(F4="","",Tabla1[[#This Row],[sem 01]]&amp;Tabla1[[#This Row],[sem 02]]&amp;Tabla1[[#This Row],[sem 03]])</f>
        <v>PPP</v>
      </c>
      <c r="BE4" s="228" t="str">
        <f>IF(TRIM(F4)="","",$B$1&amp;"-"&amp;SUBSTITUTE(Tabla1[[#This Row],[Mes Inscrito]]," ","")&amp;"-"&amp;SUBSTITUTE(Tabla1[[#This Row],[Dia de clases Inscrito]]," ","")&amp;"-"&amp;SUBSTITUTE(Tabla1[[#This Row],[Horario Inscrito]]," ","")&amp;"-"&amp;Tabla1[[#This Row],[Fecha Inicio grupo]])</f>
        <v>Huancayo-ENERO-LUNES-7:00pma9:00pm-45670</v>
      </c>
      <c r="BF4" s="241" t="str">
        <f>IF(F4="","",Tabla1[[#This Row],[Curso]])</f>
        <v>Oratoria y Filosofía</v>
      </c>
      <c r="BG4" s="242" t="str">
        <f>+IF(TRIM(F4)="","",$B$1&amp;"-"&amp;TRIM(Tabla1[[#This Row],[Mes Inscrito]])&amp;"-"&amp;TRIM(Tabla1[[#This Row],[Dia de clases Inscrito]])&amp;"-"&amp;TRIM(Tabla1[[#This Row],[Horario Inscrito]])&amp;"-"&amp;TRIM(Tabla1[[#This Row],[Fecha Inicio grupo]])&amp;"-"&amp;TRIM(Tabla1[[#This Row],[Tipo Incrito]]))</f>
        <v>Huancayo-ENERO-LUNES-7:00pm a 9:00pm-45670-Inscrito Nuevo</v>
      </c>
      <c r="BH4" s="299" t="b">
        <f>IF(F4="","",OR(IFERROR(SEARCH("CG",Tabla1[[#This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 s="300">
        <f>IF(F4&lt;&gt;"",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4" s="300" t="str">
        <f>IF(F4&lt;&gt;"",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 s="300" t="str">
        <f>IF(Tabla1[[#This Row],[Fecha Inicio grupo]]="","",IFERROR(VLOOKUP(Tabla1[[#This Row],[Mes de Alta como miembro]],Parámetros!$AM$2:$AN$16,2,0),"01/01/1900"))</f>
        <v>01/01/1900</v>
      </c>
    </row>
    <row r="5" spans="1:79" s="24" customFormat="1" ht="12">
      <c r="A5" s="68">
        <v>2</v>
      </c>
      <c r="B5" s="302" t="s">
        <v>72</v>
      </c>
      <c r="C5" s="302" t="s">
        <v>73</v>
      </c>
      <c r="D5" s="303" t="s">
        <v>74</v>
      </c>
      <c r="E5" s="303" t="s">
        <v>75</v>
      </c>
      <c r="F5" s="304">
        <v>45670</v>
      </c>
      <c r="G5" s="304"/>
      <c r="H5" s="305" t="s">
        <v>84</v>
      </c>
      <c r="I5" s="306" t="s">
        <v>85</v>
      </c>
      <c r="J5" s="306" t="s">
        <v>86</v>
      </c>
      <c r="K5" s="307">
        <v>965445410</v>
      </c>
      <c r="L5" s="308" t="s">
        <v>87</v>
      </c>
      <c r="M5" s="309">
        <v>39012</v>
      </c>
      <c r="N5" s="310">
        <f ca="1">IF(Tabla1[[#This Row],[Fecha de nac]]="","",IF(Tabla1[[#This Row],[Fecha Finalización]] &gt;=TODAY(), DATEDIF(Tabla1[[#This Row],[Fecha de nac]],TODAY(),"y"), ROUNDDOWN((Tabla1[[#This Row],[Fecha Finalización]] -Tabla1[[#This Row],[Fecha de nac]])/365,0)))</f>
        <v>18</v>
      </c>
      <c r="O5" s="311" t="s">
        <v>80</v>
      </c>
      <c r="P5" s="312" t="s">
        <v>81</v>
      </c>
      <c r="Q5" s="313"/>
      <c r="R5" s="314" t="s">
        <v>73</v>
      </c>
      <c r="S5" s="314" t="s">
        <v>74</v>
      </c>
      <c r="T5" s="314" t="s">
        <v>75</v>
      </c>
      <c r="U5" s="315">
        <f>IF(F5="","",Tabla1[[#This Row],[Fecha Inicio grupo]]+3*7-7)</f>
        <v>45684</v>
      </c>
      <c r="V5" s="316">
        <f>IF(F5="","",EDATE(Tabla1[[#This Row],[Fecha Inicio grupo]],3))</f>
        <v>45760</v>
      </c>
      <c r="W5" s="302" t="s">
        <v>82</v>
      </c>
      <c r="X5" s="34" t="s">
        <v>82</v>
      </c>
      <c r="Y5" s="72" t="s">
        <v>83</v>
      </c>
      <c r="Z5" s="72" t="s">
        <v>88</v>
      </c>
      <c r="AA5" s="72" t="s">
        <v>83</v>
      </c>
      <c r="AB5" s="72" t="s">
        <v>83</v>
      </c>
      <c r="AC5" s="72" t="s">
        <v>83</v>
      </c>
      <c r="AD5" s="72" t="s">
        <v>83</v>
      </c>
      <c r="AE5" s="72" t="s">
        <v>88</v>
      </c>
      <c r="AF5" s="72" t="s">
        <v>88</v>
      </c>
      <c r="AG5" s="72" t="s">
        <v>88</v>
      </c>
      <c r="AH5" s="72"/>
      <c r="AI5" s="72"/>
      <c r="AJ5" s="72"/>
      <c r="AK5" s="72"/>
      <c r="AL5" s="72"/>
      <c r="AM5" s="72"/>
      <c r="AN5" s="72"/>
      <c r="AO5" s="139"/>
      <c r="AP5" s="236" t="str">
        <f>IF(F5="","",IFERROR(VLOOKUP(SUBSTITUTE(SUBSTITUTE(Tabla1[[#This Row],[Uso Sistemas]],"T","P"),"N","F"),Parámetros!$M$2:$N$17,2,0),"Completar hasta 3ra sem. para evaluar a Probacionista"))</f>
        <v>Asistió</v>
      </c>
      <c r="AQ5" s="39"/>
      <c r="AR5" s="194"/>
      <c r="AS5" s="39"/>
      <c r="AT5" s="28"/>
      <c r="AU5" s="28"/>
      <c r="AV5" s="28"/>
      <c r="AW5" s="28"/>
      <c r="AX5" s="235">
        <f>IF(V5="","",EOMONTH(EDATE(Tabla1[[#This Row],[Fecha Finalización]],2),0))</f>
        <v>45838</v>
      </c>
      <c r="AY5" s="39"/>
      <c r="AZ5" s="239">
        <f>IF(V5="","",EOMONTH(EDATE(Tabla1[[#This Row],[Fecha Finalización]],3),0))</f>
        <v>45869</v>
      </c>
      <c r="BA5" s="39"/>
      <c r="BB5" s="39"/>
      <c r="BC5" s="229"/>
      <c r="BD5" s="227" t="str">
        <f>IF(F5="","",Tabla1[[#This Row],[sem 01]]&amp;Tabla1[[#This Row],[sem 02]]&amp;Tabla1[[#This Row],[sem 03]])</f>
        <v>PFP</v>
      </c>
      <c r="BE5" s="228" t="str">
        <f>IF(TRIM(F5)="","",$B$1&amp;"-"&amp;SUBSTITUTE(Tabla1[[#This Row],[Mes Inscrito]]," ","")&amp;"-"&amp;SUBSTITUTE(Tabla1[[#This Row],[Dia de clases Inscrito]]," ","")&amp;"-"&amp;SUBSTITUTE(Tabla1[[#This Row],[Horario Inscrito]]," ","")&amp;"-"&amp;Tabla1[[#This Row],[Fecha Inicio grupo]])</f>
        <v>Huancayo-ENERO-LUNES-7:00pma9:00pm-45670</v>
      </c>
      <c r="BF5" s="241" t="str">
        <f>IF(F5="","",Tabla1[[#This Row],[Curso]])</f>
        <v>Oratoria y Filosofía</v>
      </c>
      <c r="BG5" s="242" t="str">
        <f>+IF(TRIM(F5)="","",$B$1&amp;"-"&amp;TRIM(Tabla1[[#This Row],[Mes Inscrito]])&amp;"-"&amp;TRIM(Tabla1[[#This Row],[Dia de clases Inscrito]])&amp;"-"&amp;TRIM(Tabla1[[#This Row],[Horario Inscrito]])&amp;"-"&amp;TRIM(Tabla1[[#This Row],[Fecha Inicio grupo]])&amp;"-"&amp;TRIM(Tabla1[[#This Row],[Tipo Incrito]]))</f>
        <v>Huancayo-ENERO-LUNES-7:00pm a 9:00pm-45670-Inscrito Nuevo</v>
      </c>
      <c r="BH5" s="299" t="b">
        <f>IF(F5="","",OR(IFERROR(SEARCH("CG",Tabla1[[#This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 s="300">
        <f>IF(F5&lt;&gt;"",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5" s="300" t="str">
        <f>IF(F5&lt;&gt;"",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 s="300" t="str">
        <f>IF(Tabla1[[#This Row],[Fecha Inicio grupo]]="","",IFERROR(VLOOKUP(Tabla1[[#This Row],[Mes de Alta como miembro]],Parámetros!$AM$2:$AN$16,2,0),"01/01/1900"))</f>
        <v>01/01/1900</v>
      </c>
    </row>
    <row r="6" spans="1:79" s="24" customFormat="1" ht="12">
      <c r="A6" s="68">
        <v>3</v>
      </c>
      <c r="B6" s="302" t="s">
        <v>72</v>
      </c>
      <c r="C6" s="302" t="s">
        <v>73</v>
      </c>
      <c r="D6" s="303" t="s">
        <v>74</v>
      </c>
      <c r="E6" s="303" t="s">
        <v>75</v>
      </c>
      <c r="F6" s="304">
        <v>45670</v>
      </c>
      <c r="G6" s="304"/>
      <c r="H6" s="305" t="s">
        <v>89</v>
      </c>
      <c r="I6" s="306" t="s">
        <v>90</v>
      </c>
      <c r="J6" s="306" t="s">
        <v>91</v>
      </c>
      <c r="K6" s="307">
        <v>973124491</v>
      </c>
      <c r="L6" s="308" t="s">
        <v>92</v>
      </c>
      <c r="M6" s="309">
        <v>38757</v>
      </c>
      <c r="N6" s="310">
        <f ca="1">IF(Tabla1[[#This Row],[Fecha de nac]]="","",IF(Tabla1[[#This Row],[Fecha Finalización]] &gt;=TODAY(), DATEDIF(Tabla1[[#This Row],[Fecha de nac]],TODAY(),"y"), ROUNDDOWN((Tabla1[[#This Row],[Fecha Finalización]] -Tabla1[[#This Row],[Fecha de nac]])/365,0)))</f>
        <v>19</v>
      </c>
      <c r="O6" s="311" t="s">
        <v>80</v>
      </c>
      <c r="P6" s="312" t="s">
        <v>81</v>
      </c>
      <c r="Q6" s="313"/>
      <c r="R6" s="312" t="s">
        <v>73</v>
      </c>
      <c r="S6" s="317" t="s">
        <v>74</v>
      </c>
      <c r="T6" s="317" t="s">
        <v>75</v>
      </c>
      <c r="U6" s="315">
        <f>IF(F6="","",Tabla1[[#This Row],[Fecha Inicio grupo]]+3*7-7)</f>
        <v>45684</v>
      </c>
      <c r="V6" s="316">
        <f>IF(F6="","",EDATE(Tabla1[[#This Row],[Fecha Inicio grupo]],3))</f>
        <v>45760</v>
      </c>
      <c r="W6" s="302" t="s">
        <v>82</v>
      </c>
      <c r="X6" s="34" t="s">
        <v>82</v>
      </c>
      <c r="Y6" s="72" t="s">
        <v>83</v>
      </c>
      <c r="Z6" s="72" t="s">
        <v>83</v>
      </c>
      <c r="AA6" s="72" t="s">
        <v>83</v>
      </c>
      <c r="AB6" s="72" t="s">
        <v>83</v>
      </c>
      <c r="AC6" s="72" t="s">
        <v>83</v>
      </c>
      <c r="AD6" s="72" t="s">
        <v>83</v>
      </c>
      <c r="AE6" s="72" t="s">
        <v>83</v>
      </c>
      <c r="AF6" s="72" t="s">
        <v>83</v>
      </c>
      <c r="AG6" s="72" t="s">
        <v>83</v>
      </c>
      <c r="AH6" s="72"/>
      <c r="AI6" s="72"/>
      <c r="AJ6" s="72"/>
      <c r="AK6" s="72"/>
      <c r="AL6" s="72"/>
      <c r="AM6" s="72"/>
      <c r="AN6" s="72"/>
      <c r="AO6" s="139"/>
      <c r="AP6" s="236" t="str">
        <f>IF(F6="","",IFERROR(VLOOKUP(SUBSTITUTE(SUBSTITUTE(Tabla1[[#This Row],[Uso Sistemas]],"T","P"),"N","F"),Parámetros!$M$2:$N$17,2,0),"Completar hasta 3ra sem. para evaluar a Probacionista"))</f>
        <v>Asistió</v>
      </c>
      <c r="AQ6" s="39"/>
      <c r="AR6" s="194"/>
      <c r="AS6" s="39"/>
      <c r="AT6" s="28"/>
      <c r="AU6" s="28"/>
      <c r="AV6" s="28"/>
      <c r="AW6" s="28"/>
      <c r="AX6" s="235">
        <f>IF(V6="","",EOMONTH(EDATE(Tabla1[[#This Row],[Fecha Finalización]],2),0))</f>
        <v>45838</v>
      </c>
      <c r="AY6" s="39"/>
      <c r="AZ6" s="239">
        <f>IF(V6="","",EOMONTH(EDATE(Tabla1[[#This Row],[Fecha Finalización]],3),0))</f>
        <v>45869</v>
      </c>
      <c r="BA6" s="39"/>
      <c r="BB6" s="39"/>
      <c r="BC6" s="229"/>
      <c r="BD6" s="227" t="str">
        <f>IF(F6="","",Tabla1[[#This Row],[sem 01]]&amp;Tabla1[[#This Row],[sem 02]]&amp;Tabla1[[#This Row],[sem 03]])</f>
        <v>PPP</v>
      </c>
      <c r="BE6" s="228" t="str">
        <f>IF(TRIM(F6)="","",$B$1&amp;"-"&amp;SUBSTITUTE(Tabla1[[#This Row],[Mes Inscrito]]," ","")&amp;"-"&amp;SUBSTITUTE(Tabla1[[#This Row],[Dia de clases Inscrito]]," ","")&amp;"-"&amp;SUBSTITUTE(Tabla1[[#This Row],[Horario Inscrito]]," ","")&amp;"-"&amp;Tabla1[[#This Row],[Fecha Inicio grupo]])</f>
        <v>Huancayo-ENERO-LUNES-7:00pma9:00pm-45670</v>
      </c>
      <c r="BF6" s="241" t="str">
        <f>IF(F6="","",Tabla1[[#This Row],[Curso]])</f>
        <v>Oratoria y Filosofía</v>
      </c>
      <c r="BG6" s="242" t="str">
        <f>+IF(TRIM(F6)="","",$B$1&amp;"-"&amp;TRIM(Tabla1[[#This Row],[Mes Inscrito]])&amp;"-"&amp;TRIM(Tabla1[[#This Row],[Dia de clases Inscrito]])&amp;"-"&amp;TRIM(Tabla1[[#This Row],[Horario Inscrito]])&amp;"-"&amp;TRIM(Tabla1[[#This Row],[Fecha Inicio grupo]])&amp;"-"&amp;TRIM(Tabla1[[#This Row],[Tipo Incrito]]))</f>
        <v>Huancayo-ENERO-LUNES-7:00pm a 9:00pm-45670-Inscrito Nuevo</v>
      </c>
      <c r="BH6" s="299" t="b">
        <f>IF(F6="","",OR(IFERROR(SEARCH("CG",Tabla1[[#This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 s="300">
        <f>IF(F6&lt;&gt;"",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6" s="300" t="str">
        <f>IF(F6&lt;&gt;"",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 s="300" t="str">
        <f>IF(Tabla1[[#This Row],[Fecha Inicio grupo]]="","",IFERROR(VLOOKUP(Tabla1[[#This Row],[Mes de Alta como miembro]],Parámetros!$AM$2:$AN$16,2,0),"01/01/1900"))</f>
        <v>01/01/1900</v>
      </c>
    </row>
    <row r="7" spans="1:79" s="24" customFormat="1" ht="12">
      <c r="A7" s="68">
        <v>4</v>
      </c>
      <c r="B7" s="302" t="s">
        <v>72</v>
      </c>
      <c r="C7" s="302" t="s">
        <v>73</v>
      </c>
      <c r="D7" s="303" t="s">
        <v>74</v>
      </c>
      <c r="E7" s="303" t="s">
        <v>75</v>
      </c>
      <c r="F7" s="304">
        <v>45670</v>
      </c>
      <c r="G7" s="304"/>
      <c r="H7" s="305" t="s">
        <v>93</v>
      </c>
      <c r="I7" s="306" t="s">
        <v>94</v>
      </c>
      <c r="J7" s="306" t="s">
        <v>95</v>
      </c>
      <c r="K7" s="307">
        <v>944022767</v>
      </c>
      <c r="L7" s="308" t="s">
        <v>96</v>
      </c>
      <c r="M7" s="309">
        <v>39218</v>
      </c>
      <c r="N7" s="310">
        <f ca="1">IF(Tabla1[[#This Row],[Fecha de nac]]="","",IF(Tabla1[[#This Row],[Fecha Finalización]] &gt;=TODAY(), DATEDIF(Tabla1[[#This Row],[Fecha de nac]],TODAY(),"y"), ROUNDDOWN((Tabla1[[#This Row],[Fecha Finalización]] -Tabla1[[#This Row],[Fecha de nac]])/365,0)))</f>
        <v>17</v>
      </c>
      <c r="O7" s="311" t="s">
        <v>80</v>
      </c>
      <c r="P7" s="312" t="s">
        <v>81</v>
      </c>
      <c r="Q7" s="313"/>
      <c r="R7" s="314" t="s">
        <v>73</v>
      </c>
      <c r="S7" s="314" t="s">
        <v>74</v>
      </c>
      <c r="T7" s="314" t="s">
        <v>75</v>
      </c>
      <c r="U7" s="315">
        <f>IF(F7="","",Tabla1[[#This Row],[Fecha Inicio grupo]]+3*7-7)</f>
        <v>45684</v>
      </c>
      <c r="V7" s="316">
        <f>IF(F7="","",EDATE(Tabla1[[#This Row],[Fecha Inicio grupo]],3))</f>
        <v>45760</v>
      </c>
      <c r="W7" s="302" t="s">
        <v>82</v>
      </c>
      <c r="X7" s="34" t="s">
        <v>82</v>
      </c>
      <c r="Y7" s="72" t="s">
        <v>83</v>
      </c>
      <c r="Z7" s="72" t="s">
        <v>83</v>
      </c>
      <c r="AA7" s="72" t="s">
        <v>83</v>
      </c>
      <c r="AB7" s="72" t="s">
        <v>83</v>
      </c>
      <c r="AC7" s="72" t="s">
        <v>83</v>
      </c>
      <c r="AD7" s="72" t="s">
        <v>83</v>
      </c>
      <c r="AE7" s="72" t="s">
        <v>83</v>
      </c>
      <c r="AF7" s="72" t="s">
        <v>88</v>
      </c>
      <c r="AG7" s="72" t="s">
        <v>83</v>
      </c>
      <c r="AH7" s="72"/>
      <c r="AI7" s="72"/>
      <c r="AJ7" s="72"/>
      <c r="AK7" s="72"/>
      <c r="AL7" s="72"/>
      <c r="AM7" s="72"/>
      <c r="AN7" s="72"/>
      <c r="AO7" s="139"/>
      <c r="AP7" s="236" t="str">
        <f>IF(F7="","",IFERROR(VLOOKUP(SUBSTITUTE(SUBSTITUTE(Tabla1[[#This Row],[Uso Sistemas]],"T","P"),"N","F"),Parámetros!$M$2:$N$17,2,0),"Completar hasta 3ra sem. para evaluar a Probacionista"))</f>
        <v>Asistió</v>
      </c>
      <c r="AQ7" s="39"/>
      <c r="AR7" s="194"/>
      <c r="AS7" s="39"/>
      <c r="AT7" s="28"/>
      <c r="AU7" s="28"/>
      <c r="AV7" s="28"/>
      <c r="AW7" s="28"/>
      <c r="AX7" s="235">
        <f>IF(V7="","",EOMONTH(EDATE(Tabla1[[#This Row],[Fecha Finalización]],2),0))</f>
        <v>45838</v>
      </c>
      <c r="AY7" s="39"/>
      <c r="AZ7" s="239">
        <f>IF(V7="","",EOMONTH(EDATE(Tabla1[[#This Row],[Fecha Finalización]],3),0))</f>
        <v>45869</v>
      </c>
      <c r="BA7" s="39"/>
      <c r="BB7" s="39"/>
      <c r="BC7" s="229"/>
      <c r="BD7" s="227" t="str">
        <f>IF(F7="","",Tabla1[[#This Row],[sem 01]]&amp;Tabla1[[#This Row],[sem 02]]&amp;Tabla1[[#This Row],[sem 03]])</f>
        <v>PPP</v>
      </c>
      <c r="BE7" s="228" t="str">
        <f>IF(TRIM(F7)="","",$B$1&amp;"-"&amp;SUBSTITUTE(Tabla1[[#This Row],[Mes Inscrito]]," ","")&amp;"-"&amp;SUBSTITUTE(Tabla1[[#This Row],[Dia de clases Inscrito]]," ","")&amp;"-"&amp;SUBSTITUTE(Tabla1[[#This Row],[Horario Inscrito]]," ","")&amp;"-"&amp;Tabla1[[#This Row],[Fecha Inicio grupo]])</f>
        <v>Huancayo-ENERO-LUNES-7:00pma9:00pm-45670</v>
      </c>
      <c r="BF7" s="241" t="str">
        <f>IF(F7="","",Tabla1[[#This Row],[Curso]])</f>
        <v>Oratoria y Filosofía</v>
      </c>
      <c r="BG7" s="242" t="str">
        <f>+IF(TRIM(F7)="","",$B$1&amp;"-"&amp;TRIM(Tabla1[[#This Row],[Mes Inscrito]])&amp;"-"&amp;TRIM(Tabla1[[#This Row],[Dia de clases Inscrito]])&amp;"-"&amp;TRIM(Tabla1[[#This Row],[Horario Inscrito]])&amp;"-"&amp;TRIM(Tabla1[[#This Row],[Fecha Inicio grupo]])&amp;"-"&amp;TRIM(Tabla1[[#This Row],[Tipo Incrito]]))</f>
        <v>Huancayo-ENERO-LUNES-7:00pm a 9:00pm-45670-Inscrito Nuevo</v>
      </c>
      <c r="BH7" s="299" t="b">
        <f>IF(F7="","",OR(IFERROR(SEARCH("CG",Tabla1[[#This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 s="300">
        <f>IF(F7&lt;&gt;"",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7" s="300" t="str">
        <f>IF(F7&lt;&gt;"",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 s="300" t="str">
        <f>IF(Tabla1[[#This Row],[Fecha Inicio grupo]]="","",IFERROR(VLOOKUP(Tabla1[[#This Row],[Mes de Alta como miembro]],Parámetros!$AM$2:$AN$16,2,0),"01/01/1900"))</f>
        <v>01/01/1900</v>
      </c>
    </row>
    <row r="8" spans="1:79" s="24" customFormat="1" ht="12">
      <c r="A8" s="68">
        <v>5</v>
      </c>
      <c r="B8" s="302" t="s">
        <v>72</v>
      </c>
      <c r="C8" s="302" t="s">
        <v>73</v>
      </c>
      <c r="D8" s="303" t="s">
        <v>74</v>
      </c>
      <c r="E8" s="303" t="s">
        <v>75</v>
      </c>
      <c r="F8" s="304">
        <v>45670</v>
      </c>
      <c r="G8" s="304"/>
      <c r="H8" s="305" t="s">
        <v>97</v>
      </c>
      <c r="I8" s="306" t="s">
        <v>98</v>
      </c>
      <c r="J8" s="306" t="s">
        <v>99</v>
      </c>
      <c r="K8" s="307">
        <v>932229114</v>
      </c>
      <c r="L8" s="308" t="s">
        <v>100</v>
      </c>
      <c r="M8" s="309">
        <v>38361</v>
      </c>
      <c r="N8" s="310">
        <f ca="1">IF(Tabla1[[#This Row],[Fecha de nac]]="","",IF(Tabla1[[#This Row],[Fecha Finalización]] &gt;=TODAY(), DATEDIF(Tabla1[[#This Row],[Fecha de nac]],TODAY(),"y"), ROUNDDOWN((Tabla1[[#This Row],[Fecha Finalización]] -Tabla1[[#This Row],[Fecha de nac]])/365,0)))</f>
        <v>20</v>
      </c>
      <c r="O8" s="311" t="s">
        <v>80</v>
      </c>
      <c r="P8" s="312" t="s">
        <v>81</v>
      </c>
      <c r="Q8" s="313"/>
      <c r="R8" s="314" t="s">
        <v>73</v>
      </c>
      <c r="S8" s="314" t="s">
        <v>74</v>
      </c>
      <c r="T8" s="314" t="s">
        <v>75</v>
      </c>
      <c r="U8" s="315">
        <f>IF(F8="","",Tabla1[[#This Row],[Fecha Inicio grupo]]+3*7-7)</f>
        <v>45684</v>
      </c>
      <c r="V8" s="316">
        <f>IF(F8="","",EDATE(Tabla1[[#This Row],[Fecha Inicio grupo]],3))</f>
        <v>45760</v>
      </c>
      <c r="W8" s="302" t="s">
        <v>82</v>
      </c>
      <c r="X8" s="34" t="s">
        <v>82</v>
      </c>
      <c r="Y8" s="72" t="s">
        <v>88</v>
      </c>
      <c r="Z8" s="72" t="s">
        <v>83</v>
      </c>
      <c r="AA8" s="72" t="s">
        <v>83</v>
      </c>
      <c r="AB8" s="72" t="s">
        <v>83</v>
      </c>
      <c r="AC8" s="72" t="s">
        <v>83</v>
      </c>
      <c r="AD8" s="72" t="s">
        <v>83</v>
      </c>
      <c r="AE8" s="72" t="s">
        <v>88</v>
      </c>
      <c r="AF8" s="72" t="s">
        <v>88</v>
      </c>
      <c r="AG8" s="72" t="s">
        <v>83</v>
      </c>
      <c r="AH8" s="72"/>
      <c r="AI8" s="72"/>
      <c r="AJ8" s="72"/>
      <c r="AK8" s="72"/>
      <c r="AL8" s="72"/>
      <c r="AM8" s="72"/>
      <c r="AN8" s="72"/>
      <c r="AO8" s="139"/>
      <c r="AP8" s="236" t="str">
        <f>IF(F8="","",IFERROR(VLOOKUP(SUBSTITUTE(SUBSTITUTE(Tabla1[[#This Row],[Uso Sistemas]],"T","P"),"N","F"),Parámetros!$M$2:$N$17,2,0),"Completar hasta 3ra sem. para evaluar a Probacionista"))</f>
        <v>Asistió</v>
      </c>
      <c r="AQ8" s="39"/>
      <c r="AR8" s="194"/>
      <c r="AS8" s="39"/>
      <c r="AT8" s="28"/>
      <c r="AU8" s="28"/>
      <c r="AV8" s="28"/>
      <c r="AW8" s="28"/>
      <c r="AX8" s="235">
        <f>IF(V8="","",EOMONTH(EDATE(Tabla1[[#This Row],[Fecha Finalización]],2),0))</f>
        <v>45838</v>
      </c>
      <c r="AY8" s="39"/>
      <c r="AZ8" s="239">
        <f>IF(V8="","",EOMONTH(EDATE(Tabla1[[#This Row],[Fecha Finalización]],3),0))</f>
        <v>45869</v>
      </c>
      <c r="BA8" s="39"/>
      <c r="BB8" s="39"/>
      <c r="BC8" s="229"/>
      <c r="BD8" s="227" t="str">
        <f>IF(F8="","",Tabla1[[#This Row],[sem 01]]&amp;Tabla1[[#This Row],[sem 02]]&amp;Tabla1[[#This Row],[sem 03]])</f>
        <v>FPP</v>
      </c>
      <c r="BE8" s="228" t="str">
        <f>IF(TRIM(F8)="","",$B$1&amp;"-"&amp;SUBSTITUTE(Tabla1[[#This Row],[Mes Inscrito]]," ","")&amp;"-"&amp;SUBSTITUTE(Tabla1[[#This Row],[Dia de clases Inscrito]]," ","")&amp;"-"&amp;SUBSTITUTE(Tabla1[[#This Row],[Horario Inscrito]]," ","")&amp;"-"&amp;Tabla1[[#This Row],[Fecha Inicio grupo]])</f>
        <v>Huancayo-ENERO-LUNES-7:00pma9:00pm-45670</v>
      </c>
      <c r="BF8" s="241" t="str">
        <f>IF(F8="","",Tabla1[[#This Row],[Curso]])</f>
        <v>Oratoria y Filosofía</v>
      </c>
      <c r="BG8" s="242" t="str">
        <f>+IF(TRIM(F8)="","",$B$1&amp;"-"&amp;TRIM(Tabla1[[#This Row],[Mes Inscrito]])&amp;"-"&amp;TRIM(Tabla1[[#This Row],[Dia de clases Inscrito]])&amp;"-"&amp;TRIM(Tabla1[[#This Row],[Horario Inscrito]])&amp;"-"&amp;TRIM(Tabla1[[#This Row],[Fecha Inicio grupo]])&amp;"-"&amp;TRIM(Tabla1[[#This Row],[Tipo Incrito]]))</f>
        <v>Huancayo-ENERO-LUNES-7:00pm a 9:00pm-45670-Inscrito Nuevo</v>
      </c>
      <c r="BH8" s="299" t="b">
        <f>IF(F8="","",OR(IFERROR(SEARCH("CG",Tabla1[[#This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 s="300">
        <f>IF(F8&lt;&gt;"",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8" s="300" t="str">
        <f>IF(F8&lt;&gt;"",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 s="300" t="str">
        <f>IF(Tabla1[[#This Row],[Fecha Inicio grupo]]="","",IFERROR(VLOOKUP(Tabla1[[#This Row],[Mes de Alta como miembro]],Parámetros!$AM$2:$AN$16,2,0),"01/01/1900"))</f>
        <v>01/01/1900</v>
      </c>
    </row>
    <row r="9" spans="1:79" s="24" customFormat="1" ht="12.75">
      <c r="A9" s="68"/>
      <c r="B9" s="302" t="s">
        <v>72</v>
      </c>
      <c r="C9" s="302" t="s">
        <v>73</v>
      </c>
      <c r="D9" s="303" t="s">
        <v>74</v>
      </c>
      <c r="E9" s="303" t="s">
        <v>75</v>
      </c>
      <c r="F9" s="304">
        <v>45670</v>
      </c>
      <c r="G9" s="304"/>
      <c r="H9" s="305" t="s">
        <v>101</v>
      </c>
      <c r="I9" s="303" t="s">
        <v>102</v>
      </c>
      <c r="J9" s="306" t="s">
        <v>103</v>
      </c>
      <c r="K9" s="308">
        <v>953944741</v>
      </c>
      <c r="L9" s="308" t="s">
        <v>104</v>
      </c>
      <c r="M9" s="309">
        <v>39037</v>
      </c>
      <c r="N9" s="308">
        <f ca="1">IF(Tabla1[[#This Row],[Fecha de nac]]="","",IF(Tabla1[[#This Row],[Fecha Finalización]] &gt;=TODAY(), DATEDIF(Tabla1[[#This Row],[Fecha de nac]],TODAY(),"y"), ROUNDDOWN((Tabla1[[#This Row],[Fecha Finalización]] -Tabla1[[#This Row],[Fecha de nac]])/365,0)))</f>
        <v>18</v>
      </c>
      <c r="O9" s="311" t="s">
        <v>80</v>
      </c>
      <c r="P9" s="312" t="s">
        <v>81</v>
      </c>
      <c r="Q9" s="318"/>
      <c r="R9" s="314" t="s">
        <v>73</v>
      </c>
      <c r="S9" s="314" t="s">
        <v>74</v>
      </c>
      <c r="T9" s="314" t="s">
        <v>75</v>
      </c>
      <c r="U9" s="319">
        <f>IF(F9="","",Tabla1[[#This Row],[Fecha Inicio grupo]]+3*7-7)</f>
        <v>45684</v>
      </c>
      <c r="V9" s="304">
        <f>IF(F9="","",EDATE(Tabla1[[#This Row],[Fecha Inicio grupo]],3))</f>
        <v>45760</v>
      </c>
      <c r="W9" s="302" t="s">
        <v>82</v>
      </c>
      <c r="X9" s="34" t="s">
        <v>82</v>
      </c>
      <c r="Y9" s="72" t="s">
        <v>88</v>
      </c>
      <c r="Z9" s="72" t="s">
        <v>88</v>
      </c>
      <c r="AA9" s="72" t="s">
        <v>83</v>
      </c>
      <c r="AB9" s="72" t="s">
        <v>88</v>
      </c>
      <c r="AC9" s="72" t="s">
        <v>88</v>
      </c>
      <c r="AD9" s="72" t="s">
        <v>88</v>
      </c>
      <c r="AE9" s="149" t="s">
        <v>88</v>
      </c>
      <c r="AF9" s="72" t="s">
        <v>88</v>
      </c>
      <c r="AG9" s="149" t="s">
        <v>88</v>
      </c>
      <c r="AH9" s="149"/>
      <c r="AI9" s="149"/>
      <c r="AJ9" s="297"/>
      <c r="AK9" s="226"/>
      <c r="AL9" s="291"/>
      <c r="AM9" s="291"/>
      <c r="AN9" s="292"/>
      <c r="AO9" s="293"/>
      <c r="AP9" s="236" t="str">
        <f>IF(F9="","",IFERROR(VLOOKUP(SUBSTITUTE(SUBSTITUTE(Tabla1[[#This Row],[Uso Sistemas]],"T","P"),"N","F"),Parámetros!$M$2:$N$17,2,0),"Completar hasta 3ra sem. para evaluar a Probacionista"))</f>
        <v>Asistió</v>
      </c>
      <c r="AQ9" s="298"/>
      <c r="AR9" s="150"/>
      <c r="AS9" s="150"/>
      <c r="AT9" s="29"/>
      <c r="AU9" s="55"/>
      <c r="AV9" s="55"/>
      <c r="AW9" s="29"/>
      <c r="AX9" s="238">
        <f>IF(V9="","",EOMONTH(EDATE(Tabla1[[#This Row],[Fecha Finalización]],2),0))</f>
        <v>45838</v>
      </c>
      <c r="AY9" s="150"/>
      <c r="AZ9" s="239">
        <f>IF(V9="","",EOMONTH(EDATE(Tabla1[[#This Row],[Fecha Finalización]],3),0))</f>
        <v>45869</v>
      </c>
      <c r="BA9" s="39"/>
      <c r="BB9" s="39"/>
      <c r="BC9" s="55"/>
      <c r="BD9" s="227" t="str">
        <f>IF(F9="","",Tabla1[[#This Row],[sem 01]]&amp;Tabla1[[#This Row],[sem 02]]&amp;Tabla1[[#This Row],[sem 03]])</f>
        <v>FFP</v>
      </c>
      <c r="BE9" s="228" t="str">
        <f>IF(TRIM(F9)="","",$B$1&amp;"-"&amp;SUBSTITUTE(Tabla1[[#This Row],[Mes Inscrito]]," ","")&amp;"-"&amp;SUBSTITUTE(Tabla1[[#This Row],[Dia de clases Inscrito]]," ","")&amp;"-"&amp;SUBSTITUTE(Tabla1[[#This Row],[Horario Inscrito]]," ","")&amp;"-"&amp;Tabla1[[#This Row],[Fecha Inicio grupo]])</f>
        <v>Huancayo-ENERO-LUNES-7:00pma9:00pm-45670</v>
      </c>
      <c r="BF9" s="241" t="str">
        <f>IF(F9="","",Tabla1[[#This Row],[Curso]])</f>
        <v>Oratoria y Filosofía</v>
      </c>
      <c r="BG9" s="242" t="str">
        <f>+IF(TRIM(F9)="","",$B$1&amp;"-"&amp;TRIM(Tabla1[[#This Row],[Mes Inscrito]])&amp;"-"&amp;TRIM(Tabla1[[#This Row],[Dia de clases Inscrito]])&amp;"-"&amp;TRIM(Tabla1[[#This Row],[Horario Inscrito]])&amp;"-"&amp;TRIM(Tabla1[[#This Row],[Fecha Inicio grupo]])&amp;"-"&amp;TRIM(Tabla1[[#This Row],[Tipo Incrito]]))</f>
        <v>Huancayo-ENERO-LUNES-7:00pm a 9:00pm-45670-Inscrito Nuevo</v>
      </c>
      <c r="BH9" s="299" t="b">
        <f>IF(F9="","",OR(IFERROR(SEARCH("CG",Tabla1[[#This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9" s="300">
        <f>IF(F9&lt;&gt;"",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9" s="300" t="str">
        <f>IF(F9&lt;&gt;"",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9" s="300" t="str">
        <f>IF(Tabla1[[#This Row],[Fecha Inicio grupo]]="","",IFERROR(VLOOKUP(Tabla1[[#This Row],[Mes de Alta como miembro]],Parámetros!$AM$2:$AN$16,2,0),"01/01/1900"))</f>
        <v>01/01/1900</v>
      </c>
    </row>
    <row r="10" spans="1:79" s="24" customFormat="1" ht="12.75">
      <c r="A10" s="68"/>
      <c r="B10" s="302" t="s">
        <v>72</v>
      </c>
      <c r="C10" s="302" t="s">
        <v>73</v>
      </c>
      <c r="D10" s="303" t="s">
        <v>74</v>
      </c>
      <c r="E10" s="303" t="s">
        <v>75</v>
      </c>
      <c r="F10" s="304">
        <v>45670</v>
      </c>
      <c r="G10" s="304"/>
      <c r="H10" s="305" t="s">
        <v>105</v>
      </c>
      <c r="I10" s="303" t="s">
        <v>106</v>
      </c>
      <c r="J10" s="306" t="s">
        <v>107</v>
      </c>
      <c r="K10" s="308">
        <v>920664691</v>
      </c>
      <c r="L10" s="308" t="s">
        <v>108</v>
      </c>
      <c r="M10" s="309">
        <v>37058</v>
      </c>
      <c r="N10" s="308">
        <f ca="1">IF(Tabla1[[#This Row],[Fecha de nac]]="","",IF(Tabla1[[#This Row],[Fecha Finalización]] &gt;=TODAY(), DATEDIF(Tabla1[[#This Row],[Fecha de nac]],TODAY(),"y"), ROUNDDOWN((Tabla1[[#This Row],[Fecha Finalización]] -Tabla1[[#This Row],[Fecha de nac]])/365,0)))</f>
        <v>23</v>
      </c>
      <c r="O10" s="311" t="s">
        <v>80</v>
      </c>
      <c r="P10" s="312" t="s">
        <v>81</v>
      </c>
      <c r="Q10" s="318"/>
      <c r="R10" s="314" t="s">
        <v>73</v>
      </c>
      <c r="S10" s="314" t="s">
        <v>74</v>
      </c>
      <c r="T10" s="314" t="s">
        <v>75</v>
      </c>
      <c r="U10" s="319">
        <f>IF(F10="","",Tabla1[[#This Row],[Fecha Inicio grupo]]+3*7-7)</f>
        <v>45684</v>
      </c>
      <c r="V10" s="304">
        <f>IF(F10="","",EDATE(Tabla1[[#This Row],[Fecha Inicio grupo]],3))</f>
        <v>45760</v>
      </c>
      <c r="W10" s="302" t="s">
        <v>82</v>
      </c>
      <c r="X10" s="34" t="s">
        <v>82</v>
      </c>
      <c r="Y10" s="72" t="s">
        <v>88</v>
      </c>
      <c r="Z10" s="72" t="s">
        <v>88</v>
      </c>
      <c r="AA10" s="72" t="s">
        <v>83</v>
      </c>
      <c r="AB10" s="72" t="s">
        <v>83</v>
      </c>
      <c r="AC10" s="72" t="s">
        <v>83</v>
      </c>
      <c r="AD10" s="72" t="s">
        <v>83</v>
      </c>
      <c r="AE10" s="149" t="s">
        <v>83</v>
      </c>
      <c r="AF10" s="72" t="s">
        <v>88</v>
      </c>
      <c r="AG10" s="149" t="s">
        <v>88</v>
      </c>
      <c r="AH10" s="149"/>
      <c r="AI10" s="149"/>
      <c r="AJ10" s="297"/>
      <c r="AK10" s="226"/>
      <c r="AL10" s="291"/>
      <c r="AM10" s="291"/>
      <c r="AN10" s="292"/>
      <c r="AO10" s="293"/>
      <c r="AP10" s="236" t="str">
        <f>IF(F10="","",IFERROR(VLOOKUP(SUBSTITUTE(SUBSTITUTE(Tabla1[[#This Row],[Uso Sistemas]],"T","P"),"N","F"),Parámetros!$M$2:$N$17,2,0),"Completar hasta 3ra sem. para evaluar a Probacionista"))</f>
        <v>Asistió</v>
      </c>
      <c r="AQ10" s="298"/>
      <c r="AR10" s="150"/>
      <c r="AS10" s="150"/>
      <c r="AT10" s="29"/>
      <c r="AU10" s="55"/>
      <c r="AV10" s="55"/>
      <c r="AW10" s="29"/>
      <c r="AX10" s="238">
        <f>IF(V10="","",EOMONTH(EDATE(Tabla1[[#This Row],[Fecha Finalización]],2),0))</f>
        <v>45838</v>
      </c>
      <c r="AY10" s="150"/>
      <c r="AZ10" s="239">
        <f>IF(V10="","",EOMONTH(EDATE(Tabla1[[#This Row],[Fecha Finalización]],3),0))</f>
        <v>45869</v>
      </c>
      <c r="BA10" s="39"/>
      <c r="BB10" s="39"/>
      <c r="BC10" s="55"/>
      <c r="BD10" s="227" t="str">
        <f>IF(F10="","",Tabla1[[#This Row],[sem 01]]&amp;Tabla1[[#This Row],[sem 02]]&amp;Tabla1[[#This Row],[sem 03]])</f>
        <v>FFP</v>
      </c>
      <c r="BE10" s="228" t="str">
        <f>IF(TRIM(F10)="","",$B$1&amp;"-"&amp;SUBSTITUTE(Tabla1[[#This Row],[Mes Inscrito]]," ","")&amp;"-"&amp;SUBSTITUTE(Tabla1[[#This Row],[Dia de clases Inscrito]]," ","")&amp;"-"&amp;SUBSTITUTE(Tabla1[[#This Row],[Horario Inscrito]]," ","")&amp;"-"&amp;Tabla1[[#This Row],[Fecha Inicio grupo]])</f>
        <v>Huancayo-ENERO-LUNES-7:00pma9:00pm-45670</v>
      </c>
      <c r="BF10" s="241" t="str">
        <f>IF(F10="","",Tabla1[[#This Row],[Curso]])</f>
        <v>Oratoria y Filosofía</v>
      </c>
      <c r="BG10" s="242" t="str">
        <f>+IF(TRIM(F10)="","",$B$1&amp;"-"&amp;TRIM(Tabla1[[#This Row],[Mes Inscrito]])&amp;"-"&amp;TRIM(Tabla1[[#This Row],[Dia de clases Inscrito]])&amp;"-"&amp;TRIM(Tabla1[[#This Row],[Horario Inscrito]])&amp;"-"&amp;TRIM(Tabla1[[#This Row],[Fecha Inicio grupo]])&amp;"-"&amp;TRIM(Tabla1[[#This Row],[Tipo Incrito]]))</f>
        <v>Huancayo-ENERO-LUNES-7:00pm a 9:00pm-45670-Inscrito Nuevo</v>
      </c>
      <c r="BH10" s="299" t="b">
        <f>IF(F10="","",OR(IFERROR(SEARCH("CG",Tabla1[[#This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0" s="300">
        <f>IF(F10&lt;&gt;"",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10" s="300" t="str">
        <f>IF(F10&lt;&gt;"",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0" s="300" t="str">
        <f>IF(Tabla1[[#This Row],[Fecha Inicio grupo]]="","",IFERROR(VLOOKUP(Tabla1[[#This Row],[Mes de Alta como miembro]],Parámetros!$AM$2:$AN$16,2,0),"01/01/1900"))</f>
        <v>01/01/1900</v>
      </c>
    </row>
    <row r="11" spans="1:79" s="24" customFormat="1" ht="12.75">
      <c r="A11" s="68"/>
      <c r="B11" s="302" t="s">
        <v>72</v>
      </c>
      <c r="C11" s="302" t="s">
        <v>73</v>
      </c>
      <c r="D11" s="303" t="s">
        <v>74</v>
      </c>
      <c r="E11" s="303" t="s">
        <v>75</v>
      </c>
      <c r="F11" s="304">
        <v>45670</v>
      </c>
      <c r="G11" s="304"/>
      <c r="H11" s="305" t="s">
        <v>109</v>
      </c>
      <c r="I11" s="303" t="s">
        <v>110</v>
      </c>
      <c r="J11" s="306" t="s">
        <v>111</v>
      </c>
      <c r="K11" s="308">
        <v>914571517</v>
      </c>
      <c r="L11" s="308" t="s">
        <v>112</v>
      </c>
      <c r="M11" s="309">
        <v>32749</v>
      </c>
      <c r="N11" s="308">
        <f ca="1">IF(Tabla1[[#This Row],[Fecha de nac]]="","",IF(Tabla1[[#This Row],[Fecha Finalización]] &gt;=TODAY(), DATEDIF(Tabla1[[#This Row],[Fecha de nac]],TODAY(),"y"), ROUNDDOWN((Tabla1[[#This Row],[Fecha Finalización]] -Tabla1[[#This Row],[Fecha de nac]])/365,0)))</f>
        <v>35</v>
      </c>
      <c r="O11" s="311" t="s">
        <v>80</v>
      </c>
      <c r="P11" s="312" t="s">
        <v>81</v>
      </c>
      <c r="Q11" s="318"/>
      <c r="R11" s="314" t="s">
        <v>73</v>
      </c>
      <c r="S11" s="314" t="s">
        <v>74</v>
      </c>
      <c r="T11" s="314" t="s">
        <v>75</v>
      </c>
      <c r="U11" s="319">
        <f>IF(F11="","",Tabla1[[#This Row],[Fecha Inicio grupo]]+3*7-7)</f>
        <v>45684</v>
      </c>
      <c r="V11" s="304">
        <f>IF(F11="","",EDATE(Tabla1[[#This Row],[Fecha Inicio grupo]],3))</f>
        <v>45760</v>
      </c>
      <c r="W11" s="302" t="s">
        <v>82</v>
      </c>
      <c r="X11" s="34" t="s">
        <v>82</v>
      </c>
      <c r="Y11" s="72" t="s">
        <v>83</v>
      </c>
      <c r="Z11" s="72" t="s">
        <v>88</v>
      </c>
      <c r="AA11" s="72" t="s">
        <v>83</v>
      </c>
      <c r="AB11" s="72" t="s">
        <v>88</v>
      </c>
      <c r="AC11" s="72" t="s">
        <v>88</v>
      </c>
      <c r="AD11" s="72" t="s">
        <v>88</v>
      </c>
      <c r="AE11" s="149" t="s">
        <v>88</v>
      </c>
      <c r="AF11" s="72" t="s">
        <v>88</v>
      </c>
      <c r="AG11" s="149" t="s">
        <v>88</v>
      </c>
      <c r="AH11" s="149"/>
      <c r="AI11" s="149"/>
      <c r="AJ11" s="297"/>
      <c r="AK11" s="226"/>
      <c r="AL11" s="291"/>
      <c r="AM11" s="291"/>
      <c r="AN11" s="292"/>
      <c r="AO11" s="293"/>
      <c r="AP11" s="236" t="str">
        <f>IF(F11="","",IFERROR(VLOOKUP(SUBSTITUTE(SUBSTITUTE(Tabla1[[#This Row],[Uso Sistemas]],"T","P"),"N","F"),Parámetros!$M$2:$N$17,2,0),"Completar hasta 3ra sem. para evaluar a Probacionista"))</f>
        <v>Asistió</v>
      </c>
      <c r="AQ11" s="298"/>
      <c r="AR11" s="150"/>
      <c r="AS11" s="150"/>
      <c r="AT11" s="29"/>
      <c r="AU11" s="55"/>
      <c r="AV11" s="55"/>
      <c r="AW11" s="29"/>
      <c r="AX11" s="238">
        <f>IF(V11="","",EOMONTH(EDATE(Tabla1[[#This Row],[Fecha Finalización]],2),0))</f>
        <v>45838</v>
      </c>
      <c r="AY11" s="150"/>
      <c r="AZ11" s="239">
        <f>IF(V11="","",EOMONTH(EDATE(Tabla1[[#This Row],[Fecha Finalización]],3),0))</f>
        <v>45869</v>
      </c>
      <c r="BA11" s="39"/>
      <c r="BB11" s="39"/>
      <c r="BC11" s="55"/>
      <c r="BD11" s="227" t="str">
        <f>IF(F11="","",Tabla1[[#This Row],[sem 01]]&amp;Tabla1[[#This Row],[sem 02]]&amp;Tabla1[[#This Row],[sem 03]])</f>
        <v>PFP</v>
      </c>
      <c r="BE11" s="228" t="str">
        <f>IF(TRIM(F11)="","",$B$1&amp;"-"&amp;SUBSTITUTE(Tabla1[[#This Row],[Mes Inscrito]]," ","")&amp;"-"&amp;SUBSTITUTE(Tabla1[[#This Row],[Dia de clases Inscrito]]," ","")&amp;"-"&amp;SUBSTITUTE(Tabla1[[#This Row],[Horario Inscrito]]," ","")&amp;"-"&amp;Tabla1[[#This Row],[Fecha Inicio grupo]])</f>
        <v>Huancayo-ENERO-LUNES-7:00pma9:00pm-45670</v>
      </c>
      <c r="BF11" s="241" t="str">
        <f>IF(F11="","",Tabla1[[#This Row],[Curso]])</f>
        <v>Oratoria y Filosofía</v>
      </c>
      <c r="BG11" s="242" t="str">
        <f>+IF(TRIM(F11)="","",$B$1&amp;"-"&amp;TRIM(Tabla1[[#This Row],[Mes Inscrito]])&amp;"-"&amp;TRIM(Tabla1[[#This Row],[Dia de clases Inscrito]])&amp;"-"&amp;TRIM(Tabla1[[#This Row],[Horario Inscrito]])&amp;"-"&amp;TRIM(Tabla1[[#This Row],[Fecha Inicio grupo]])&amp;"-"&amp;TRIM(Tabla1[[#This Row],[Tipo Incrito]]))</f>
        <v>Huancayo-ENERO-LUNES-7:00pm a 9:00pm-45670-Inscrito Nuevo</v>
      </c>
      <c r="BH11" s="299" t="b">
        <f>IF(F11="","",OR(IFERROR(SEARCH("CG",Tabla1[[#This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1" s="300">
        <f>IF(F11&lt;&gt;"",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11" s="300" t="str">
        <f>IF(F11&lt;&gt;"",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1" s="300" t="str">
        <f>IF(Tabla1[[#This Row],[Fecha Inicio grupo]]="","",IFERROR(VLOOKUP(Tabla1[[#This Row],[Mes de Alta como miembro]],Parámetros!$AM$2:$AN$16,2,0),"01/01/1900"))</f>
        <v>01/01/1900</v>
      </c>
    </row>
    <row r="12" spans="1:79" s="24" customFormat="1" ht="12.75">
      <c r="A12" s="68"/>
      <c r="B12" s="302" t="s">
        <v>72</v>
      </c>
      <c r="C12" s="302" t="s">
        <v>73</v>
      </c>
      <c r="D12" s="303" t="s">
        <v>74</v>
      </c>
      <c r="E12" s="303" t="s">
        <v>75</v>
      </c>
      <c r="F12" s="304">
        <v>45670</v>
      </c>
      <c r="G12" s="304"/>
      <c r="H12" s="305" t="s">
        <v>113</v>
      </c>
      <c r="I12" s="303" t="s">
        <v>114</v>
      </c>
      <c r="J12" s="306" t="s">
        <v>115</v>
      </c>
      <c r="K12" s="308">
        <v>920451213</v>
      </c>
      <c r="L12" s="308" t="s">
        <v>116</v>
      </c>
      <c r="M12" s="309">
        <v>38678</v>
      </c>
      <c r="N12" s="308">
        <f ca="1">IF(Tabla1[[#This Row],[Fecha de nac]]="","",IF(Tabla1[[#This Row],[Fecha Finalización]] &gt;=TODAY(), DATEDIF(Tabla1[[#This Row],[Fecha de nac]],TODAY(),"y"), ROUNDDOWN((Tabla1[[#This Row],[Fecha Finalización]] -Tabla1[[#This Row],[Fecha de nac]])/365,0)))</f>
        <v>19</v>
      </c>
      <c r="O12" s="311" t="s">
        <v>80</v>
      </c>
      <c r="P12" s="312" t="s">
        <v>81</v>
      </c>
      <c r="Q12" s="318"/>
      <c r="R12" s="314" t="s">
        <v>73</v>
      </c>
      <c r="S12" s="314" t="s">
        <v>74</v>
      </c>
      <c r="T12" s="314" t="s">
        <v>75</v>
      </c>
      <c r="U12" s="319">
        <f>IF(F12="","",Tabla1[[#This Row],[Fecha Inicio grupo]]+3*7-7)</f>
        <v>45684</v>
      </c>
      <c r="V12" s="304">
        <f>IF(F12="","",EDATE(Tabla1[[#This Row],[Fecha Inicio grupo]],3))</f>
        <v>45760</v>
      </c>
      <c r="W12" s="302" t="s">
        <v>82</v>
      </c>
      <c r="X12" s="34" t="s">
        <v>82</v>
      </c>
      <c r="Y12" s="72" t="s">
        <v>88</v>
      </c>
      <c r="Z12" s="149" t="s">
        <v>83</v>
      </c>
      <c r="AA12" s="72" t="s">
        <v>83</v>
      </c>
      <c r="AB12" s="72" t="s">
        <v>83</v>
      </c>
      <c r="AC12" s="72" t="s">
        <v>83</v>
      </c>
      <c r="AD12" s="72" t="s">
        <v>83</v>
      </c>
      <c r="AE12" s="149" t="s">
        <v>83</v>
      </c>
      <c r="AF12" s="149" t="s">
        <v>83</v>
      </c>
      <c r="AG12" s="149" t="s">
        <v>83</v>
      </c>
      <c r="AH12" s="149"/>
      <c r="AI12" s="149"/>
      <c r="AJ12" s="297"/>
      <c r="AK12" s="226"/>
      <c r="AL12" s="291"/>
      <c r="AM12" s="291"/>
      <c r="AN12" s="292"/>
      <c r="AO12" s="293"/>
      <c r="AP12" s="236" t="str">
        <f>IF(F12="","",IFERROR(VLOOKUP(SUBSTITUTE(SUBSTITUTE(Tabla1[[#This Row],[Uso Sistemas]],"T","P"),"N","F"),Parámetros!$M$2:$N$17,2,0),"Completar hasta 3ra sem. para evaluar a Probacionista"))</f>
        <v>Asistió</v>
      </c>
      <c r="AQ12" s="298"/>
      <c r="AR12" s="150"/>
      <c r="AS12" s="150"/>
      <c r="AT12" s="29"/>
      <c r="AU12" s="55"/>
      <c r="AV12" s="55"/>
      <c r="AW12" s="29"/>
      <c r="AX12" s="238">
        <f>IF(V12="","",EOMONTH(EDATE(Tabla1[[#This Row],[Fecha Finalización]],2),0))</f>
        <v>45838</v>
      </c>
      <c r="AY12" s="150"/>
      <c r="AZ12" s="239">
        <f>IF(V12="","",EOMONTH(EDATE(Tabla1[[#This Row],[Fecha Finalización]],3),0))</f>
        <v>45869</v>
      </c>
      <c r="BA12" s="39"/>
      <c r="BB12" s="39"/>
      <c r="BC12" s="55"/>
      <c r="BD12" s="227" t="str">
        <f>IF(F12="","",Tabla1[[#This Row],[sem 01]]&amp;Tabla1[[#This Row],[sem 02]]&amp;Tabla1[[#This Row],[sem 03]])</f>
        <v>FPP</v>
      </c>
      <c r="BE12" s="228" t="str">
        <f>IF(TRIM(F12)="","",$B$1&amp;"-"&amp;SUBSTITUTE(Tabla1[[#This Row],[Mes Inscrito]]," ","")&amp;"-"&amp;SUBSTITUTE(Tabla1[[#This Row],[Dia de clases Inscrito]]," ","")&amp;"-"&amp;SUBSTITUTE(Tabla1[[#This Row],[Horario Inscrito]]," ","")&amp;"-"&amp;Tabla1[[#This Row],[Fecha Inicio grupo]])</f>
        <v>Huancayo-ENERO-LUNES-7:00pma9:00pm-45670</v>
      </c>
      <c r="BF12" s="241" t="str">
        <f>IF(F12="","",Tabla1[[#This Row],[Curso]])</f>
        <v>Oratoria y Filosofía</v>
      </c>
      <c r="BG12" s="242" t="str">
        <f>+IF(TRIM(F12)="","",$B$1&amp;"-"&amp;TRIM(Tabla1[[#This Row],[Mes Inscrito]])&amp;"-"&amp;TRIM(Tabla1[[#This Row],[Dia de clases Inscrito]])&amp;"-"&amp;TRIM(Tabla1[[#This Row],[Horario Inscrito]])&amp;"-"&amp;TRIM(Tabla1[[#This Row],[Fecha Inicio grupo]])&amp;"-"&amp;TRIM(Tabla1[[#This Row],[Tipo Incrito]]))</f>
        <v>Huancayo-ENERO-LUNES-7:00pm a 9:00pm-45670-Inscrito Nuevo</v>
      </c>
      <c r="BH12" s="299" t="b">
        <f>IF(F12="","",OR(IFERROR(SEARCH("CG",Tabla1[[#This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2" s="300">
        <f>IF(F12&lt;&gt;"",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12" s="300" t="str">
        <f>IF(F12&lt;&gt;"",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2" s="300" t="str">
        <f>IF(Tabla1[[#This Row],[Fecha Inicio grupo]]="","",IFERROR(VLOOKUP(Tabla1[[#This Row],[Mes de Alta como miembro]],Parámetros!$AM$2:$AN$16,2,0),"01/01/1900"))</f>
        <v>01/01/1900</v>
      </c>
    </row>
    <row r="13" spans="1:79" s="24" customFormat="1" ht="12">
      <c r="A13" s="68">
        <v>6</v>
      </c>
      <c r="B13" s="322" t="s">
        <v>72</v>
      </c>
      <c r="C13" s="322" t="s">
        <v>73</v>
      </c>
      <c r="D13" s="323" t="s">
        <v>117</v>
      </c>
      <c r="E13" s="323" t="s">
        <v>75</v>
      </c>
      <c r="F13" s="324">
        <v>45672</v>
      </c>
      <c r="G13" s="324"/>
      <c r="H13" s="325" t="s">
        <v>118</v>
      </c>
      <c r="I13" s="326" t="s">
        <v>119</v>
      </c>
      <c r="J13" s="326" t="s">
        <v>120</v>
      </c>
      <c r="K13" s="327">
        <v>922999352</v>
      </c>
      <c r="L13" s="328" t="s">
        <v>121</v>
      </c>
      <c r="M13" s="329">
        <v>33922</v>
      </c>
      <c r="N13" s="330">
        <f ca="1">IF(Tabla1[[#This Row],[Fecha de nac]]="","",IF(Tabla1[[#This Row],[Fecha Finalización]] &gt;=TODAY(), DATEDIF(Tabla1[[#This Row],[Fecha de nac]],TODAY(),"y"), ROUNDDOWN((Tabla1[[#This Row],[Fecha Finalización]] -Tabla1[[#This Row],[Fecha de nac]])/365,0)))</f>
        <v>32</v>
      </c>
      <c r="O13" s="331" t="s">
        <v>80</v>
      </c>
      <c r="P13" s="332" t="s">
        <v>81</v>
      </c>
      <c r="Q13" s="333"/>
      <c r="R13" s="334" t="s">
        <v>73</v>
      </c>
      <c r="S13" s="334" t="s">
        <v>117</v>
      </c>
      <c r="T13" s="334" t="s">
        <v>75</v>
      </c>
      <c r="U13" s="335">
        <f>IF(F13="","",Tabla1[[#This Row],[Fecha Inicio grupo]]+3*7-7)</f>
        <v>45686</v>
      </c>
      <c r="V13" s="336">
        <f>IF(F13="","",EDATE(Tabla1[[#This Row],[Fecha Inicio grupo]],3))</f>
        <v>45762</v>
      </c>
      <c r="W13" s="322" t="s">
        <v>122</v>
      </c>
      <c r="X13" s="34" t="s">
        <v>122</v>
      </c>
      <c r="Y13" s="72" t="s">
        <v>83</v>
      </c>
      <c r="Z13" s="72" t="s">
        <v>83</v>
      </c>
      <c r="AA13" s="72" t="s">
        <v>83</v>
      </c>
      <c r="AB13" s="72" t="s">
        <v>83</v>
      </c>
      <c r="AC13" s="72"/>
      <c r="AD13" s="72"/>
      <c r="AE13" s="72"/>
      <c r="AF13" s="72"/>
      <c r="AG13" s="72"/>
      <c r="AH13" s="72"/>
      <c r="AI13" s="72"/>
      <c r="AJ13" s="72"/>
      <c r="AK13" s="72"/>
      <c r="AL13" s="72"/>
      <c r="AM13" s="72"/>
      <c r="AN13" s="72"/>
      <c r="AO13" s="139"/>
      <c r="AP13" s="236" t="str">
        <f>IF(F13="","",IFERROR(VLOOKUP(SUBSTITUTE(SUBSTITUTE(Tabla1[[#This Row],[Uso Sistemas]],"T","P"),"N","F"),Parámetros!$M$2:$N$17,2,0),"Completar hasta 3ra sem. para evaluar a Probacionista"))</f>
        <v>Asistió</v>
      </c>
      <c r="AQ13" s="39"/>
      <c r="AR13" s="194"/>
      <c r="AS13" s="39"/>
      <c r="AT13" s="28"/>
      <c r="AU13" s="28"/>
      <c r="AV13" s="28"/>
      <c r="AW13" s="28"/>
      <c r="AX13" s="235">
        <f>IF(V13="","",EOMONTH(EDATE(Tabla1[[#This Row],[Fecha Finalización]],2),0))</f>
        <v>45838</v>
      </c>
      <c r="AY13" s="39"/>
      <c r="AZ13" s="239">
        <f>IF(V13="","",EOMONTH(EDATE(Tabla1[[#This Row],[Fecha Finalización]],3),0))</f>
        <v>45869</v>
      </c>
      <c r="BA13" s="39"/>
      <c r="BB13" s="39"/>
      <c r="BC13" s="229"/>
      <c r="BD13" s="227" t="str">
        <f>IF(F13="","",Tabla1[[#This Row],[sem 01]]&amp;Tabla1[[#This Row],[sem 02]]&amp;Tabla1[[#This Row],[sem 03]])</f>
        <v>PPP</v>
      </c>
      <c r="BE13" s="228" t="str">
        <f>IF(TRIM(F13)="","",$B$1&amp;"-"&amp;SUBSTITUTE(Tabla1[[#This Row],[Mes Inscrito]]," ","")&amp;"-"&amp;SUBSTITUTE(Tabla1[[#This Row],[Dia de clases Inscrito]]," ","")&amp;"-"&amp;SUBSTITUTE(Tabla1[[#This Row],[Horario Inscrito]]," ","")&amp;"-"&amp;Tabla1[[#This Row],[Fecha Inicio grupo]])</f>
        <v>Huancayo-ENERO-MIERCOLES-7:00pma9:00pm-45672</v>
      </c>
      <c r="BF13" s="241" t="str">
        <f>IF(F13="","",Tabla1[[#This Row],[Curso]])</f>
        <v>Oratoria y Filosofía</v>
      </c>
      <c r="BG13" s="242" t="str">
        <f>+IF(TRIM(F13)="","",$B$1&amp;"-"&amp;TRIM(Tabla1[[#This Row],[Mes Inscrito]])&amp;"-"&amp;TRIM(Tabla1[[#This Row],[Dia de clases Inscrito]])&amp;"-"&amp;TRIM(Tabla1[[#This Row],[Horario Inscrito]])&amp;"-"&amp;TRIM(Tabla1[[#This Row],[Fecha Inicio grupo]])&amp;"-"&amp;TRIM(Tabla1[[#This Row],[Tipo Incrito]]))</f>
        <v>Huancayo-ENERO-MIERCOLES-7:00pm a 9:00pm-45672-Inscrito Nuevo</v>
      </c>
      <c r="BH13" s="299" t="b">
        <f>IF(F13="","",OR(IFERROR(SEARCH("CG",Tabla1[[#This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3" s="300">
        <f>IF(F13&lt;&gt;"",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45693</v>
      </c>
      <c r="BJ13" s="300" t="str">
        <f>IF(F13&lt;&gt;"",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3" s="300" t="str">
        <f>IF(Tabla1[[#This Row],[Fecha Inicio grupo]]="","",IFERROR(VLOOKUP(Tabla1[[#This Row],[Mes de Alta como miembro]],Parámetros!$AM$2:$AN$16,2,0),"01/01/1900"))</f>
        <v>01/01/1900</v>
      </c>
    </row>
    <row r="14" spans="1:79" s="24" customFormat="1" ht="12">
      <c r="A14" s="68">
        <v>7</v>
      </c>
      <c r="B14" s="322" t="s">
        <v>72</v>
      </c>
      <c r="C14" s="322" t="s">
        <v>73</v>
      </c>
      <c r="D14" s="323" t="s">
        <v>117</v>
      </c>
      <c r="E14" s="323" t="s">
        <v>75</v>
      </c>
      <c r="F14" s="324">
        <v>45672</v>
      </c>
      <c r="G14" s="324"/>
      <c r="H14" s="325" t="s">
        <v>123</v>
      </c>
      <c r="I14" s="326" t="s">
        <v>124</v>
      </c>
      <c r="J14" s="326" t="s">
        <v>125</v>
      </c>
      <c r="K14" s="327">
        <v>926138293</v>
      </c>
      <c r="L14" s="328"/>
      <c r="M14" s="329">
        <v>39419</v>
      </c>
      <c r="N14" s="330">
        <f ca="1">IF(Tabla1[[#This Row],[Fecha de nac]]="","",IF(Tabla1[[#This Row],[Fecha Finalización]] &gt;=TODAY(), DATEDIF(Tabla1[[#This Row],[Fecha de nac]],TODAY(),"y"), ROUNDDOWN((Tabla1[[#This Row],[Fecha Finalización]] -Tabla1[[#This Row],[Fecha de nac]])/365,0)))</f>
        <v>17</v>
      </c>
      <c r="O14" s="331" t="s">
        <v>80</v>
      </c>
      <c r="P14" s="332" t="s">
        <v>81</v>
      </c>
      <c r="Q14" s="333"/>
      <c r="R14" s="334" t="s">
        <v>73</v>
      </c>
      <c r="S14" s="334" t="s">
        <v>117</v>
      </c>
      <c r="T14" s="334" t="s">
        <v>75</v>
      </c>
      <c r="U14" s="335">
        <f>IF(F14="","",Tabla1[[#This Row],[Fecha Inicio grupo]]+3*7-7)</f>
        <v>45686</v>
      </c>
      <c r="V14" s="336">
        <f>IF(F14="","",EDATE(Tabla1[[#This Row],[Fecha Inicio grupo]],3))</f>
        <v>45762</v>
      </c>
      <c r="W14" s="322" t="s">
        <v>122</v>
      </c>
      <c r="X14" s="34" t="s">
        <v>122</v>
      </c>
      <c r="Y14" s="72" t="s">
        <v>83</v>
      </c>
      <c r="Z14" s="72" t="s">
        <v>83</v>
      </c>
      <c r="AA14" s="72" t="s">
        <v>83</v>
      </c>
      <c r="AB14" s="72" t="s">
        <v>83</v>
      </c>
      <c r="AC14" s="72"/>
      <c r="AD14" s="72"/>
      <c r="AE14" s="72"/>
      <c r="AF14" s="72"/>
      <c r="AG14" s="72"/>
      <c r="AH14" s="72"/>
      <c r="AI14" s="72"/>
      <c r="AJ14" s="72"/>
      <c r="AK14" s="72"/>
      <c r="AL14" s="72"/>
      <c r="AM14" s="72"/>
      <c r="AN14" s="72"/>
      <c r="AO14" s="139"/>
      <c r="AP14" s="236" t="str">
        <f>IF(F14="","",IFERROR(VLOOKUP(SUBSTITUTE(SUBSTITUTE(Tabla1[[#This Row],[Uso Sistemas]],"T","P"),"N","F"),Parámetros!$M$2:$N$17,2,0),"Completar hasta 3ra sem. para evaluar a Probacionista"))</f>
        <v>Asistió</v>
      </c>
      <c r="AQ14" s="39"/>
      <c r="AR14" s="194"/>
      <c r="AS14" s="39"/>
      <c r="AT14" s="28"/>
      <c r="AU14" s="28"/>
      <c r="AV14" s="28"/>
      <c r="AW14" s="28"/>
      <c r="AX14" s="235">
        <f>IF(V14="","",EOMONTH(EDATE(Tabla1[[#This Row],[Fecha Finalización]],2),0))</f>
        <v>45838</v>
      </c>
      <c r="AY14" s="39"/>
      <c r="AZ14" s="239">
        <f>IF(V14="","",EOMONTH(EDATE(Tabla1[[#This Row],[Fecha Finalización]],3),0))</f>
        <v>45869</v>
      </c>
      <c r="BA14" s="39"/>
      <c r="BB14" s="39"/>
      <c r="BC14" s="229"/>
      <c r="BD14" s="227" t="str">
        <f>IF(F14="","",Tabla1[[#This Row],[sem 01]]&amp;Tabla1[[#This Row],[sem 02]]&amp;Tabla1[[#This Row],[sem 03]])</f>
        <v>PPP</v>
      </c>
      <c r="BE14" s="228" t="str">
        <f>IF(TRIM(F14)="","",$B$1&amp;"-"&amp;SUBSTITUTE(Tabla1[[#This Row],[Mes Inscrito]]," ","")&amp;"-"&amp;SUBSTITUTE(Tabla1[[#This Row],[Dia de clases Inscrito]]," ","")&amp;"-"&amp;SUBSTITUTE(Tabla1[[#This Row],[Horario Inscrito]]," ","")&amp;"-"&amp;Tabla1[[#This Row],[Fecha Inicio grupo]])</f>
        <v>Huancayo-ENERO-MIERCOLES-7:00pma9:00pm-45672</v>
      </c>
      <c r="BF14" s="241" t="str">
        <f>IF(F14="","",Tabla1[[#This Row],[Curso]])</f>
        <v>Oratoria y Filosofía</v>
      </c>
      <c r="BG14" s="242" t="str">
        <f>+IF(TRIM(F14)="","",$B$1&amp;"-"&amp;TRIM(Tabla1[[#This Row],[Mes Inscrito]])&amp;"-"&amp;TRIM(Tabla1[[#This Row],[Dia de clases Inscrito]])&amp;"-"&amp;TRIM(Tabla1[[#This Row],[Horario Inscrito]])&amp;"-"&amp;TRIM(Tabla1[[#This Row],[Fecha Inicio grupo]])&amp;"-"&amp;TRIM(Tabla1[[#This Row],[Tipo Incrito]]))</f>
        <v>Huancayo-ENERO-MIERCOLES-7:00pm a 9:00pm-45672-Inscrito Nuevo</v>
      </c>
      <c r="BH14" s="299" t="b">
        <f>IF(F14="","",OR(IFERROR(SEARCH("CG",Tabla1[[#This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4" s="300">
        <f>IF(F14&lt;&gt;"",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45693</v>
      </c>
      <c r="BJ14" s="300" t="str">
        <f>IF(F14&lt;&gt;"",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4" s="300" t="str">
        <f>IF(Tabla1[[#This Row],[Fecha Inicio grupo]]="","",IFERROR(VLOOKUP(Tabla1[[#This Row],[Mes de Alta como miembro]],Parámetros!$AM$2:$AN$16,2,0),"01/01/1900"))</f>
        <v>01/01/1900</v>
      </c>
    </row>
    <row r="15" spans="1:79" s="24" customFormat="1" ht="12">
      <c r="A15" s="68">
        <v>8</v>
      </c>
      <c r="B15" s="322" t="s">
        <v>72</v>
      </c>
      <c r="C15" s="322" t="s">
        <v>73</v>
      </c>
      <c r="D15" s="323" t="s">
        <v>117</v>
      </c>
      <c r="E15" s="323" t="s">
        <v>75</v>
      </c>
      <c r="F15" s="324">
        <v>45672</v>
      </c>
      <c r="G15" s="324"/>
      <c r="H15" s="325" t="s">
        <v>126</v>
      </c>
      <c r="I15" s="326" t="s">
        <v>127</v>
      </c>
      <c r="J15" s="326" t="s">
        <v>128</v>
      </c>
      <c r="K15" s="327">
        <v>902024682</v>
      </c>
      <c r="L15" s="328" t="s">
        <v>129</v>
      </c>
      <c r="M15" s="329">
        <v>38512</v>
      </c>
      <c r="N15" s="330">
        <f ca="1">IF(Tabla1[[#This Row],[Fecha de nac]]="","",IF(Tabla1[[#This Row],[Fecha Finalización]] &gt;=TODAY(), DATEDIF(Tabla1[[#This Row],[Fecha de nac]],TODAY(),"y"), ROUNDDOWN((Tabla1[[#This Row],[Fecha Finalización]] -Tabla1[[#This Row],[Fecha de nac]])/365,0)))</f>
        <v>19</v>
      </c>
      <c r="O15" s="331" t="s">
        <v>80</v>
      </c>
      <c r="P15" s="332" t="s">
        <v>81</v>
      </c>
      <c r="Q15" s="333"/>
      <c r="R15" s="334" t="s">
        <v>73</v>
      </c>
      <c r="S15" s="334" t="s">
        <v>117</v>
      </c>
      <c r="T15" s="334" t="s">
        <v>75</v>
      </c>
      <c r="U15" s="335">
        <f>IF(F15="","",Tabla1[[#This Row],[Fecha Inicio grupo]]+3*7-7)</f>
        <v>45686</v>
      </c>
      <c r="V15" s="336">
        <f>IF(F15="","",EDATE(Tabla1[[#This Row],[Fecha Inicio grupo]],3))</f>
        <v>45762</v>
      </c>
      <c r="W15" s="322" t="s">
        <v>122</v>
      </c>
      <c r="X15" s="34" t="s">
        <v>122</v>
      </c>
      <c r="Y15" s="72" t="s">
        <v>83</v>
      </c>
      <c r="Z15" s="72" t="s">
        <v>83</v>
      </c>
      <c r="AA15" s="72" t="s">
        <v>88</v>
      </c>
      <c r="AB15" s="72" t="s">
        <v>83</v>
      </c>
      <c r="AC15" s="72"/>
      <c r="AD15" s="72"/>
      <c r="AE15" s="72"/>
      <c r="AF15" s="72"/>
      <c r="AG15" s="72"/>
      <c r="AH15" s="72"/>
      <c r="AI15" s="72"/>
      <c r="AJ15" s="72"/>
      <c r="AK15" s="72"/>
      <c r="AL15" s="72"/>
      <c r="AM15" s="72"/>
      <c r="AN15" s="72"/>
      <c r="AO15" s="139"/>
      <c r="AP15" s="236" t="str">
        <f>IF(F15="","",IFERROR(VLOOKUP(SUBSTITUTE(SUBSTITUTE(Tabla1[[#This Row],[Uso Sistemas]],"T","P"),"N","F"),Parámetros!$M$2:$N$17,2,0),"Completar hasta 3ra sem. para evaluar a Probacionista"))</f>
        <v>Asistió</v>
      </c>
      <c r="AQ15" s="39"/>
      <c r="AR15" s="194"/>
      <c r="AS15" s="39"/>
      <c r="AT15" s="28"/>
      <c r="AU15" s="28"/>
      <c r="AV15" s="28"/>
      <c r="AW15" s="28"/>
      <c r="AX15" s="235">
        <f>IF(V15="","",EOMONTH(EDATE(Tabla1[[#This Row],[Fecha Finalización]],2),0))</f>
        <v>45838</v>
      </c>
      <c r="AY15" s="39"/>
      <c r="AZ15" s="239">
        <f>IF(V15="","",EOMONTH(EDATE(Tabla1[[#This Row],[Fecha Finalización]],3),0))</f>
        <v>45869</v>
      </c>
      <c r="BA15" s="39"/>
      <c r="BB15" s="39"/>
      <c r="BC15" s="229"/>
      <c r="BD15" s="227" t="str">
        <f>IF(F15="","",Tabla1[[#This Row],[sem 01]]&amp;Tabla1[[#This Row],[sem 02]]&amp;Tabla1[[#This Row],[sem 03]])</f>
        <v>PPF</v>
      </c>
      <c r="BE15" s="228" t="str">
        <f>IF(TRIM(F15)="","",$B$1&amp;"-"&amp;SUBSTITUTE(Tabla1[[#This Row],[Mes Inscrito]]," ","")&amp;"-"&amp;SUBSTITUTE(Tabla1[[#This Row],[Dia de clases Inscrito]]," ","")&amp;"-"&amp;SUBSTITUTE(Tabla1[[#This Row],[Horario Inscrito]]," ","")&amp;"-"&amp;Tabla1[[#This Row],[Fecha Inicio grupo]])</f>
        <v>Huancayo-ENERO-MIERCOLES-7:00pma9:00pm-45672</v>
      </c>
      <c r="BF15" s="241" t="str">
        <f>IF(F15="","",Tabla1[[#This Row],[Curso]])</f>
        <v>Oratoria y Filosofía</v>
      </c>
      <c r="BG15" s="242" t="str">
        <f>+IF(TRIM(F15)="","",$B$1&amp;"-"&amp;TRIM(Tabla1[[#This Row],[Mes Inscrito]])&amp;"-"&amp;TRIM(Tabla1[[#This Row],[Dia de clases Inscrito]])&amp;"-"&amp;TRIM(Tabla1[[#This Row],[Horario Inscrito]])&amp;"-"&amp;TRIM(Tabla1[[#This Row],[Fecha Inicio grupo]])&amp;"-"&amp;TRIM(Tabla1[[#This Row],[Tipo Incrito]]))</f>
        <v>Huancayo-ENERO-MIERCOLES-7:00pm a 9:00pm-45672-Inscrito Nuevo</v>
      </c>
      <c r="BH15" s="299" t="b">
        <f>IF(F15="","",OR(IFERROR(SEARCH("CG",Tabla1[[#This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5" s="300">
        <f>IF(F15&lt;&gt;"",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45693</v>
      </c>
      <c r="BJ15" s="300" t="str">
        <f>IF(F15&lt;&gt;"",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5" s="300" t="str">
        <f>IF(Tabla1[[#This Row],[Fecha Inicio grupo]]="","",IFERROR(VLOOKUP(Tabla1[[#This Row],[Mes de Alta como miembro]],Parámetros!$AM$2:$AN$16,2,0),"01/01/1900"))</f>
        <v>01/01/1900</v>
      </c>
    </row>
    <row r="16" spans="1:79" s="24" customFormat="1" ht="12">
      <c r="A16" s="68">
        <v>9</v>
      </c>
      <c r="B16" s="322" t="s">
        <v>72</v>
      </c>
      <c r="C16" s="322" t="s">
        <v>73</v>
      </c>
      <c r="D16" s="323" t="s">
        <v>117</v>
      </c>
      <c r="E16" s="323" t="s">
        <v>75</v>
      </c>
      <c r="F16" s="324">
        <v>45672</v>
      </c>
      <c r="G16" s="324"/>
      <c r="H16" s="325" t="s">
        <v>130</v>
      </c>
      <c r="I16" s="326" t="s">
        <v>131</v>
      </c>
      <c r="J16" s="326" t="s">
        <v>132</v>
      </c>
      <c r="K16" s="327">
        <v>945503512</v>
      </c>
      <c r="L16" s="328" t="s">
        <v>133</v>
      </c>
      <c r="M16" s="329">
        <v>38924</v>
      </c>
      <c r="N16" s="330">
        <f ca="1">IF(Tabla1[[#This Row],[Fecha de nac]]="","",IF(Tabla1[[#This Row],[Fecha Finalización]] &gt;=TODAY(), DATEDIF(Tabla1[[#This Row],[Fecha de nac]],TODAY(),"y"), ROUNDDOWN((Tabla1[[#This Row],[Fecha Finalización]] -Tabla1[[#This Row],[Fecha de nac]])/365,0)))</f>
        <v>18</v>
      </c>
      <c r="O16" s="331" t="s">
        <v>80</v>
      </c>
      <c r="P16" s="332" t="s">
        <v>81</v>
      </c>
      <c r="Q16" s="333"/>
      <c r="R16" s="334" t="s">
        <v>73</v>
      </c>
      <c r="S16" s="334" t="s">
        <v>117</v>
      </c>
      <c r="T16" s="334" t="s">
        <v>75</v>
      </c>
      <c r="U16" s="335">
        <f>IF(F16="","",Tabla1[[#This Row],[Fecha Inicio grupo]]+3*7-7)</f>
        <v>45686</v>
      </c>
      <c r="V16" s="336">
        <f>IF(F16="","",EDATE(Tabla1[[#This Row],[Fecha Inicio grupo]],3))</f>
        <v>45762</v>
      </c>
      <c r="W16" s="322" t="s">
        <v>122</v>
      </c>
      <c r="X16" s="34" t="s">
        <v>122</v>
      </c>
      <c r="Y16" s="72" t="s">
        <v>83</v>
      </c>
      <c r="Z16" s="72" t="s">
        <v>83</v>
      </c>
      <c r="AA16" s="72" t="s">
        <v>83</v>
      </c>
      <c r="AB16" s="72" t="s">
        <v>88</v>
      </c>
      <c r="AC16" s="72"/>
      <c r="AD16" s="72"/>
      <c r="AE16" s="72"/>
      <c r="AF16" s="72"/>
      <c r="AG16" s="72"/>
      <c r="AH16" s="72"/>
      <c r="AI16" s="72"/>
      <c r="AJ16" s="72"/>
      <c r="AK16" s="72"/>
      <c r="AL16" s="72"/>
      <c r="AM16" s="72"/>
      <c r="AN16" s="72"/>
      <c r="AO16" s="139"/>
      <c r="AP16" s="236" t="str">
        <f>IF(F16="","",IFERROR(VLOOKUP(SUBSTITUTE(SUBSTITUTE(Tabla1[[#This Row],[Uso Sistemas]],"T","P"),"N","F"),Parámetros!$M$2:$N$17,2,0),"Completar hasta 3ra sem. para evaluar a Probacionista"))</f>
        <v>Asistió</v>
      </c>
      <c r="AQ16" s="39"/>
      <c r="AR16" s="194"/>
      <c r="AS16" s="39"/>
      <c r="AT16" s="28"/>
      <c r="AU16" s="28"/>
      <c r="AV16" s="28"/>
      <c r="AW16" s="28"/>
      <c r="AX16" s="235">
        <f>IF(V16="","",EOMONTH(EDATE(Tabla1[[#This Row],[Fecha Finalización]],2),0))</f>
        <v>45838</v>
      </c>
      <c r="AY16" s="39"/>
      <c r="AZ16" s="240">
        <f>IF(V16="","",EOMONTH(EDATE(Tabla1[[#This Row],[Fecha Finalización]],3),0))</f>
        <v>45869</v>
      </c>
      <c r="BA16" s="39"/>
      <c r="BB16" s="59"/>
      <c r="BC16" s="230"/>
      <c r="BD16" s="227" t="str">
        <f>IF(F16="","",Tabla1[[#This Row],[sem 01]]&amp;Tabla1[[#This Row],[sem 02]]&amp;Tabla1[[#This Row],[sem 03]])</f>
        <v>PPP</v>
      </c>
      <c r="BE16" s="228" t="str">
        <f>IF(TRIM(F16)="","",$B$1&amp;"-"&amp;SUBSTITUTE(Tabla1[[#This Row],[Mes Inscrito]]," ","")&amp;"-"&amp;SUBSTITUTE(Tabla1[[#This Row],[Dia de clases Inscrito]]," ","")&amp;"-"&amp;SUBSTITUTE(Tabla1[[#This Row],[Horario Inscrito]]," ","")&amp;"-"&amp;Tabla1[[#This Row],[Fecha Inicio grupo]])</f>
        <v>Huancayo-ENERO-MIERCOLES-7:00pma9:00pm-45672</v>
      </c>
      <c r="BF16" s="241" t="str">
        <f>IF(F16="","",Tabla1[[#This Row],[Curso]])</f>
        <v>Oratoria y Filosofía</v>
      </c>
      <c r="BG16" s="242" t="str">
        <f>+IF(TRIM(F16)="","",$B$1&amp;"-"&amp;TRIM(Tabla1[[#This Row],[Mes Inscrito]])&amp;"-"&amp;TRIM(Tabla1[[#This Row],[Dia de clases Inscrito]])&amp;"-"&amp;TRIM(Tabla1[[#This Row],[Horario Inscrito]])&amp;"-"&amp;TRIM(Tabla1[[#This Row],[Fecha Inicio grupo]])&amp;"-"&amp;TRIM(Tabla1[[#This Row],[Tipo Incrito]]))</f>
        <v>Huancayo-ENERO-MIERCOLES-7:00pm a 9:00pm-45672-Inscrito Nuevo</v>
      </c>
      <c r="BH16" s="299" t="b">
        <f>IF(F16="","",OR(IFERROR(SEARCH("CG",Tabla1[[#This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6" s="300">
        <f>IF(F16&lt;&gt;"",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45693</v>
      </c>
      <c r="BJ16" s="300" t="str">
        <f>IF(F16&lt;&gt;"",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6" s="300" t="str">
        <f>IF(Tabla1[[#This Row],[Fecha Inicio grupo]]="","",IFERROR(VLOOKUP(Tabla1[[#This Row],[Mes de Alta como miembro]],Parámetros!$AM$2:$AN$16,2,0),"01/01/1900"))</f>
        <v>01/01/1900</v>
      </c>
    </row>
    <row r="17" spans="1:63" s="24" customFormat="1" ht="12">
      <c r="A17" s="68">
        <v>10</v>
      </c>
      <c r="B17" s="322" t="s">
        <v>72</v>
      </c>
      <c r="C17" s="322" t="s">
        <v>73</v>
      </c>
      <c r="D17" s="323" t="s">
        <v>117</v>
      </c>
      <c r="E17" s="323" t="s">
        <v>75</v>
      </c>
      <c r="F17" s="324">
        <v>45672</v>
      </c>
      <c r="G17" s="324"/>
      <c r="H17" s="325" t="s">
        <v>134</v>
      </c>
      <c r="I17" s="326" t="s">
        <v>135</v>
      </c>
      <c r="J17" s="326" t="s">
        <v>136</v>
      </c>
      <c r="K17" s="327">
        <v>962214876</v>
      </c>
      <c r="L17" s="328"/>
      <c r="M17" s="329">
        <v>24546</v>
      </c>
      <c r="N17" s="330">
        <f ca="1">IF(Tabla1[[#This Row],[Fecha de nac]]="","",IF(Tabla1[[#This Row],[Fecha Finalización]] &gt;=TODAY(), DATEDIF(Tabla1[[#This Row],[Fecha de nac]],TODAY(),"y"), ROUNDDOWN((Tabla1[[#This Row],[Fecha Finalización]] -Tabla1[[#This Row],[Fecha de nac]])/365,0)))</f>
        <v>57</v>
      </c>
      <c r="O17" s="331" t="s">
        <v>80</v>
      </c>
      <c r="P17" s="332" t="s">
        <v>81</v>
      </c>
      <c r="Q17" s="333"/>
      <c r="R17" s="334" t="s">
        <v>73</v>
      </c>
      <c r="S17" s="334" t="s">
        <v>117</v>
      </c>
      <c r="T17" s="334" t="s">
        <v>75</v>
      </c>
      <c r="U17" s="335">
        <f>IF(F17="","",Tabla1[[#This Row],[Fecha Inicio grupo]]+3*7-7)</f>
        <v>45686</v>
      </c>
      <c r="V17" s="336">
        <f>IF(F17="","",EDATE(Tabla1[[#This Row],[Fecha Inicio grupo]],3))</f>
        <v>45762</v>
      </c>
      <c r="W17" s="322" t="s">
        <v>122</v>
      </c>
      <c r="X17" s="34" t="s">
        <v>122</v>
      </c>
      <c r="Y17" s="72" t="s">
        <v>88</v>
      </c>
      <c r="Z17" s="72" t="s">
        <v>83</v>
      </c>
      <c r="AA17" s="72" t="s">
        <v>83</v>
      </c>
      <c r="AB17" s="72" t="s">
        <v>83</v>
      </c>
      <c r="AC17" s="72"/>
      <c r="AD17" s="72"/>
      <c r="AE17" s="72"/>
      <c r="AF17" s="72"/>
      <c r="AG17" s="72"/>
      <c r="AH17" s="72"/>
      <c r="AI17" s="72"/>
      <c r="AJ17" s="72"/>
      <c r="AK17" s="72"/>
      <c r="AL17" s="72"/>
      <c r="AM17" s="72"/>
      <c r="AN17" s="72"/>
      <c r="AO17" s="139"/>
      <c r="AP17" s="236" t="str">
        <f>IF(F17="","",IFERROR(VLOOKUP(SUBSTITUTE(SUBSTITUTE(Tabla1[[#This Row],[Uso Sistemas]],"T","P"),"N","F"),Parámetros!$M$2:$N$17,2,0),"Completar hasta 3ra sem. para evaluar a Probacionista"))</f>
        <v>Asistió</v>
      </c>
      <c r="AQ17" s="39"/>
      <c r="AR17" s="194"/>
      <c r="AS17" s="39"/>
      <c r="AT17" s="28"/>
      <c r="AU17" s="54"/>
      <c r="AV17" s="54"/>
      <c r="AW17" s="54"/>
      <c r="AX17" s="237">
        <f>IF(V17="","",EOMONTH(EDATE(Tabla1[[#This Row],[Fecha Finalización]],2),0))</f>
        <v>45838</v>
      </c>
      <c r="AY17" s="39"/>
      <c r="AZ17" s="239">
        <f>IF(V17="","",EOMONTH(EDATE(Tabla1[[#This Row],[Fecha Finalización]],3),0))</f>
        <v>45869</v>
      </c>
      <c r="BA17" s="39"/>
      <c r="BB17" s="39"/>
      <c r="BC17" s="229"/>
      <c r="BD17" s="227" t="str">
        <f>IF(F17="","",Tabla1[[#This Row],[sem 01]]&amp;Tabla1[[#This Row],[sem 02]]&amp;Tabla1[[#This Row],[sem 03]])</f>
        <v>FPP</v>
      </c>
      <c r="BE17" s="228" t="str">
        <f>IF(TRIM(F17)="","",$B$1&amp;"-"&amp;SUBSTITUTE(Tabla1[[#This Row],[Mes Inscrito]]," ","")&amp;"-"&amp;SUBSTITUTE(Tabla1[[#This Row],[Dia de clases Inscrito]]," ","")&amp;"-"&amp;SUBSTITUTE(Tabla1[[#This Row],[Horario Inscrito]]," ","")&amp;"-"&amp;Tabla1[[#This Row],[Fecha Inicio grupo]])</f>
        <v>Huancayo-ENERO-MIERCOLES-7:00pma9:00pm-45672</v>
      </c>
      <c r="BF17" s="241" t="str">
        <f>IF(F17="","",Tabla1[[#This Row],[Curso]])</f>
        <v>Oratoria y Filosofía</v>
      </c>
      <c r="BG17" s="242" t="str">
        <f>+IF(TRIM(F17)="","",$B$1&amp;"-"&amp;TRIM(Tabla1[[#This Row],[Mes Inscrito]])&amp;"-"&amp;TRIM(Tabla1[[#This Row],[Dia de clases Inscrito]])&amp;"-"&amp;TRIM(Tabla1[[#This Row],[Horario Inscrito]])&amp;"-"&amp;TRIM(Tabla1[[#This Row],[Fecha Inicio grupo]])&amp;"-"&amp;TRIM(Tabla1[[#This Row],[Tipo Incrito]]))</f>
        <v>Huancayo-ENERO-MIERCOLES-7:00pm a 9:00pm-45672-Inscrito Nuevo</v>
      </c>
      <c r="BH17" s="299" t="b">
        <f>IF(F17="","",OR(IFERROR(SEARCH("CG",Tabla1[[#This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7" s="300">
        <f>IF(F17&lt;&gt;"",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45693</v>
      </c>
      <c r="BJ17" s="300" t="str">
        <f>IF(F17&lt;&gt;"",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7" s="300" t="str">
        <f>IF(Tabla1[[#This Row],[Fecha Inicio grupo]]="","",IFERROR(VLOOKUP(Tabla1[[#This Row],[Mes de Alta como miembro]],Parámetros!$AM$2:$AN$16,2,0),"01/01/1900"))</f>
        <v>01/01/1900</v>
      </c>
    </row>
    <row r="18" spans="1:63" s="24" customFormat="1" ht="12">
      <c r="A18" s="68">
        <v>11</v>
      </c>
      <c r="B18" s="322" t="s">
        <v>72</v>
      </c>
      <c r="C18" s="322" t="s">
        <v>73</v>
      </c>
      <c r="D18" s="323" t="s">
        <v>117</v>
      </c>
      <c r="E18" s="323" t="s">
        <v>75</v>
      </c>
      <c r="F18" s="324">
        <v>45672</v>
      </c>
      <c r="G18" s="324"/>
      <c r="H18" s="325" t="s">
        <v>137</v>
      </c>
      <c r="I18" s="326" t="s">
        <v>138</v>
      </c>
      <c r="J18" s="326" t="s">
        <v>139</v>
      </c>
      <c r="K18" s="327">
        <v>961669568</v>
      </c>
      <c r="L18" s="328" t="s">
        <v>140</v>
      </c>
      <c r="M18" s="337">
        <v>29867</v>
      </c>
      <c r="N18" s="330">
        <f ca="1">IF(Tabla1[[#This Row],[Fecha de nac]]="","",IF(Tabla1[[#This Row],[Fecha Finalización]] &gt;=TODAY(), DATEDIF(Tabla1[[#This Row],[Fecha de nac]],TODAY(),"y"), ROUNDDOWN((Tabla1[[#This Row],[Fecha Finalización]] -Tabla1[[#This Row],[Fecha de nac]])/365,0)))</f>
        <v>43</v>
      </c>
      <c r="O18" s="331" t="s">
        <v>80</v>
      </c>
      <c r="P18" s="332" t="s">
        <v>81</v>
      </c>
      <c r="Q18" s="333"/>
      <c r="R18" s="332" t="s">
        <v>73</v>
      </c>
      <c r="S18" s="338" t="s">
        <v>117</v>
      </c>
      <c r="T18" s="338" t="s">
        <v>75</v>
      </c>
      <c r="U18" s="335">
        <f>IF(F18="","",Tabla1[[#This Row],[Fecha Inicio grupo]]+3*7-7)</f>
        <v>45686</v>
      </c>
      <c r="V18" s="336">
        <f>IF(F18="","",EDATE(Tabla1[[#This Row],[Fecha Inicio grupo]],3))</f>
        <v>45762</v>
      </c>
      <c r="W18" s="322" t="s">
        <v>122</v>
      </c>
      <c r="X18" s="34" t="s">
        <v>122</v>
      </c>
      <c r="Y18" s="72" t="s">
        <v>88</v>
      </c>
      <c r="Z18" s="72" t="s">
        <v>83</v>
      </c>
      <c r="AA18" s="72" t="s">
        <v>83</v>
      </c>
      <c r="AB18" s="72" t="s">
        <v>83</v>
      </c>
      <c r="AC18" s="72"/>
      <c r="AD18" s="72"/>
      <c r="AE18" s="72"/>
      <c r="AF18" s="72"/>
      <c r="AG18" s="72"/>
      <c r="AH18" s="72"/>
      <c r="AI18" s="72"/>
      <c r="AJ18" s="72"/>
      <c r="AK18" s="72"/>
      <c r="AL18" s="72"/>
      <c r="AM18" s="72"/>
      <c r="AN18" s="72"/>
      <c r="AO18" s="139"/>
      <c r="AP18" s="236" t="str">
        <f>IF(F18="","",IFERROR(VLOOKUP(SUBSTITUTE(SUBSTITUTE(Tabla1[[#This Row],[Uso Sistemas]],"T","P"),"N","F"),Parámetros!$M$2:$N$17,2,0),"Completar hasta 3ra sem. para evaluar a Probacionista"))</f>
        <v>Asistió</v>
      </c>
      <c r="AQ18" s="39"/>
      <c r="AR18" s="194"/>
      <c r="AS18" s="39"/>
      <c r="AT18" s="28"/>
      <c r="AU18" s="54"/>
      <c r="AV18" s="54"/>
      <c r="AW18" s="54"/>
      <c r="AX18" s="237">
        <f>IF(V18="","",EOMONTH(EDATE(Tabla1[[#This Row],[Fecha Finalización]],2),0))</f>
        <v>45838</v>
      </c>
      <c r="AY18" s="39"/>
      <c r="AZ18" s="239">
        <f>IF(V18="","",EOMONTH(EDATE(Tabla1[[#This Row],[Fecha Finalización]],3),0))</f>
        <v>45869</v>
      </c>
      <c r="BA18" s="39"/>
      <c r="BB18" s="39"/>
      <c r="BC18" s="229"/>
      <c r="BD18" s="227" t="str">
        <f>IF(F18="","",Tabla1[[#This Row],[sem 01]]&amp;Tabla1[[#This Row],[sem 02]]&amp;Tabla1[[#This Row],[sem 03]])</f>
        <v>FPP</v>
      </c>
      <c r="BE18" s="228" t="str">
        <f>IF(TRIM(F18)="","",$B$1&amp;"-"&amp;SUBSTITUTE(Tabla1[[#This Row],[Mes Inscrito]]," ","")&amp;"-"&amp;SUBSTITUTE(Tabla1[[#This Row],[Dia de clases Inscrito]]," ","")&amp;"-"&amp;SUBSTITUTE(Tabla1[[#This Row],[Horario Inscrito]]," ","")&amp;"-"&amp;Tabla1[[#This Row],[Fecha Inicio grupo]])</f>
        <v>Huancayo-ENERO-MIERCOLES-7:00pma9:00pm-45672</v>
      </c>
      <c r="BF18" s="241" t="str">
        <f>IF(F18="","",Tabla1[[#This Row],[Curso]])</f>
        <v>Oratoria y Filosofía</v>
      </c>
      <c r="BG18" s="242" t="str">
        <f>+IF(TRIM(F18)="","",$B$1&amp;"-"&amp;TRIM(Tabla1[[#This Row],[Mes Inscrito]])&amp;"-"&amp;TRIM(Tabla1[[#This Row],[Dia de clases Inscrito]])&amp;"-"&amp;TRIM(Tabla1[[#This Row],[Horario Inscrito]])&amp;"-"&amp;TRIM(Tabla1[[#This Row],[Fecha Inicio grupo]])&amp;"-"&amp;TRIM(Tabla1[[#This Row],[Tipo Incrito]]))</f>
        <v>Huancayo-ENERO-MIERCOLES-7:00pm a 9:00pm-45672-Inscrito Nuevo</v>
      </c>
      <c r="BH18" s="299" t="b">
        <f>IF(F18="","",OR(IFERROR(SEARCH("CG",Tabla1[[#This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8" s="300">
        <f>IF(F18&lt;&gt;"",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45693</v>
      </c>
      <c r="BJ18" s="300" t="str">
        <f>IF(F18&lt;&gt;"",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8" s="300" t="str">
        <f>IF(Tabla1[[#This Row],[Fecha Inicio grupo]]="","",IFERROR(VLOOKUP(Tabla1[[#This Row],[Mes de Alta como miembro]],Parámetros!$AM$2:$AN$16,2,0),"01/01/1900"))</f>
        <v>01/01/1900</v>
      </c>
    </row>
    <row r="19" spans="1:63" s="24" customFormat="1" ht="12">
      <c r="A19" s="68">
        <v>12</v>
      </c>
      <c r="B19" s="339" t="s">
        <v>72</v>
      </c>
      <c r="C19" s="339" t="s">
        <v>73</v>
      </c>
      <c r="D19" s="340" t="s">
        <v>141</v>
      </c>
      <c r="E19" s="340" t="s">
        <v>75</v>
      </c>
      <c r="F19" s="341">
        <v>45672</v>
      </c>
      <c r="G19" s="341"/>
      <c r="H19" s="342" t="s">
        <v>142</v>
      </c>
      <c r="I19" s="343" t="s">
        <v>143</v>
      </c>
      <c r="J19" s="343" t="s">
        <v>144</v>
      </c>
      <c r="K19" s="344">
        <v>964911801</v>
      </c>
      <c r="L19" s="345" t="s">
        <v>145</v>
      </c>
      <c r="M19" s="346">
        <v>26949</v>
      </c>
      <c r="N19" s="347">
        <f ca="1">IF(Tabla1[[#This Row],[Fecha de nac]]="","",IF(Tabla1[[#This Row],[Fecha Finalización]] &gt;=TODAY(), DATEDIF(Tabla1[[#This Row],[Fecha de nac]],TODAY(),"y"), ROUNDDOWN((Tabla1[[#This Row],[Fecha Finalización]] -Tabla1[[#This Row],[Fecha de nac]])/365,0)))</f>
        <v>51</v>
      </c>
      <c r="O19" s="348" t="s">
        <v>80</v>
      </c>
      <c r="P19" s="349" t="s">
        <v>81</v>
      </c>
      <c r="Q19" s="350"/>
      <c r="R19" s="349" t="s">
        <v>73</v>
      </c>
      <c r="S19" s="351" t="s">
        <v>117</v>
      </c>
      <c r="T19" s="351" t="s">
        <v>75</v>
      </c>
      <c r="U19" s="352">
        <f>IF(F19="","",Tabla1[[#This Row],[Fecha Inicio grupo]]+3*7-7)</f>
        <v>45686</v>
      </c>
      <c r="V19" s="353">
        <f>IF(F19="","",EDATE(Tabla1[[#This Row],[Fecha Inicio grupo]],3))</f>
        <v>45762</v>
      </c>
      <c r="W19" s="339" t="s">
        <v>146</v>
      </c>
      <c r="X19" s="34" t="s">
        <v>122</v>
      </c>
      <c r="Y19" s="72" t="s">
        <v>88</v>
      </c>
      <c r="Z19" s="72" t="s">
        <v>88</v>
      </c>
      <c r="AA19" s="72" t="s">
        <v>83</v>
      </c>
      <c r="AB19" s="72" t="s">
        <v>83</v>
      </c>
      <c r="AC19" s="72" t="s">
        <v>83</v>
      </c>
      <c r="AD19" s="72" t="s">
        <v>83</v>
      </c>
      <c r="AE19" s="72" t="s">
        <v>83</v>
      </c>
      <c r="AF19" s="72" t="s">
        <v>88</v>
      </c>
      <c r="AG19" s="72"/>
      <c r="AH19" s="72"/>
      <c r="AI19" s="72"/>
      <c r="AJ19" s="72"/>
      <c r="AK19" s="72"/>
      <c r="AL19" s="72"/>
      <c r="AM19" s="72"/>
      <c r="AN19" s="72"/>
      <c r="AO19" s="139"/>
      <c r="AP19" s="236" t="str">
        <f>IF(F19="","",IFERROR(VLOOKUP(SUBSTITUTE(SUBSTITUTE(Tabla1[[#This Row],[Uso Sistemas]],"T","P"),"N","F"),Parámetros!$M$2:$N$17,2,0),"Completar hasta 3ra sem. para evaluar a Probacionista"))</f>
        <v>Asistió</v>
      </c>
      <c r="AQ19" s="39"/>
      <c r="AR19" s="194"/>
      <c r="AS19" s="39"/>
      <c r="AT19" s="28"/>
      <c r="AU19" s="54"/>
      <c r="AV19" s="54"/>
      <c r="AW19" s="54"/>
      <c r="AX19" s="237">
        <f>IF(V19="","",EOMONTH(EDATE(Tabla1[[#This Row],[Fecha Finalización]],2),0))</f>
        <v>45838</v>
      </c>
      <c r="AY19" s="39"/>
      <c r="AZ19" s="239">
        <f>IF(V19="","",EOMONTH(EDATE(Tabla1[[#This Row],[Fecha Finalización]],3),0))</f>
        <v>45869</v>
      </c>
      <c r="BA19" s="39"/>
      <c r="BB19" s="39"/>
      <c r="BC19" s="229"/>
      <c r="BD19" s="227" t="str">
        <f>IF(F19="","",Tabla1[[#This Row],[sem 01]]&amp;Tabla1[[#This Row],[sem 02]]&amp;Tabla1[[#This Row],[sem 03]])</f>
        <v>FFP</v>
      </c>
      <c r="BE19" s="228" t="str">
        <f>IF(TRIM(F19)="","",$B$1&amp;"-"&amp;SUBSTITUTE(Tabla1[[#This Row],[Mes Inscrito]]," ","")&amp;"-"&amp;SUBSTITUTE(Tabla1[[#This Row],[Dia de clases Inscrito]]," ","")&amp;"-"&amp;SUBSTITUTE(Tabla1[[#This Row],[Horario Inscrito]]," ","")&amp;"-"&amp;Tabla1[[#This Row],[Fecha Inicio grupo]])</f>
        <v>Huancayo-ENERO-SABADOS-7:00pma9:00pm-45672</v>
      </c>
      <c r="BF19" s="241" t="str">
        <f>IF(F19="","",Tabla1[[#This Row],[Curso]])</f>
        <v>Oratoria y Filosofía</v>
      </c>
      <c r="BG19" s="242" t="str">
        <f>+IF(TRIM(F19)="","",$B$1&amp;"-"&amp;TRIM(Tabla1[[#This Row],[Mes Inscrito]])&amp;"-"&amp;TRIM(Tabla1[[#This Row],[Dia de clases Inscrito]])&amp;"-"&amp;TRIM(Tabla1[[#This Row],[Horario Inscrito]])&amp;"-"&amp;TRIM(Tabla1[[#This Row],[Fecha Inicio grupo]])&amp;"-"&amp;TRIM(Tabla1[[#This Row],[Tipo Incrito]]))</f>
        <v>Huancayo-ENERO-SABADOS-7:00pm a 9:00pm-45672-Inscrito Nuevo</v>
      </c>
      <c r="BH19" s="299" t="b">
        <f>IF(F19="","",OR(IFERROR(SEARCH("CG",Tabla1[[#This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9" s="300">
        <f>IF(F19&lt;&gt;"",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45693</v>
      </c>
      <c r="BJ19" s="300" t="str">
        <f>IF(F19&lt;&gt;"",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9" s="300" t="str">
        <f>IF(Tabla1[[#This Row],[Fecha Inicio grupo]]="","",IFERROR(VLOOKUP(Tabla1[[#This Row],[Mes de Alta como miembro]],Parámetros!$AM$2:$AN$16,2,0),"01/01/1900"))</f>
        <v>01/01/1900</v>
      </c>
    </row>
    <row r="20" spans="1:63" s="24" customFormat="1" ht="12">
      <c r="A20" s="68">
        <v>13</v>
      </c>
      <c r="B20" s="339" t="s">
        <v>72</v>
      </c>
      <c r="C20" s="339" t="s">
        <v>73</v>
      </c>
      <c r="D20" s="340" t="s">
        <v>141</v>
      </c>
      <c r="E20" s="340" t="s">
        <v>75</v>
      </c>
      <c r="F20" s="341">
        <v>45668</v>
      </c>
      <c r="G20" s="341"/>
      <c r="H20" s="342" t="s">
        <v>147</v>
      </c>
      <c r="I20" s="343" t="s">
        <v>148</v>
      </c>
      <c r="J20" s="343" t="s">
        <v>149</v>
      </c>
      <c r="K20" s="344">
        <v>981714016</v>
      </c>
      <c r="L20" s="345" t="s">
        <v>150</v>
      </c>
      <c r="M20" s="346">
        <v>36340</v>
      </c>
      <c r="N20" s="347">
        <f ca="1">IF(Tabla1[[#This Row],[Fecha de nac]]="","",IF(Tabla1[[#This Row],[Fecha Finalización]] &gt;=TODAY(), DATEDIF(Tabla1[[#This Row],[Fecha de nac]],TODAY(),"y"), ROUNDDOWN((Tabla1[[#This Row],[Fecha Finalización]] -Tabla1[[#This Row],[Fecha de nac]])/365,0)))</f>
        <v>25</v>
      </c>
      <c r="O20" s="348" t="s">
        <v>80</v>
      </c>
      <c r="P20" s="349" t="s">
        <v>81</v>
      </c>
      <c r="Q20" s="350"/>
      <c r="R20" s="349" t="s">
        <v>73</v>
      </c>
      <c r="S20" s="351" t="s">
        <v>151</v>
      </c>
      <c r="T20" s="351" t="s">
        <v>152</v>
      </c>
      <c r="U20" s="352">
        <f>IF(F20="","",Tabla1[[#This Row],[Fecha Inicio grupo]]+3*7-7)</f>
        <v>45682</v>
      </c>
      <c r="V20" s="353">
        <f>IF(F20="","",EDATE(Tabla1[[#This Row],[Fecha Inicio grupo]],3))</f>
        <v>45758</v>
      </c>
      <c r="W20" s="339" t="s">
        <v>146</v>
      </c>
      <c r="X20" s="34" t="s">
        <v>146</v>
      </c>
      <c r="Y20" s="72" t="s">
        <v>83</v>
      </c>
      <c r="Z20" s="72" t="s">
        <v>88</v>
      </c>
      <c r="AA20" s="72" t="s">
        <v>83</v>
      </c>
      <c r="AB20" s="72" t="s">
        <v>83</v>
      </c>
      <c r="AC20" s="72" t="s">
        <v>83</v>
      </c>
      <c r="AD20" s="72" t="s">
        <v>83</v>
      </c>
      <c r="AE20" s="72" t="s">
        <v>83</v>
      </c>
      <c r="AF20" s="72" t="s">
        <v>88</v>
      </c>
      <c r="AG20" s="72"/>
      <c r="AH20" s="72"/>
      <c r="AI20" s="72"/>
      <c r="AJ20" s="72"/>
      <c r="AK20" s="72"/>
      <c r="AL20" s="72"/>
      <c r="AM20" s="72"/>
      <c r="AN20" s="72"/>
      <c r="AO20" s="139"/>
      <c r="AP20" s="236" t="str">
        <f>IF(F20="","",IFERROR(VLOOKUP(SUBSTITUTE(SUBSTITUTE(Tabla1[[#This Row],[Uso Sistemas]],"T","P"),"N","F"),Parámetros!$M$2:$N$17,2,0),"Completar hasta 3ra sem. para evaluar a Probacionista"))</f>
        <v>Asistió</v>
      </c>
      <c r="AQ20" s="39"/>
      <c r="AR20" s="194"/>
      <c r="AS20" s="39"/>
      <c r="AT20" s="28"/>
      <c r="AU20" s="54"/>
      <c r="AV20" s="54"/>
      <c r="AW20" s="54"/>
      <c r="AX20" s="237">
        <f>IF(V20="","",EOMONTH(EDATE(Tabla1[[#This Row],[Fecha Finalización]],2),0))</f>
        <v>45838</v>
      </c>
      <c r="AY20" s="39"/>
      <c r="AZ20" s="239">
        <f>IF(V20="","",EOMONTH(EDATE(Tabla1[[#This Row],[Fecha Finalización]],3),0))</f>
        <v>45869</v>
      </c>
      <c r="BA20" s="39"/>
      <c r="BB20" s="39"/>
      <c r="BC20" s="229"/>
      <c r="BD20" s="227" t="str">
        <f>IF(F20="","",Tabla1[[#This Row],[sem 01]]&amp;Tabla1[[#This Row],[sem 02]]&amp;Tabla1[[#This Row],[sem 03]])</f>
        <v>PFP</v>
      </c>
      <c r="BE20" s="228" t="str">
        <f>IF(TRIM(F20)="","",$B$1&amp;"-"&amp;SUBSTITUTE(Tabla1[[#This Row],[Mes Inscrito]]," ","")&amp;"-"&amp;SUBSTITUTE(Tabla1[[#This Row],[Dia de clases Inscrito]]," ","")&amp;"-"&amp;SUBSTITUTE(Tabla1[[#This Row],[Horario Inscrito]]," ","")&amp;"-"&amp;Tabla1[[#This Row],[Fecha Inicio grupo]])</f>
        <v>Huancayo-ENERO-SABADOS-7:00pma9:00pm-45668</v>
      </c>
      <c r="BF20" s="241" t="str">
        <f>IF(F20="","",Tabla1[[#This Row],[Curso]])</f>
        <v>Oratoria y Filosofía</v>
      </c>
      <c r="BG20" s="242" t="str">
        <f>+IF(TRIM(F20)="","",$B$1&amp;"-"&amp;TRIM(Tabla1[[#This Row],[Mes Inscrito]])&amp;"-"&amp;TRIM(Tabla1[[#This Row],[Dia de clases Inscrito]])&amp;"-"&amp;TRIM(Tabla1[[#This Row],[Horario Inscrito]])&amp;"-"&amp;TRIM(Tabla1[[#This Row],[Fecha Inicio grupo]])&amp;"-"&amp;TRIM(Tabla1[[#This Row],[Tipo Incrito]]))</f>
        <v>Huancayo-ENERO-SABADOS-7:00pm a 9:00pm-45668-Inscrito Nuevo</v>
      </c>
      <c r="BH20" s="299" t="b">
        <f>IF(F20="","",OR(IFERROR(SEARCH("CG",Tabla1[[#This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0" s="300">
        <f>IF(F20&lt;&gt;"",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20" s="300" t="str">
        <f>IF(F20&lt;&gt;"",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0" s="300" t="str">
        <f>IF(Tabla1[[#This Row],[Fecha Inicio grupo]]="","",IFERROR(VLOOKUP(Tabla1[[#This Row],[Mes de Alta como miembro]],Parámetros!$AM$2:$AN$16,2,0),"01/01/1900"))</f>
        <v>01/01/1900</v>
      </c>
    </row>
    <row r="21" spans="1:63" s="24" customFormat="1" ht="12">
      <c r="A21" s="68">
        <v>14</v>
      </c>
      <c r="B21" s="339" t="s">
        <v>72</v>
      </c>
      <c r="C21" s="339" t="s">
        <v>73</v>
      </c>
      <c r="D21" s="340" t="s">
        <v>141</v>
      </c>
      <c r="E21" s="340" t="s">
        <v>75</v>
      </c>
      <c r="F21" s="341">
        <v>45668</v>
      </c>
      <c r="G21" s="341"/>
      <c r="H21" s="342" t="s">
        <v>153</v>
      </c>
      <c r="I21" s="343" t="s">
        <v>154</v>
      </c>
      <c r="J21" s="343" t="s">
        <v>155</v>
      </c>
      <c r="K21" s="344">
        <v>959930921</v>
      </c>
      <c r="L21" s="345" t="s">
        <v>156</v>
      </c>
      <c r="M21" s="346">
        <v>38363</v>
      </c>
      <c r="N21" s="347">
        <f ca="1">IF(Tabla1[[#This Row],[Fecha de nac]]="","",IF(Tabla1[[#This Row],[Fecha Finalización]] &gt;=TODAY(), DATEDIF(Tabla1[[#This Row],[Fecha de nac]],TODAY(),"y"), ROUNDDOWN((Tabla1[[#This Row],[Fecha Finalización]] -Tabla1[[#This Row],[Fecha de nac]])/365,0)))</f>
        <v>20</v>
      </c>
      <c r="O21" s="348" t="s">
        <v>80</v>
      </c>
      <c r="P21" s="349" t="s">
        <v>81</v>
      </c>
      <c r="Q21" s="350"/>
      <c r="R21" s="354" t="s">
        <v>73</v>
      </c>
      <c r="S21" s="354" t="s">
        <v>151</v>
      </c>
      <c r="T21" s="354" t="s">
        <v>152</v>
      </c>
      <c r="U21" s="352">
        <f>IF(F21="","",Tabla1[[#This Row],[Fecha Inicio grupo]]+3*7-7)</f>
        <v>45682</v>
      </c>
      <c r="V21" s="353">
        <f>IF(F21="","",EDATE(Tabla1[[#This Row],[Fecha Inicio grupo]],3))</f>
        <v>45758</v>
      </c>
      <c r="W21" s="339" t="s">
        <v>146</v>
      </c>
      <c r="X21" s="34" t="s">
        <v>146</v>
      </c>
      <c r="Y21" s="72" t="s">
        <v>83</v>
      </c>
      <c r="Z21" s="72" t="s">
        <v>88</v>
      </c>
      <c r="AA21" s="72" t="s">
        <v>83</v>
      </c>
      <c r="AB21" s="72" t="s">
        <v>83</v>
      </c>
      <c r="AC21" s="72" t="s">
        <v>83</v>
      </c>
      <c r="AD21" s="72" t="s">
        <v>83</v>
      </c>
      <c r="AE21" s="72" t="s">
        <v>83</v>
      </c>
      <c r="AF21" s="72" t="s">
        <v>88</v>
      </c>
      <c r="AG21" s="72"/>
      <c r="AH21" s="72"/>
      <c r="AI21" s="72"/>
      <c r="AJ21" s="72"/>
      <c r="AK21" s="72"/>
      <c r="AL21" s="72"/>
      <c r="AM21" s="72"/>
      <c r="AN21" s="72"/>
      <c r="AO21" s="139"/>
      <c r="AP21" s="236" t="str">
        <f>IF(F21="","",IFERROR(VLOOKUP(SUBSTITUTE(SUBSTITUTE(Tabla1[[#This Row],[Uso Sistemas]],"T","P"),"N","F"),Parámetros!$M$2:$N$17,2,0),"Completar hasta 3ra sem. para evaluar a Probacionista"))</f>
        <v>Asistió</v>
      </c>
      <c r="AQ21" s="39"/>
      <c r="AR21" s="194"/>
      <c r="AS21" s="39"/>
      <c r="AT21" s="28"/>
      <c r="AU21" s="54"/>
      <c r="AV21" s="54"/>
      <c r="AW21" s="54"/>
      <c r="AX21" s="237">
        <f>IF(V21="","",EOMONTH(EDATE(Tabla1[[#This Row],[Fecha Finalización]],2),0))</f>
        <v>45838</v>
      </c>
      <c r="AY21" s="39"/>
      <c r="AZ21" s="239">
        <f>IF(V21="","",EOMONTH(EDATE(Tabla1[[#This Row],[Fecha Finalización]],3),0))</f>
        <v>45869</v>
      </c>
      <c r="BA21" s="39"/>
      <c r="BB21" s="39"/>
      <c r="BC21" s="229"/>
      <c r="BD21" s="227" t="str">
        <f>IF(F21="","",Tabla1[[#This Row],[sem 01]]&amp;Tabla1[[#This Row],[sem 02]]&amp;Tabla1[[#This Row],[sem 03]])</f>
        <v>PFP</v>
      </c>
      <c r="BE21" s="228" t="str">
        <f>IF(TRIM(F21)="","",$B$1&amp;"-"&amp;SUBSTITUTE(Tabla1[[#This Row],[Mes Inscrito]]," ","")&amp;"-"&amp;SUBSTITUTE(Tabla1[[#This Row],[Dia de clases Inscrito]]," ","")&amp;"-"&amp;SUBSTITUTE(Tabla1[[#This Row],[Horario Inscrito]]," ","")&amp;"-"&amp;Tabla1[[#This Row],[Fecha Inicio grupo]])</f>
        <v>Huancayo-ENERO-SABADOS-7:00pma9:00pm-45668</v>
      </c>
      <c r="BF21" s="241" t="str">
        <f>IF(F21="","",Tabla1[[#This Row],[Curso]])</f>
        <v>Oratoria y Filosofía</v>
      </c>
      <c r="BG21" s="242" t="str">
        <f>+IF(TRIM(F21)="","",$B$1&amp;"-"&amp;TRIM(Tabla1[[#This Row],[Mes Inscrito]])&amp;"-"&amp;TRIM(Tabla1[[#This Row],[Dia de clases Inscrito]])&amp;"-"&amp;TRIM(Tabla1[[#This Row],[Horario Inscrito]])&amp;"-"&amp;TRIM(Tabla1[[#This Row],[Fecha Inicio grupo]])&amp;"-"&amp;TRIM(Tabla1[[#This Row],[Tipo Incrito]]))</f>
        <v>Huancayo-ENERO-SABADOS-7:00pm a 9:00pm-45668-Inscrito Nuevo</v>
      </c>
      <c r="BH21" s="299" t="b">
        <f>IF(F21="","",OR(IFERROR(SEARCH("CG",Tabla1[[#This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1" s="300">
        <f>IF(F21&lt;&gt;"",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21" s="300" t="str">
        <f>IF(F21&lt;&gt;"",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1" s="300" t="str">
        <f>IF(Tabla1[[#This Row],[Fecha Inicio grupo]]="","",IFERROR(VLOOKUP(Tabla1[[#This Row],[Mes de Alta como miembro]],Parámetros!$AM$2:$AN$16,2,0),"01/01/1900"))</f>
        <v>01/01/1900</v>
      </c>
    </row>
    <row r="22" spans="1:63" s="24" customFormat="1" ht="12">
      <c r="A22" s="68">
        <v>15</v>
      </c>
      <c r="B22" s="343" t="s">
        <v>72</v>
      </c>
      <c r="C22" s="339" t="s">
        <v>73</v>
      </c>
      <c r="D22" s="340" t="s">
        <v>141</v>
      </c>
      <c r="E22" s="340" t="s">
        <v>75</v>
      </c>
      <c r="F22" s="341">
        <v>45668</v>
      </c>
      <c r="G22" s="341"/>
      <c r="H22" s="342" t="s">
        <v>157</v>
      </c>
      <c r="I22" s="343" t="s">
        <v>158</v>
      </c>
      <c r="J22" s="343" t="s">
        <v>159</v>
      </c>
      <c r="K22" s="344">
        <v>961357677</v>
      </c>
      <c r="L22" s="345" t="s">
        <v>160</v>
      </c>
      <c r="M22" s="346">
        <v>39024</v>
      </c>
      <c r="N22" s="347">
        <f ca="1">IF(Tabla1[[#This Row],[Fecha de nac]]="","",IF(Tabla1[[#This Row],[Fecha Finalización]] &gt;=TODAY(), DATEDIF(Tabla1[[#This Row],[Fecha de nac]],TODAY(),"y"), ROUNDDOWN((Tabla1[[#This Row],[Fecha Finalización]] -Tabla1[[#This Row],[Fecha de nac]])/365,0)))</f>
        <v>18</v>
      </c>
      <c r="O22" s="348" t="s">
        <v>80</v>
      </c>
      <c r="P22" s="349" t="s">
        <v>81</v>
      </c>
      <c r="Q22" s="350"/>
      <c r="R22" s="349" t="s">
        <v>73</v>
      </c>
      <c r="S22" s="351" t="s">
        <v>151</v>
      </c>
      <c r="T22" s="351" t="s">
        <v>152</v>
      </c>
      <c r="U22" s="352">
        <f>IF(F22="","",Tabla1[[#This Row],[Fecha Inicio grupo]]+3*7-7)</f>
        <v>45682</v>
      </c>
      <c r="V22" s="353">
        <f>IF(F22="","",EDATE(Tabla1[[#This Row],[Fecha Inicio grupo]],3))</f>
        <v>45758</v>
      </c>
      <c r="W22" s="343" t="s">
        <v>146</v>
      </c>
      <c r="X22" s="34" t="s">
        <v>146</v>
      </c>
      <c r="Y22" s="72" t="s">
        <v>88</v>
      </c>
      <c r="Z22" s="72" t="s">
        <v>83</v>
      </c>
      <c r="AA22" s="72" t="s">
        <v>88</v>
      </c>
      <c r="AB22" s="72" t="s">
        <v>83</v>
      </c>
      <c r="AC22" s="72" t="s">
        <v>83</v>
      </c>
      <c r="AD22" s="72" t="s">
        <v>83</v>
      </c>
      <c r="AE22" s="72" t="s">
        <v>88</v>
      </c>
      <c r="AF22" s="72" t="s">
        <v>88</v>
      </c>
      <c r="AG22" s="72"/>
      <c r="AH22" s="72"/>
      <c r="AI22" s="72"/>
      <c r="AJ22" s="72"/>
      <c r="AK22" s="72"/>
      <c r="AL22" s="72"/>
      <c r="AM22" s="72"/>
      <c r="AN22" s="72"/>
      <c r="AO22" s="139"/>
      <c r="AP22" s="236" t="str">
        <f>IF(F22="","",IFERROR(VLOOKUP(SUBSTITUTE(SUBSTITUTE(Tabla1[[#This Row],[Uso Sistemas]],"T","P"),"N","F"),Parámetros!$M$2:$N$17,2,0),"Completar hasta 3ra sem. para evaluar a Probacionista"))</f>
        <v>No Asistió</v>
      </c>
      <c r="AQ22" s="39"/>
      <c r="AR22" s="194"/>
      <c r="AS22" s="39"/>
      <c r="AT22" s="28"/>
      <c r="AU22" s="54"/>
      <c r="AV22" s="54"/>
      <c r="AW22" s="54"/>
      <c r="AX22" s="237">
        <f>IF(V22="","",EOMONTH(EDATE(Tabla1[[#This Row],[Fecha Finalización]],2),0))</f>
        <v>45838</v>
      </c>
      <c r="AY22" s="39"/>
      <c r="AZ22" s="239">
        <f>IF(V22="","",EOMONTH(EDATE(Tabla1[[#This Row],[Fecha Finalización]],3),0))</f>
        <v>45869</v>
      </c>
      <c r="BA22" s="39"/>
      <c r="BB22" s="39"/>
      <c r="BC22" s="229"/>
      <c r="BD22" s="227" t="str">
        <f>IF(F22="","",Tabla1[[#This Row],[sem 01]]&amp;Tabla1[[#This Row],[sem 02]]&amp;Tabla1[[#This Row],[sem 03]])</f>
        <v>FPF</v>
      </c>
      <c r="BE22" s="228" t="str">
        <f>IF(TRIM(F22)="","",$B$1&amp;"-"&amp;SUBSTITUTE(Tabla1[[#This Row],[Mes Inscrito]]," ","")&amp;"-"&amp;SUBSTITUTE(Tabla1[[#This Row],[Dia de clases Inscrito]]," ","")&amp;"-"&amp;SUBSTITUTE(Tabla1[[#This Row],[Horario Inscrito]]," ","")&amp;"-"&amp;Tabla1[[#This Row],[Fecha Inicio grupo]])</f>
        <v>Huancayo-ENERO-SABADOS-7:00pma9:00pm-45668</v>
      </c>
      <c r="BF22" s="241" t="str">
        <f>IF(F22="","",Tabla1[[#This Row],[Curso]])</f>
        <v>Oratoria y Filosofía</v>
      </c>
      <c r="BG22" s="242" t="str">
        <f>+IF(TRIM(F22)="","",$B$1&amp;"-"&amp;TRIM(Tabla1[[#This Row],[Mes Inscrito]])&amp;"-"&amp;TRIM(Tabla1[[#This Row],[Dia de clases Inscrito]])&amp;"-"&amp;TRIM(Tabla1[[#This Row],[Horario Inscrito]])&amp;"-"&amp;TRIM(Tabla1[[#This Row],[Fecha Inicio grupo]])&amp;"-"&amp;TRIM(Tabla1[[#This Row],[Tipo Incrito]]))</f>
        <v>Huancayo-ENERO-SABADOS-7:00pm a 9:00pm-45668-Inscrito Nuevo</v>
      </c>
      <c r="BH22" s="299" t="b">
        <f>IF(F22="","",OR(IFERROR(SEARCH("CG",Tabla1[[#This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2" s="300">
        <f>IF(F22&lt;&gt;"",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22" s="300" t="str">
        <f>IF(F22&lt;&gt;"",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2" s="300" t="str">
        <f>IF(Tabla1[[#This Row],[Fecha Inicio grupo]]="","",IFERROR(VLOOKUP(Tabla1[[#This Row],[Mes de Alta como miembro]],Parámetros!$AM$2:$AN$16,2,0),"01/01/1900"))</f>
        <v>01/01/1900</v>
      </c>
    </row>
    <row r="23" spans="1:63" s="24" customFormat="1" ht="13.9">
      <c r="A23" s="68">
        <v>16</v>
      </c>
      <c r="B23" s="343" t="s">
        <v>72</v>
      </c>
      <c r="C23" s="339" t="s">
        <v>73</v>
      </c>
      <c r="D23" s="340" t="s">
        <v>141</v>
      </c>
      <c r="E23" s="340" t="s">
        <v>75</v>
      </c>
      <c r="F23" s="341">
        <v>45668</v>
      </c>
      <c r="G23" s="341"/>
      <c r="H23" s="342" t="s">
        <v>161</v>
      </c>
      <c r="I23" s="343" t="s">
        <v>162</v>
      </c>
      <c r="J23" s="343" t="s">
        <v>163</v>
      </c>
      <c r="K23" s="344">
        <v>942860938</v>
      </c>
      <c r="L23" s="345" t="s">
        <v>164</v>
      </c>
      <c r="M23" s="346">
        <v>39088</v>
      </c>
      <c r="N23" s="347">
        <f ca="1">IF(Tabla1[[#This Row],[Fecha de nac]]="","",IF(Tabla1[[#This Row],[Fecha Finalización]] &gt;=TODAY(), DATEDIF(Tabla1[[#This Row],[Fecha de nac]],TODAY(),"y"), ROUNDDOWN((Tabla1[[#This Row],[Fecha Finalización]] -Tabla1[[#This Row],[Fecha de nac]])/365,0)))</f>
        <v>18</v>
      </c>
      <c r="O23" s="348" t="s">
        <v>80</v>
      </c>
      <c r="P23" s="349" t="s">
        <v>81</v>
      </c>
      <c r="Q23" s="350"/>
      <c r="R23" s="349" t="s">
        <v>73</v>
      </c>
      <c r="S23" s="351" t="s">
        <v>151</v>
      </c>
      <c r="T23" s="351" t="s">
        <v>152</v>
      </c>
      <c r="U23" s="355">
        <f>IF(F23="","",Tabla1[[#This Row],[Fecha Inicio grupo]]+3*7-7)</f>
        <v>45682</v>
      </c>
      <c r="V23" s="353">
        <f>IF(F23="","",EDATE(Tabla1[[#This Row],[Fecha Inicio grupo]],3))</f>
        <v>45758</v>
      </c>
      <c r="W23" s="343" t="s">
        <v>146</v>
      </c>
      <c r="X23" s="28" t="s">
        <v>146</v>
      </c>
      <c r="Y23" s="72" t="s">
        <v>83</v>
      </c>
      <c r="Z23" s="72" t="s">
        <v>83</v>
      </c>
      <c r="AA23" s="72" t="s">
        <v>83</v>
      </c>
      <c r="AB23" s="72" t="s">
        <v>83</v>
      </c>
      <c r="AC23" s="72" t="s">
        <v>83</v>
      </c>
      <c r="AD23" s="72" t="s">
        <v>83</v>
      </c>
      <c r="AE23" s="72" t="s">
        <v>83</v>
      </c>
      <c r="AF23" s="72" t="s">
        <v>88</v>
      </c>
      <c r="AG23" s="72"/>
      <c r="AH23" s="72"/>
      <c r="AI23" s="72"/>
      <c r="AJ23" s="72"/>
      <c r="AK23" s="72"/>
      <c r="AL23" s="72"/>
      <c r="AM23" s="72"/>
      <c r="AN23" s="72"/>
      <c r="AO23" s="139"/>
      <c r="AP23" s="236" t="str">
        <f>IF(F23="","",IFERROR(VLOOKUP(SUBSTITUTE(SUBSTITUTE(Tabla1[[#This Row],[Uso Sistemas]],"T","P"),"N","F"),Parámetros!$M$2:$N$17,2,0),"Completar hasta 3ra sem. para evaluar a Probacionista"))</f>
        <v>Asistió</v>
      </c>
      <c r="AQ23" s="39"/>
      <c r="AR23" s="194"/>
      <c r="AS23" s="39"/>
      <c r="AT23" s="28"/>
      <c r="AU23" s="55"/>
      <c r="AV23" s="55"/>
      <c r="AW23" s="55"/>
      <c r="AX23" s="238">
        <f>IF(V23="","",EOMONTH(EDATE(Tabla1[[#This Row],[Fecha Finalización]],2),0))</f>
        <v>45838</v>
      </c>
      <c r="AY23" s="39"/>
      <c r="AZ23" s="239">
        <f>IF(V23="","",EOMONTH(EDATE(Tabla1[[#This Row],[Fecha Finalización]],3),0))</f>
        <v>45869</v>
      </c>
      <c r="BA23" s="39"/>
      <c r="BB23" s="39"/>
      <c r="BC23" s="229"/>
      <c r="BD23" s="227" t="str">
        <f>IF(F23="","",Tabla1[[#This Row],[sem 01]]&amp;Tabla1[[#This Row],[sem 02]]&amp;Tabla1[[#This Row],[sem 03]])</f>
        <v>PPP</v>
      </c>
      <c r="BE23" s="228" t="str">
        <f>IF(TRIM(F23)="","",$B$1&amp;"-"&amp;SUBSTITUTE(Tabla1[[#This Row],[Mes Inscrito]]," ","")&amp;"-"&amp;SUBSTITUTE(Tabla1[[#This Row],[Dia de clases Inscrito]]," ","")&amp;"-"&amp;SUBSTITUTE(Tabla1[[#This Row],[Horario Inscrito]]," ","")&amp;"-"&amp;Tabla1[[#This Row],[Fecha Inicio grupo]])</f>
        <v>Huancayo-ENERO-SABADOS-7:00pma9:00pm-45668</v>
      </c>
      <c r="BF23" s="241" t="str">
        <f>IF(F23="","",Tabla1[[#This Row],[Curso]])</f>
        <v>Oratoria y Filosofía</v>
      </c>
      <c r="BG23" s="242" t="str">
        <f>+IF(TRIM(F23)="","",$B$1&amp;"-"&amp;TRIM(Tabla1[[#This Row],[Mes Inscrito]])&amp;"-"&amp;TRIM(Tabla1[[#This Row],[Dia de clases Inscrito]])&amp;"-"&amp;TRIM(Tabla1[[#This Row],[Horario Inscrito]])&amp;"-"&amp;TRIM(Tabla1[[#This Row],[Fecha Inicio grupo]])&amp;"-"&amp;TRIM(Tabla1[[#This Row],[Tipo Incrito]]))</f>
        <v>Huancayo-ENERO-SABADOS-7:00pm a 9:00pm-45668-Inscrito Nuevo</v>
      </c>
      <c r="BH23" s="299" t="b">
        <f>IF(F23="","",OR(IFERROR(SEARCH("CG",Tabla1[[#This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3" s="300">
        <f>IF(F23&lt;&gt;"",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23" s="300" t="str">
        <f>IF(F23&lt;&gt;"",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3" s="300" t="str">
        <f>IF(Tabla1[[#This Row],[Fecha Inicio grupo]]="","",IFERROR(VLOOKUP(Tabla1[[#This Row],[Mes de Alta como miembro]],Parámetros!$AM$2:$AN$16,2,0),"01/01/1900"))</f>
        <v>01/01/1900</v>
      </c>
    </row>
    <row r="24" spans="1:63" s="24" customFormat="1" ht="13.9">
      <c r="A24" s="68">
        <v>17</v>
      </c>
      <c r="B24" s="343" t="s">
        <v>72</v>
      </c>
      <c r="C24" s="339" t="s">
        <v>73</v>
      </c>
      <c r="D24" s="340" t="s">
        <v>141</v>
      </c>
      <c r="E24" s="340" t="s">
        <v>75</v>
      </c>
      <c r="F24" s="341">
        <v>45668</v>
      </c>
      <c r="G24" s="341"/>
      <c r="H24" s="342" t="s">
        <v>165</v>
      </c>
      <c r="I24" s="343" t="s">
        <v>166</v>
      </c>
      <c r="J24" s="343" t="s">
        <v>167</v>
      </c>
      <c r="K24" s="344">
        <v>906905577</v>
      </c>
      <c r="L24" s="345" t="s">
        <v>168</v>
      </c>
      <c r="M24" s="346">
        <v>34029</v>
      </c>
      <c r="N24" s="347">
        <f ca="1">IF(Tabla1[[#This Row],[Fecha de nac]]="","",IF(Tabla1[[#This Row],[Fecha Finalización]] &gt;=TODAY(), DATEDIF(Tabla1[[#This Row],[Fecha de nac]],TODAY(),"y"), ROUNDDOWN((Tabla1[[#This Row],[Fecha Finalización]] -Tabla1[[#This Row],[Fecha de nac]])/365,0)))</f>
        <v>32</v>
      </c>
      <c r="O24" s="348" t="s">
        <v>80</v>
      </c>
      <c r="P24" s="349" t="s">
        <v>81</v>
      </c>
      <c r="Q24" s="350"/>
      <c r="R24" s="354" t="s">
        <v>73</v>
      </c>
      <c r="S24" s="354" t="s">
        <v>151</v>
      </c>
      <c r="T24" s="354" t="s">
        <v>152</v>
      </c>
      <c r="U24" s="355">
        <f>IF(F24="","",Tabla1[[#This Row],[Fecha Inicio grupo]]+3*7-7)</f>
        <v>45682</v>
      </c>
      <c r="V24" s="353">
        <f>IF(F24="","",EDATE(Tabla1[[#This Row],[Fecha Inicio grupo]],3))</f>
        <v>45758</v>
      </c>
      <c r="W24" s="356" t="s">
        <v>146</v>
      </c>
      <c r="X24" s="29" t="s">
        <v>146</v>
      </c>
      <c r="Y24" s="72" t="s">
        <v>83</v>
      </c>
      <c r="Z24" s="72" t="s">
        <v>88</v>
      </c>
      <c r="AA24" s="72" t="s">
        <v>83</v>
      </c>
      <c r="AB24" s="72" t="s">
        <v>83</v>
      </c>
      <c r="AC24" s="72" t="s">
        <v>83</v>
      </c>
      <c r="AD24" s="72" t="s">
        <v>83</v>
      </c>
      <c r="AE24" s="72" t="s">
        <v>83</v>
      </c>
      <c r="AF24" s="72" t="s">
        <v>83</v>
      </c>
      <c r="AG24" s="72"/>
      <c r="AH24" s="72"/>
      <c r="AI24" s="72"/>
      <c r="AJ24" s="72"/>
      <c r="AK24" s="72"/>
      <c r="AL24" s="72"/>
      <c r="AM24" s="72"/>
      <c r="AN24" s="72"/>
      <c r="AO24" s="139"/>
      <c r="AP24" s="236" t="str">
        <f>IF(F24="","",IFERROR(VLOOKUP(SUBSTITUTE(SUBSTITUTE(Tabla1[[#This Row],[Uso Sistemas]],"T","P"),"N","F"),Parámetros!$M$2:$N$17,2,0),"Completar hasta 3ra sem. para evaluar a Probacionista"))</f>
        <v>Asistió</v>
      </c>
      <c r="AQ24" s="39"/>
      <c r="AR24" s="194"/>
      <c r="AS24" s="39"/>
      <c r="AT24" s="28"/>
      <c r="AU24" s="55"/>
      <c r="AV24" s="55"/>
      <c r="AW24" s="55"/>
      <c r="AX24" s="238">
        <f>IF(V24="","",EOMONTH(EDATE(Tabla1[[#This Row],[Fecha Finalización]],2),0))</f>
        <v>45838</v>
      </c>
      <c r="AY24" s="39"/>
      <c r="AZ24" s="239">
        <f>IF(V24="","",EOMONTH(EDATE(Tabla1[[#This Row],[Fecha Finalización]],3),0))</f>
        <v>45869</v>
      </c>
      <c r="BA24" s="39"/>
      <c r="BB24" s="39"/>
      <c r="BC24" s="229"/>
      <c r="BD24" s="227" t="str">
        <f>IF(F24="","",Tabla1[[#This Row],[sem 01]]&amp;Tabla1[[#This Row],[sem 02]]&amp;Tabla1[[#This Row],[sem 03]])</f>
        <v>PFP</v>
      </c>
      <c r="BE24" s="228" t="str">
        <f>IF(TRIM(F24)="","",$B$1&amp;"-"&amp;SUBSTITUTE(Tabla1[[#This Row],[Mes Inscrito]]," ","")&amp;"-"&amp;SUBSTITUTE(Tabla1[[#This Row],[Dia de clases Inscrito]]," ","")&amp;"-"&amp;SUBSTITUTE(Tabla1[[#This Row],[Horario Inscrito]]," ","")&amp;"-"&amp;Tabla1[[#This Row],[Fecha Inicio grupo]])</f>
        <v>Huancayo-ENERO-SABADOS-7:00pma9:00pm-45668</v>
      </c>
      <c r="BF24" s="241" t="str">
        <f>IF(F24="","",Tabla1[[#This Row],[Curso]])</f>
        <v>Oratoria y Filosofía</v>
      </c>
      <c r="BG24" s="242" t="str">
        <f>+IF(TRIM(F24)="","",$B$1&amp;"-"&amp;TRIM(Tabla1[[#This Row],[Mes Inscrito]])&amp;"-"&amp;TRIM(Tabla1[[#This Row],[Dia de clases Inscrito]])&amp;"-"&amp;TRIM(Tabla1[[#This Row],[Horario Inscrito]])&amp;"-"&amp;TRIM(Tabla1[[#This Row],[Fecha Inicio grupo]])&amp;"-"&amp;TRIM(Tabla1[[#This Row],[Tipo Incrito]]))</f>
        <v>Huancayo-ENERO-SABADOS-7:00pm a 9:00pm-45668-Inscrito Nuevo</v>
      </c>
      <c r="BH24" s="299" t="b">
        <f>IF(F24="","",OR(IFERROR(SEARCH("CG",Tabla1[[#This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4" s="300">
        <f>IF(F24&lt;&gt;"",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24" s="300" t="str">
        <f>IF(F24&lt;&gt;"",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4" s="300" t="str">
        <f>IF(Tabla1[[#This Row],[Fecha Inicio grupo]]="","",IFERROR(VLOOKUP(Tabla1[[#This Row],[Mes de Alta como miembro]],Parámetros!$AM$2:$AN$16,2,0),"01/01/1900"))</f>
        <v>01/01/1900</v>
      </c>
    </row>
    <row r="25" spans="1:63" s="24" customFormat="1" ht="13.9">
      <c r="A25" s="68">
        <v>18</v>
      </c>
      <c r="B25" s="356" t="s">
        <v>72</v>
      </c>
      <c r="C25" s="339" t="s">
        <v>73</v>
      </c>
      <c r="D25" s="340" t="s">
        <v>141</v>
      </c>
      <c r="E25" s="340" t="s">
        <v>75</v>
      </c>
      <c r="F25" s="341">
        <v>45668</v>
      </c>
      <c r="G25" s="341"/>
      <c r="H25" s="342" t="s">
        <v>169</v>
      </c>
      <c r="I25" s="340" t="s">
        <v>170</v>
      </c>
      <c r="J25" s="343" t="s">
        <v>167</v>
      </c>
      <c r="K25" s="344">
        <v>974683061</v>
      </c>
      <c r="L25" s="345" t="s">
        <v>171</v>
      </c>
      <c r="M25" s="346">
        <v>38198</v>
      </c>
      <c r="N25" s="347">
        <f ca="1">IF(Tabla1[[#This Row],[Fecha de nac]]="","",IF(Tabla1[[#This Row],[Fecha Finalización]] &gt;=TODAY(), DATEDIF(Tabla1[[#This Row],[Fecha de nac]],TODAY(),"y"), ROUNDDOWN((Tabla1[[#This Row],[Fecha Finalización]] -Tabla1[[#This Row],[Fecha de nac]])/365,0)))</f>
        <v>20</v>
      </c>
      <c r="O25" s="357" t="s">
        <v>80</v>
      </c>
      <c r="P25" s="339" t="s">
        <v>81</v>
      </c>
      <c r="Q25" s="358"/>
      <c r="R25" s="358" t="s">
        <v>73</v>
      </c>
      <c r="S25" s="358" t="s">
        <v>151</v>
      </c>
      <c r="T25" s="358" t="s">
        <v>152</v>
      </c>
      <c r="U25" s="359">
        <f>IF(F25="","",Tabla1[[#This Row],[Fecha Inicio grupo]]+3*7-7)</f>
        <v>45682</v>
      </c>
      <c r="V25" s="341">
        <f>IF(F25="","",EDATE(Tabla1[[#This Row],[Fecha Inicio grupo]],3))</f>
        <v>45758</v>
      </c>
      <c r="W25" s="356" t="s">
        <v>146</v>
      </c>
      <c r="X25" s="29" t="s">
        <v>146</v>
      </c>
      <c r="Y25" s="72" t="s">
        <v>83</v>
      </c>
      <c r="Z25" s="72" t="s">
        <v>83</v>
      </c>
      <c r="AA25" s="72" t="s">
        <v>83</v>
      </c>
      <c r="AB25" s="72" t="s">
        <v>83</v>
      </c>
      <c r="AC25" s="72" t="s">
        <v>83</v>
      </c>
      <c r="AD25" s="72" t="s">
        <v>83</v>
      </c>
      <c r="AE25" s="72" t="s">
        <v>83</v>
      </c>
      <c r="AF25" s="72" t="s">
        <v>83</v>
      </c>
      <c r="AG25" s="72"/>
      <c r="AH25" s="72"/>
      <c r="AI25" s="72"/>
      <c r="AJ25" s="72"/>
      <c r="AK25" s="72"/>
      <c r="AL25" s="72"/>
      <c r="AM25" s="72"/>
      <c r="AN25" s="72"/>
      <c r="AO25" s="139"/>
      <c r="AP25" s="236" t="str">
        <f>IF(F25="","",IFERROR(VLOOKUP(SUBSTITUTE(SUBSTITUTE(Tabla1[[#This Row],[Uso Sistemas]],"T","P"),"N","F"),Parámetros!$M$2:$N$17,2,0),"Completar hasta 3ra sem. para evaluar a Probacionista"))</f>
        <v>Asistió</v>
      </c>
      <c r="AQ25" s="39"/>
      <c r="AR25" s="194"/>
      <c r="AS25" s="39"/>
      <c r="AT25" s="28"/>
      <c r="AU25" s="55"/>
      <c r="AV25" s="55"/>
      <c r="AW25" s="55"/>
      <c r="AX25" s="238">
        <f>IF(V25="","",EOMONTH(EDATE(Tabla1[[#This Row],[Fecha Finalización]],2),0))</f>
        <v>45838</v>
      </c>
      <c r="AY25" s="39"/>
      <c r="AZ25" s="239">
        <f>IF(V25="","",EOMONTH(EDATE(Tabla1[[#This Row],[Fecha Finalización]],3),0))</f>
        <v>45869</v>
      </c>
      <c r="BA25" s="39"/>
      <c r="BB25" s="39"/>
      <c r="BC25" s="229"/>
      <c r="BD25" s="227" t="str">
        <f>IF(F25="","",Tabla1[[#This Row],[sem 01]]&amp;Tabla1[[#This Row],[sem 02]]&amp;Tabla1[[#This Row],[sem 03]])</f>
        <v>PPP</v>
      </c>
      <c r="BE25" s="228" t="str">
        <f>IF(TRIM(F25)="","",$B$1&amp;"-"&amp;SUBSTITUTE(Tabla1[[#This Row],[Mes Inscrito]]," ","")&amp;"-"&amp;SUBSTITUTE(Tabla1[[#This Row],[Dia de clases Inscrito]]," ","")&amp;"-"&amp;SUBSTITUTE(Tabla1[[#This Row],[Horario Inscrito]]," ","")&amp;"-"&amp;Tabla1[[#This Row],[Fecha Inicio grupo]])</f>
        <v>Huancayo-ENERO-SABADOS-7:00pma9:00pm-45668</v>
      </c>
      <c r="BF25" s="241" t="str">
        <f>IF(F25="","",Tabla1[[#This Row],[Curso]])</f>
        <v>Oratoria y Filosofía</v>
      </c>
      <c r="BG25" s="242" t="str">
        <f>+IF(TRIM(F25)="","",$B$1&amp;"-"&amp;TRIM(Tabla1[[#This Row],[Mes Inscrito]])&amp;"-"&amp;TRIM(Tabla1[[#This Row],[Dia de clases Inscrito]])&amp;"-"&amp;TRIM(Tabla1[[#This Row],[Horario Inscrito]])&amp;"-"&amp;TRIM(Tabla1[[#This Row],[Fecha Inicio grupo]])&amp;"-"&amp;TRIM(Tabla1[[#This Row],[Tipo Incrito]]))</f>
        <v>Huancayo-ENERO-SABADOS-7:00pm a 9:00pm-45668-Inscrito Nuevo</v>
      </c>
      <c r="BH25" s="299" t="b">
        <f>IF(F25="","",OR(IFERROR(SEARCH("CG",Tabla1[[#This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5" s="300">
        <f>IF(F25&lt;&gt;"",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25" s="300" t="str">
        <f>IF(F25&lt;&gt;"",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5" s="300" t="str">
        <f>IF(Tabla1[[#This Row],[Fecha Inicio grupo]]="","",IFERROR(VLOOKUP(Tabla1[[#This Row],[Mes de Alta como miembro]],Parámetros!$AM$2:$AN$16,2,0),"01/01/1900"))</f>
        <v>01/01/1900</v>
      </c>
    </row>
    <row r="26" spans="1:63" s="24" customFormat="1" ht="13.9">
      <c r="A26" s="68">
        <v>19</v>
      </c>
      <c r="B26" s="343" t="s">
        <v>72</v>
      </c>
      <c r="C26" s="339" t="s">
        <v>73</v>
      </c>
      <c r="D26" s="340" t="s">
        <v>141</v>
      </c>
      <c r="E26" s="340" t="s">
        <v>75</v>
      </c>
      <c r="F26" s="341">
        <v>45668</v>
      </c>
      <c r="G26" s="341"/>
      <c r="H26" s="342" t="s">
        <v>172</v>
      </c>
      <c r="I26" s="343" t="s">
        <v>173</v>
      </c>
      <c r="J26" s="343" t="s">
        <v>174</v>
      </c>
      <c r="K26" s="344">
        <v>988117219</v>
      </c>
      <c r="L26" s="345" t="s">
        <v>175</v>
      </c>
      <c r="M26" s="346">
        <v>38569</v>
      </c>
      <c r="N26" s="347">
        <f ca="1">IF(Tabla1[[#This Row],[Fecha de nac]]="","",IF(Tabla1[[#This Row],[Fecha Finalización]] &gt;=TODAY(), DATEDIF(Tabla1[[#This Row],[Fecha de nac]],TODAY(),"y"), ROUNDDOWN((Tabla1[[#This Row],[Fecha Finalización]] -Tabla1[[#This Row],[Fecha de nac]])/365,0)))</f>
        <v>19</v>
      </c>
      <c r="O26" s="357" t="s">
        <v>80</v>
      </c>
      <c r="P26" s="360" t="s">
        <v>81</v>
      </c>
      <c r="Q26" s="361"/>
      <c r="R26" s="361" t="s">
        <v>73</v>
      </c>
      <c r="S26" s="361" t="s">
        <v>151</v>
      </c>
      <c r="T26" s="361" t="s">
        <v>152</v>
      </c>
      <c r="U26" s="362">
        <f>IF(F26="","",Tabla1[[#This Row],[Fecha Inicio grupo]]+3*7-7)</f>
        <v>45682</v>
      </c>
      <c r="V26" s="341">
        <f>IF(F26="","",EDATE(Tabla1[[#This Row],[Fecha Inicio grupo]],3))</f>
        <v>45758</v>
      </c>
      <c r="W26" s="356" t="s">
        <v>146</v>
      </c>
      <c r="X26" s="29" t="s">
        <v>146</v>
      </c>
      <c r="Y26" s="72" t="s">
        <v>83</v>
      </c>
      <c r="Z26" s="72" t="s">
        <v>88</v>
      </c>
      <c r="AA26" s="72" t="s">
        <v>83</v>
      </c>
      <c r="AB26" s="72" t="s">
        <v>83</v>
      </c>
      <c r="AC26" s="72" t="s">
        <v>83</v>
      </c>
      <c r="AD26" s="72" t="s">
        <v>88</v>
      </c>
      <c r="AE26" s="72" t="s">
        <v>83</v>
      </c>
      <c r="AF26" s="72" t="s">
        <v>88</v>
      </c>
      <c r="AG26" s="72"/>
      <c r="AH26" s="72"/>
      <c r="AI26" s="72"/>
      <c r="AJ26" s="72"/>
      <c r="AK26" s="72"/>
      <c r="AL26" s="72"/>
      <c r="AM26" s="72"/>
      <c r="AN26" s="72"/>
      <c r="AO26" s="139"/>
      <c r="AP26" s="236" t="str">
        <f>IF(F26="","",IFERROR(VLOOKUP(SUBSTITUTE(SUBSTITUTE(Tabla1[[#This Row],[Uso Sistemas]],"T","P"),"N","F"),Parámetros!$M$2:$N$17,2,0),"Completar hasta 3ra sem. para evaluar a Probacionista"))</f>
        <v>Asistió</v>
      </c>
      <c r="AQ26" s="39"/>
      <c r="AR26" s="194"/>
      <c r="AS26" s="39"/>
      <c r="AT26" s="28"/>
      <c r="AU26" s="55"/>
      <c r="AV26" s="55"/>
      <c r="AW26" s="55"/>
      <c r="AX26" s="238">
        <f>IF(V26="","",EOMONTH(EDATE(Tabla1[[#This Row],[Fecha Finalización]],2),0))</f>
        <v>45838</v>
      </c>
      <c r="AY26" s="39"/>
      <c r="AZ26" s="239">
        <f>IF(V26="","",EOMONTH(EDATE(Tabla1[[#This Row],[Fecha Finalización]],3),0))</f>
        <v>45869</v>
      </c>
      <c r="BA26" s="39"/>
      <c r="BB26" s="39"/>
      <c r="BC26" s="229"/>
      <c r="BD26" s="227" t="str">
        <f>IF(F26="","",Tabla1[[#This Row],[sem 01]]&amp;Tabla1[[#This Row],[sem 02]]&amp;Tabla1[[#This Row],[sem 03]])</f>
        <v>PFP</v>
      </c>
      <c r="BE26" s="228" t="str">
        <f>IF(TRIM(F26)="","",$B$1&amp;"-"&amp;SUBSTITUTE(Tabla1[[#This Row],[Mes Inscrito]]," ","")&amp;"-"&amp;SUBSTITUTE(Tabla1[[#This Row],[Dia de clases Inscrito]]," ","")&amp;"-"&amp;SUBSTITUTE(Tabla1[[#This Row],[Horario Inscrito]]," ","")&amp;"-"&amp;Tabla1[[#This Row],[Fecha Inicio grupo]])</f>
        <v>Huancayo-ENERO-SABADOS-7:00pma9:00pm-45668</v>
      </c>
      <c r="BF26" s="241" t="str">
        <f>IF(F26="","",Tabla1[[#This Row],[Curso]])</f>
        <v>Oratoria y Filosofía</v>
      </c>
      <c r="BG26" s="242" t="str">
        <f>+IF(TRIM(F26)="","",$B$1&amp;"-"&amp;TRIM(Tabla1[[#This Row],[Mes Inscrito]])&amp;"-"&amp;TRIM(Tabla1[[#This Row],[Dia de clases Inscrito]])&amp;"-"&amp;TRIM(Tabla1[[#This Row],[Horario Inscrito]])&amp;"-"&amp;TRIM(Tabla1[[#This Row],[Fecha Inicio grupo]])&amp;"-"&amp;TRIM(Tabla1[[#This Row],[Tipo Incrito]]))</f>
        <v>Huancayo-ENERO-SABADOS-7:00pm a 9:00pm-45668-Inscrito Nuevo</v>
      </c>
      <c r="BH26" s="299" t="b">
        <f>IF(F26="","",OR(IFERROR(SEARCH("CG",Tabla1[[#This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6" s="300">
        <f>IF(F26&lt;&gt;"",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26" s="300" t="str">
        <f>IF(F26&lt;&gt;"",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6" s="300" t="str">
        <f>IF(Tabla1[[#This Row],[Fecha Inicio grupo]]="","",IFERROR(VLOOKUP(Tabla1[[#This Row],[Mes de Alta como miembro]],Parámetros!$AM$2:$AN$16,2,0),"01/01/1900"))</f>
        <v>01/01/1900</v>
      </c>
    </row>
    <row r="27" spans="1:63" s="24" customFormat="1" ht="13.9">
      <c r="A27" s="68">
        <v>20</v>
      </c>
      <c r="B27" s="356" t="s">
        <v>72</v>
      </c>
      <c r="C27" s="339" t="s">
        <v>73</v>
      </c>
      <c r="D27" s="340" t="s">
        <v>141</v>
      </c>
      <c r="E27" s="340" t="s">
        <v>75</v>
      </c>
      <c r="F27" s="341">
        <v>45668</v>
      </c>
      <c r="G27" s="341"/>
      <c r="H27" s="342" t="s">
        <v>176</v>
      </c>
      <c r="I27" s="340" t="s">
        <v>177</v>
      </c>
      <c r="J27" s="343" t="s">
        <v>178</v>
      </c>
      <c r="K27" s="344">
        <v>902490167</v>
      </c>
      <c r="L27" s="345" t="s">
        <v>179</v>
      </c>
      <c r="M27" s="346">
        <v>34245</v>
      </c>
      <c r="N27" s="347">
        <f ca="1">IF(Tabla1[[#This Row],[Fecha de nac]]="","",IF(Tabla1[[#This Row],[Fecha Finalización]] &gt;=TODAY(), DATEDIF(Tabla1[[#This Row],[Fecha de nac]],TODAY(),"y"), ROUNDDOWN((Tabla1[[#This Row],[Fecha Finalización]] -Tabla1[[#This Row],[Fecha de nac]])/365,0)))</f>
        <v>31</v>
      </c>
      <c r="O27" s="357" t="s">
        <v>80</v>
      </c>
      <c r="P27" s="339" t="s">
        <v>81</v>
      </c>
      <c r="Q27" s="358"/>
      <c r="R27" s="358" t="s">
        <v>73</v>
      </c>
      <c r="S27" s="358" t="s">
        <v>151</v>
      </c>
      <c r="T27" s="358" t="s">
        <v>152</v>
      </c>
      <c r="U27" s="359">
        <f>IF(F27="","",Tabla1[[#This Row],[Fecha Inicio grupo]]+3*7-7)</f>
        <v>45682</v>
      </c>
      <c r="V27" s="341">
        <f>IF(F27="","",EDATE(Tabla1[[#This Row],[Fecha Inicio grupo]],3))</f>
        <v>45758</v>
      </c>
      <c r="W27" s="356" t="s">
        <v>146</v>
      </c>
      <c r="X27" s="29" t="s">
        <v>146</v>
      </c>
      <c r="Y27" s="72" t="s">
        <v>83</v>
      </c>
      <c r="Z27" s="72" t="s">
        <v>83</v>
      </c>
      <c r="AA27" s="72" t="s">
        <v>83</v>
      </c>
      <c r="AB27" s="72" t="s">
        <v>83</v>
      </c>
      <c r="AC27" s="72" t="s">
        <v>83</v>
      </c>
      <c r="AD27" s="72" t="s">
        <v>83</v>
      </c>
      <c r="AE27" s="72" t="s">
        <v>88</v>
      </c>
      <c r="AF27" s="72" t="s">
        <v>88</v>
      </c>
      <c r="AG27" s="72"/>
      <c r="AH27" s="72"/>
      <c r="AI27" s="72"/>
      <c r="AJ27" s="72"/>
      <c r="AK27" s="72"/>
      <c r="AL27" s="72"/>
      <c r="AM27" s="72"/>
      <c r="AN27" s="72"/>
      <c r="AO27" s="139"/>
      <c r="AP27" s="236" t="str">
        <f>IF(F27="","",IFERROR(VLOOKUP(SUBSTITUTE(SUBSTITUTE(Tabla1[[#This Row],[Uso Sistemas]],"T","P"),"N","F"),Parámetros!$M$2:$N$17,2,0),"Completar hasta 3ra sem. para evaluar a Probacionista"))</f>
        <v>Asistió</v>
      </c>
      <c r="AQ27" s="39"/>
      <c r="AR27" s="194"/>
      <c r="AS27" s="39"/>
      <c r="AT27" s="28"/>
      <c r="AU27" s="55"/>
      <c r="AV27" s="55"/>
      <c r="AW27" s="55"/>
      <c r="AX27" s="238">
        <f>IF(V27="","",EOMONTH(EDATE(Tabla1[[#This Row],[Fecha Finalización]],2),0))</f>
        <v>45838</v>
      </c>
      <c r="AY27" s="39"/>
      <c r="AZ27" s="239">
        <f>IF(V27="","",EOMONTH(EDATE(Tabla1[[#This Row],[Fecha Finalización]],3),0))</f>
        <v>45869</v>
      </c>
      <c r="BA27" s="39"/>
      <c r="BB27" s="39"/>
      <c r="BC27" s="229"/>
      <c r="BD27" s="227" t="str">
        <f>IF(F27="","",Tabla1[[#This Row],[sem 01]]&amp;Tabla1[[#This Row],[sem 02]]&amp;Tabla1[[#This Row],[sem 03]])</f>
        <v>PPP</v>
      </c>
      <c r="BE27" s="228" t="str">
        <f>IF(TRIM(F27)="","",$B$1&amp;"-"&amp;SUBSTITUTE(Tabla1[[#This Row],[Mes Inscrito]]," ","")&amp;"-"&amp;SUBSTITUTE(Tabla1[[#This Row],[Dia de clases Inscrito]]," ","")&amp;"-"&amp;SUBSTITUTE(Tabla1[[#This Row],[Horario Inscrito]]," ","")&amp;"-"&amp;Tabla1[[#This Row],[Fecha Inicio grupo]])</f>
        <v>Huancayo-ENERO-SABADOS-7:00pma9:00pm-45668</v>
      </c>
      <c r="BF27" s="241" t="str">
        <f>IF(F27="","",Tabla1[[#This Row],[Curso]])</f>
        <v>Oratoria y Filosofía</v>
      </c>
      <c r="BG27" s="242" t="str">
        <f>+IF(TRIM(F27)="","",$B$1&amp;"-"&amp;TRIM(Tabla1[[#This Row],[Mes Inscrito]])&amp;"-"&amp;TRIM(Tabla1[[#This Row],[Dia de clases Inscrito]])&amp;"-"&amp;TRIM(Tabla1[[#This Row],[Horario Inscrito]])&amp;"-"&amp;TRIM(Tabla1[[#This Row],[Fecha Inicio grupo]])&amp;"-"&amp;TRIM(Tabla1[[#This Row],[Tipo Incrito]]))</f>
        <v>Huancayo-ENERO-SABADOS-7:00pm a 9:00pm-45668-Inscrito Nuevo</v>
      </c>
      <c r="BH27" s="299" t="b">
        <f>IF(F27="","",OR(IFERROR(SEARCH("CG",Tabla1[[#This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7" s="300">
        <f>IF(F27&lt;&gt;"",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27" s="300" t="str">
        <f>IF(F27&lt;&gt;"",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7" s="300" t="str">
        <f>IF(Tabla1[[#This Row],[Fecha Inicio grupo]]="","",IFERROR(VLOOKUP(Tabla1[[#This Row],[Mes de Alta como miembro]],Parámetros!$AM$2:$AN$16,2,0),"01/01/1900"))</f>
        <v>01/01/1900</v>
      </c>
    </row>
    <row r="28" spans="1:63" s="24" customFormat="1" ht="13.9">
      <c r="A28" s="68">
        <v>21</v>
      </c>
      <c r="B28" s="356" t="s">
        <v>72</v>
      </c>
      <c r="C28" s="339" t="s">
        <v>73</v>
      </c>
      <c r="D28" s="340" t="s">
        <v>141</v>
      </c>
      <c r="E28" s="340" t="s">
        <v>75</v>
      </c>
      <c r="F28" s="341">
        <v>45668</v>
      </c>
      <c r="G28" s="341"/>
      <c r="H28" s="342" t="s">
        <v>180</v>
      </c>
      <c r="I28" s="340" t="s">
        <v>181</v>
      </c>
      <c r="J28" s="343" t="s">
        <v>182</v>
      </c>
      <c r="K28" s="344">
        <v>925332749</v>
      </c>
      <c r="L28" s="345" t="s">
        <v>183</v>
      </c>
      <c r="M28" s="346">
        <v>37847</v>
      </c>
      <c r="N28" s="347">
        <f ca="1">IF(Tabla1[[#This Row],[Fecha de nac]]="","",IF(Tabla1[[#This Row],[Fecha Finalización]] &gt;=TODAY(), DATEDIF(Tabla1[[#This Row],[Fecha de nac]],TODAY(),"y"), ROUNDDOWN((Tabla1[[#This Row],[Fecha Finalización]] -Tabla1[[#This Row],[Fecha de nac]])/365,0)))</f>
        <v>21</v>
      </c>
      <c r="O28" s="357" t="s">
        <v>80</v>
      </c>
      <c r="P28" s="339" t="s">
        <v>81</v>
      </c>
      <c r="Q28" s="358"/>
      <c r="R28" s="358" t="s">
        <v>73</v>
      </c>
      <c r="S28" s="358" t="s">
        <v>151</v>
      </c>
      <c r="T28" s="358" t="s">
        <v>152</v>
      </c>
      <c r="U28" s="359">
        <f>IF(F28="","",Tabla1[[#This Row],[Fecha Inicio grupo]]+3*7-7)</f>
        <v>45682</v>
      </c>
      <c r="V28" s="341">
        <f>IF(F28="","",EDATE(Tabla1[[#This Row],[Fecha Inicio grupo]],3))</f>
        <v>45758</v>
      </c>
      <c r="W28" s="356" t="s">
        <v>146</v>
      </c>
      <c r="X28" s="29" t="s">
        <v>146</v>
      </c>
      <c r="Y28" s="72" t="s">
        <v>88</v>
      </c>
      <c r="Z28" s="72" t="s">
        <v>83</v>
      </c>
      <c r="AA28" s="72" t="s">
        <v>88</v>
      </c>
      <c r="AB28" s="72" t="s">
        <v>83</v>
      </c>
      <c r="AC28" s="72" t="s">
        <v>83</v>
      </c>
      <c r="AD28" s="72" t="s">
        <v>88</v>
      </c>
      <c r="AE28" s="72" t="s">
        <v>88</v>
      </c>
      <c r="AF28" s="72" t="s">
        <v>83</v>
      </c>
      <c r="AG28" s="72"/>
      <c r="AH28" s="72"/>
      <c r="AI28" s="72"/>
      <c r="AJ28" s="72"/>
      <c r="AK28" s="72"/>
      <c r="AL28" s="72"/>
      <c r="AM28" s="72"/>
      <c r="AN28" s="72"/>
      <c r="AO28" s="139"/>
      <c r="AP28" s="236" t="str">
        <f>IF(F28="","",IFERROR(VLOOKUP(SUBSTITUTE(SUBSTITUTE(Tabla1[[#This Row],[Uso Sistemas]],"T","P"),"N","F"),Parámetros!$M$2:$N$17,2,0),"Completar hasta 3ra sem. para evaluar a Probacionista"))</f>
        <v>No Asistió</v>
      </c>
      <c r="AQ28" s="39"/>
      <c r="AR28" s="194"/>
      <c r="AS28" s="39"/>
      <c r="AT28" s="28"/>
      <c r="AU28" s="55"/>
      <c r="AV28" s="55"/>
      <c r="AW28" s="55"/>
      <c r="AX28" s="238">
        <f>IF(V28="","",EOMONTH(EDATE(Tabla1[[#This Row],[Fecha Finalización]],2),0))</f>
        <v>45838</v>
      </c>
      <c r="AY28" s="39"/>
      <c r="AZ28" s="239">
        <f>IF(V28="","",EOMONTH(EDATE(Tabla1[[#This Row],[Fecha Finalización]],3),0))</f>
        <v>45869</v>
      </c>
      <c r="BA28" s="39"/>
      <c r="BB28" s="39"/>
      <c r="BC28" s="229"/>
      <c r="BD28" s="227" t="str">
        <f>IF(F28="","",Tabla1[[#This Row],[sem 01]]&amp;Tabla1[[#This Row],[sem 02]]&amp;Tabla1[[#This Row],[sem 03]])</f>
        <v>FPF</v>
      </c>
      <c r="BE28" s="228" t="str">
        <f>IF(TRIM(F28)="","",$B$1&amp;"-"&amp;SUBSTITUTE(Tabla1[[#This Row],[Mes Inscrito]]," ","")&amp;"-"&amp;SUBSTITUTE(Tabla1[[#This Row],[Dia de clases Inscrito]]," ","")&amp;"-"&amp;SUBSTITUTE(Tabla1[[#This Row],[Horario Inscrito]]," ","")&amp;"-"&amp;Tabla1[[#This Row],[Fecha Inicio grupo]])</f>
        <v>Huancayo-ENERO-SABADOS-7:00pma9:00pm-45668</v>
      </c>
      <c r="BF28" s="241" t="str">
        <f>IF(F28="","",Tabla1[[#This Row],[Curso]])</f>
        <v>Oratoria y Filosofía</v>
      </c>
      <c r="BG28" s="242" t="str">
        <f>+IF(TRIM(F28)="","",$B$1&amp;"-"&amp;TRIM(Tabla1[[#This Row],[Mes Inscrito]])&amp;"-"&amp;TRIM(Tabla1[[#This Row],[Dia de clases Inscrito]])&amp;"-"&amp;TRIM(Tabla1[[#This Row],[Horario Inscrito]])&amp;"-"&amp;TRIM(Tabla1[[#This Row],[Fecha Inicio grupo]])&amp;"-"&amp;TRIM(Tabla1[[#This Row],[Tipo Incrito]]))</f>
        <v>Huancayo-ENERO-SABADOS-7:00pm a 9:00pm-45668-Inscrito Nuevo</v>
      </c>
      <c r="BH28" s="299" t="b">
        <f>IF(F28="","",OR(IFERROR(SEARCH("CG",Tabla1[[#This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8" s="300">
        <f>IF(F28&lt;&gt;"",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28" s="300" t="str">
        <f>IF(F28&lt;&gt;"",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8" s="300" t="str">
        <f>IF(Tabla1[[#This Row],[Fecha Inicio grupo]]="","",IFERROR(VLOOKUP(Tabla1[[#This Row],[Mes de Alta como miembro]],Parámetros!$AM$2:$AN$16,2,0),"01/01/1900"))</f>
        <v>01/01/1900</v>
      </c>
    </row>
    <row r="29" spans="1:63" s="24" customFormat="1" ht="13.9">
      <c r="A29" s="68">
        <v>22</v>
      </c>
      <c r="B29" s="356" t="s">
        <v>72</v>
      </c>
      <c r="C29" s="339" t="s">
        <v>73</v>
      </c>
      <c r="D29" s="340" t="s">
        <v>141</v>
      </c>
      <c r="E29" s="340" t="s">
        <v>75</v>
      </c>
      <c r="F29" s="341">
        <v>45668</v>
      </c>
      <c r="G29" s="341"/>
      <c r="H29" s="342" t="s">
        <v>184</v>
      </c>
      <c r="I29" s="340" t="s">
        <v>185</v>
      </c>
      <c r="J29" s="343" t="s">
        <v>186</v>
      </c>
      <c r="K29" s="344">
        <v>967156930</v>
      </c>
      <c r="L29" s="345" t="s">
        <v>187</v>
      </c>
      <c r="M29" s="346">
        <v>38563</v>
      </c>
      <c r="N29" s="347">
        <f ca="1">IF(Tabla1[[#This Row],[Fecha de nac]]="","",IF(Tabla1[[#This Row],[Fecha Finalización]] &gt;=TODAY(), DATEDIF(Tabla1[[#This Row],[Fecha de nac]],TODAY(),"y"), ROUNDDOWN((Tabla1[[#This Row],[Fecha Finalización]] -Tabla1[[#This Row],[Fecha de nac]])/365,0)))</f>
        <v>19</v>
      </c>
      <c r="O29" s="357" t="s">
        <v>80</v>
      </c>
      <c r="P29" s="339" t="s">
        <v>81</v>
      </c>
      <c r="Q29" s="358"/>
      <c r="R29" s="358" t="s">
        <v>73</v>
      </c>
      <c r="S29" s="358" t="s">
        <v>151</v>
      </c>
      <c r="T29" s="358" t="s">
        <v>152</v>
      </c>
      <c r="U29" s="359">
        <f>IF(F29="","",Tabla1[[#This Row],[Fecha Inicio grupo]]+3*7-7)</f>
        <v>45682</v>
      </c>
      <c r="V29" s="341">
        <f>IF(F29="","",EDATE(Tabla1[[#This Row],[Fecha Inicio grupo]],3))</f>
        <v>45758</v>
      </c>
      <c r="W29" s="356" t="s">
        <v>146</v>
      </c>
      <c r="X29" s="29" t="s">
        <v>146</v>
      </c>
      <c r="Y29" s="72" t="s">
        <v>83</v>
      </c>
      <c r="Z29" s="72" t="s">
        <v>83</v>
      </c>
      <c r="AA29" s="72" t="s">
        <v>83</v>
      </c>
      <c r="AB29" s="72" t="s">
        <v>83</v>
      </c>
      <c r="AC29" s="72" t="s">
        <v>83</v>
      </c>
      <c r="AD29" s="72" t="s">
        <v>83</v>
      </c>
      <c r="AE29" s="72" t="s">
        <v>83</v>
      </c>
      <c r="AF29" s="72" t="s">
        <v>88</v>
      </c>
      <c r="AG29" s="72"/>
      <c r="AH29" s="72"/>
      <c r="AI29" s="72"/>
      <c r="AJ29" s="72"/>
      <c r="AK29" s="72"/>
      <c r="AL29" s="72"/>
      <c r="AM29" s="72"/>
      <c r="AN29" s="72"/>
      <c r="AO29" s="139"/>
      <c r="AP29" s="236" t="str">
        <f>IF(F29="","",IFERROR(VLOOKUP(SUBSTITUTE(SUBSTITUTE(Tabla1[[#This Row],[Uso Sistemas]],"T","P"),"N","F"),Parámetros!$M$2:$N$17,2,0),"Completar hasta 3ra sem. para evaluar a Probacionista"))</f>
        <v>Asistió</v>
      </c>
      <c r="AQ29" s="39"/>
      <c r="AR29" s="194"/>
      <c r="AS29" s="39"/>
      <c r="AT29" s="28"/>
      <c r="AU29" s="55"/>
      <c r="AV29" s="55"/>
      <c r="AW29" s="55"/>
      <c r="AX29" s="238">
        <f>IF(V29="","",EOMONTH(EDATE(Tabla1[[#This Row],[Fecha Finalización]],2),0))</f>
        <v>45838</v>
      </c>
      <c r="AY29" s="39"/>
      <c r="AZ29" s="239">
        <f>IF(V29="","",EOMONTH(EDATE(Tabla1[[#This Row],[Fecha Finalización]],3),0))</f>
        <v>45869</v>
      </c>
      <c r="BA29" s="39"/>
      <c r="BB29" s="39"/>
      <c r="BC29" s="229"/>
      <c r="BD29" s="227" t="str">
        <f>IF(F29="","",Tabla1[[#This Row],[sem 01]]&amp;Tabla1[[#This Row],[sem 02]]&amp;Tabla1[[#This Row],[sem 03]])</f>
        <v>PPP</v>
      </c>
      <c r="BE29" s="228" t="str">
        <f>IF(TRIM(F29)="","",$B$1&amp;"-"&amp;SUBSTITUTE(Tabla1[[#This Row],[Mes Inscrito]]," ","")&amp;"-"&amp;SUBSTITUTE(Tabla1[[#This Row],[Dia de clases Inscrito]]," ","")&amp;"-"&amp;SUBSTITUTE(Tabla1[[#This Row],[Horario Inscrito]]," ","")&amp;"-"&amp;Tabla1[[#This Row],[Fecha Inicio grupo]])</f>
        <v>Huancayo-ENERO-SABADOS-7:00pma9:00pm-45668</v>
      </c>
      <c r="BF29" s="241" t="str">
        <f>IF(F29="","",Tabla1[[#This Row],[Curso]])</f>
        <v>Oratoria y Filosofía</v>
      </c>
      <c r="BG29" s="242" t="str">
        <f>+IF(TRIM(F29)="","",$B$1&amp;"-"&amp;TRIM(Tabla1[[#This Row],[Mes Inscrito]])&amp;"-"&amp;TRIM(Tabla1[[#This Row],[Dia de clases Inscrito]])&amp;"-"&amp;TRIM(Tabla1[[#This Row],[Horario Inscrito]])&amp;"-"&amp;TRIM(Tabla1[[#This Row],[Fecha Inicio grupo]])&amp;"-"&amp;TRIM(Tabla1[[#This Row],[Tipo Incrito]]))</f>
        <v>Huancayo-ENERO-SABADOS-7:00pm a 9:00pm-45668-Inscrito Nuevo</v>
      </c>
      <c r="BH29" s="299" t="b">
        <f>IF(F29="","",OR(IFERROR(SEARCH("CG",Tabla1[[#This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9" s="300">
        <f>IF(F29&lt;&gt;"",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29" s="300" t="str">
        <f>IF(F29&lt;&gt;"",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9" s="300" t="str">
        <f>IF(Tabla1[[#This Row],[Fecha Inicio grupo]]="","",IFERROR(VLOOKUP(Tabla1[[#This Row],[Mes de Alta como miembro]],Parámetros!$AM$2:$AN$16,2,0),"01/01/1900"))</f>
        <v>01/01/1900</v>
      </c>
    </row>
    <row r="30" spans="1:63" s="24" customFormat="1" ht="13.9">
      <c r="A30" s="68">
        <v>23</v>
      </c>
      <c r="B30" s="356" t="s">
        <v>72</v>
      </c>
      <c r="C30" s="339" t="s">
        <v>73</v>
      </c>
      <c r="D30" s="340" t="s">
        <v>141</v>
      </c>
      <c r="E30" s="340" t="s">
        <v>75</v>
      </c>
      <c r="F30" s="341">
        <v>45668</v>
      </c>
      <c r="G30" s="341"/>
      <c r="H30" s="342" t="s">
        <v>188</v>
      </c>
      <c r="I30" s="340" t="s">
        <v>189</v>
      </c>
      <c r="J30" s="343" t="s">
        <v>190</v>
      </c>
      <c r="K30" s="344">
        <v>988553930</v>
      </c>
      <c r="L30" s="345" t="s">
        <v>191</v>
      </c>
      <c r="M30" s="346">
        <v>38828</v>
      </c>
      <c r="N30" s="347">
        <f ca="1">IF(Tabla1[[#This Row],[Fecha de nac]]="","",IF(Tabla1[[#This Row],[Fecha Finalización]] &gt;=TODAY(), DATEDIF(Tabla1[[#This Row],[Fecha de nac]],TODAY(),"y"), ROUNDDOWN((Tabla1[[#This Row],[Fecha Finalización]] -Tabla1[[#This Row],[Fecha de nac]])/365,0)))</f>
        <v>18</v>
      </c>
      <c r="O30" s="357" t="s">
        <v>80</v>
      </c>
      <c r="P30" s="339" t="s">
        <v>81</v>
      </c>
      <c r="Q30" s="358"/>
      <c r="R30" s="358" t="s">
        <v>73</v>
      </c>
      <c r="S30" s="358" t="s">
        <v>151</v>
      </c>
      <c r="T30" s="358" t="s">
        <v>152</v>
      </c>
      <c r="U30" s="359">
        <f>IF(F30="","",Tabla1[[#This Row],[Fecha Inicio grupo]]+3*7-7)</f>
        <v>45682</v>
      </c>
      <c r="V30" s="341">
        <f>IF(F30="","",EDATE(Tabla1[[#This Row],[Fecha Inicio grupo]],3))</f>
        <v>45758</v>
      </c>
      <c r="W30" s="356" t="s">
        <v>146</v>
      </c>
      <c r="X30" s="29" t="s">
        <v>146</v>
      </c>
      <c r="Y30" s="72" t="s">
        <v>83</v>
      </c>
      <c r="Z30" s="72" t="s">
        <v>88</v>
      </c>
      <c r="AA30" s="72" t="s">
        <v>83</v>
      </c>
      <c r="AB30" s="72" t="s">
        <v>83</v>
      </c>
      <c r="AC30" s="72" t="s">
        <v>83</v>
      </c>
      <c r="AD30" s="72" t="s">
        <v>88</v>
      </c>
      <c r="AE30" s="72" t="s">
        <v>88</v>
      </c>
      <c r="AF30" s="72" t="s">
        <v>88</v>
      </c>
      <c r="AG30" s="72"/>
      <c r="AH30" s="72"/>
      <c r="AI30" s="72"/>
      <c r="AJ30" s="72"/>
      <c r="AK30" s="72"/>
      <c r="AL30" s="72"/>
      <c r="AM30" s="72"/>
      <c r="AN30" s="72"/>
      <c r="AO30" s="139"/>
      <c r="AP30" s="236" t="str">
        <f>IF(F30="","",IFERROR(VLOOKUP(SUBSTITUTE(SUBSTITUTE(Tabla1[[#This Row],[Uso Sistemas]],"T","P"),"N","F"),Parámetros!$M$2:$N$17,2,0),"Completar hasta 3ra sem. para evaluar a Probacionista"))</f>
        <v>Asistió</v>
      </c>
      <c r="AQ30" s="39"/>
      <c r="AR30" s="194"/>
      <c r="AS30" s="39"/>
      <c r="AT30" s="28"/>
      <c r="AU30" s="55"/>
      <c r="AV30" s="55"/>
      <c r="AW30" s="55"/>
      <c r="AX30" s="238">
        <f>IF(V30="","",EOMONTH(EDATE(Tabla1[[#This Row],[Fecha Finalización]],2),0))</f>
        <v>45838</v>
      </c>
      <c r="AY30" s="39"/>
      <c r="AZ30" s="239">
        <f>IF(V30="","",EOMONTH(EDATE(Tabla1[[#This Row],[Fecha Finalización]],3),0))</f>
        <v>45869</v>
      </c>
      <c r="BA30" s="39"/>
      <c r="BB30" s="39"/>
      <c r="BC30" s="229"/>
      <c r="BD30" s="227" t="str">
        <f>IF(F30="","",Tabla1[[#This Row],[sem 01]]&amp;Tabla1[[#This Row],[sem 02]]&amp;Tabla1[[#This Row],[sem 03]])</f>
        <v>PFP</v>
      </c>
      <c r="BE30" s="228" t="str">
        <f>IF(TRIM(F30)="","",$B$1&amp;"-"&amp;SUBSTITUTE(Tabla1[[#This Row],[Mes Inscrito]]," ","")&amp;"-"&amp;SUBSTITUTE(Tabla1[[#This Row],[Dia de clases Inscrito]]," ","")&amp;"-"&amp;SUBSTITUTE(Tabla1[[#This Row],[Horario Inscrito]]," ","")&amp;"-"&amp;Tabla1[[#This Row],[Fecha Inicio grupo]])</f>
        <v>Huancayo-ENERO-SABADOS-7:00pma9:00pm-45668</v>
      </c>
      <c r="BF30" s="241" t="str">
        <f>IF(F30="","",Tabla1[[#This Row],[Curso]])</f>
        <v>Oratoria y Filosofía</v>
      </c>
      <c r="BG30" s="242" t="str">
        <f>+IF(TRIM(F30)="","",$B$1&amp;"-"&amp;TRIM(Tabla1[[#This Row],[Mes Inscrito]])&amp;"-"&amp;TRIM(Tabla1[[#This Row],[Dia de clases Inscrito]])&amp;"-"&amp;TRIM(Tabla1[[#This Row],[Horario Inscrito]])&amp;"-"&amp;TRIM(Tabla1[[#This Row],[Fecha Inicio grupo]])&amp;"-"&amp;TRIM(Tabla1[[#This Row],[Tipo Incrito]]))</f>
        <v>Huancayo-ENERO-SABADOS-7:00pm a 9:00pm-45668-Inscrito Nuevo</v>
      </c>
      <c r="BH30" s="299" t="b">
        <f>IF(F30="","",OR(IFERROR(SEARCH("CG",Tabla1[[#This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0" s="300">
        <f>IF(F30&lt;&gt;"",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30" s="300" t="str">
        <f>IF(F30&lt;&gt;"",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0" s="300" t="str">
        <f>IF(Tabla1[[#This Row],[Fecha Inicio grupo]]="","",IFERROR(VLOOKUP(Tabla1[[#This Row],[Mes de Alta como miembro]],Parámetros!$AM$2:$AN$16,2,0),"01/01/1900"))</f>
        <v>01/01/1900</v>
      </c>
    </row>
    <row r="31" spans="1:63" s="24" customFormat="1" ht="13.9">
      <c r="A31" s="68">
        <v>24</v>
      </c>
      <c r="B31" s="356" t="s">
        <v>72</v>
      </c>
      <c r="C31" s="339" t="s">
        <v>73</v>
      </c>
      <c r="D31" s="340" t="s">
        <v>141</v>
      </c>
      <c r="E31" s="340" t="s">
        <v>75</v>
      </c>
      <c r="F31" s="341">
        <v>45668</v>
      </c>
      <c r="G31" s="341"/>
      <c r="H31" s="342" t="s">
        <v>192</v>
      </c>
      <c r="I31" s="340" t="s">
        <v>193</v>
      </c>
      <c r="J31" s="343" t="s">
        <v>194</v>
      </c>
      <c r="K31" s="344">
        <v>951154822</v>
      </c>
      <c r="L31" s="345" t="s">
        <v>195</v>
      </c>
      <c r="M31" s="346">
        <v>38958</v>
      </c>
      <c r="N31" s="347">
        <f ca="1">IF(Tabla1[[#This Row],[Fecha de nac]]="","",IF(Tabla1[[#This Row],[Fecha Finalización]] &gt;=TODAY(), DATEDIF(Tabla1[[#This Row],[Fecha de nac]],TODAY(),"y"), ROUNDDOWN((Tabla1[[#This Row],[Fecha Finalización]] -Tabla1[[#This Row],[Fecha de nac]])/365,0)))</f>
        <v>18</v>
      </c>
      <c r="O31" s="357" t="s">
        <v>80</v>
      </c>
      <c r="P31" s="339" t="s">
        <v>81</v>
      </c>
      <c r="Q31" s="358"/>
      <c r="R31" s="358" t="s">
        <v>73</v>
      </c>
      <c r="S31" s="358" t="s">
        <v>151</v>
      </c>
      <c r="T31" s="358" t="s">
        <v>152</v>
      </c>
      <c r="U31" s="359">
        <f>IF(F31="","",Tabla1[[#This Row],[Fecha Inicio grupo]]+3*7-7)</f>
        <v>45682</v>
      </c>
      <c r="V31" s="341">
        <f>IF(F31="","",EDATE(Tabla1[[#This Row],[Fecha Inicio grupo]],3))</f>
        <v>45758</v>
      </c>
      <c r="W31" s="356" t="s">
        <v>146</v>
      </c>
      <c r="X31" s="29" t="s">
        <v>146</v>
      </c>
      <c r="Y31" s="72" t="s">
        <v>83</v>
      </c>
      <c r="Z31" s="72" t="s">
        <v>88</v>
      </c>
      <c r="AA31" s="72" t="s">
        <v>83</v>
      </c>
      <c r="AB31" s="72" t="s">
        <v>83</v>
      </c>
      <c r="AC31" s="72" t="s">
        <v>83</v>
      </c>
      <c r="AD31" s="72" t="s">
        <v>83</v>
      </c>
      <c r="AE31" s="72" t="s">
        <v>83</v>
      </c>
      <c r="AF31" s="72" t="s">
        <v>83</v>
      </c>
      <c r="AG31" s="72"/>
      <c r="AH31" s="72"/>
      <c r="AI31" s="72"/>
      <c r="AJ31" s="72"/>
      <c r="AK31" s="72"/>
      <c r="AL31" s="72"/>
      <c r="AM31" s="72"/>
      <c r="AN31" s="72"/>
      <c r="AO31" s="139"/>
      <c r="AP31" s="236" t="str">
        <f>IF(F31="","",IFERROR(VLOOKUP(SUBSTITUTE(SUBSTITUTE(Tabla1[[#This Row],[Uso Sistemas]],"T","P"),"N","F"),Parámetros!$M$2:$N$17,2,0),"Completar hasta 3ra sem. para evaluar a Probacionista"))</f>
        <v>Asistió</v>
      </c>
      <c r="AQ31" s="39"/>
      <c r="AR31" s="194"/>
      <c r="AS31" s="39"/>
      <c r="AT31" s="28"/>
      <c r="AU31" s="55"/>
      <c r="AV31" s="55"/>
      <c r="AW31" s="55"/>
      <c r="AX31" s="238">
        <f>IF(V31="","",EOMONTH(EDATE(Tabla1[[#This Row],[Fecha Finalización]],2),0))</f>
        <v>45838</v>
      </c>
      <c r="AY31" s="39"/>
      <c r="AZ31" s="239">
        <f>IF(V31="","",EOMONTH(EDATE(Tabla1[[#This Row],[Fecha Finalización]],3),0))</f>
        <v>45869</v>
      </c>
      <c r="BA31" s="39"/>
      <c r="BB31" s="39"/>
      <c r="BC31" s="229"/>
      <c r="BD31" s="227" t="str">
        <f>IF(F31="","",Tabla1[[#This Row],[sem 01]]&amp;Tabla1[[#This Row],[sem 02]]&amp;Tabla1[[#This Row],[sem 03]])</f>
        <v>PFP</v>
      </c>
      <c r="BE31" s="228" t="str">
        <f>IF(TRIM(F31)="","",$B$1&amp;"-"&amp;SUBSTITUTE(Tabla1[[#This Row],[Mes Inscrito]]," ","")&amp;"-"&amp;SUBSTITUTE(Tabla1[[#This Row],[Dia de clases Inscrito]]," ","")&amp;"-"&amp;SUBSTITUTE(Tabla1[[#This Row],[Horario Inscrito]]," ","")&amp;"-"&amp;Tabla1[[#This Row],[Fecha Inicio grupo]])</f>
        <v>Huancayo-ENERO-SABADOS-7:00pma9:00pm-45668</v>
      </c>
      <c r="BF31" s="241" t="str">
        <f>IF(F31="","",Tabla1[[#This Row],[Curso]])</f>
        <v>Oratoria y Filosofía</v>
      </c>
      <c r="BG31" s="242" t="str">
        <f>+IF(TRIM(F31)="","",$B$1&amp;"-"&amp;TRIM(Tabla1[[#This Row],[Mes Inscrito]])&amp;"-"&amp;TRIM(Tabla1[[#This Row],[Dia de clases Inscrito]])&amp;"-"&amp;TRIM(Tabla1[[#This Row],[Horario Inscrito]])&amp;"-"&amp;TRIM(Tabla1[[#This Row],[Fecha Inicio grupo]])&amp;"-"&amp;TRIM(Tabla1[[#This Row],[Tipo Incrito]]))</f>
        <v>Huancayo-ENERO-SABADOS-7:00pm a 9:00pm-45668-Inscrito Nuevo</v>
      </c>
      <c r="BH31" s="299" t="b">
        <f>IF(F31="","",OR(IFERROR(SEARCH("CG",Tabla1[[#This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1" s="300">
        <f>IF(F31&lt;&gt;"",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31" s="300" t="str">
        <f>IF(F31&lt;&gt;"",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1" s="300" t="str">
        <f>IF(Tabla1[[#This Row],[Fecha Inicio grupo]]="","",IFERROR(VLOOKUP(Tabla1[[#This Row],[Mes de Alta como miembro]],Parámetros!$AM$2:$AN$16,2,0),"01/01/1900"))</f>
        <v>01/01/1900</v>
      </c>
    </row>
    <row r="32" spans="1:63" s="24" customFormat="1" ht="13.9">
      <c r="A32" s="68">
        <v>25</v>
      </c>
      <c r="B32" s="356" t="s">
        <v>72</v>
      </c>
      <c r="C32" s="339" t="s">
        <v>73</v>
      </c>
      <c r="D32" s="340" t="s">
        <v>141</v>
      </c>
      <c r="E32" s="340" t="s">
        <v>75</v>
      </c>
      <c r="F32" s="341">
        <v>45668</v>
      </c>
      <c r="G32" s="341"/>
      <c r="H32" s="342" t="s">
        <v>196</v>
      </c>
      <c r="I32" s="340" t="s">
        <v>197</v>
      </c>
      <c r="J32" s="343" t="s">
        <v>198</v>
      </c>
      <c r="K32" s="344">
        <v>933766953</v>
      </c>
      <c r="L32" s="345" t="s">
        <v>199</v>
      </c>
      <c r="M32" s="346">
        <v>38448</v>
      </c>
      <c r="N32" s="347">
        <f ca="1">IF(Tabla1[[#This Row],[Fecha de nac]]="","",IF(Tabla1[[#This Row],[Fecha Finalización]] &gt;=TODAY(), DATEDIF(Tabla1[[#This Row],[Fecha de nac]],TODAY(),"y"), ROUNDDOWN((Tabla1[[#This Row],[Fecha Finalización]] -Tabla1[[#This Row],[Fecha de nac]])/365,0)))</f>
        <v>19</v>
      </c>
      <c r="O32" s="357" t="s">
        <v>80</v>
      </c>
      <c r="P32" s="339" t="s">
        <v>81</v>
      </c>
      <c r="Q32" s="358"/>
      <c r="R32" s="358" t="s">
        <v>73</v>
      </c>
      <c r="S32" s="358" t="s">
        <v>151</v>
      </c>
      <c r="T32" s="358" t="s">
        <v>152</v>
      </c>
      <c r="U32" s="359">
        <f>IF(F32="","",Tabla1[[#This Row],[Fecha Inicio grupo]]+3*7-7)</f>
        <v>45682</v>
      </c>
      <c r="V32" s="341">
        <f>IF(F32="","",EDATE(Tabla1[[#This Row],[Fecha Inicio grupo]],3))</f>
        <v>45758</v>
      </c>
      <c r="W32" s="356" t="s">
        <v>146</v>
      </c>
      <c r="X32" s="29" t="s">
        <v>146</v>
      </c>
      <c r="Y32" s="72" t="s">
        <v>88</v>
      </c>
      <c r="Z32" s="72" t="s">
        <v>88</v>
      </c>
      <c r="AA32" s="72" t="s">
        <v>83</v>
      </c>
      <c r="AB32" s="72" t="s">
        <v>83</v>
      </c>
      <c r="AC32" s="72" t="s">
        <v>83</v>
      </c>
      <c r="AD32" s="72" t="s">
        <v>83</v>
      </c>
      <c r="AE32" s="72" t="s">
        <v>83</v>
      </c>
      <c r="AF32" s="72" t="s">
        <v>88</v>
      </c>
      <c r="AG32" s="72"/>
      <c r="AH32" s="72"/>
      <c r="AI32" s="72"/>
      <c r="AJ32" s="72"/>
      <c r="AK32" s="72"/>
      <c r="AL32" s="72"/>
      <c r="AM32" s="72"/>
      <c r="AN32" s="72"/>
      <c r="AO32" s="139"/>
      <c r="AP32" s="236" t="str">
        <f>IF(F32="","",IFERROR(VLOOKUP(SUBSTITUTE(SUBSTITUTE(Tabla1[[#This Row],[Uso Sistemas]],"T","P"),"N","F"),Parámetros!$M$2:$N$17,2,0),"Completar hasta 3ra sem. para evaluar a Probacionista"))</f>
        <v>Asistió</v>
      </c>
      <c r="AQ32" s="39"/>
      <c r="AR32" s="194"/>
      <c r="AS32" s="39"/>
      <c r="AT32" s="28"/>
      <c r="AU32" s="55"/>
      <c r="AV32" s="55"/>
      <c r="AW32" s="55"/>
      <c r="AX32" s="238">
        <f>IF(V32="","",EOMONTH(EDATE(Tabla1[[#This Row],[Fecha Finalización]],2),0))</f>
        <v>45838</v>
      </c>
      <c r="AY32" s="39"/>
      <c r="AZ32" s="239">
        <f>IF(V32="","",EOMONTH(EDATE(Tabla1[[#This Row],[Fecha Finalización]],3),0))</f>
        <v>45869</v>
      </c>
      <c r="BA32" s="39"/>
      <c r="BB32" s="39"/>
      <c r="BC32" s="229"/>
      <c r="BD32" s="227" t="str">
        <f>IF(F32="","",Tabla1[[#This Row],[sem 01]]&amp;Tabla1[[#This Row],[sem 02]]&amp;Tabla1[[#This Row],[sem 03]])</f>
        <v>FFP</v>
      </c>
      <c r="BE32" s="228" t="str">
        <f>IF(TRIM(F32)="","",$B$1&amp;"-"&amp;SUBSTITUTE(Tabla1[[#This Row],[Mes Inscrito]]," ","")&amp;"-"&amp;SUBSTITUTE(Tabla1[[#This Row],[Dia de clases Inscrito]]," ","")&amp;"-"&amp;SUBSTITUTE(Tabla1[[#This Row],[Horario Inscrito]]," ","")&amp;"-"&amp;Tabla1[[#This Row],[Fecha Inicio grupo]])</f>
        <v>Huancayo-ENERO-SABADOS-7:00pma9:00pm-45668</v>
      </c>
      <c r="BF32" s="241" t="str">
        <f>IF(F32="","",Tabla1[[#This Row],[Curso]])</f>
        <v>Oratoria y Filosofía</v>
      </c>
      <c r="BG32" s="242" t="str">
        <f>+IF(TRIM(F32)="","",$B$1&amp;"-"&amp;TRIM(Tabla1[[#This Row],[Mes Inscrito]])&amp;"-"&amp;TRIM(Tabla1[[#This Row],[Dia de clases Inscrito]])&amp;"-"&amp;TRIM(Tabla1[[#This Row],[Horario Inscrito]])&amp;"-"&amp;TRIM(Tabla1[[#This Row],[Fecha Inicio grupo]])&amp;"-"&amp;TRIM(Tabla1[[#This Row],[Tipo Incrito]]))</f>
        <v>Huancayo-ENERO-SABADOS-7:00pm a 9:00pm-45668-Inscrito Nuevo</v>
      </c>
      <c r="BH32" s="299" t="b">
        <f>IF(F32="","",OR(IFERROR(SEARCH("CG",Tabla1[[#This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2" s="300">
        <f>IF(F32&lt;&gt;"",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32" s="300" t="str">
        <f>IF(F32&lt;&gt;"",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2" s="300" t="str">
        <f>IF(Tabla1[[#This Row],[Fecha Inicio grupo]]="","",IFERROR(VLOOKUP(Tabla1[[#This Row],[Mes de Alta como miembro]],Parámetros!$AM$2:$AN$16,2,0),"01/01/1900"))</f>
        <v>01/01/1900</v>
      </c>
    </row>
    <row r="33" spans="1:63" s="24" customFormat="1" ht="13.9">
      <c r="A33" s="68">
        <v>26</v>
      </c>
      <c r="B33" s="356" t="s">
        <v>72</v>
      </c>
      <c r="C33" s="339" t="s">
        <v>73</v>
      </c>
      <c r="D33" s="340" t="s">
        <v>141</v>
      </c>
      <c r="E33" s="340" t="s">
        <v>75</v>
      </c>
      <c r="F33" s="341">
        <v>45668</v>
      </c>
      <c r="G33" s="341"/>
      <c r="H33" s="342" t="s">
        <v>200</v>
      </c>
      <c r="I33" s="340" t="s">
        <v>201</v>
      </c>
      <c r="J33" s="343" t="s">
        <v>202</v>
      </c>
      <c r="K33" s="344">
        <v>904896444</v>
      </c>
      <c r="L33" s="345"/>
      <c r="M33" s="346"/>
      <c r="N33" s="347" t="str">
        <f ca="1">IF(Tabla1[[#This Row],[Fecha de nac]]="","",IF(Tabla1[[#This Row],[Fecha Finalización]] &gt;=TODAY(), DATEDIF(Tabla1[[#This Row],[Fecha de nac]],TODAY(),"y"), ROUNDDOWN((Tabla1[[#This Row],[Fecha Finalización]] -Tabla1[[#This Row],[Fecha de nac]])/365,0)))</f>
        <v/>
      </c>
      <c r="O33" s="357" t="s">
        <v>80</v>
      </c>
      <c r="P33" s="339" t="s">
        <v>81</v>
      </c>
      <c r="Q33" s="358"/>
      <c r="R33" s="358" t="s">
        <v>73</v>
      </c>
      <c r="S33" s="358" t="s">
        <v>151</v>
      </c>
      <c r="T33" s="358" t="s">
        <v>152</v>
      </c>
      <c r="U33" s="359">
        <f>IF(F33="","",Tabla1[[#This Row],[Fecha Inicio grupo]]+3*7-7)</f>
        <v>45682</v>
      </c>
      <c r="V33" s="341">
        <f>IF(F33="","",EDATE(Tabla1[[#This Row],[Fecha Inicio grupo]],3))</f>
        <v>45758</v>
      </c>
      <c r="W33" s="356" t="s">
        <v>146</v>
      </c>
      <c r="X33" s="29" t="s">
        <v>146</v>
      </c>
      <c r="Y33" s="72" t="s">
        <v>83</v>
      </c>
      <c r="Z33" s="72" t="s">
        <v>83</v>
      </c>
      <c r="AA33" s="72" t="s">
        <v>83</v>
      </c>
      <c r="AB33" s="72" t="s">
        <v>83</v>
      </c>
      <c r="AC33" s="72" t="s">
        <v>83</v>
      </c>
      <c r="AD33" s="72" t="s">
        <v>83</v>
      </c>
      <c r="AE33" s="72" t="s">
        <v>83</v>
      </c>
      <c r="AF33" s="72" t="s">
        <v>88</v>
      </c>
      <c r="AG33" s="72"/>
      <c r="AH33" s="72"/>
      <c r="AI33" s="72"/>
      <c r="AJ33" s="72"/>
      <c r="AK33" s="72"/>
      <c r="AL33" s="72"/>
      <c r="AM33" s="72"/>
      <c r="AN33" s="72"/>
      <c r="AO33" s="139"/>
      <c r="AP33" s="236" t="str">
        <f>IF(F33="","",IFERROR(VLOOKUP(SUBSTITUTE(SUBSTITUTE(Tabla1[[#This Row],[Uso Sistemas]],"T","P"),"N","F"),Parámetros!$M$2:$N$17,2,0),"Completar hasta 3ra sem. para evaluar a Probacionista"))</f>
        <v>Asistió</v>
      </c>
      <c r="AQ33" s="39"/>
      <c r="AR33" s="194"/>
      <c r="AS33" s="39"/>
      <c r="AT33" s="28"/>
      <c r="AU33" s="55"/>
      <c r="AV33" s="55"/>
      <c r="AW33" s="55"/>
      <c r="AX33" s="238">
        <f>IF(V33="","",EOMONTH(EDATE(Tabla1[[#This Row],[Fecha Finalización]],2),0))</f>
        <v>45838</v>
      </c>
      <c r="AY33" s="39"/>
      <c r="AZ33" s="239">
        <f>IF(V33="","",EOMONTH(EDATE(Tabla1[[#This Row],[Fecha Finalización]],3),0))</f>
        <v>45869</v>
      </c>
      <c r="BA33" s="39"/>
      <c r="BB33" s="39"/>
      <c r="BC33" s="229"/>
      <c r="BD33" s="227" t="str">
        <f>IF(F33="","",Tabla1[[#This Row],[sem 01]]&amp;Tabla1[[#This Row],[sem 02]]&amp;Tabla1[[#This Row],[sem 03]])</f>
        <v>PPP</v>
      </c>
      <c r="BE33" s="228" t="str">
        <f>IF(TRIM(F33)="","",$B$1&amp;"-"&amp;SUBSTITUTE(Tabla1[[#This Row],[Mes Inscrito]]," ","")&amp;"-"&amp;SUBSTITUTE(Tabla1[[#This Row],[Dia de clases Inscrito]]," ","")&amp;"-"&amp;SUBSTITUTE(Tabla1[[#This Row],[Horario Inscrito]]," ","")&amp;"-"&amp;Tabla1[[#This Row],[Fecha Inicio grupo]])</f>
        <v>Huancayo-ENERO-SABADOS-7:00pma9:00pm-45668</v>
      </c>
      <c r="BF33" s="241" t="str">
        <f>IF(F33="","",Tabla1[[#This Row],[Curso]])</f>
        <v>Oratoria y Filosofía</v>
      </c>
      <c r="BG33" s="242" t="str">
        <f>+IF(TRIM(F33)="","",$B$1&amp;"-"&amp;TRIM(Tabla1[[#This Row],[Mes Inscrito]])&amp;"-"&amp;TRIM(Tabla1[[#This Row],[Dia de clases Inscrito]])&amp;"-"&amp;TRIM(Tabla1[[#This Row],[Horario Inscrito]])&amp;"-"&amp;TRIM(Tabla1[[#This Row],[Fecha Inicio grupo]])&amp;"-"&amp;TRIM(Tabla1[[#This Row],[Tipo Incrito]]))</f>
        <v>Huancayo-ENERO-SABADOS-7:00pm a 9:00pm-45668-Inscrito Nuevo</v>
      </c>
      <c r="BH33" s="299" t="b">
        <f>IF(F33="","",OR(IFERROR(SEARCH("CG",Tabla1[[#This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3" s="300">
        <f>IF(F33&lt;&gt;"",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33" s="300" t="str">
        <f>IF(F33&lt;&gt;"",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3" s="300" t="str">
        <f>IF(Tabla1[[#This Row],[Fecha Inicio grupo]]="","",IFERROR(VLOOKUP(Tabla1[[#This Row],[Mes de Alta como miembro]],Parámetros!$AM$2:$AN$16,2,0),"01/01/1900"))</f>
        <v>01/01/1900</v>
      </c>
    </row>
    <row r="34" spans="1:63" s="24" customFormat="1" ht="13.9">
      <c r="A34" s="68">
        <v>27</v>
      </c>
      <c r="B34" s="356" t="s">
        <v>72</v>
      </c>
      <c r="C34" s="339" t="s">
        <v>73</v>
      </c>
      <c r="D34" s="340" t="s">
        <v>141</v>
      </c>
      <c r="E34" s="340" t="s">
        <v>75</v>
      </c>
      <c r="F34" s="341">
        <v>45668</v>
      </c>
      <c r="G34" s="341"/>
      <c r="H34" s="342" t="s">
        <v>203</v>
      </c>
      <c r="I34" s="340" t="s">
        <v>204</v>
      </c>
      <c r="J34" s="343" t="s">
        <v>205</v>
      </c>
      <c r="K34" s="344">
        <v>921177594</v>
      </c>
      <c r="L34" s="345" t="s">
        <v>206</v>
      </c>
      <c r="M34" s="346">
        <v>39567</v>
      </c>
      <c r="N34" s="347">
        <f ca="1">IF(Tabla1[[#This Row],[Fecha de nac]]="","",IF(Tabla1[[#This Row],[Fecha Finalización]] &gt;=TODAY(), DATEDIF(Tabla1[[#This Row],[Fecha de nac]],TODAY(),"y"), ROUNDDOWN((Tabla1[[#This Row],[Fecha Finalización]] -Tabla1[[#This Row],[Fecha de nac]])/365,0)))</f>
        <v>16</v>
      </c>
      <c r="O34" s="357" t="s">
        <v>80</v>
      </c>
      <c r="P34" s="339" t="s">
        <v>81</v>
      </c>
      <c r="Q34" s="358"/>
      <c r="R34" s="358" t="s">
        <v>73</v>
      </c>
      <c r="S34" s="358" t="s">
        <v>151</v>
      </c>
      <c r="T34" s="358" t="s">
        <v>152</v>
      </c>
      <c r="U34" s="359">
        <f>IF(F34="","",Tabla1[[#This Row],[Fecha Inicio grupo]]+3*7-7)</f>
        <v>45682</v>
      </c>
      <c r="V34" s="341">
        <f>IF(F34="","",EDATE(Tabla1[[#This Row],[Fecha Inicio grupo]],3))</f>
        <v>45758</v>
      </c>
      <c r="W34" s="356" t="s">
        <v>146</v>
      </c>
      <c r="X34" s="29" t="s">
        <v>146</v>
      </c>
      <c r="Y34" s="72" t="s">
        <v>83</v>
      </c>
      <c r="Z34" s="72" t="s">
        <v>83</v>
      </c>
      <c r="AA34" s="72" t="s">
        <v>88</v>
      </c>
      <c r="AB34" s="72" t="s">
        <v>83</v>
      </c>
      <c r="AC34" s="72" t="s">
        <v>207</v>
      </c>
      <c r="AD34" s="72" t="s">
        <v>207</v>
      </c>
      <c r="AE34" s="72" t="s">
        <v>83</v>
      </c>
      <c r="AF34" s="72" t="s">
        <v>88</v>
      </c>
      <c r="AG34" s="72"/>
      <c r="AH34" s="72"/>
      <c r="AI34" s="72"/>
      <c r="AJ34" s="72"/>
      <c r="AK34" s="72"/>
      <c r="AL34" s="72"/>
      <c r="AM34" s="72"/>
      <c r="AN34" s="72"/>
      <c r="AO34" s="139"/>
      <c r="AP34" s="236" t="str">
        <f>IF(F34="","",IFERROR(VLOOKUP(SUBSTITUTE(SUBSTITUTE(Tabla1[[#This Row],[Uso Sistemas]],"T","P"),"N","F"),Parámetros!$M$2:$N$17,2,0),"Completar hasta 3ra sem. para evaluar a Probacionista"))</f>
        <v>Asistió</v>
      </c>
      <c r="AQ34" s="39"/>
      <c r="AR34" s="194"/>
      <c r="AS34" s="39"/>
      <c r="AT34" s="28"/>
      <c r="AU34" s="55"/>
      <c r="AV34" s="55"/>
      <c r="AW34" s="55"/>
      <c r="AX34" s="238">
        <f>IF(V34="","",EOMONTH(EDATE(Tabla1[[#This Row],[Fecha Finalización]],2),0))</f>
        <v>45838</v>
      </c>
      <c r="AY34" s="39"/>
      <c r="AZ34" s="239">
        <f>IF(V34="","",EOMONTH(EDATE(Tabla1[[#This Row],[Fecha Finalización]],3),0))</f>
        <v>45869</v>
      </c>
      <c r="BA34" s="39"/>
      <c r="BB34" s="39"/>
      <c r="BC34" s="229"/>
      <c r="BD34" s="227" t="str">
        <f>IF(F34="","",Tabla1[[#This Row],[sem 01]]&amp;Tabla1[[#This Row],[sem 02]]&amp;Tabla1[[#This Row],[sem 03]])</f>
        <v>PPF</v>
      </c>
      <c r="BE34" s="228" t="str">
        <f>IF(TRIM(F34)="","",$B$1&amp;"-"&amp;SUBSTITUTE(Tabla1[[#This Row],[Mes Inscrito]]," ","")&amp;"-"&amp;SUBSTITUTE(Tabla1[[#This Row],[Dia de clases Inscrito]]," ","")&amp;"-"&amp;SUBSTITUTE(Tabla1[[#This Row],[Horario Inscrito]]," ","")&amp;"-"&amp;Tabla1[[#This Row],[Fecha Inicio grupo]])</f>
        <v>Huancayo-ENERO-SABADOS-7:00pma9:00pm-45668</v>
      </c>
      <c r="BF34" s="241" t="str">
        <f>IF(F34="","",Tabla1[[#This Row],[Curso]])</f>
        <v>Oratoria y Filosofía</v>
      </c>
      <c r="BG34" s="242" t="str">
        <f>+IF(TRIM(F34)="","",$B$1&amp;"-"&amp;TRIM(Tabla1[[#This Row],[Mes Inscrito]])&amp;"-"&amp;TRIM(Tabla1[[#This Row],[Dia de clases Inscrito]])&amp;"-"&amp;TRIM(Tabla1[[#This Row],[Horario Inscrito]])&amp;"-"&amp;TRIM(Tabla1[[#This Row],[Fecha Inicio grupo]])&amp;"-"&amp;TRIM(Tabla1[[#This Row],[Tipo Incrito]]))</f>
        <v>Huancayo-ENERO-SABADOS-7:00pm a 9:00pm-45668-Inscrito Nuevo</v>
      </c>
      <c r="BH34" s="299" t="b">
        <f>IF(F34="","",OR(IFERROR(SEARCH("CG",Tabla1[[#This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4" s="300">
        <f>IF(F34&lt;&gt;"",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34" s="300" t="str">
        <f>IF(F34&lt;&gt;"",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4" s="300" t="str">
        <f>IF(Tabla1[[#This Row],[Fecha Inicio grupo]]="","",IFERROR(VLOOKUP(Tabla1[[#This Row],[Mes de Alta como miembro]],Parámetros!$AM$2:$AN$16,2,0),"01/01/1900"))</f>
        <v>01/01/1900</v>
      </c>
    </row>
    <row r="35" spans="1:63" s="24" customFormat="1" ht="13.9">
      <c r="A35" s="68">
        <v>28</v>
      </c>
      <c r="B35" s="356" t="s">
        <v>72</v>
      </c>
      <c r="C35" s="339" t="s">
        <v>73</v>
      </c>
      <c r="D35" s="340" t="s">
        <v>141</v>
      </c>
      <c r="E35" s="340" t="s">
        <v>75</v>
      </c>
      <c r="F35" s="341">
        <v>45668</v>
      </c>
      <c r="G35" s="341"/>
      <c r="H35" s="342" t="s">
        <v>208</v>
      </c>
      <c r="I35" s="340" t="s">
        <v>209</v>
      </c>
      <c r="J35" s="343" t="s">
        <v>210</v>
      </c>
      <c r="K35" s="344">
        <v>950661664</v>
      </c>
      <c r="L35" s="345"/>
      <c r="M35" s="346"/>
      <c r="N35" s="347" t="str">
        <f ca="1">IF(Tabla1[[#This Row],[Fecha de nac]]="","",IF(Tabla1[[#This Row],[Fecha Finalización]] &gt;=TODAY(), DATEDIF(Tabla1[[#This Row],[Fecha de nac]],TODAY(),"y"), ROUNDDOWN((Tabla1[[#This Row],[Fecha Finalización]] -Tabla1[[#This Row],[Fecha de nac]])/365,0)))</f>
        <v/>
      </c>
      <c r="O35" s="357" t="s">
        <v>80</v>
      </c>
      <c r="P35" s="339" t="s">
        <v>81</v>
      </c>
      <c r="Q35" s="358"/>
      <c r="R35" s="358" t="s">
        <v>73</v>
      </c>
      <c r="S35" s="358" t="s">
        <v>151</v>
      </c>
      <c r="T35" s="358" t="s">
        <v>152</v>
      </c>
      <c r="U35" s="359">
        <f>IF(F35="","",Tabla1[[#This Row],[Fecha Inicio grupo]]+3*7-7)</f>
        <v>45682</v>
      </c>
      <c r="V35" s="341">
        <f>IF(F35="","",EDATE(Tabla1[[#This Row],[Fecha Inicio grupo]],3))</f>
        <v>45758</v>
      </c>
      <c r="W35" s="356" t="s">
        <v>146</v>
      </c>
      <c r="X35" s="29" t="s">
        <v>146</v>
      </c>
      <c r="Y35" s="72" t="s">
        <v>88</v>
      </c>
      <c r="Z35" s="72" t="s">
        <v>83</v>
      </c>
      <c r="AA35" s="72" t="s">
        <v>83</v>
      </c>
      <c r="AB35" s="72" t="s">
        <v>83</v>
      </c>
      <c r="AC35" s="72" t="s">
        <v>83</v>
      </c>
      <c r="AD35" s="72" t="s">
        <v>88</v>
      </c>
      <c r="AE35" s="72" t="s">
        <v>83</v>
      </c>
      <c r="AF35" s="72" t="s">
        <v>88</v>
      </c>
      <c r="AG35" s="72"/>
      <c r="AH35" s="72"/>
      <c r="AI35" s="72"/>
      <c r="AJ35" s="72"/>
      <c r="AK35" s="72"/>
      <c r="AL35" s="72"/>
      <c r="AM35" s="72"/>
      <c r="AN35" s="72"/>
      <c r="AO35" s="139"/>
      <c r="AP35" s="236" t="str">
        <f>IF(F35="","",IFERROR(VLOOKUP(SUBSTITUTE(SUBSTITUTE(Tabla1[[#This Row],[Uso Sistemas]],"T","P"),"N","F"),Parámetros!$M$2:$N$17,2,0),"Completar hasta 3ra sem. para evaluar a Probacionista"))</f>
        <v>Asistió</v>
      </c>
      <c r="AQ35" s="39"/>
      <c r="AR35" s="194"/>
      <c r="AS35" s="39"/>
      <c r="AT35" s="28"/>
      <c r="AU35" s="55"/>
      <c r="AV35" s="55"/>
      <c r="AW35" s="55"/>
      <c r="AX35" s="238">
        <f>IF(V35="","",EOMONTH(EDATE(Tabla1[[#This Row],[Fecha Finalización]],2),0))</f>
        <v>45838</v>
      </c>
      <c r="AY35" s="39"/>
      <c r="AZ35" s="239">
        <f>IF(V35="","",EOMONTH(EDATE(Tabla1[[#This Row],[Fecha Finalización]],3),0))</f>
        <v>45869</v>
      </c>
      <c r="BA35" s="39"/>
      <c r="BB35" s="39"/>
      <c r="BC35" s="229"/>
      <c r="BD35" s="227" t="str">
        <f>IF(F35="","",Tabla1[[#This Row],[sem 01]]&amp;Tabla1[[#This Row],[sem 02]]&amp;Tabla1[[#This Row],[sem 03]])</f>
        <v>FPP</v>
      </c>
      <c r="BE35" s="228" t="str">
        <f>IF(TRIM(F35)="","",$B$1&amp;"-"&amp;SUBSTITUTE(Tabla1[[#This Row],[Mes Inscrito]]," ","")&amp;"-"&amp;SUBSTITUTE(Tabla1[[#This Row],[Dia de clases Inscrito]]," ","")&amp;"-"&amp;SUBSTITUTE(Tabla1[[#This Row],[Horario Inscrito]]," ","")&amp;"-"&amp;Tabla1[[#This Row],[Fecha Inicio grupo]])</f>
        <v>Huancayo-ENERO-SABADOS-7:00pma9:00pm-45668</v>
      </c>
      <c r="BF35" s="241" t="str">
        <f>IF(F35="","",Tabla1[[#This Row],[Curso]])</f>
        <v>Oratoria y Filosofía</v>
      </c>
      <c r="BG35" s="242" t="str">
        <f>+IF(TRIM(F35)="","",$B$1&amp;"-"&amp;TRIM(Tabla1[[#This Row],[Mes Inscrito]])&amp;"-"&amp;TRIM(Tabla1[[#This Row],[Dia de clases Inscrito]])&amp;"-"&amp;TRIM(Tabla1[[#This Row],[Horario Inscrito]])&amp;"-"&amp;TRIM(Tabla1[[#This Row],[Fecha Inicio grupo]])&amp;"-"&amp;TRIM(Tabla1[[#This Row],[Tipo Incrito]]))</f>
        <v>Huancayo-ENERO-SABADOS-7:00pm a 9:00pm-45668-Inscrito Nuevo</v>
      </c>
      <c r="BH35" s="299" t="b">
        <f>IF(F35="","",OR(IFERROR(SEARCH("CG",Tabla1[[#This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5" s="300">
        <f>IF(F35&lt;&gt;"",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35" s="300" t="str">
        <f>IF(F35&lt;&gt;"",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5" s="300" t="str">
        <f>IF(Tabla1[[#This Row],[Fecha Inicio grupo]]="","",IFERROR(VLOOKUP(Tabla1[[#This Row],[Mes de Alta como miembro]],Parámetros!$AM$2:$AN$16,2,0),"01/01/1900"))</f>
        <v>01/01/1900</v>
      </c>
    </row>
    <row r="36" spans="1:63" s="24" customFormat="1" ht="13.9">
      <c r="A36" s="68">
        <v>29</v>
      </c>
      <c r="B36" s="356" t="s">
        <v>72</v>
      </c>
      <c r="C36" s="339" t="s">
        <v>73</v>
      </c>
      <c r="D36" s="340" t="s">
        <v>141</v>
      </c>
      <c r="E36" s="340" t="s">
        <v>75</v>
      </c>
      <c r="F36" s="341">
        <v>45668</v>
      </c>
      <c r="G36" s="341"/>
      <c r="H36" s="342" t="s">
        <v>211</v>
      </c>
      <c r="I36" s="363" t="s">
        <v>212</v>
      </c>
      <c r="J36" s="343" t="s">
        <v>213</v>
      </c>
      <c r="K36" s="344">
        <v>954431108</v>
      </c>
      <c r="L36" s="345" t="s">
        <v>214</v>
      </c>
      <c r="M36" s="346">
        <v>39472</v>
      </c>
      <c r="N36" s="347">
        <f ca="1">IF(Tabla1[[#This Row],[Fecha de nac]]="","",IF(Tabla1[[#This Row],[Fecha Finalización]] &gt;=TODAY(), DATEDIF(Tabla1[[#This Row],[Fecha de nac]],TODAY(),"y"), ROUNDDOWN((Tabla1[[#This Row],[Fecha Finalización]] -Tabla1[[#This Row],[Fecha de nac]])/365,0)))</f>
        <v>17</v>
      </c>
      <c r="O36" s="357" t="s">
        <v>80</v>
      </c>
      <c r="P36" s="339" t="s">
        <v>81</v>
      </c>
      <c r="Q36" s="358"/>
      <c r="R36" s="358" t="s">
        <v>73</v>
      </c>
      <c r="S36" s="358" t="s">
        <v>151</v>
      </c>
      <c r="T36" s="358" t="s">
        <v>152</v>
      </c>
      <c r="U36" s="359">
        <f>IF(F36="","",Tabla1[[#This Row],[Fecha Inicio grupo]]+3*7-7)</f>
        <v>45682</v>
      </c>
      <c r="V36" s="341">
        <f>IF(F36="","",EDATE(Tabla1[[#This Row],[Fecha Inicio grupo]],3))</f>
        <v>45758</v>
      </c>
      <c r="W36" s="356" t="s">
        <v>146</v>
      </c>
      <c r="X36" s="29" t="s">
        <v>146</v>
      </c>
      <c r="Y36" s="72" t="s">
        <v>88</v>
      </c>
      <c r="Z36" s="72" t="s">
        <v>88</v>
      </c>
      <c r="AA36" s="72" t="s">
        <v>88</v>
      </c>
      <c r="AB36" s="72" t="s">
        <v>83</v>
      </c>
      <c r="AC36" s="72" t="s">
        <v>83</v>
      </c>
      <c r="AD36" s="72" t="s">
        <v>83</v>
      </c>
      <c r="AE36" s="72" t="s">
        <v>83</v>
      </c>
      <c r="AF36" s="72" t="s">
        <v>83</v>
      </c>
      <c r="AG36" s="72"/>
      <c r="AH36" s="72"/>
      <c r="AI36" s="72"/>
      <c r="AJ36" s="72"/>
      <c r="AK36" s="72"/>
      <c r="AL36" s="72"/>
      <c r="AM36" s="72"/>
      <c r="AN36" s="72"/>
      <c r="AO36" s="139"/>
      <c r="AP36" s="236" t="str">
        <f>IF(F36="","",IFERROR(VLOOKUP(SUBSTITUTE(SUBSTITUTE(Tabla1[[#This Row],[Uso Sistemas]],"T","P"),"N","F"),Parámetros!$M$2:$N$17,2,0),"Completar hasta 3ra sem. para evaluar a Probacionista"))</f>
        <v>No Asistió</v>
      </c>
      <c r="AQ36" s="39"/>
      <c r="AR36" s="194"/>
      <c r="AS36" s="39"/>
      <c r="AT36" s="28"/>
      <c r="AU36" s="55"/>
      <c r="AV36" s="55"/>
      <c r="AW36" s="55"/>
      <c r="AX36" s="238">
        <f>IF(V36="","",EOMONTH(EDATE(Tabla1[[#This Row],[Fecha Finalización]],2),0))</f>
        <v>45838</v>
      </c>
      <c r="AY36" s="39"/>
      <c r="AZ36" s="239">
        <f>IF(V36="","",EOMONTH(EDATE(Tabla1[[#This Row],[Fecha Finalización]],3),0))</f>
        <v>45869</v>
      </c>
      <c r="BA36" s="39"/>
      <c r="BB36" s="39"/>
      <c r="BC36" s="229"/>
      <c r="BD36" s="227" t="str">
        <f>IF(F36="","",Tabla1[[#This Row],[sem 01]]&amp;Tabla1[[#This Row],[sem 02]]&amp;Tabla1[[#This Row],[sem 03]])</f>
        <v>FFF</v>
      </c>
      <c r="BE36" s="228" t="str">
        <f>IF(TRIM(F36)="","",$B$1&amp;"-"&amp;SUBSTITUTE(Tabla1[[#This Row],[Mes Inscrito]]," ","")&amp;"-"&amp;SUBSTITUTE(Tabla1[[#This Row],[Dia de clases Inscrito]]," ","")&amp;"-"&amp;SUBSTITUTE(Tabla1[[#This Row],[Horario Inscrito]]," ","")&amp;"-"&amp;Tabla1[[#This Row],[Fecha Inicio grupo]])</f>
        <v>Huancayo-ENERO-SABADOS-7:00pma9:00pm-45668</v>
      </c>
      <c r="BF36" s="241" t="str">
        <f>IF(F36="","",Tabla1[[#This Row],[Curso]])</f>
        <v>Oratoria y Filosofía</v>
      </c>
      <c r="BG36" s="242" t="str">
        <f>+IF(TRIM(F36)="","",$B$1&amp;"-"&amp;TRIM(Tabla1[[#This Row],[Mes Inscrito]])&amp;"-"&amp;TRIM(Tabla1[[#This Row],[Dia de clases Inscrito]])&amp;"-"&amp;TRIM(Tabla1[[#This Row],[Horario Inscrito]])&amp;"-"&amp;TRIM(Tabla1[[#This Row],[Fecha Inicio grupo]])&amp;"-"&amp;TRIM(Tabla1[[#This Row],[Tipo Incrito]]))</f>
        <v>Huancayo-ENERO-SABADOS-7:00pm a 9:00pm-45668-Inscrito Nuevo</v>
      </c>
      <c r="BH36" s="299" t="b">
        <f>IF(F36="","",OR(IFERROR(SEARCH("CG",Tabla1[[#This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6" s="300">
        <f>IF(F36&lt;&gt;"",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36" s="300" t="str">
        <f>IF(F36&lt;&gt;"",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6" s="300" t="str">
        <f>IF(Tabla1[[#This Row],[Fecha Inicio grupo]]="","",IFERROR(VLOOKUP(Tabla1[[#This Row],[Mes de Alta como miembro]],Parámetros!$AM$2:$AN$16,2,0),"01/01/1900"))</f>
        <v>01/01/1900</v>
      </c>
    </row>
    <row r="37" spans="1:63" s="24" customFormat="1" ht="13.9">
      <c r="A37" s="68">
        <v>30</v>
      </c>
      <c r="B37" s="356" t="s">
        <v>72</v>
      </c>
      <c r="C37" s="339" t="s">
        <v>73</v>
      </c>
      <c r="D37" s="340" t="s">
        <v>141</v>
      </c>
      <c r="E37" s="340" t="s">
        <v>75</v>
      </c>
      <c r="F37" s="341">
        <v>45668</v>
      </c>
      <c r="G37" s="341"/>
      <c r="H37" s="342" t="s">
        <v>215</v>
      </c>
      <c r="I37" s="363" t="s">
        <v>216</v>
      </c>
      <c r="J37" s="343" t="s">
        <v>217</v>
      </c>
      <c r="K37" s="344">
        <v>993247044</v>
      </c>
      <c r="L37" s="345" t="s">
        <v>218</v>
      </c>
      <c r="M37" s="346">
        <v>35017</v>
      </c>
      <c r="N37" s="347">
        <f ca="1">IF(Tabla1[[#This Row],[Fecha de nac]]="","",IF(Tabla1[[#This Row],[Fecha Finalización]] &gt;=TODAY(), DATEDIF(Tabla1[[#This Row],[Fecha de nac]],TODAY(),"y"), ROUNDDOWN((Tabla1[[#This Row],[Fecha Finalización]] -Tabla1[[#This Row],[Fecha de nac]])/365,0)))</f>
        <v>29</v>
      </c>
      <c r="O37" s="357" t="s">
        <v>80</v>
      </c>
      <c r="P37" s="339" t="s">
        <v>81</v>
      </c>
      <c r="Q37" s="358"/>
      <c r="R37" s="358" t="s">
        <v>73</v>
      </c>
      <c r="S37" s="358" t="s">
        <v>151</v>
      </c>
      <c r="T37" s="358" t="s">
        <v>152</v>
      </c>
      <c r="U37" s="359">
        <f>IF(F37="","",Tabla1[[#This Row],[Fecha Inicio grupo]]+3*7-7)</f>
        <v>45682</v>
      </c>
      <c r="V37" s="341">
        <f>IF(F37="","",EDATE(Tabla1[[#This Row],[Fecha Inicio grupo]],3))</f>
        <v>45758</v>
      </c>
      <c r="W37" s="356" t="s">
        <v>146</v>
      </c>
      <c r="X37" s="29" t="s">
        <v>146</v>
      </c>
      <c r="Y37" s="72" t="s">
        <v>88</v>
      </c>
      <c r="Z37" s="72" t="s">
        <v>88</v>
      </c>
      <c r="AA37" s="72" t="s">
        <v>83</v>
      </c>
      <c r="AB37" s="72" t="s">
        <v>83</v>
      </c>
      <c r="AC37" s="72" t="s">
        <v>83</v>
      </c>
      <c r="AD37" s="72" t="s">
        <v>83</v>
      </c>
      <c r="AE37" s="72" t="s">
        <v>88</v>
      </c>
      <c r="AF37" s="72" t="s">
        <v>88</v>
      </c>
      <c r="AG37" s="72"/>
      <c r="AH37" s="72"/>
      <c r="AI37" s="72"/>
      <c r="AJ37" s="72"/>
      <c r="AK37" s="72"/>
      <c r="AL37" s="72"/>
      <c r="AM37" s="72"/>
      <c r="AN37" s="72"/>
      <c r="AO37" s="139"/>
      <c r="AP37" s="236" t="str">
        <f>IF(F37="","",IFERROR(VLOOKUP(SUBSTITUTE(SUBSTITUTE(Tabla1[[#This Row],[Uso Sistemas]],"T","P"),"N","F"),Parámetros!$M$2:$N$17,2,0),"Completar hasta 3ra sem. para evaluar a Probacionista"))</f>
        <v>Asistió</v>
      </c>
      <c r="AQ37" s="39"/>
      <c r="AR37" s="194"/>
      <c r="AS37" s="39"/>
      <c r="AT37" s="28"/>
      <c r="AU37" s="55"/>
      <c r="AV37" s="55"/>
      <c r="AW37" s="55"/>
      <c r="AX37" s="238">
        <f>IF(V37="","",EOMONTH(EDATE(Tabla1[[#This Row],[Fecha Finalización]],2),0))</f>
        <v>45838</v>
      </c>
      <c r="AY37" s="39"/>
      <c r="AZ37" s="239">
        <f>IF(V37="","",EOMONTH(EDATE(Tabla1[[#This Row],[Fecha Finalización]],3),0))</f>
        <v>45869</v>
      </c>
      <c r="BA37" s="39"/>
      <c r="BB37" s="39"/>
      <c r="BC37" s="229"/>
      <c r="BD37" s="227" t="str">
        <f>IF(F37="","",Tabla1[[#This Row],[sem 01]]&amp;Tabla1[[#This Row],[sem 02]]&amp;Tabla1[[#This Row],[sem 03]])</f>
        <v>FFP</v>
      </c>
      <c r="BE37" s="228" t="str">
        <f>IF(TRIM(F37)="","",$B$1&amp;"-"&amp;SUBSTITUTE(Tabla1[[#This Row],[Mes Inscrito]]," ","")&amp;"-"&amp;SUBSTITUTE(Tabla1[[#This Row],[Dia de clases Inscrito]]," ","")&amp;"-"&amp;SUBSTITUTE(Tabla1[[#This Row],[Horario Inscrito]]," ","")&amp;"-"&amp;Tabla1[[#This Row],[Fecha Inicio grupo]])</f>
        <v>Huancayo-ENERO-SABADOS-7:00pma9:00pm-45668</v>
      </c>
      <c r="BF37" s="241" t="str">
        <f>IF(F37="","",Tabla1[[#This Row],[Curso]])</f>
        <v>Oratoria y Filosofía</v>
      </c>
      <c r="BG37" s="242" t="str">
        <f>+IF(TRIM(F37)="","",$B$1&amp;"-"&amp;TRIM(Tabla1[[#This Row],[Mes Inscrito]])&amp;"-"&amp;TRIM(Tabla1[[#This Row],[Dia de clases Inscrito]])&amp;"-"&amp;TRIM(Tabla1[[#This Row],[Horario Inscrito]])&amp;"-"&amp;TRIM(Tabla1[[#This Row],[Fecha Inicio grupo]])&amp;"-"&amp;TRIM(Tabla1[[#This Row],[Tipo Incrito]]))</f>
        <v>Huancayo-ENERO-SABADOS-7:00pm a 9:00pm-45668-Inscrito Nuevo</v>
      </c>
      <c r="BH37" s="299" t="b">
        <f>IF(F37="","",OR(IFERROR(SEARCH("CG",Tabla1[[#This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7" s="300">
        <f>IF(F37&lt;&gt;"",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37" s="300" t="str">
        <f>IF(F37&lt;&gt;"",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7" s="300" t="str">
        <f>IF(Tabla1[[#This Row],[Fecha Inicio grupo]]="","",IFERROR(VLOOKUP(Tabla1[[#This Row],[Mes de Alta como miembro]],Parámetros!$AM$2:$AN$16,2,0),"01/01/1900"))</f>
        <v>01/01/1900</v>
      </c>
    </row>
    <row r="38" spans="1:63" s="24" customFormat="1" ht="12.75">
      <c r="A38" s="68">
        <v>31</v>
      </c>
      <c r="B38" s="356" t="s">
        <v>72</v>
      </c>
      <c r="C38" s="339" t="s">
        <v>73</v>
      </c>
      <c r="D38" s="340" t="s">
        <v>141</v>
      </c>
      <c r="E38" s="340" t="s">
        <v>75</v>
      </c>
      <c r="F38" s="341">
        <v>45668</v>
      </c>
      <c r="G38" s="341"/>
      <c r="H38" s="342" t="s">
        <v>219</v>
      </c>
      <c r="I38" s="340" t="s">
        <v>220</v>
      </c>
      <c r="J38" s="343" t="s">
        <v>221</v>
      </c>
      <c r="K38" s="344">
        <v>990300021</v>
      </c>
      <c r="L38" s="345" t="s">
        <v>222</v>
      </c>
      <c r="M38" s="346">
        <v>37009</v>
      </c>
      <c r="N38" s="347">
        <f ca="1">IF(Tabla1[[#This Row],[Fecha de nac]]="","",IF(Tabla1[[#This Row],[Fecha Finalización]] &gt;=TODAY(), DATEDIF(Tabla1[[#This Row],[Fecha de nac]],TODAY(),"y"), ROUNDDOWN((Tabla1[[#This Row],[Fecha Finalización]] -Tabla1[[#This Row],[Fecha de nac]])/365,0)))</f>
        <v>23</v>
      </c>
      <c r="O38" s="357" t="s">
        <v>80</v>
      </c>
      <c r="P38" s="339" t="s">
        <v>81</v>
      </c>
      <c r="Q38" s="358"/>
      <c r="R38" s="358" t="s">
        <v>73</v>
      </c>
      <c r="S38" s="358" t="s">
        <v>151</v>
      </c>
      <c r="T38" s="358" t="s">
        <v>152</v>
      </c>
      <c r="U38" s="359">
        <f>IF(F38="","",Tabla1[[#This Row],[Fecha Inicio grupo]]+3*7-7)</f>
        <v>45682</v>
      </c>
      <c r="V38" s="341">
        <f>IF(F38="","",EDATE(Tabla1[[#This Row],[Fecha Inicio grupo]],3))</f>
        <v>45758</v>
      </c>
      <c r="W38" s="356" t="s">
        <v>146</v>
      </c>
      <c r="X38" s="29" t="s">
        <v>146</v>
      </c>
      <c r="Y38" s="72" t="s">
        <v>88</v>
      </c>
      <c r="Z38" s="72" t="s">
        <v>88</v>
      </c>
      <c r="AA38" s="72" t="s">
        <v>83</v>
      </c>
      <c r="AB38" s="72" t="s">
        <v>83</v>
      </c>
      <c r="AC38" s="72" t="s">
        <v>83</v>
      </c>
      <c r="AD38" s="72" t="s">
        <v>83</v>
      </c>
      <c r="AE38" s="72" t="s">
        <v>83</v>
      </c>
      <c r="AF38" s="72" t="s">
        <v>88</v>
      </c>
      <c r="AG38" s="72"/>
      <c r="AH38" s="72"/>
      <c r="AI38" s="72"/>
      <c r="AJ38" s="72"/>
      <c r="AK38" s="72"/>
      <c r="AL38" s="72"/>
      <c r="AM38" s="72"/>
      <c r="AN38" s="72"/>
      <c r="AO38" s="139"/>
      <c r="AP38" s="236" t="str">
        <f>IF(F38="","",IFERROR(VLOOKUP(SUBSTITUTE(SUBSTITUTE(Tabla1[[#This Row],[Uso Sistemas]],"T","P"),"N","F"),Parámetros!$M$2:$N$17,2,0),"Completar hasta 3ra sem. para evaluar a Probacionista"))</f>
        <v>Asistió</v>
      </c>
      <c r="AQ38" s="39"/>
      <c r="AR38" s="194"/>
      <c r="AS38" s="39"/>
      <c r="AT38" s="28"/>
      <c r="AU38" s="55"/>
      <c r="AV38" s="55"/>
      <c r="AW38" s="55"/>
      <c r="AX38" s="238">
        <f>IF(V38="","",EOMONTH(EDATE(Tabla1[[#This Row],[Fecha Finalización]],2),0))</f>
        <v>45838</v>
      </c>
      <c r="AY38" s="39"/>
      <c r="AZ38" s="239">
        <f>IF(V38="","",EOMONTH(EDATE(Tabla1[[#This Row],[Fecha Finalización]],3),0))</f>
        <v>45869</v>
      </c>
      <c r="BA38" s="39"/>
      <c r="BB38" s="39"/>
      <c r="BC38" s="229"/>
      <c r="BD38" s="227" t="str">
        <f>IF(F38="","",Tabla1[[#This Row],[sem 01]]&amp;Tabla1[[#This Row],[sem 02]]&amp;Tabla1[[#This Row],[sem 03]])</f>
        <v>FFP</v>
      </c>
      <c r="BE38" s="228" t="str">
        <f>IF(TRIM(F38)="","",$B$1&amp;"-"&amp;SUBSTITUTE(Tabla1[[#This Row],[Mes Inscrito]]," ","")&amp;"-"&amp;SUBSTITUTE(Tabla1[[#This Row],[Dia de clases Inscrito]]," ","")&amp;"-"&amp;SUBSTITUTE(Tabla1[[#This Row],[Horario Inscrito]]," ","")&amp;"-"&amp;Tabla1[[#This Row],[Fecha Inicio grupo]])</f>
        <v>Huancayo-ENERO-SABADOS-7:00pma9:00pm-45668</v>
      </c>
      <c r="BF38" s="241" t="str">
        <f>IF(F38="","",Tabla1[[#This Row],[Curso]])</f>
        <v>Oratoria y Filosofía</v>
      </c>
      <c r="BG38" s="242" t="str">
        <f>+IF(TRIM(F38)="","",$B$1&amp;"-"&amp;TRIM(Tabla1[[#This Row],[Mes Inscrito]])&amp;"-"&amp;TRIM(Tabla1[[#This Row],[Dia de clases Inscrito]])&amp;"-"&amp;TRIM(Tabla1[[#This Row],[Horario Inscrito]])&amp;"-"&amp;TRIM(Tabla1[[#This Row],[Fecha Inicio grupo]])&amp;"-"&amp;TRIM(Tabla1[[#This Row],[Tipo Incrito]]))</f>
        <v>Huancayo-ENERO-SABADOS-7:00pm a 9:00pm-45668-Inscrito Nuevo</v>
      </c>
      <c r="BH38" s="299" t="b">
        <f>IF(F38="","",OR(IFERROR(SEARCH("CG",Tabla1[[#This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8" s="300">
        <f>IF(F38&lt;&gt;"",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38" s="300" t="str">
        <f>IF(F38&lt;&gt;"",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8" s="300" t="str">
        <f>IF(Tabla1[[#This Row],[Fecha Inicio grupo]]="","",IFERROR(VLOOKUP(Tabla1[[#This Row],[Mes de Alta como miembro]],Parámetros!$AM$2:$AN$16,2,0),"01/01/1900"))</f>
        <v>01/01/1900</v>
      </c>
    </row>
    <row r="39" spans="1:63" s="24" customFormat="1" ht="12.75">
      <c r="A39" s="68">
        <v>32</v>
      </c>
      <c r="B39" s="364" t="s">
        <v>72</v>
      </c>
      <c r="C39" s="365" t="s">
        <v>223</v>
      </c>
      <c r="D39" s="366" t="s">
        <v>224</v>
      </c>
      <c r="E39" s="367" t="s">
        <v>75</v>
      </c>
      <c r="F39" s="368">
        <v>45699</v>
      </c>
      <c r="G39" s="368"/>
      <c r="H39" s="369" t="s">
        <v>225</v>
      </c>
      <c r="I39" s="378" t="s">
        <v>226</v>
      </c>
      <c r="J39" s="370" t="s">
        <v>227</v>
      </c>
      <c r="K39" s="371">
        <v>916692340</v>
      </c>
      <c r="L39" s="372" t="s">
        <v>228</v>
      </c>
      <c r="M39" s="373">
        <v>35994</v>
      </c>
      <c r="N39" s="374">
        <f ca="1">IF(Tabla1[[#This Row],[Fecha de nac]]="","",IF(Tabla1[[#This Row],[Fecha Finalización]] &gt;=TODAY(), DATEDIF(Tabla1[[#This Row],[Fecha de nac]],TODAY(),"y"), ROUNDDOWN((Tabla1[[#This Row],[Fecha Finalización]] -Tabla1[[#This Row],[Fecha de nac]])/365,0)))</f>
        <v>26</v>
      </c>
      <c r="O39" s="375" t="s">
        <v>229</v>
      </c>
      <c r="P39" s="365" t="s">
        <v>81</v>
      </c>
      <c r="Q39" s="376"/>
      <c r="R39" s="376"/>
      <c r="S39" s="376"/>
      <c r="T39" s="376"/>
      <c r="U39" s="377">
        <f>IF(F39="","",Tabla1[[#This Row],[Fecha Inicio grupo]]+3*7-7)</f>
        <v>45713</v>
      </c>
      <c r="V39" s="368">
        <f>IF(F39="","",EDATE(Tabla1[[#This Row],[Fecha Inicio grupo]],3))</f>
        <v>45788</v>
      </c>
      <c r="W39" s="364" t="s">
        <v>230</v>
      </c>
      <c r="X39" s="364" t="s">
        <v>230</v>
      </c>
      <c r="Y39" s="72" t="s">
        <v>83</v>
      </c>
      <c r="Z39" s="72" t="s">
        <v>83</v>
      </c>
      <c r="AA39" s="72" t="s">
        <v>88</v>
      </c>
      <c r="AB39" s="72" t="s">
        <v>83</v>
      </c>
      <c r="AC39" s="72"/>
      <c r="AD39" s="72"/>
      <c r="AE39" s="72"/>
      <c r="AF39" s="72"/>
      <c r="AG39" s="72"/>
      <c r="AH39" s="72"/>
      <c r="AI39" s="72"/>
      <c r="AJ39" s="72"/>
      <c r="AK39" s="72"/>
      <c r="AL39" s="72"/>
      <c r="AM39" s="72"/>
      <c r="AN39" s="72"/>
      <c r="AO39" s="139"/>
      <c r="AP39" s="236" t="str">
        <f>IF(F39="","",IFERROR(VLOOKUP(SUBSTITUTE(SUBSTITUTE(Tabla1[[#This Row],[Uso Sistemas]],"T","P"),"N","F"),Parámetros!$M$2:$N$17,2,0),"Completar hasta 3ra sem. para evaluar a Probacionista"))</f>
        <v>Asistió</v>
      </c>
      <c r="AQ39" s="39"/>
      <c r="AR39" s="194"/>
      <c r="AS39" s="39"/>
      <c r="AT39" s="28"/>
      <c r="AU39" s="55"/>
      <c r="AV39" s="55"/>
      <c r="AW39" s="55"/>
      <c r="AX39" s="238">
        <f>IF(V39="","",EOMONTH(EDATE(Tabla1[[#This Row],[Fecha Finalización]],2),0))</f>
        <v>45869</v>
      </c>
      <c r="AY39" s="39"/>
      <c r="AZ39" s="239">
        <f>IF(V39="","",EOMONTH(EDATE(Tabla1[[#This Row],[Fecha Finalización]],3),0))</f>
        <v>45900</v>
      </c>
      <c r="BA39" s="39"/>
      <c r="BB39" s="39"/>
      <c r="BC39" s="229"/>
      <c r="BD39" s="227" t="str">
        <f>IF(F39="","",Tabla1[[#This Row],[sem 01]]&amp;Tabla1[[#This Row],[sem 02]]&amp;Tabla1[[#This Row],[sem 03]])</f>
        <v>PPF</v>
      </c>
      <c r="BE39" s="228" t="str">
        <f>IF(TRIM(F39)="","",$B$1&amp;"-"&amp;SUBSTITUTE(Tabla1[[#This Row],[Mes Inscrito]]," ","")&amp;"-"&amp;SUBSTITUTE(Tabla1[[#This Row],[Dia de clases Inscrito]]," ","")&amp;"-"&amp;SUBSTITUTE(Tabla1[[#This Row],[Horario Inscrito]]," ","")&amp;"-"&amp;Tabla1[[#This Row],[Fecha Inicio grupo]])</f>
        <v>Huancayo-Febrero-Martes-7:00pma9:00pm-45699</v>
      </c>
      <c r="BF39" s="241" t="str">
        <f>IF(F39="","",Tabla1[[#This Row],[Curso]])</f>
        <v>Oratoria y Filosofía</v>
      </c>
      <c r="BG39" s="242" t="str">
        <f>+IF(TRIM(F39)="","",$B$1&amp;"-"&amp;TRIM(Tabla1[[#This Row],[Mes Inscrito]])&amp;"-"&amp;TRIM(Tabla1[[#This Row],[Dia de clases Inscrito]])&amp;"-"&amp;TRIM(Tabla1[[#This Row],[Horario Inscrito]])&amp;"-"&amp;TRIM(Tabla1[[#This Row],[Fecha Inicio grupo]])&amp;"-"&amp;TRIM(Tabla1[[#This Row],[Tipo Incrito]]))</f>
        <v>Huancayo-Febrero-Martes-7:00pm a 9:00pm-45699-Inscrito Nuevo</v>
      </c>
      <c r="BH39" s="299" t="b">
        <f>IF(F39="","",OR(IFERROR(SEARCH("CG",Tabla1[[#This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9" s="300">
        <f>IF(F39&lt;&gt;"",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45720</v>
      </c>
      <c r="BJ39" s="300" t="str">
        <f>IF(F39&lt;&gt;"",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9" s="300" t="str">
        <f>IF(Tabla1[[#This Row],[Fecha Inicio grupo]]="","",IFERROR(VLOOKUP(Tabla1[[#This Row],[Mes de Alta como miembro]],Parámetros!$AM$2:$AN$16,2,0),"01/01/1900"))</f>
        <v>01/01/1900</v>
      </c>
    </row>
    <row r="40" spans="1:63" s="24" customFormat="1" ht="24.75">
      <c r="A40" s="68">
        <v>33</v>
      </c>
      <c r="B40" s="364" t="s">
        <v>72</v>
      </c>
      <c r="C40" s="365" t="s">
        <v>223</v>
      </c>
      <c r="D40" s="366" t="s">
        <v>224</v>
      </c>
      <c r="E40" s="367" t="s">
        <v>75</v>
      </c>
      <c r="F40" s="368">
        <v>45699</v>
      </c>
      <c r="G40" s="368"/>
      <c r="H40" s="369" t="s">
        <v>231</v>
      </c>
      <c r="I40" s="378" t="s">
        <v>232</v>
      </c>
      <c r="J40" s="370" t="s">
        <v>233</v>
      </c>
      <c r="K40" s="371">
        <v>965697226</v>
      </c>
      <c r="L40" s="372" t="s">
        <v>234</v>
      </c>
      <c r="M40" s="373">
        <v>39132</v>
      </c>
      <c r="N40" s="374">
        <f ca="1">IF(Tabla1[[#This Row],[Fecha de nac]]="","",IF(Tabla1[[#This Row],[Fecha Finalización]] &gt;=TODAY(), DATEDIF(Tabla1[[#This Row],[Fecha de nac]],TODAY(),"y"), ROUNDDOWN((Tabla1[[#This Row],[Fecha Finalización]] -Tabla1[[#This Row],[Fecha de nac]])/365,0)))</f>
        <v>18</v>
      </c>
      <c r="O40" s="375" t="s">
        <v>229</v>
      </c>
      <c r="P40" s="365" t="s">
        <v>81</v>
      </c>
      <c r="Q40" s="376"/>
      <c r="R40" s="376"/>
      <c r="S40" s="376"/>
      <c r="T40" s="376"/>
      <c r="U40" s="377">
        <f>IF(F40="","",Tabla1[[#This Row],[Fecha Inicio grupo]]+3*7-7)</f>
        <v>45713</v>
      </c>
      <c r="V40" s="368">
        <f>IF(F40="","",EDATE(Tabla1[[#This Row],[Fecha Inicio grupo]],3))</f>
        <v>45788</v>
      </c>
      <c r="W40" s="364" t="s">
        <v>230</v>
      </c>
      <c r="X40" s="364" t="s">
        <v>230</v>
      </c>
      <c r="Y40" s="72" t="s">
        <v>83</v>
      </c>
      <c r="Z40" s="72" t="s">
        <v>83</v>
      </c>
      <c r="AA40" s="72" t="s">
        <v>83</v>
      </c>
      <c r="AB40" s="72" t="s">
        <v>83</v>
      </c>
      <c r="AC40" s="72"/>
      <c r="AD40" s="72"/>
      <c r="AE40" s="72"/>
      <c r="AF40" s="72"/>
      <c r="AG40" s="72"/>
      <c r="AH40" s="72"/>
      <c r="AI40" s="72"/>
      <c r="AJ40" s="72"/>
      <c r="AK40" s="72"/>
      <c r="AL40" s="72"/>
      <c r="AM40" s="72"/>
      <c r="AN40" s="72"/>
      <c r="AO40" s="139"/>
      <c r="AP40" s="236" t="str">
        <f>IF(F40="","",IFERROR(VLOOKUP(SUBSTITUTE(SUBSTITUTE(Tabla1[[#This Row],[Uso Sistemas]],"T","P"),"N","F"),Parámetros!$M$2:$N$17,2,0),"Completar hasta 3ra sem. para evaluar a Probacionista"))</f>
        <v>Asistió</v>
      </c>
      <c r="AQ40" s="39"/>
      <c r="AR40" s="194"/>
      <c r="AS40" s="39"/>
      <c r="AT40" s="28"/>
      <c r="AU40" s="55"/>
      <c r="AV40" s="55"/>
      <c r="AW40" s="55"/>
      <c r="AX40" s="238">
        <f>IF(V40="","",EOMONTH(EDATE(Tabla1[[#This Row],[Fecha Finalización]],2),0))</f>
        <v>45869</v>
      </c>
      <c r="AY40" s="39"/>
      <c r="AZ40" s="239">
        <f>IF(V40="","",EOMONTH(EDATE(Tabla1[[#This Row],[Fecha Finalización]],3),0))</f>
        <v>45900</v>
      </c>
      <c r="BA40" s="39"/>
      <c r="BB40" s="39"/>
      <c r="BC40" s="229"/>
      <c r="BD40" s="227" t="str">
        <f>IF(F40="","",Tabla1[[#This Row],[sem 01]]&amp;Tabla1[[#This Row],[sem 02]]&amp;Tabla1[[#This Row],[sem 03]])</f>
        <v>PPP</v>
      </c>
      <c r="BE40" s="228" t="str">
        <f>IF(TRIM(F40)="","",$B$1&amp;"-"&amp;SUBSTITUTE(Tabla1[[#This Row],[Mes Inscrito]]," ","")&amp;"-"&amp;SUBSTITUTE(Tabla1[[#This Row],[Dia de clases Inscrito]]," ","")&amp;"-"&amp;SUBSTITUTE(Tabla1[[#This Row],[Horario Inscrito]]," ","")&amp;"-"&amp;Tabla1[[#This Row],[Fecha Inicio grupo]])</f>
        <v>Huancayo-Febrero-Martes-7:00pma9:00pm-45699</v>
      </c>
      <c r="BF40" s="241" t="str">
        <f>IF(F40="","",Tabla1[[#This Row],[Curso]])</f>
        <v>Oratoria y Filosofía</v>
      </c>
      <c r="BG40" s="242" t="str">
        <f>+IF(TRIM(F40)="","",$B$1&amp;"-"&amp;TRIM(Tabla1[[#This Row],[Mes Inscrito]])&amp;"-"&amp;TRIM(Tabla1[[#This Row],[Dia de clases Inscrito]])&amp;"-"&amp;TRIM(Tabla1[[#This Row],[Horario Inscrito]])&amp;"-"&amp;TRIM(Tabla1[[#This Row],[Fecha Inicio grupo]])&amp;"-"&amp;TRIM(Tabla1[[#This Row],[Tipo Incrito]]))</f>
        <v>Huancayo-Febrero-Martes-7:00pm a 9:00pm-45699-Inscrito Nuevo</v>
      </c>
      <c r="BH40" s="299" t="b">
        <f>IF(F40="","",OR(IFERROR(SEARCH("CG",Tabla1[[#This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0" s="300">
        <f>IF(F40&lt;&gt;"",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45720</v>
      </c>
      <c r="BJ40" s="300" t="str">
        <f>IF(F40&lt;&gt;"",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0" s="300" t="str">
        <f>IF(Tabla1[[#This Row],[Fecha Inicio grupo]]="","",IFERROR(VLOOKUP(Tabla1[[#This Row],[Mes de Alta como miembro]],Parámetros!$AM$2:$AN$16,2,0),"01/01/1900"))</f>
        <v>01/01/1900</v>
      </c>
    </row>
    <row r="41" spans="1:63" s="24" customFormat="1" ht="24.75">
      <c r="A41" s="68">
        <v>34</v>
      </c>
      <c r="B41" s="364" t="s">
        <v>72</v>
      </c>
      <c r="C41" s="365" t="s">
        <v>223</v>
      </c>
      <c r="D41" s="366" t="s">
        <v>224</v>
      </c>
      <c r="E41" s="367" t="s">
        <v>75</v>
      </c>
      <c r="F41" s="368">
        <v>45699</v>
      </c>
      <c r="G41" s="368"/>
      <c r="H41" s="369" t="s">
        <v>235</v>
      </c>
      <c r="I41" s="378" t="s">
        <v>236</v>
      </c>
      <c r="J41" s="370" t="s">
        <v>237</v>
      </c>
      <c r="K41" s="371">
        <v>961713313</v>
      </c>
      <c r="L41" s="372" t="s">
        <v>238</v>
      </c>
      <c r="M41" s="373">
        <v>38979</v>
      </c>
      <c r="N41" s="374">
        <f ca="1">IF(Tabla1[[#This Row],[Fecha de nac]]="","",IF(Tabla1[[#This Row],[Fecha Finalización]] &gt;=TODAY(), DATEDIF(Tabla1[[#This Row],[Fecha de nac]],TODAY(),"y"), ROUNDDOWN((Tabla1[[#This Row],[Fecha Finalización]] -Tabla1[[#This Row],[Fecha de nac]])/365,0)))</f>
        <v>18</v>
      </c>
      <c r="O41" s="375" t="s">
        <v>229</v>
      </c>
      <c r="P41" s="365" t="s">
        <v>81</v>
      </c>
      <c r="Q41" s="376"/>
      <c r="R41" s="376"/>
      <c r="S41" s="376"/>
      <c r="T41" s="376"/>
      <c r="U41" s="377">
        <f>IF(F41="","",Tabla1[[#This Row],[Fecha Inicio grupo]]+3*7-7)</f>
        <v>45713</v>
      </c>
      <c r="V41" s="368">
        <f>IF(F41="","",EDATE(Tabla1[[#This Row],[Fecha Inicio grupo]],3))</f>
        <v>45788</v>
      </c>
      <c r="W41" s="364" t="s">
        <v>230</v>
      </c>
      <c r="X41" s="364" t="s">
        <v>230</v>
      </c>
      <c r="Y41" s="72" t="s">
        <v>88</v>
      </c>
      <c r="Z41" s="72" t="s">
        <v>83</v>
      </c>
      <c r="AA41" s="72" t="s">
        <v>83</v>
      </c>
      <c r="AB41" s="72" t="s">
        <v>83</v>
      </c>
      <c r="AC41" s="72"/>
      <c r="AD41" s="72"/>
      <c r="AE41" s="72"/>
      <c r="AF41" s="72"/>
      <c r="AG41" s="72"/>
      <c r="AH41" s="72"/>
      <c r="AI41" s="72"/>
      <c r="AJ41" s="72"/>
      <c r="AK41" s="72"/>
      <c r="AL41" s="72"/>
      <c r="AM41" s="72"/>
      <c r="AN41" s="72"/>
      <c r="AO41" s="139"/>
      <c r="AP41" s="236" t="str">
        <f>IF(F41="","",IFERROR(VLOOKUP(SUBSTITUTE(SUBSTITUTE(Tabla1[[#This Row],[Uso Sistemas]],"T","P"),"N","F"),Parámetros!$M$2:$N$17,2,0),"Completar hasta 3ra sem. para evaluar a Probacionista"))</f>
        <v>Asistió</v>
      </c>
      <c r="AQ41" s="39"/>
      <c r="AR41" s="194"/>
      <c r="AS41" s="39"/>
      <c r="AT41" s="28"/>
      <c r="AU41" s="55"/>
      <c r="AV41" s="55"/>
      <c r="AW41" s="55"/>
      <c r="AX41" s="238">
        <f>IF(V41="","",EOMONTH(EDATE(Tabla1[[#This Row],[Fecha Finalización]],2),0))</f>
        <v>45869</v>
      </c>
      <c r="AY41" s="39"/>
      <c r="AZ41" s="239">
        <f>IF(V41="","",EOMONTH(EDATE(Tabla1[[#This Row],[Fecha Finalización]],3),0))</f>
        <v>45900</v>
      </c>
      <c r="BA41" s="39"/>
      <c r="BB41" s="39"/>
      <c r="BC41" s="229"/>
      <c r="BD41" s="227" t="str">
        <f>IF(F41="","",Tabla1[[#This Row],[sem 01]]&amp;Tabla1[[#This Row],[sem 02]]&amp;Tabla1[[#This Row],[sem 03]])</f>
        <v>FPP</v>
      </c>
      <c r="BE41" s="228" t="str">
        <f>IF(TRIM(F41)="","",$B$1&amp;"-"&amp;SUBSTITUTE(Tabla1[[#This Row],[Mes Inscrito]]," ","")&amp;"-"&amp;SUBSTITUTE(Tabla1[[#This Row],[Dia de clases Inscrito]]," ","")&amp;"-"&amp;SUBSTITUTE(Tabla1[[#This Row],[Horario Inscrito]]," ","")&amp;"-"&amp;Tabla1[[#This Row],[Fecha Inicio grupo]])</f>
        <v>Huancayo-Febrero-Martes-7:00pma9:00pm-45699</v>
      </c>
      <c r="BF41" s="241" t="str">
        <f>IF(F41="","",Tabla1[[#This Row],[Curso]])</f>
        <v>Oratoria y Filosofía</v>
      </c>
      <c r="BG41" s="242" t="str">
        <f>+IF(TRIM(F41)="","",$B$1&amp;"-"&amp;TRIM(Tabla1[[#This Row],[Mes Inscrito]])&amp;"-"&amp;TRIM(Tabla1[[#This Row],[Dia de clases Inscrito]])&amp;"-"&amp;TRIM(Tabla1[[#This Row],[Horario Inscrito]])&amp;"-"&amp;TRIM(Tabla1[[#This Row],[Fecha Inicio grupo]])&amp;"-"&amp;TRIM(Tabla1[[#This Row],[Tipo Incrito]]))</f>
        <v>Huancayo-Febrero-Martes-7:00pm a 9:00pm-45699-Inscrito Nuevo</v>
      </c>
      <c r="BH41" s="299" t="b">
        <f>IF(F41="","",OR(IFERROR(SEARCH("CG",Tabla1[[#This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1" s="300">
        <f>IF(F41&lt;&gt;"",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45720</v>
      </c>
      <c r="BJ41" s="300" t="str">
        <f>IF(F41&lt;&gt;"",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1" s="300" t="str">
        <f>IF(Tabla1[[#This Row],[Fecha Inicio grupo]]="","",IFERROR(VLOOKUP(Tabla1[[#This Row],[Mes de Alta como miembro]],Parámetros!$AM$2:$AN$16,2,0),"01/01/1900"))</f>
        <v>01/01/1900</v>
      </c>
    </row>
    <row r="42" spans="1:63" s="24" customFormat="1" ht="12.75">
      <c r="A42" s="68">
        <v>35</v>
      </c>
      <c r="B42" s="364" t="s">
        <v>72</v>
      </c>
      <c r="C42" s="365" t="s">
        <v>223</v>
      </c>
      <c r="D42" s="366" t="s">
        <v>224</v>
      </c>
      <c r="E42" s="367" t="s">
        <v>75</v>
      </c>
      <c r="F42" s="368">
        <v>45699</v>
      </c>
      <c r="G42" s="368"/>
      <c r="H42" s="369" t="s">
        <v>239</v>
      </c>
      <c r="I42" s="378" t="s">
        <v>240</v>
      </c>
      <c r="J42" s="370" t="s">
        <v>241</v>
      </c>
      <c r="K42" s="371">
        <v>992858378</v>
      </c>
      <c r="L42" s="372" t="s">
        <v>242</v>
      </c>
      <c r="M42" s="373">
        <v>31698</v>
      </c>
      <c r="N42" s="374">
        <f ca="1">IF(Tabla1[[#This Row],[Fecha de nac]]="","",IF(Tabla1[[#This Row],[Fecha Finalización]] &gt;=TODAY(), DATEDIF(Tabla1[[#This Row],[Fecha de nac]],TODAY(),"y"), ROUNDDOWN((Tabla1[[#This Row],[Fecha Finalización]] -Tabla1[[#This Row],[Fecha de nac]])/365,0)))</f>
        <v>38</v>
      </c>
      <c r="O42" s="375" t="s">
        <v>229</v>
      </c>
      <c r="P42" s="365" t="s">
        <v>81</v>
      </c>
      <c r="Q42" s="376"/>
      <c r="R42" s="376"/>
      <c r="S42" s="376"/>
      <c r="T42" s="376"/>
      <c r="U42" s="377">
        <f>IF(F42="","",Tabla1[[#This Row],[Fecha Inicio grupo]]+3*7-7)</f>
        <v>45713</v>
      </c>
      <c r="V42" s="368">
        <f>IF(F42="","",EDATE(Tabla1[[#This Row],[Fecha Inicio grupo]],3))</f>
        <v>45788</v>
      </c>
      <c r="W42" s="364" t="s">
        <v>230</v>
      </c>
      <c r="X42" s="364" t="s">
        <v>230</v>
      </c>
      <c r="Y42" s="72" t="s">
        <v>83</v>
      </c>
      <c r="Z42" s="72" t="s">
        <v>83</v>
      </c>
      <c r="AA42" s="72" t="s">
        <v>83</v>
      </c>
      <c r="AB42" s="72" t="s">
        <v>88</v>
      </c>
      <c r="AC42" s="72"/>
      <c r="AD42" s="72"/>
      <c r="AE42" s="72"/>
      <c r="AF42" s="72"/>
      <c r="AG42" s="72"/>
      <c r="AH42" s="72"/>
      <c r="AI42" s="72"/>
      <c r="AJ42" s="72"/>
      <c r="AK42" s="72"/>
      <c r="AL42" s="72"/>
      <c r="AM42" s="72"/>
      <c r="AN42" s="72"/>
      <c r="AO42" s="139"/>
      <c r="AP42" s="236" t="str">
        <f>IF(F42="","",IFERROR(VLOOKUP(SUBSTITUTE(SUBSTITUTE(Tabla1[[#This Row],[Uso Sistemas]],"T","P"),"N","F"),Parámetros!$M$2:$N$17,2,0),"Completar hasta 3ra sem. para evaluar a Probacionista"))</f>
        <v>Asistió</v>
      </c>
      <c r="AQ42" s="39"/>
      <c r="AR42" s="194"/>
      <c r="AS42" s="39"/>
      <c r="AT42" s="28"/>
      <c r="AU42" s="55"/>
      <c r="AV42" s="55"/>
      <c r="AW42" s="55"/>
      <c r="AX42" s="238">
        <f>IF(V42="","",EOMONTH(EDATE(Tabla1[[#This Row],[Fecha Finalización]],2),0))</f>
        <v>45869</v>
      </c>
      <c r="AY42" s="39"/>
      <c r="AZ42" s="239">
        <f>IF(V42="","",EOMONTH(EDATE(Tabla1[[#This Row],[Fecha Finalización]],3),0))</f>
        <v>45900</v>
      </c>
      <c r="BA42" s="39"/>
      <c r="BB42" s="39"/>
      <c r="BC42" s="229"/>
      <c r="BD42" s="227" t="str">
        <f>IF(F42="","",Tabla1[[#This Row],[sem 01]]&amp;Tabla1[[#This Row],[sem 02]]&amp;Tabla1[[#This Row],[sem 03]])</f>
        <v>PPP</v>
      </c>
      <c r="BE42" s="228" t="str">
        <f>IF(TRIM(F42)="","",$B$1&amp;"-"&amp;SUBSTITUTE(Tabla1[[#This Row],[Mes Inscrito]]," ","")&amp;"-"&amp;SUBSTITUTE(Tabla1[[#This Row],[Dia de clases Inscrito]]," ","")&amp;"-"&amp;SUBSTITUTE(Tabla1[[#This Row],[Horario Inscrito]]," ","")&amp;"-"&amp;Tabla1[[#This Row],[Fecha Inicio grupo]])</f>
        <v>Huancayo-Febrero-Martes-7:00pma9:00pm-45699</v>
      </c>
      <c r="BF42" s="241" t="str">
        <f>IF(F42="","",Tabla1[[#This Row],[Curso]])</f>
        <v>Oratoria y Filosofía</v>
      </c>
      <c r="BG42" s="242" t="str">
        <f>+IF(TRIM(F42)="","",$B$1&amp;"-"&amp;TRIM(Tabla1[[#This Row],[Mes Inscrito]])&amp;"-"&amp;TRIM(Tabla1[[#This Row],[Dia de clases Inscrito]])&amp;"-"&amp;TRIM(Tabla1[[#This Row],[Horario Inscrito]])&amp;"-"&amp;TRIM(Tabla1[[#This Row],[Fecha Inicio grupo]])&amp;"-"&amp;TRIM(Tabla1[[#This Row],[Tipo Incrito]]))</f>
        <v>Huancayo-Febrero-Martes-7:00pm a 9:00pm-45699-Inscrito Nuevo</v>
      </c>
      <c r="BH42" s="299" t="b">
        <f>IF(F42="","",OR(IFERROR(SEARCH("CG",Tabla1[[#This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2" s="300">
        <f>IF(F42&lt;&gt;"",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45720</v>
      </c>
      <c r="BJ42" s="300" t="str">
        <f>IF(F42&lt;&gt;"",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2" s="300" t="str">
        <f>IF(Tabla1[[#This Row],[Fecha Inicio grupo]]="","",IFERROR(VLOOKUP(Tabla1[[#This Row],[Mes de Alta como miembro]],Parámetros!$AM$2:$AN$16,2,0),"01/01/1900"))</f>
        <v>01/01/1900</v>
      </c>
    </row>
    <row r="43" spans="1:63" s="24" customFormat="1" ht="24.75">
      <c r="A43" s="68">
        <v>36</v>
      </c>
      <c r="B43" s="364" t="s">
        <v>72</v>
      </c>
      <c r="C43" s="365" t="s">
        <v>223</v>
      </c>
      <c r="D43" s="366" t="s">
        <v>224</v>
      </c>
      <c r="E43" s="367" t="s">
        <v>75</v>
      </c>
      <c r="F43" s="368">
        <v>45699</v>
      </c>
      <c r="G43" s="368"/>
      <c r="H43" s="369" t="s">
        <v>243</v>
      </c>
      <c r="I43" s="378" t="s">
        <v>244</v>
      </c>
      <c r="J43" s="379" t="s">
        <v>245</v>
      </c>
      <c r="K43" s="371">
        <v>968600244</v>
      </c>
      <c r="L43" s="372" t="s">
        <v>246</v>
      </c>
      <c r="M43" s="373">
        <v>35605</v>
      </c>
      <c r="N43" s="374">
        <f ca="1">IF(Tabla1[[#This Row],[Fecha de nac]]="","",IF(Tabla1[[#This Row],[Fecha Finalización]] &gt;=TODAY(), DATEDIF(Tabla1[[#This Row],[Fecha de nac]],TODAY(),"y"), ROUNDDOWN((Tabla1[[#This Row],[Fecha Finalización]] -Tabla1[[#This Row],[Fecha de nac]])/365,0)))</f>
        <v>27</v>
      </c>
      <c r="O43" s="375" t="s">
        <v>229</v>
      </c>
      <c r="P43" s="365" t="s">
        <v>81</v>
      </c>
      <c r="Q43" s="376"/>
      <c r="R43" s="376"/>
      <c r="S43" s="376"/>
      <c r="T43" s="376"/>
      <c r="U43" s="377">
        <f>IF(F43="","",Tabla1[[#This Row],[Fecha Inicio grupo]]+3*7-7)</f>
        <v>45713</v>
      </c>
      <c r="V43" s="368">
        <f>IF(F43="","",EDATE(Tabla1[[#This Row],[Fecha Inicio grupo]],3))</f>
        <v>45788</v>
      </c>
      <c r="W43" s="364" t="s">
        <v>230</v>
      </c>
      <c r="X43" s="364" t="s">
        <v>230</v>
      </c>
      <c r="Y43" s="72" t="s">
        <v>83</v>
      </c>
      <c r="Z43" s="72" t="s">
        <v>83</v>
      </c>
      <c r="AA43" s="72" t="s">
        <v>83</v>
      </c>
      <c r="AB43" s="72" t="s">
        <v>83</v>
      </c>
      <c r="AC43" s="72"/>
      <c r="AD43" s="72"/>
      <c r="AE43" s="72"/>
      <c r="AF43" s="72"/>
      <c r="AG43" s="72"/>
      <c r="AH43" s="72"/>
      <c r="AI43" s="72"/>
      <c r="AJ43" s="72"/>
      <c r="AK43" s="72"/>
      <c r="AL43" s="72"/>
      <c r="AM43" s="72"/>
      <c r="AN43" s="72"/>
      <c r="AO43" s="139"/>
      <c r="AP43" s="236" t="str">
        <f>IF(F43="","",IFERROR(VLOOKUP(SUBSTITUTE(SUBSTITUTE(Tabla1[[#This Row],[Uso Sistemas]],"T","P"),"N","F"),Parámetros!$M$2:$N$17,2,0),"Completar hasta 3ra sem. para evaluar a Probacionista"))</f>
        <v>Asistió</v>
      </c>
      <c r="AQ43" s="39"/>
      <c r="AR43" s="194"/>
      <c r="AS43" s="39"/>
      <c r="AT43" s="28"/>
      <c r="AU43" s="55"/>
      <c r="AV43" s="55"/>
      <c r="AW43" s="55"/>
      <c r="AX43" s="238">
        <f>IF(V43="","",EOMONTH(EDATE(Tabla1[[#This Row],[Fecha Finalización]],2),0))</f>
        <v>45869</v>
      </c>
      <c r="AY43" s="39"/>
      <c r="AZ43" s="239">
        <f>IF(V43="","",EOMONTH(EDATE(Tabla1[[#This Row],[Fecha Finalización]],3),0))</f>
        <v>45900</v>
      </c>
      <c r="BA43" s="39"/>
      <c r="BB43" s="39"/>
      <c r="BC43" s="229"/>
      <c r="BD43" s="227" t="str">
        <f>IF(F43="","",Tabla1[[#This Row],[sem 01]]&amp;Tabla1[[#This Row],[sem 02]]&amp;Tabla1[[#This Row],[sem 03]])</f>
        <v>PPP</v>
      </c>
      <c r="BE43" s="228" t="str">
        <f>IF(TRIM(F43)="","",$B$1&amp;"-"&amp;SUBSTITUTE(Tabla1[[#This Row],[Mes Inscrito]]," ","")&amp;"-"&amp;SUBSTITUTE(Tabla1[[#This Row],[Dia de clases Inscrito]]," ","")&amp;"-"&amp;SUBSTITUTE(Tabla1[[#This Row],[Horario Inscrito]]," ","")&amp;"-"&amp;Tabla1[[#This Row],[Fecha Inicio grupo]])</f>
        <v>Huancayo-Febrero-Martes-7:00pma9:00pm-45699</v>
      </c>
      <c r="BF43" s="241" t="str">
        <f>IF(F43="","",Tabla1[[#This Row],[Curso]])</f>
        <v>Oratoria y Filosofía</v>
      </c>
      <c r="BG43" s="242" t="str">
        <f>+IF(TRIM(F43)="","",$B$1&amp;"-"&amp;TRIM(Tabla1[[#This Row],[Mes Inscrito]])&amp;"-"&amp;TRIM(Tabla1[[#This Row],[Dia de clases Inscrito]])&amp;"-"&amp;TRIM(Tabla1[[#This Row],[Horario Inscrito]])&amp;"-"&amp;TRIM(Tabla1[[#This Row],[Fecha Inicio grupo]])&amp;"-"&amp;TRIM(Tabla1[[#This Row],[Tipo Incrito]]))</f>
        <v>Huancayo-Febrero-Martes-7:00pm a 9:00pm-45699-Inscrito Nuevo</v>
      </c>
      <c r="BH43" s="299" t="b">
        <f>IF(F43="","",OR(IFERROR(SEARCH("CG",Tabla1[[#This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3" s="300">
        <f>IF(F43&lt;&gt;"",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45720</v>
      </c>
      <c r="BJ43" s="300" t="str">
        <f>IF(F43&lt;&gt;"",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3" s="300" t="str">
        <f>IF(Tabla1[[#This Row],[Fecha Inicio grupo]]="","",IFERROR(VLOOKUP(Tabla1[[#This Row],[Mes de Alta como miembro]],Parámetros!$AM$2:$AN$16,2,0),"01/01/1900"))</f>
        <v>01/01/1900</v>
      </c>
    </row>
    <row r="44" spans="1:63" s="24" customFormat="1" ht="12.75">
      <c r="A44" s="68">
        <v>37</v>
      </c>
      <c r="B44" s="380" t="s">
        <v>72</v>
      </c>
      <c r="C44" s="381" t="s">
        <v>223</v>
      </c>
      <c r="D44" s="382" t="s">
        <v>247</v>
      </c>
      <c r="E44" s="382" t="s">
        <v>248</v>
      </c>
      <c r="F44" s="383">
        <v>45702</v>
      </c>
      <c r="G44" s="383"/>
      <c r="H44" s="384" t="s">
        <v>249</v>
      </c>
      <c r="I44" s="382" t="s">
        <v>250</v>
      </c>
      <c r="J44" s="382" t="s">
        <v>251</v>
      </c>
      <c r="K44" s="385">
        <v>981999882</v>
      </c>
      <c r="L44" s="386"/>
      <c r="M44" s="387">
        <v>34368</v>
      </c>
      <c r="N44" s="388">
        <f ca="1">IF(Tabla1[[#This Row],[Fecha de nac]]="","",IF(Tabla1[[#This Row],[Fecha Finalización]] &gt;=TODAY(), DATEDIF(Tabla1[[#This Row],[Fecha de nac]],TODAY(),"y"), ROUNDDOWN((Tabla1[[#This Row],[Fecha Finalización]] -Tabla1[[#This Row],[Fecha de nac]])/365,0)))</f>
        <v>31</v>
      </c>
      <c r="O44" s="389" t="s">
        <v>229</v>
      </c>
      <c r="P44" s="381" t="s">
        <v>81</v>
      </c>
      <c r="Q44" s="390"/>
      <c r="R44" s="390"/>
      <c r="S44" s="390"/>
      <c r="T44" s="390"/>
      <c r="U44" s="391">
        <f>IF(F44="","",Tabla1[[#This Row],[Fecha Inicio grupo]]+3*7-7)</f>
        <v>45716</v>
      </c>
      <c r="V44" s="383">
        <f>IF(F44="","",EDATE(Tabla1[[#This Row],[Fecha Inicio grupo]],3))</f>
        <v>45791</v>
      </c>
      <c r="W44" s="392" t="s">
        <v>146</v>
      </c>
      <c r="X44" s="392" t="s">
        <v>146</v>
      </c>
      <c r="Y44" s="72" t="s">
        <v>83</v>
      </c>
      <c r="Z44" s="72" t="s">
        <v>83</v>
      </c>
      <c r="AA44" s="72" t="s">
        <v>88</v>
      </c>
      <c r="AB44" s="72" t="s">
        <v>88</v>
      </c>
      <c r="AC44" s="72"/>
      <c r="AD44" s="72"/>
      <c r="AE44" s="72"/>
      <c r="AF44" s="72"/>
      <c r="AG44" s="72"/>
      <c r="AH44" s="72"/>
      <c r="AI44" s="72"/>
      <c r="AJ44" s="72"/>
      <c r="AK44" s="72"/>
      <c r="AL44" s="72"/>
      <c r="AM44" s="72"/>
      <c r="AN44" s="72"/>
      <c r="AO44" s="139"/>
      <c r="AP44" s="236" t="str">
        <f>IF(F44="","",IFERROR(VLOOKUP(SUBSTITUTE(SUBSTITUTE(Tabla1[[#This Row],[Uso Sistemas]],"T","P"),"N","F"),Parámetros!$M$2:$N$17,2,0),"Completar hasta 3ra sem. para evaluar a Probacionista"))</f>
        <v>Asistió</v>
      </c>
      <c r="AQ44" s="39"/>
      <c r="AR44" s="194"/>
      <c r="AS44" s="39"/>
      <c r="AT44" s="28"/>
      <c r="AU44" s="55"/>
      <c r="AV44" s="55"/>
      <c r="AW44" s="55"/>
      <c r="AX44" s="238">
        <f>IF(V44="","",EOMONTH(EDATE(Tabla1[[#This Row],[Fecha Finalización]],2),0))</f>
        <v>45869</v>
      </c>
      <c r="AY44" s="39"/>
      <c r="AZ44" s="239">
        <f>IF(V44="","",EOMONTH(EDATE(Tabla1[[#This Row],[Fecha Finalización]],3),0))</f>
        <v>45900</v>
      </c>
      <c r="BA44" s="39"/>
      <c r="BB44" s="39"/>
      <c r="BC44" s="229"/>
      <c r="BD44" s="227" t="str">
        <f>IF(F44="","",Tabla1[[#This Row],[sem 01]]&amp;Tabla1[[#This Row],[sem 02]]&amp;Tabla1[[#This Row],[sem 03]])</f>
        <v>PPF</v>
      </c>
      <c r="BE44" s="228" t="str">
        <f>IF(TRIM(F44)="","",$B$1&amp;"-"&amp;SUBSTITUTE(Tabla1[[#This Row],[Mes Inscrito]]," ","")&amp;"-"&amp;SUBSTITUTE(Tabla1[[#This Row],[Dia de clases Inscrito]]," ","")&amp;"-"&amp;SUBSTITUTE(Tabla1[[#This Row],[Horario Inscrito]]," ","")&amp;"-"&amp;Tabla1[[#This Row],[Fecha Inicio grupo]])</f>
        <v>Huancayo-Febrero-VIERNES-5:00-7:00-45702</v>
      </c>
      <c r="BF44" s="241" t="str">
        <f>IF(F44="","",Tabla1[[#This Row],[Curso]])</f>
        <v>Oratoria y Filosofía</v>
      </c>
      <c r="BG44" s="242" t="str">
        <f>+IF(TRIM(F44)="","",$B$1&amp;"-"&amp;TRIM(Tabla1[[#This Row],[Mes Inscrito]])&amp;"-"&amp;TRIM(Tabla1[[#This Row],[Dia de clases Inscrito]])&amp;"-"&amp;TRIM(Tabla1[[#This Row],[Horario Inscrito]])&amp;"-"&amp;TRIM(Tabla1[[#This Row],[Fecha Inicio grupo]])&amp;"-"&amp;TRIM(Tabla1[[#This Row],[Tipo Incrito]]))</f>
        <v>Huancayo-Febrero-VIERNES-5:00 -7:00-45702-Inscrito Nuevo</v>
      </c>
      <c r="BH44" s="299" t="b">
        <f>IF(F44="","",OR(IFERROR(SEARCH("CG",Tabla1[[#This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4" s="300">
        <f>IF(F44&lt;&gt;"",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45723</v>
      </c>
      <c r="BJ44" s="300" t="str">
        <f>IF(F44&lt;&gt;"",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4" s="300" t="str">
        <f>IF(Tabla1[[#This Row],[Fecha Inicio grupo]]="","",IFERROR(VLOOKUP(Tabla1[[#This Row],[Mes de Alta como miembro]],Parámetros!$AM$2:$AN$16,2,0),"01/01/1900"))</f>
        <v>01/01/1900</v>
      </c>
    </row>
    <row r="45" spans="1:63" s="24" customFormat="1" ht="13.9">
      <c r="A45" s="68">
        <v>38</v>
      </c>
      <c r="B45" s="380" t="s">
        <v>72</v>
      </c>
      <c r="C45" s="381" t="s">
        <v>223</v>
      </c>
      <c r="D45" s="382" t="s">
        <v>247</v>
      </c>
      <c r="E45" s="382" t="s">
        <v>252</v>
      </c>
      <c r="F45" s="383">
        <v>45702</v>
      </c>
      <c r="G45" s="383"/>
      <c r="H45" s="384" t="s">
        <v>253</v>
      </c>
      <c r="I45" s="382" t="s">
        <v>254</v>
      </c>
      <c r="J45" s="380" t="s">
        <v>255</v>
      </c>
      <c r="K45" s="385">
        <v>966841569</v>
      </c>
      <c r="L45" s="386"/>
      <c r="M45" s="387">
        <v>39145</v>
      </c>
      <c r="N45" s="388">
        <f ca="1">IF(Tabla1[[#This Row],[Fecha de nac]]="","",IF(Tabla1[[#This Row],[Fecha Finalización]] &gt;=TODAY(), DATEDIF(Tabla1[[#This Row],[Fecha de nac]],TODAY(),"y"), ROUNDDOWN((Tabla1[[#This Row],[Fecha Finalización]] -Tabla1[[#This Row],[Fecha de nac]])/365,0)))</f>
        <v>18</v>
      </c>
      <c r="O45" s="389" t="s">
        <v>229</v>
      </c>
      <c r="P45" s="381" t="s">
        <v>81</v>
      </c>
      <c r="Q45" s="390"/>
      <c r="R45" s="390"/>
      <c r="S45" s="390"/>
      <c r="T45" s="390"/>
      <c r="U45" s="391">
        <f>IF(F45="","",Tabla1[[#This Row],[Fecha Inicio grupo]]+3*7-7)</f>
        <v>45716</v>
      </c>
      <c r="V45" s="383">
        <f>IF(F45="","",EDATE(Tabla1[[#This Row],[Fecha Inicio grupo]],3))</f>
        <v>45791</v>
      </c>
      <c r="W45" s="392" t="s">
        <v>146</v>
      </c>
      <c r="X45" s="392" t="s">
        <v>146</v>
      </c>
      <c r="Y45" s="72" t="s">
        <v>83</v>
      </c>
      <c r="Z45" s="72" t="s">
        <v>83</v>
      </c>
      <c r="AA45" s="72" t="s">
        <v>88</v>
      </c>
      <c r="AB45" s="72" t="s">
        <v>88</v>
      </c>
      <c r="AC45" s="72"/>
      <c r="AD45" s="72"/>
      <c r="AE45" s="72"/>
      <c r="AF45" s="72"/>
      <c r="AG45" s="72"/>
      <c r="AH45" s="72"/>
      <c r="AI45" s="72"/>
      <c r="AJ45" s="72"/>
      <c r="AK45" s="72"/>
      <c r="AL45" s="72"/>
      <c r="AM45" s="72"/>
      <c r="AN45" s="72"/>
      <c r="AO45" s="139"/>
      <c r="AP45" s="236" t="str">
        <f>IF(F45="","",IFERROR(VLOOKUP(SUBSTITUTE(SUBSTITUTE(Tabla1[[#This Row],[Uso Sistemas]],"T","P"),"N","F"),Parámetros!$M$2:$N$17,2,0),"Completar hasta 3ra sem. para evaluar a Probacionista"))</f>
        <v>Asistió</v>
      </c>
      <c r="AQ45" s="39"/>
      <c r="AR45" s="194"/>
      <c r="AS45" s="39"/>
      <c r="AT45" s="28"/>
      <c r="AU45" s="55"/>
      <c r="AV45" s="55"/>
      <c r="AW45" s="55"/>
      <c r="AX45" s="238">
        <f>IF(V45="","",EOMONTH(EDATE(Tabla1[[#This Row],[Fecha Finalización]],2),0))</f>
        <v>45869</v>
      </c>
      <c r="AY45" s="39"/>
      <c r="AZ45" s="239">
        <f>IF(V45="","",EOMONTH(EDATE(Tabla1[[#This Row],[Fecha Finalización]],3),0))</f>
        <v>45900</v>
      </c>
      <c r="BA45" s="39"/>
      <c r="BB45" s="39"/>
      <c r="BC45" s="229"/>
      <c r="BD45" s="227" t="str">
        <f>IF(F45="","",Tabla1[[#This Row],[sem 01]]&amp;Tabla1[[#This Row],[sem 02]]&amp;Tabla1[[#This Row],[sem 03]])</f>
        <v>PPF</v>
      </c>
      <c r="BE45" s="228" t="str">
        <f>IF(TRIM(F45)="","",$B$1&amp;"-"&amp;SUBSTITUTE(Tabla1[[#This Row],[Mes Inscrito]]," ","")&amp;"-"&amp;SUBSTITUTE(Tabla1[[#This Row],[Dia de clases Inscrito]]," ","")&amp;"-"&amp;SUBSTITUTE(Tabla1[[#This Row],[Horario Inscrito]]," ","")&amp;"-"&amp;Tabla1[[#This Row],[Fecha Inicio grupo]])</f>
        <v>Huancayo-Febrero-VIERNES-5:00-7:01-45702</v>
      </c>
      <c r="BF45" s="241" t="str">
        <f>IF(F45="","",Tabla1[[#This Row],[Curso]])</f>
        <v>Oratoria y Filosofía</v>
      </c>
      <c r="BG45" s="242" t="str">
        <f>+IF(TRIM(F45)="","",$B$1&amp;"-"&amp;TRIM(Tabla1[[#This Row],[Mes Inscrito]])&amp;"-"&amp;TRIM(Tabla1[[#This Row],[Dia de clases Inscrito]])&amp;"-"&amp;TRIM(Tabla1[[#This Row],[Horario Inscrito]])&amp;"-"&amp;TRIM(Tabla1[[#This Row],[Fecha Inicio grupo]])&amp;"-"&amp;TRIM(Tabla1[[#This Row],[Tipo Incrito]]))</f>
        <v>Huancayo-Febrero-VIERNES-5:00 -7:01-45702-Inscrito Nuevo</v>
      </c>
      <c r="BH45" s="299" t="b">
        <f>IF(F45="","",OR(IFERROR(SEARCH("CG",Tabla1[[#This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5" s="300">
        <f>IF(F45&lt;&gt;"",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45723</v>
      </c>
      <c r="BJ45" s="300" t="str">
        <f>IF(F45&lt;&gt;"",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5" s="300" t="str">
        <f>IF(Tabla1[[#This Row],[Fecha Inicio grupo]]="","",IFERROR(VLOOKUP(Tabla1[[#This Row],[Mes de Alta como miembro]],Parámetros!$AM$2:$AN$16,2,0),"01/01/1900"))</f>
        <v>01/01/1900</v>
      </c>
    </row>
    <row r="46" spans="1:63" s="24" customFormat="1" ht="13.9">
      <c r="A46" s="68">
        <v>39</v>
      </c>
      <c r="B46" s="380" t="s">
        <v>72</v>
      </c>
      <c r="C46" s="381" t="s">
        <v>223</v>
      </c>
      <c r="D46" s="382" t="s">
        <v>247</v>
      </c>
      <c r="E46" s="382" t="s">
        <v>256</v>
      </c>
      <c r="F46" s="383">
        <v>45702</v>
      </c>
      <c r="G46" s="383"/>
      <c r="H46" s="384" t="s">
        <v>257</v>
      </c>
      <c r="I46" s="382" t="s">
        <v>258</v>
      </c>
      <c r="J46" s="380" t="s">
        <v>259</v>
      </c>
      <c r="K46" s="385">
        <v>925321108</v>
      </c>
      <c r="L46" s="386"/>
      <c r="M46" s="387">
        <v>38412</v>
      </c>
      <c r="N46" s="388">
        <f ca="1">IF(Tabla1[[#This Row],[Fecha de nac]]="","",IF(Tabla1[[#This Row],[Fecha Finalización]] &gt;=TODAY(), DATEDIF(Tabla1[[#This Row],[Fecha de nac]],TODAY(),"y"), ROUNDDOWN((Tabla1[[#This Row],[Fecha Finalización]] -Tabla1[[#This Row],[Fecha de nac]])/365,0)))</f>
        <v>20</v>
      </c>
      <c r="O46" s="389" t="s">
        <v>229</v>
      </c>
      <c r="P46" s="381" t="s">
        <v>81</v>
      </c>
      <c r="Q46" s="390"/>
      <c r="R46" s="390"/>
      <c r="S46" s="390"/>
      <c r="T46" s="390"/>
      <c r="U46" s="391">
        <f>IF(F46="","",Tabla1[[#This Row],[Fecha Inicio grupo]]+3*7-7)</f>
        <v>45716</v>
      </c>
      <c r="V46" s="383">
        <f>IF(F46="","",EDATE(Tabla1[[#This Row],[Fecha Inicio grupo]],3))</f>
        <v>45791</v>
      </c>
      <c r="W46" s="392" t="s">
        <v>146</v>
      </c>
      <c r="X46" s="392" t="s">
        <v>146</v>
      </c>
      <c r="Y46" s="72" t="s">
        <v>88</v>
      </c>
      <c r="Z46" s="72" t="s">
        <v>83</v>
      </c>
      <c r="AA46" s="72" t="s">
        <v>83</v>
      </c>
      <c r="AB46" s="72" t="s">
        <v>83</v>
      </c>
      <c r="AC46" s="72"/>
      <c r="AD46" s="72"/>
      <c r="AE46" s="72"/>
      <c r="AF46" s="72"/>
      <c r="AG46" s="72"/>
      <c r="AH46" s="72"/>
      <c r="AI46" s="72"/>
      <c r="AJ46" s="72"/>
      <c r="AK46" s="72"/>
      <c r="AL46" s="72"/>
      <c r="AM46" s="72"/>
      <c r="AN46" s="72"/>
      <c r="AO46" s="139"/>
      <c r="AP46" s="236" t="str">
        <f>IF(F46="","",IFERROR(VLOOKUP(SUBSTITUTE(SUBSTITUTE(Tabla1[[#This Row],[Uso Sistemas]],"T","P"),"N","F"),Parámetros!$M$2:$N$17,2,0),"Completar hasta 3ra sem. para evaluar a Probacionista"))</f>
        <v>Asistió</v>
      </c>
      <c r="AQ46" s="39"/>
      <c r="AR46" s="194"/>
      <c r="AS46" s="39"/>
      <c r="AT46" s="28"/>
      <c r="AU46" s="55"/>
      <c r="AV46" s="55"/>
      <c r="AW46" s="55"/>
      <c r="AX46" s="238">
        <f>IF(V46="","",EOMONTH(EDATE(Tabla1[[#This Row],[Fecha Finalización]],2),0))</f>
        <v>45869</v>
      </c>
      <c r="AY46" s="39"/>
      <c r="AZ46" s="239">
        <f>IF(V46="","",EOMONTH(EDATE(Tabla1[[#This Row],[Fecha Finalización]],3),0))</f>
        <v>45900</v>
      </c>
      <c r="BA46" s="39"/>
      <c r="BB46" s="39"/>
      <c r="BC46" s="229"/>
      <c r="BD46" s="227" t="str">
        <f>IF(F46="","",Tabla1[[#This Row],[sem 01]]&amp;Tabla1[[#This Row],[sem 02]]&amp;Tabla1[[#This Row],[sem 03]])</f>
        <v>FPP</v>
      </c>
      <c r="BE46" s="228" t="str">
        <f>IF(TRIM(F46)="","",$B$1&amp;"-"&amp;SUBSTITUTE(Tabla1[[#This Row],[Mes Inscrito]]," ","")&amp;"-"&amp;SUBSTITUTE(Tabla1[[#This Row],[Dia de clases Inscrito]]," ","")&amp;"-"&amp;SUBSTITUTE(Tabla1[[#This Row],[Horario Inscrito]]," ","")&amp;"-"&amp;Tabla1[[#This Row],[Fecha Inicio grupo]])</f>
        <v>Huancayo-Febrero-VIERNES-5:00-7:02-45702</v>
      </c>
      <c r="BF46" s="241" t="str">
        <f>IF(F46="","",Tabla1[[#This Row],[Curso]])</f>
        <v>Oratoria y Filosofía</v>
      </c>
      <c r="BG46" s="242" t="str">
        <f>+IF(TRIM(F46)="","",$B$1&amp;"-"&amp;TRIM(Tabla1[[#This Row],[Mes Inscrito]])&amp;"-"&amp;TRIM(Tabla1[[#This Row],[Dia de clases Inscrito]])&amp;"-"&amp;TRIM(Tabla1[[#This Row],[Horario Inscrito]])&amp;"-"&amp;TRIM(Tabla1[[#This Row],[Fecha Inicio grupo]])&amp;"-"&amp;TRIM(Tabla1[[#This Row],[Tipo Incrito]]))</f>
        <v>Huancayo-Febrero-VIERNES-5:00 -7:02-45702-Inscrito Nuevo</v>
      </c>
      <c r="BH46" s="299" t="b">
        <f>IF(F46="","",OR(IFERROR(SEARCH("CG",Tabla1[[#This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6" s="300">
        <f>IF(F46&lt;&gt;"",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45723</v>
      </c>
      <c r="BJ46" s="300" t="str">
        <f>IF(F46&lt;&gt;"",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6" s="300" t="str">
        <f>IF(Tabla1[[#This Row],[Fecha Inicio grupo]]="","",IFERROR(VLOOKUP(Tabla1[[#This Row],[Mes de Alta como miembro]],Parámetros!$AM$2:$AN$16,2,0),"01/01/1900"))</f>
        <v>01/01/1900</v>
      </c>
    </row>
    <row r="47" spans="1:63" s="24" customFormat="1" ht="13.9">
      <c r="A47" s="68">
        <v>40</v>
      </c>
      <c r="B47" s="28"/>
      <c r="C47" s="34"/>
      <c r="D47" s="42"/>
      <c r="E47" s="42"/>
      <c r="F47" s="45"/>
      <c r="G47" s="45"/>
      <c r="H47" s="158"/>
      <c r="I47" s="42"/>
      <c r="J47" s="28"/>
      <c r="K47" s="69"/>
      <c r="L47" s="68"/>
      <c r="M47" s="46"/>
      <c r="N47" s="232" t="str">
        <f ca="1">IF(Tabla1[[#This Row],[Fecha de nac]]="","",IF(Tabla1[[#This Row],[Fecha Finalización]] &gt;=TODAY(), DATEDIF(Tabla1[[#This Row],[Fecha de nac]],TODAY(),"y"), ROUNDDOWN((Tabla1[[#This Row],[Fecha Finalización]] -Tabla1[[#This Row],[Fecha de nac]])/365,0)))</f>
        <v/>
      </c>
      <c r="O47" s="163"/>
      <c r="P47" s="34"/>
      <c r="Q47" s="67"/>
      <c r="R47" s="67"/>
      <c r="S47" s="67"/>
      <c r="T47" s="67"/>
      <c r="U47" s="234" t="str">
        <f>IF(F47="","",Tabla1[[#This Row],[Fecha Inicio grupo]]+3*7-7)</f>
        <v/>
      </c>
      <c r="V47" s="235" t="str">
        <f>IF(F47="","",EDATE(Tabla1[[#This Row],[Fecha Inicio grupo]],3))</f>
        <v/>
      </c>
      <c r="W47" s="29"/>
      <c r="X47" s="29"/>
      <c r="Y47" s="72"/>
      <c r="Z47" s="72"/>
      <c r="AA47" s="72"/>
      <c r="AB47" s="72"/>
      <c r="AC47" s="72"/>
      <c r="AD47" s="72"/>
      <c r="AE47" s="72"/>
      <c r="AF47" s="72"/>
      <c r="AG47" s="72"/>
      <c r="AH47" s="72"/>
      <c r="AI47" s="72"/>
      <c r="AJ47" s="72"/>
      <c r="AK47" s="72"/>
      <c r="AL47" s="72"/>
      <c r="AM47" s="72"/>
      <c r="AN47" s="72"/>
      <c r="AO47" s="139"/>
      <c r="AP47" s="236" t="str">
        <f>IF(F47="","",IFERROR(VLOOKUP(SUBSTITUTE(SUBSTITUTE(Tabla1[[#This Row],[Uso Sistemas]],"T","P"),"N","F"),Parámetros!$M$2:$N$17,2,0),"Completar hasta 3ra sem. para evaluar a Probacionista"))</f>
        <v/>
      </c>
      <c r="AQ47" s="39"/>
      <c r="AR47" s="194"/>
      <c r="AS47" s="39"/>
      <c r="AT47" s="28"/>
      <c r="AU47" s="55"/>
      <c r="AV47" s="55"/>
      <c r="AW47" s="55"/>
      <c r="AX47" s="238" t="str">
        <f>IF(V47="","",EOMONTH(EDATE(Tabla1[[#This Row],[Fecha Finalización]],2),0))</f>
        <v/>
      </c>
      <c r="AY47" s="39"/>
      <c r="AZ47" s="239" t="str">
        <f>IF(V47="","",EOMONTH(EDATE(Tabla1[[#This Row],[Fecha Finalización]],3),0))</f>
        <v/>
      </c>
      <c r="BA47" s="39"/>
      <c r="BB47" s="39"/>
      <c r="BC47" s="229"/>
      <c r="BD47" s="227" t="str">
        <f>IF(F47="","",Tabla1[[#This Row],[sem 01]]&amp;Tabla1[[#This Row],[sem 02]]&amp;Tabla1[[#This Row],[sem 03]])</f>
        <v/>
      </c>
      <c r="BE47" s="228" t="str">
        <f>IF(TRIM(F47)="","",$B$1&amp;"-"&amp;SUBSTITUTE(Tabla1[[#This Row],[Mes Inscrito]]," ","")&amp;"-"&amp;SUBSTITUTE(Tabla1[[#This Row],[Dia de clases Inscrito]]," ","")&amp;"-"&amp;SUBSTITUTE(Tabla1[[#This Row],[Horario Inscrito]]," ","")&amp;"-"&amp;Tabla1[[#This Row],[Fecha Inicio grupo]])</f>
        <v/>
      </c>
      <c r="BF47" s="241" t="str">
        <f>IF(F47="","",Tabla1[[#This Row],[Curso]])</f>
        <v/>
      </c>
      <c r="BG47" s="242" t="str">
        <f>+IF(TRIM(F47)="","",$B$1&amp;"-"&amp;TRIM(Tabla1[[#This Row],[Mes Inscrito]])&amp;"-"&amp;TRIM(Tabla1[[#This Row],[Dia de clases Inscrito]])&amp;"-"&amp;TRIM(Tabla1[[#This Row],[Horario Inscrito]])&amp;"-"&amp;TRIM(Tabla1[[#This Row],[Fecha Inicio grupo]])&amp;"-"&amp;TRIM(Tabla1[[#This Row],[Tipo Incrito]]))</f>
        <v/>
      </c>
      <c r="BH47" s="299" t="str">
        <f>IF(F47="","",OR(IFERROR(SEARCH("CG",Tabla1[[#This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 s="300" t="str">
        <f>IF(F47&lt;&gt;"",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 s="300" t="str">
        <f>IF(F47&lt;&gt;"",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 s="300" t="str">
        <f>IF(Tabla1[[#This Row],[Fecha Inicio grupo]]="","",IFERROR(VLOOKUP(Tabla1[[#This Row],[Mes de Alta como miembro]],Parámetros!$AM$2:$AN$16,2,0),"01/01/1900"))</f>
        <v/>
      </c>
    </row>
    <row r="48" spans="1:63" s="24" customFormat="1" ht="13.9">
      <c r="A48" s="68">
        <v>41</v>
      </c>
      <c r="B48" s="28"/>
      <c r="C48" s="34"/>
      <c r="D48" s="42"/>
      <c r="E48" s="42"/>
      <c r="F48" s="45"/>
      <c r="G48" s="45"/>
      <c r="H48" s="158"/>
      <c r="I48" s="42"/>
      <c r="J48" s="28"/>
      <c r="K48" s="69"/>
      <c r="L48" s="68"/>
      <c r="M48" s="46"/>
      <c r="N48" s="232" t="str">
        <f ca="1">IF(Tabla1[[#This Row],[Fecha de nac]]="","",IF(Tabla1[[#This Row],[Fecha Finalización]] &gt;=TODAY(), DATEDIF(Tabla1[[#This Row],[Fecha de nac]],TODAY(),"y"), ROUNDDOWN((Tabla1[[#This Row],[Fecha Finalización]] -Tabla1[[#This Row],[Fecha de nac]])/365,0)))</f>
        <v/>
      </c>
      <c r="O48" s="163"/>
      <c r="P48" s="34"/>
      <c r="Q48" s="67"/>
      <c r="R48" s="67"/>
      <c r="S48" s="67"/>
      <c r="T48" s="67"/>
      <c r="U48" s="234" t="str">
        <f>IF(F48="","",Tabla1[[#This Row],[Fecha Inicio grupo]]+3*7-7)</f>
        <v/>
      </c>
      <c r="V48" s="235" t="str">
        <f>IF(F48="","",EDATE(Tabla1[[#This Row],[Fecha Inicio grupo]],3))</f>
        <v/>
      </c>
      <c r="W48" s="29"/>
      <c r="X48" s="29"/>
      <c r="Y48" s="72"/>
      <c r="Z48" s="72"/>
      <c r="AA48" s="72"/>
      <c r="AB48" s="72"/>
      <c r="AC48" s="72"/>
      <c r="AD48" s="72"/>
      <c r="AE48" s="72"/>
      <c r="AF48" s="72"/>
      <c r="AG48" s="72"/>
      <c r="AH48" s="72"/>
      <c r="AI48" s="72"/>
      <c r="AJ48" s="72"/>
      <c r="AK48" s="72"/>
      <c r="AL48" s="72"/>
      <c r="AM48" s="72"/>
      <c r="AN48" s="72"/>
      <c r="AO48" s="139"/>
      <c r="AP48" s="236" t="str">
        <f>IF(F48="","",IFERROR(VLOOKUP(SUBSTITUTE(SUBSTITUTE(Tabla1[[#This Row],[Uso Sistemas]],"T","P"),"N","F"),Parámetros!$M$2:$N$17,2,0),"Completar hasta 3ra sem. para evaluar a Probacionista"))</f>
        <v/>
      </c>
      <c r="AQ48" s="39"/>
      <c r="AR48" s="194"/>
      <c r="AS48" s="39"/>
      <c r="AT48" s="28"/>
      <c r="AU48" s="55"/>
      <c r="AV48" s="55"/>
      <c r="AW48" s="55"/>
      <c r="AX48" s="238" t="str">
        <f>IF(V48="","",EOMONTH(EDATE(Tabla1[[#This Row],[Fecha Finalización]],2),0))</f>
        <v/>
      </c>
      <c r="AY48" s="39"/>
      <c r="AZ48" s="239" t="str">
        <f>IF(V48="","",EOMONTH(EDATE(Tabla1[[#This Row],[Fecha Finalización]],3),0))</f>
        <v/>
      </c>
      <c r="BA48" s="39"/>
      <c r="BB48" s="39"/>
      <c r="BC48" s="229"/>
      <c r="BD48" s="227" t="str">
        <f>IF(F48="","",Tabla1[[#This Row],[sem 01]]&amp;Tabla1[[#This Row],[sem 02]]&amp;Tabla1[[#This Row],[sem 03]])</f>
        <v/>
      </c>
      <c r="BE48" s="228" t="str">
        <f>IF(TRIM(F48)="","",$B$1&amp;"-"&amp;SUBSTITUTE(Tabla1[[#This Row],[Mes Inscrito]]," ","")&amp;"-"&amp;SUBSTITUTE(Tabla1[[#This Row],[Dia de clases Inscrito]]," ","")&amp;"-"&amp;SUBSTITUTE(Tabla1[[#This Row],[Horario Inscrito]]," ","")&amp;"-"&amp;Tabla1[[#This Row],[Fecha Inicio grupo]])</f>
        <v/>
      </c>
      <c r="BF48" s="241" t="str">
        <f>IF(F48="","",Tabla1[[#This Row],[Curso]])</f>
        <v/>
      </c>
      <c r="BG48" s="242" t="str">
        <f>+IF(TRIM(F48)="","",$B$1&amp;"-"&amp;TRIM(Tabla1[[#This Row],[Mes Inscrito]])&amp;"-"&amp;TRIM(Tabla1[[#This Row],[Dia de clases Inscrito]])&amp;"-"&amp;TRIM(Tabla1[[#This Row],[Horario Inscrito]])&amp;"-"&amp;TRIM(Tabla1[[#This Row],[Fecha Inicio grupo]])&amp;"-"&amp;TRIM(Tabla1[[#This Row],[Tipo Incrito]]))</f>
        <v/>
      </c>
      <c r="BH48" s="299" t="str">
        <f>IF(F48="","",OR(IFERROR(SEARCH("CG",Tabla1[[#This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 s="300" t="str">
        <f>IF(F48&lt;&gt;"",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 s="300" t="str">
        <f>IF(F48&lt;&gt;"",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 s="300" t="str">
        <f>IF(Tabla1[[#This Row],[Fecha Inicio grupo]]="","",IFERROR(VLOOKUP(Tabla1[[#This Row],[Mes de Alta como miembro]],Parámetros!$AM$2:$AN$16,2,0),"01/01/1900"))</f>
        <v/>
      </c>
    </row>
    <row r="49" spans="1:63" s="24" customFormat="1" ht="13.9">
      <c r="A49" s="68">
        <v>42</v>
      </c>
      <c r="B49" s="28"/>
      <c r="C49" s="34"/>
      <c r="D49" s="42"/>
      <c r="E49" s="42"/>
      <c r="F49" s="45"/>
      <c r="G49" s="45"/>
      <c r="H49" s="158"/>
      <c r="I49" s="42"/>
      <c r="J49" s="28"/>
      <c r="K49" s="69"/>
      <c r="L49" s="68"/>
      <c r="M49" s="46"/>
      <c r="N49" s="232" t="str">
        <f ca="1">IF(Tabla1[[#This Row],[Fecha de nac]]="","",IF(Tabla1[[#This Row],[Fecha Finalización]] &gt;=TODAY(), DATEDIF(Tabla1[[#This Row],[Fecha de nac]],TODAY(),"y"), ROUNDDOWN((Tabla1[[#This Row],[Fecha Finalización]] -Tabla1[[#This Row],[Fecha de nac]])/365,0)))</f>
        <v/>
      </c>
      <c r="O49" s="163"/>
      <c r="P49" s="34"/>
      <c r="Q49" s="67"/>
      <c r="R49" s="67"/>
      <c r="S49" s="67"/>
      <c r="T49" s="67"/>
      <c r="U49" s="234" t="str">
        <f>IF(F49="","",Tabla1[[#This Row],[Fecha Inicio grupo]]+3*7-7)</f>
        <v/>
      </c>
      <c r="V49" s="235" t="str">
        <f>IF(F49="","",EDATE(Tabla1[[#This Row],[Fecha Inicio grupo]],3))</f>
        <v/>
      </c>
      <c r="W49" s="29"/>
      <c r="X49" s="29"/>
      <c r="Y49" s="72"/>
      <c r="Z49" s="72"/>
      <c r="AA49" s="72"/>
      <c r="AB49" s="72"/>
      <c r="AC49" s="72"/>
      <c r="AD49" s="72"/>
      <c r="AE49" s="72"/>
      <c r="AF49" s="72"/>
      <c r="AG49" s="72"/>
      <c r="AH49" s="72"/>
      <c r="AI49" s="72"/>
      <c r="AJ49" s="72"/>
      <c r="AK49" s="72"/>
      <c r="AL49" s="72"/>
      <c r="AM49" s="72"/>
      <c r="AN49" s="72"/>
      <c r="AO49" s="139"/>
      <c r="AP49" s="236" t="str">
        <f>IF(F49="","",IFERROR(VLOOKUP(SUBSTITUTE(SUBSTITUTE(Tabla1[[#This Row],[Uso Sistemas]],"T","P"),"N","F"),Parámetros!$M$2:$N$17,2,0),"Completar hasta 3ra sem. para evaluar a Probacionista"))</f>
        <v/>
      </c>
      <c r="AQ49" s="39"/>
      <c r="AR49" s="194"/>
      <c r="AS49" s="39"/>
      <c r="AT49" s="28"/>
      <c r="AU49" s="55"/>
      <c r="AV49" s="55"/>
      <c r="AW49" s="55"/>
      <c r="AX49" s="238" t="str">
        <f>IF(V49="","",EOMONTH(EDATE(Tabla1[[#This Row],[Fecha Finalización]],2),0))</f>
        <v/>
      </c>
      <c r="AY49" s="39"/>
      <c r="AZ49" s="239" t="str">
        <f>IF(V49="","",EOMONTH(EDATE(Tabla1[[#This Row],[Fecha Finalización]],3),0))</f>
        <v/>
      </c>
      <c r="BA49" s="39"/>
      <c r="BB49" s="39"/>
      <c r="BC49" s="229"/>
      <c r="BD49" s="227" t="str">
        <f>IF(F49="","",Tabla1[[#This Row],[sem 01]]&amp;Tabla1[[#This Row],[sem 02]]&amp;Tabla1[[#This Row],[sem 03]])</f>
        <v/>
      </c>
      <c r="BE49" s="228" t="str">
        <f>IF(TRIM(F49)="","",$B$1&amp;"-"&amp;SUBSTITUTE(Tabla1[[#This Row],[Mes Inscrito]]," ","")&amp;"-"&amp;SUBSTITUTE(Tabla1[[#This Row],[Dia de clases Inscrito]]," ","")&amp;"-"&amp;SUBSTITUTE(Tabla1[[#This Row],[Horario Inscrito]]," ","")&amp;"-"&amp;Tabla1[[#This Row],[Fecha Inicio grupo]])</f>
        <v/>
      </c>
      <c r="BF49" s="241" t="str">
        <f>IF(F49="","",Tabla1[[#This Row],[Curso]])</f>
        <v/>
      </c>
      <c r="BG49" s="242" t="str">
        <f>+IF(TRIM(F49)="","",$B$1&amp;"-"&amp;TRIM(Tabla1[[#This Row],[Mes Inscrito]])&amp;"-"&amp;TRIM(Tabla1[[#This Row],[Dia de clases Inscrito]])&amp;"-"&amp;TRIM(Tabla1[[#This Row],[Horario Inscrito]])&amp;"-"&amp;TRIM(Tabla1[[#This Row],[Fecha Inicio grupo]])&amp;"-"&amp;TRIM(Tabla1[[#This Row],[Tipo Incrito]]))</f>
        <v/>
      </c>
      <c r="BH49" s="299" t="str">
        <f>IF(F49="","",OR(IFERROR(SEARCH("CG",Tabla1[[#This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 s="300" t="str">
        <f>IF(F49&lt;&gt;"",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 s="300" t="str">
        <f>IF(F49&lt;&gt;"",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 s="300" t="str">
        <f>IF(Tabla1[[#This Row],[Fecha Inicio grupo]]="","",IFERROR(VLOOKUP(Tabla1[[#This Row],[Mes de Alta como miembro]],Parámetros!$AM$2:$AN$16,2,0),"01/01/1900"))</f>
        <v/>
      </c>
    </row>
    <row r="50" spans="1:63" s="24" customFormat="1" ht="13.9">
      <c r="A50" s="68">
        <v>43</v>
      </c>
      <c r="B50" s="28"/>
      <c r="C50" s="34"/>
      <c r="D50" s="42"/>
      <c r="E50" s="42"/>
      <c r="F50" s="45"/>
      <c r="G50" s="45"/>
      <c r="H50" s="158"/>
      <c r="I50" s="42"/>
      <c r="J50" s="28"/>
      <c r="K50" s="69"/>
      <c r="L50" s="68"/>
      <c r="M50" s="46"/>
      <c r="N50" s="232" t="str">
        <f ca="1">IF(Tabla1[[#This Row],[Fecha de nac]]="","",IF(Tabla1[[#This Row],[Fecha Finalización]] &gt;=TODAY(), DATEDIF(Tabla1[[#This Row],[Fecha de nac]],TODAY(),"y"), ROUNDDOWN((Tabla1[[#This Row],[Fecha Finalización]] -Tabla1[[#This Row],[Fecha de nac]])/365,0)))</f>
        <v/>
      </c>
      <c r="O50" s="163"/>
      <c r="P50" s="34"/>
      <c r="Q50" s="67"/>
      <c r="R50" s="67"/>
      <c r="S50" s="67"/>
      <c r="T50" s="67"/>
      <c r="U50" s="234" t="str">
        <f>IF(F50="","",Tabla1[[#This Row],[Fecha Inicio grupo]]+3*7-7)</f>
        <v/>
      </c>
      <c r="V50" s="235" t="str">
        <f>IF(F50="","",EDATE(Tabla1[[#This Row],[Fecha Inicio grupo]],3))</f>
        <v/>
      </c>
      <c r="W50" s="29"/>
      <c r="X50" s="29"/>
      <c r="Y50" s="72"/>
      <c r="Z50" s="72"/>
      <c r="AA50" s="72"/>
      <c r="AB50" s="72"/>
      <c r="AC50" s="72"/>
      <c r="AD50" s="72"/>
      <c r="AE50" s="72"/>
      <c r="AF50" s="72"/>
      <c r="AG50" s="72"/>
      <c r="AH50" s="72"/>
      <c r="AI50" s="72"/>
      <c r="AJ50" s="72"/>
      <c r="AK50" s="72"/>
      <c r="AL50" s="72"/>
      <c r="AM50" s="72"/>
      <c r="AN50" s="72"/>
      <c r="AO50" s="139"/>
      <c r="AP50" s="236" t="str">
        <f>IF(F50="","",IFERROR(VLOOKUP(SUBSTITUTE(SUBSTITUTE(Tabla1[[#This Row],[Uso Sistemas]],"T","P"),"N","F"),Parámetros!$M$2:$N$17,2,0),"Completar hasta 3ra sem. para evaluar a Probacionista"))</f>
        <v/>
      </c>
      <c r="AQ50" s="39"/>
      <c r="AR50" s="194"/>
      <c r="AS50" s="39"/>
      <c r="AT50" s="28"/>
      <c r="AU50" s="55"/>
      <c r="AV50" s="55"/>
      <c r="AW50" s="55"/>
      <c r="AX50" s="238" t="str">
        <f>IF(V50="","",EOMONTH(EDATE(Tabla1[[#This Row],[Fecha Finalización]],2),0))</f>
        <v/>
      </c>
      <c r="AY50" s="39"/>
      <c r="AZ50" s="239" t="str">
        <f>IF(V50="","",EOMONTH(EDATE(Tabla1[[#This Row],[Fecha Finalización]],3),0))</f>
        <v/>
      </c>
      <c r="BA50" s="39"/>
      <c r="BB50" s="39"/>
      <c r="BC50" s="229"/>
      <c r="BD50" s="227" t="str">
        <f>IF(F50="","",Tabla1[[#This Row],[sem 01]]&amp;Tabla1[[#This Row],[sem 02]]&amp;Tabla1[[#This Row],[sem 03]])</f>
        <v/>
      </c>
      <c r="BE50" s="228" t="str">
        <f>IF(TRIM(F50)="","",$B$1&amp;"-"&amp;SUBSTITUTE(Tabla1[[#This Row],[Mes Inscrito]]," ","")&amp;"-"&amp;SUBSTITUTE(Tabla1[[#This Row],[Dia de clases Inscrito]]," ","")&amp;"-"&amp;SUBSTITUTE(Tabla1[[#This Row],[Horario Inscrito]]," ","")&amp;"-"&amp;Tabla1[[#This Row],[Fecha Inicio grupo]])</f>
        <v/>
      </c>
      <c r="BF50" s="241" t="str">
        <f>IF(F50="","",Tabla1[[#This Row],[Curso]])</f>
        <v/>
      </c>
      <c r="BG50" s="242" t="str">
        <f>+IF(TRIM(F50)="","",$B$1&amp;"-"&amp;TRIM(Tabla1[[#This Row],[Mes Inscrito]])&amp;"-"&amp;TRIM(Tabla1[[#This Row],[Dia de clases Inscrito]])&amp;"-"&amp;TRIM(Tabla1[[#This Row],[Horario Inscrito]])&amp;"-"&amp;TRIM(Tabla1[[#This Row],[Fecha Inicio grupo]])&amp;"-"&amp;TRIM(Tabla1[[#This Row],[Tipo Incrito]]))</f>
        <v/>
      </c>
      <c r="BH50" s="299" t="str">
        <f>IF(F50="","",OR(IFERROR(SEARCH("CG",Tabla1[[#This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 s="300" t="str">
        <f>IF(F50&lt;&gt;"",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 s="300" t="str">
        <f>IF(F50&lt;&gt;"",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 s="300" t="str">
        <f>IF(Tabla1[[#This Row],[Fecha Inicio grupo]]="","",IFERROR(VLOOKUP(Tabla1[[#This Row],[Mes de Alta como miembro]],Parámetros!$AM$2:$AN$16,2,0),"01/01/1900"))</f>
        <v/>
      </c>
    </row>
    <row r="51" spans="1:63" s="24" customFormat="1" ht="13.9">
      <c r="A51" s="68">
        <v>44</v>
      </c>
      <c r="B51" s="28"/>
      <c r="C51" s="34"/>
      <c r="D51" s="42"/>
      <c r="E51" s="42"/>
      <c r="F51" s="45"/>
      <c r="G51" s="45"/>
      <c r="H51" s="158"/>
      <c r="I51" s="42"/>
      <c r="J51" s="28"/>
      <c r="K51" s="69"/>
      <c r="L51" s="68"/>
      <c r="M51" s="46"/>
      <c r="N51" s="232" t="str">
        <f ca="1">IF(Tabla1[[#This Row],[Fecha de nac]]="","",IF(Tabla1[[#This Row],[Fecha Finalización]] &gt;=TODAY(), DATEDIF(Tabla1[[#This Row],[Fecha de nac]],TODAY(),"y"), ROUNDDOWN((Tabla1[[#This Row],[Fecha Finalización]] -Tabla1[[#This Row],[Fecha de nac]])/365,0)))</f>
        <v/>
      </c>
      <c r="O51" s="163"/>
      <c r="P51" s="34"/>
      <c r="Q51" s="67"/>
      <c r="R51" s="67"/>
      <c r="S51" s="67"/>
      <c r="T51" s="67"/>
      <c r="U51" s="234" t="str">
        <f>IF(F51="","",Tabla1[[#This Row],[Fecha Inicio grupo]]+3*7-7)</f>
        <v/>
      </c>
      <c r="V51" s="235" t="str">
        <f>IF(F51="","",EDATE(Tabla1[[#This Row],[Fecha Inicio grupo]],3))</f>
        <v/>
      </c>
      <c r="W51" s="29"/>
      <c r="X51" s="29"/>
      <c r="Y51" s="72"/>
      <c r="Z51" s="72"/>
      <c r="AA51" s="72"/>
      <c r="AB51" s="72"/>
      <c r="AC51" s="72"/>
      <c r="AD51" s="72"/>
      <c r="AE51" s="72"/>
      <c r="AF51" s="72"/>
      <c r="AG51" s="72"/>
      <c r="AH51" s="72"/>
      <c r="AI51" s="72"/>
      <c r="AJ51" s="72"/>
      <c r="AK51" s="72"/>
      <c r="AL51" s="72"/>
      <c r="AM51" s="72"/>
      <c r="AN51" s="72"/>
      <c r="AO51" s="139"/>
      <c r="AP51" s="236" t="str">
        <f>IF(F51="","",IFERROR(VLOOKUP(SUBSTITUTE(SUBSTITUTE(Tabla1[[#This Row],[Uso Sistemas]],"T","P"),"N","F"),Parámetros!$M$2:$N$17,2,0),"Completar hasta 3ra sem. para evaluar a Probacionista"))</f>
        <v/>
      </c>
      <c r="AQ51" s="39"/>
      <c r="AR51" s="194"/>
      <c r="AS51" s="39"/>
      <c r="AT51" s="28"/>
      <c r="AU51" s="55"/>
      <c r="AV51" s="55"/>
      <c r="AW51" s="55"/>
      <c r="AX51" s="238" t="str">
        <f>IF(V51="","",EOMONTH(EDATE(Tabla1[[#This Row],[Fecha Finalización]],2),0))</f>
        <v/>
      </c>
      <c r="AY51" s="39"/>
      <c r="AZ51" s="239" t="str">
        <f>IF(V51="","",EOMONTH(EDATE(Tabla1[[#This Row],[Fecha Finalización]],3),0))</f>
        <v/>
      </c>
      <c r="BA51" s="39"/>
      <c r="BB51" s="39"/>
      <c r="BC51" s="229"/>
      <c r="BD51" s="227" t="str">
        <f>IF(F51="","",Tabla1[[#This Row],[sem 01]]&amp;Tabla1[[#This Row],[sem 02]]&amp;Tabla1[[#This Row],[sem 03]])</f>
        <v/>
      </c>
      <c r="BE51" s="228" t="str">
        <f>IF(TRIM(F51)="","",$B$1&amp;"-"&amp;SUBSTITUTE(Tabla1[[#This Row],[Mes Inscrito]]," ","")&amp;"-"&amp;SUBSTITUTE(Tabla1[[#This Row],[Dia de clases Inscrito]]," ","")&amp;"-"&amp;SUBSTITUTE(Tabla1[[#This Row],[Horario Inscrito]]," ","")&amp;"-"&amp;Tabla1[[#This Row],[Fecha Inicio grupo]])</f>
        <v/>
      </c>
      <c r="BF51" s="241" t="str">
        <f>IF(F51="","",Tabla1[[#This Row],[Curso]])</f>
        <v/>
      </c>
      <c r="BG51" s="242" t="str">
        <f>+IF(TRIM(F51)="","",$B$1&amp;"-"&amp;TRIM(Tabla1[[#This Row],[Mes Inscrito]])&amp;"-"&amp;TRIM(Tabla1[[#This Row],[Dia de clases Inscrito]])&amp;"-"&amp;TRIM(Tabla1[[#This Row],[Horario Inscrito]])&amp;"-"&amp;TRIM(Tabla1[[#This Row],[Fecha Inicio grupo]])&amp;"-"&amp;TRIM(Tabla1[[#This Row],[Tipo Incrito]]))</f>
        <v/>
      </c>
      <c r="BH51" s="299" t="str">
        <f>IF(F51="","",OR(IFERROR(SEARCH("CG",Tabla1[[#This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 s="300" t="str">
        <f>IF(F51&lt;&gt;"",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 s="300" t="str">
        <f>IF(F51&lt;&gt;"",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 s="300" t="str">
        <f>IF(Tabla1[[#This Row],[Fecha Inicio grupo]]="","",IFERROR(VLOOKUP(Tabla1[[#This Row],[Mes de Alta como miembro]],Parámetros!$AM$2:$AN$16,2,0),"01/01/1900"))</f>
        <v/>
      </c>
    </row>
    <row r="52" spans="1:63" s="24" customFormat="1" ht="13.9">
      <c r="A52" s="68">
        <v>45</v>
      </c>
      <c r="B52" s="28"/>
      <c r="C52" s="34"/>
      <c r="D52" s="42"/>
      <c r="E52" s="42"/>
      <c r="F52" s="45"/>
      <c r="G52" s="45"/>
      <c r="H52" s="158"/>
      <c r="I52" s="42"/>
      <c r="J52" s="28"/>
      <c r="K52" s="69"/>
      <c r="L52" s="68"/>
      <c r="M52" s="46"/>
      <c r="N52" s="232" t="str">
        <f ca="1">IF(Tabla1[[#This Row],[Fecha de nac]]="","",IF(Tabla1[[#This Row],[Fecha Finalización]] &gt;=TODAY(), DATEDIF(Tabla1[[#This Row],[Fecha de nac]],TODAY(),"y"), ROUNDDOWN((Tabla1[[#This Row],[Fecha Finalización]] -Tabla1[[#This Row],[Fecha de nac]])/365,0)))</f>
        <v/>
      </c>
      <c r="O52" s="163"/>
      <c r="P52" s="34"/>
      <c r="Q52" s="67"/>
      <c r="R52" s="67"/>
      <c r="S52" s="67"/>
      <c r="T52" s="67"/>
      <c r="U52" s="234" t="str">
        <f>IF(F52="","",Tabla1[[#This Row],[Fecha Inicio grupo]]+3*7-7)</f>
        <v/>
      </c>
      <c r="V52" s="235" t="str">
        <f>IF(F52="","",EDATE(Tabla1[[#This Row],[Fecha Inicio grupo]],3))</f>
        <v/>
      </c>
      <c r="W52" s="29"/>
      <c r="X52" s="29"/>
      <c r="Y52" s="72"/>
      <c r="Z52" s="72"/>
      <c r="AA52" s="72"/>
      <c r="AB52" s="72"/>
      <c r="AC52" s="72"/>
      <c r="AD52" s="72"/>
      <c r="AE52" s="72"/>
      <c r="AF52" s="72"/>
      <c r="AG52" s="72"/>
      <c r="AH52" s="72"/>
      <c r="AI52" s="72"/>
      <c r="AJ52" s="72"/>
      <c r="AK52" s="72"/>
      <c r="AL52" s="72"/>
      <c r="AM52" s="72"/>
      <c r="AN52" s="72"/>
      <c r="AO52" s="139"/>
      <c r="AP52" s="236" t="str">
        <f>IF(F52="","",IFERROR(VLOOKUP(SUBSTITUTE(SUBSTITUTE(Tabla1[[#This Row],[Uso Sistemas]],"T","P"),"N","F"),Parámetros!$M$2:$N$17,2,0),"Completar hasta 3ra sem. para evaluar a Probacionista"))</f>
        <v/>
      </c>
      <c r="AQ52" s="39"/>
      <c r="AR52" s="194"/>
      <c r="AS52" s="39"/>
      <c r="AT52" s="28"/>
      <c r="AU52" s="55"/>
      <c r="AV52" s="55"/>
      <c r="AW52" s="55"/>
      <c r="AX52" s="238" t="str">
        <f>IF(V52="","",EOMONTH(EDATE(Tabla1[[#This Row],[Fecha Finalización]],2),0))</f>
        <v/>
      </c>
      <c r="AY52" s="39"/>
      <c r="AZ52" s="239" t="str">
        <f>IF(V52="","",EOMONTH(EDATE(Tabla1[[#This Row],[Fecha Finalización]],3),0))</f>
        <v/>
      </c>
      <c r="BA52" s="39"/>
      <c r="BB52" s="39"/>
      <c r="BC52" s="229"/>
      <c r="BD52" s="227" t="str">
        <f>IF(F52="","",Tabla1[[#This Row],[sem 01]]&amp;Tabla1[[#This Row],[sem 02]]&amp;Tabla1[[#This Row],[sem 03]])</f>
        <v/>
      </c>
      <c r="BE52" s="228" t="str">
        <f>IF(TRIM(F52)="","",$B$1&amp;"-"&amp;SUBSTITUTE(Tabla1[[#This Row],[Mes Inscrito]]," ","")&amp;"-"&amp;SUBSTITUTE(Tabla1[[#This Row],[Dia de clases Inscrito]]," ","")&amp;"-"&amp;SUBSTITUTE(Tabla1[[#This Row],[Horario Inscrito]]," ","")&amp;"-"&amp;Tabla1[[#This Row],[Fecha Inicio grupo]])</f>
        <v/>
      </c>
      <c r="BF52" s="241" t="str">
        <f>IF(F52="","",Tabla1[[#This Row],[Curso]])</f>
        <v/>
      </c>
      <c r="BG52" s="242" t="str">
        <f>+IF(TRIM(F52)="","",$B$1&amp;"-"&amp;TRIM(Tabla1[[#This Row],[Mes Inscrito]])&amp;"-"&amp;TRIM(Tabla1[[#This Row],[Dia de clases Inscrito]])&amp;"-"&amp;TRIM(Tabla1[[#This Row],[Horario Inscrito]])&amp;"-"&amp;TRIM(Tabla1[[#This Row],[Fecha Inicio grupo]])&amp;"-"&amp;TRIM(Tabla1[[#This Row],[Tipo Incrito]]))</f>
        <v/>
      </c>
      <c r="BH52" s="299" t="str">
        <f>IF(F52="","",OR(IFERROR(SEARCH("CG",Tabla1[[#This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 s="300" t="str">
        <f>IF(F52&lt;&gt;"",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 s="300" t="str">
        <f>IF(F52&lt;&gt;"",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 s="300" t="str">
        <f>IF(Tabla1[[#This Row],[Fecha Inicio grupo]]="","",IFERROR(VLOOKUP(Tabla1[[#This Row],[Mes de Alta como miembro]],Parámetros!$AM$2:$AN$16,2,0),"01/01/1900"))</f>
        <v/>
      </c>
    </row>
    <row r="53" spans="1:63" s="24" customFormat="1" ht="13.9">
      <c r="A53" s="68">
        <v>46</v>
      </c>
      <c r="B53" s="28"/>
      <c r="C53" s="34"/>
      <c r="D53" s="42"/>
      <c r="E53" s="42"/>
      <c r="F53" s="45"/>
      <c r="G53" s="45"/>
      <c r="H53" s="158"/>
      <c r="I53" s="42"/>
      <c r="J53" s="28"/>
      <c r="K53" s="69"/>
      <c r="L53" s="68"/>
      <c r="M53" s="46"/>
      <c r="N53" s="232" t="str">
        <f ca="1">IF(Tabla1[[#This Row],[Fecha de nac]]="","",IF(Tabla1[[#This Row],[Fecha Finalización]] &gt;=TODAY(), DATEDIF(Tabla1[[#This Row],[Fecha de nac]],TODAY(),"y"), ROUNDDOWN((Tabla1[[#This Row],[Fecha Finalización]] -Tabla1[[#This Row],[Fecha de nac]])/365,0)))</f>
        <v/>
      </c>
      <c r="O53" s="163"/>
      <c r="P53" s="34"/>
      <c r="Q53" s="67"/>
      <c r="R53" s="67"/>
      <c r="S53" s="67"/>
      <c r="T53" s="67"/>
      <c r="U53" s="234" t="str">
        <f>IF(F53="","",Tabla1[[#This Row],[Fecha Inicio grupo]]+3*7-7)</f>
        <v/>
      </c>
      <c r="V53" s="235" t="str">
        <f>IF(F53="","",EDATE(Tabla1[[#This Row],[Fecha Inicio grupo]],3))</f>
        <v/>
      </c>
      <c r="W53" s="29"/>
      <c r="X53" s="29"/>
      <c r="Y53" s="72"/>
      <c r="Z53" s="72"/>
      <c r="AA53" s="72"/>
      <c r="AB53" s="72"/>
      <c r="AC53" s="72"/>
      <c r="AD53" s="72"/>
      <c r="AE53" s="72"/>
      <c r="AF53" s="72"/>
      <c r="AG53" s="72"/>
      <c r="AH53" s="72"/>
      <c r="AI53" s="72"/>
      <c r="AJ53" s="72"/>
      <c r="AK53" s="72"/>
      <c r="AL53" s="72"/>
      <c r="AM53" s="72"/>
      <c r="AN53" s="72"/>
      <c r="AO53" s="139"/>
      <c r="AP53" s="236" t="str">
        <f>IF(F53="","",IFERROR(VLOOKUP(SUBSTITUTE(SUBSTITUTE(Tabla1[[#This Row],[Uso Sistemas]],"T","P"),"N","F"),Parámetros!$M$2:$N$17,2,0),"Completar hasta 3ra sem. para evaluar a Probacionista"))</f>
        <v/>
      </c>
      <c r="AQ53" s="39"/>
      <c r="AR53" s="194"/>
      <c r="AS53" s="39"/>
      <c r="AT53" s="28"/>
      <c r="AU53" s="55"/>
      <c r="AV53" s="55"/>
      <c r="AW53" s="55"/>
      <c r="AX53" s="238" t="str">
        <f>IF(V53="","",EOMONTH(EDATE(Tabla1[[#This Row],[Fecha Finalización]],2),0))</f>
        <v/>
      </c>
      <c r="AY53" s="39"/>
      <c r="AZ53" s="239" t="str">
        <f>IF(V53="","",EOMONTH(EDATE(Tabla1[[#This Row],[Fecha Finalización]],3),0))</f>
        <v/>
      </c>
      <c r="BA53" s="39"/>
      <c r="BB53" s="39"/>
      <c r="BC53" s="229"/>
      <c r="BD53" s="227" t="str">
        <f>IF(F53="","",Tabla1[[#This Row],[sem 01]]&amp;Tabla1[[#This Row],[sem 02]]&amp;Tabla1[[#This Row],[sem 03]])</f>
        <v/>
      </c>
      <c r="BE53" s="228" t="str">
        <f>IF(TRIM(F53)="","",$B$1&amp;"-"&amp;SUBSTITUTE(Tabla1[[#This Row],[Mes Inscrito]]," ","")&amp;"-"&amp;SUBSTITUTE(Tabla1[[#This Row],[Dia de clases Inscrito]]," ","")&amp;"-"&amp;SUBSTITUTE(Tabla1[[#This Row],[Horario Inscrito]]," ","")&amp;"-"&amp;Tabla1[[#This Row],[Fecha Inicio grupo]])</f>
        <v/>
      </c>
      <c r="BF53" s="241" t="str">
        <f>IF(F53="","",Tabla1[[#This Row],[Curso]])</f>
        <v/>
      </c>
      <c r="BG53" s="242" t="str">
        <f>+IF(TRIM(F53)="","",$B$1&amp;"-"&amp;TRIM(Tabla1[[#This Row],[Mes Inscrito]])&amp;"-"&amp;TRIM(Tabla1[[#This Row],[Dia de clases Inscrito]])&amp;"-"&amp;TRIM(Tabla1[[#This Row],[Horario Inscrito]])&amp;"-"&amp;TRIM(Tabla1[[#This Row],[Fecha Inicio grupo]])&amp;"-"&amp;TRIM(Tabla1[[#This Row],[Tipo Incrito]]))</f>
        <v/>
      </c>
      <c r="BH53" s="299" t="str">
        <f>IF(F53="","",OR(IFERROR(SEARCH("CG",Tabla1[[#This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 s="300" t="str">
        <f>IF(F53&lt;&gt;"",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 s="300" t="str">
        <f>IF(F53&lt;&gt;"",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 s="300" t="str">
        <f>IF(Tabla1[[#This Row],[Fecha Inicio grupo]]="","",IFERROR(VLOOKUP(Tabla1[[#This Row],[Mes de Alta como miembro]],Parámetros!$AM$2:$AN$16,2,0),"01/01/1900"))</f>
        <v/>
      </c>
    </row>
    <row r="54" spans="1:63" s="24" customFormat="1" ht="13.9">
      <c r="A54" s="68">
        <v>47</v>
      </c>
      <c r="B54" s="28"/>
      <c r="C54" s="34"/>
      <c r="D54" s="42"/>
      <c r="E54" s="42"/>
      <c r="F54" s="45"/>
      <c r="G54" s="45"/>
      <c r="H54" s="158"/>
      <c r="I54" s="42"/>
      <c r="J54" s="28"/>
      <c r="K54" s="69"/>
      <c r="L54" s="68"/>
      <c r="M54" s="46"/>
      <c r="N54" s="232" t="str">
        <f ca="1">IF(Tabla1[[#This Row],[Fecha de nac]]="","",IF(Tabla1[[#This Row],[Fecha Finalización]] &gt;=TODAY(), DATEDIF(Tabla1[[#This Row],[Fecha de nac]],TODAY(),"y"), ROUNDDOWN((Tabla1[[#This Row],[Fecha Finalización]] -Tabla1[[#This Row],[Fecha de nac]])/365,0)))</f>
        <v/>
      </c>
      <c r="O54" s="163"/>
      <c r="P54" s="34"/>
      <c r="Q54" s="67"/>
      <c r="R54" s="67"/>
      <c r="S54" s="67"/>
      <c r="T54" s="67"/>
      <c r="U54" s="234" t="str">
        <f>IF(F54="","",Tabla1[[#This Row],[Fecha Inicio grupo]]+3*7-7)</f>
        <v/>
      </c>
      <c r="V54" s="235" t="str">
        <f>IF(F54="","",EDATE(Tabla1[[#This Row],[Fecha Inicio grupo]],3))</f>
        <v/>
      </c>
      <c r="W54" s="29"/>
      <c r="X54" s="29"/>
      <c r="Y54" s="72"/>
      <c r="Z54" s="72"/>
      <c r="AA54" s="72"/>
      <c r="AB54" s="72"/>
      <c r="AC54" s="72"/>
      <c r="AD54" s="72"/>
      <c r="AE54" s="72"/>
      <c r="AF54" s="72"/>
      <c r="AG54" s="72"/>
      <c r="AH54" s="72"/>
      <c r="AI54" s="72"/>
      <c r="AJ54" s="72"/>
      <c r="AK54" s="72"/>
      <c r="AL54" s="72"/>
      <c r="AM54" s="72"/>
      <c r="AN54" s="72"/>
      <c r="AO54" s="139"/>
      <c r="AP54" s="236" t="str">
        <f>IF(F54="","",IFERROR(VLOOKUP(SUBSTITUTE(SUBSTITUTE(Tabla1[[#This Row],[Uso Sistemas]],"T","P"),"N","F"),Parámetros!$M$2:$N$17,2,0),"Completar hasta 3ra sem. para evaluar a Probacionista"))</f>
        <v/>
      </c>
      <c r="AQ54" s="39"/>
      <c r="AR54" s="194"/>
      <c r="AS54" s="39"/>
      <c r="AT54" s="28"/>
      <c r="AU54" s="55"/>
      <c r="AV54" s="55"/>
      <c r="AW54" s="55"/>
      <c r="AX54" s="238" t="str">
        <f>IF(V54="","",EOMONTH(EDATE(Tabla1[[#This Row],[Fecha Finalización]],2),0))</f>
        <v/>
      </c>
      <c r="AY54" s="39"/>
      <c r="AZ54" s="239" t="str">
        <f>IF(V54="","",EOMONTH(EDATE(Tabla1[[#This Row],[Fecha Finalización]],3),0))</f>
        <v/>
      </c>
      <c r="BA54" s="39"/>
      <c r="BB54" s="39"/>
      <c r="BC54" s="229"/>
      <c r="BD54" s="227" t="str">
        <f>IF(F54="","",Tabla1[[#This Row],[sem 01]]&amp;Tabla1[[#This Row],[sem 02]]&amp;Tabla1[[#This Row],[sem 03]])</f>
        <v/>
      </c>
      <c r="BE54" s="228" t="str">
        <f>IF(TRIM(F54)="","",$B$1&amp;"-"&amp;SUBSTITUTE(Tabla1[[#This Row],[Mes Inscrito]]," ","")&amp;"-"&amp;SUBSTITUTE(Tabla1[[#This Row],[Dia de clases Inscrito]]," ","")&amp;"-"&amp;SUBSTITUTE(Tabla1[[#This Row],[Horario Inscrito]]," ","")&amp;"-"&amp;Tabla1[[#This Row],[Fecha Inicio grupo]])</f>
        <v/>
      </c>
      <c r="BF54" s="241" t="str">
        <f>IF(F54="","",Tabla1[[#This Row],[Curso]])</f>
        <v/>
      </c>
      <c r="BG54" s="242" t="str">
        <f>+IF(TRIM(F54)="","",$B$1&amp;"-"&amp;TRIM(Tabla1[[#This Row],[Mes Inscrito]])&amp;"-"&amp;TRIM(Tabla1[[#This Row],[Dia de clases Inscrito]])&amp;"-"&amp;TRIM(Tabla1[[#This Row],[Horario Inscrito]])&amp;"-"&amp;TRIM(Tabla1[[#This Row],[Fecha Inicio grupo]])&amp;"-"&amp;TRIM(Tabla1[[#This Row],[Tipo Incrito]]))</f>
        <v/>
      </c>
      <c r="BH54" s="299" t="str">
        <f>IF(F54="","",OR(IFERROR(SEARCH("CG",Tabla1[[#This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 s="300" t="str">
        <f>IF(F54&lt;&gt;"",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 s="300" t="str">
        <f>IF(F54&lt;&gt;"",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 s="300" t="str">
        <f>IF(Tabla1[[#This Row],[Fecha Inicio grupo]]="","",IFERROR(VLOOKUP(Tabla1[[#This Row],[Mes de Alta como miembro]],Parámetros!$AM$2:$AN$16,2,0),"01/01/1900"))</f>
        <v/>
      </c>
    </row>
    <row r="55" spans="1:63" s="24" customFormat="1" ht="13.9">
      <c r="A55" s="68">
        <v>48</v>
      </c>
      <c r="B55" s="28"/>
      <c r="C55" s="34"/>
      <c r="D55" s="42"/>
      <c r="E55" s="42"/>
      <c r="F55" s="45"/>
      <c r="G55" s="45"/>
      <c r="H55" s="158"/>
      <c r="I55" s="42"/>
      <c r="J55" s="28"/>
      <c r="K55" s="69"/>
      <c r="L55" s="68"/>
      <c r="M55" s="46"/>
      <c r="N55" s="232" t="str">
        <f ca="1">IF(Tabla1[[#This Row],[Fecha de nac]]="","",IF(Tabla1[[#This Row],[Fecha Finalización]] &gt;=TODAY(), DATEDIF(Tabla1[[#This Row],[Fecha de nac]],TODAY(),"y"), ROUNDDOWN((Tabla1[[#This Row],[Fecha Finalización]] -Tabla1[[#This Row],[Fecha de nac]])/365,0)))</f>
        <v/>
      </c>
      <c r="O55" s="163"/>
      <c r="P55" s="34"/>
      <c r="Q55" s="67"/>
      <c r="R55" s="67"/>
      <c r="S55" s="67"/>
      <c r="T55" s="67"/>
      <c r="U55" s="234" t="str">
        <f>IF(F55="","",Tabla1[[#This Row],[Fecha Inicio grupo]]+3*7-7)</f>
        <v/>
      </c>
      <c r="V55" s="235" t="str">
        <f>IF(F55="","",EDATE(Tabla1[[#This Row],[Fecha Inicio grupo]],3))</f>
        <v/>
      </c>
      <c r="W55" s="29"/>
      <c r="X55" s="29"/>
      <c r="Y55" s="72"/>
      <c r="Z55" s="72"/>
      <c r="AA55" s="72"/>
      <c r="AB55" s="72"/>
      <c r="AC55" s="72"/>
      <c r="AD55" s="72"/>
      <c r="AE55" s="72"/>
      <c r="AF55" s="72"/>
      <c r="AG55" s="72"/>
      <c r="AH55" s="72"/>
      <c r="AI55" s="72"/>
      <c r="AJ55" s="72"/>
      <c r="AK55" s="72"/>
      <c r="AL55" s="72"/>
      <c r="AM55" s="72"/>
      <c r="AN55" s="72"/>
      <c r="AO55" s="139"/>
      <c r="AP55" s="236" t="str">
        <f>IF(F55="","",IFERROR(VLOOKUP(SUBSTITUTE(SUBSTITUTE(Tabla1[[#This Row],[Uso Sistemas]],"T","P"),"N","F"),Parámetros!$M$2:$N$17,2,0),"Completar hasta 3ra sem. para evaluar a Probacionista"))</f>
        <v/>
      </c>
      <c r="AQ55" s="39"/>
      <c r="AR55" s="194"/>
      <c r="AS55" s="39"/>
      <c r="AT55" s="28"/>
      <c r="AU55" s="55"/>
      <c r="AV55" s="55"/>
      <c r="AW55" s="55"/>
      <c r="AX55" s="238" t="str">
        <f>IF(V55="","",EOMONTH(EDATE(Tabla1[[#This Row],[Fecha Finalización]],2),0))</f>
        <v/>
      </c>
      <c r="AY55" s="39"/>
      <c r="AZ55" s="239" t="str">
        <f>IF(V55="","",EOMONTH(EDATE(Tabla1[[#This Row],[Fecha Finalización]],3),0))</f>
        <v/>
      </c>
      <c r="BA55" s="39"/>
      <c r="BB55" s="39"/>
      <c r="BC55" s="229"/>
      <c r="BD55" s="227" t="str">
        <f>IF(F55="","",Tabla1[[#This Row],[sem 01]]&amp;Tabla1[[#This Row],[sem 02]]&amp;Tabla1[[#This Row],[sem 03]])</f>
        <v/>
      </c>
      <c r="BE55" s="228" t="str">
        <f>IF(TRIM(F55)="","",$B$1&amp;"-"&amp;SUBSTITUTE(Tabla1[[#This Row],[Mes Inscrito]]," ","")&amp;"-"&amp;SUBSTITUTE(Tabla1[[#This Row],[Dia de clases Inscrito]]," ","")&amp;"-"&amp;SUBSTITUTE(Tabla1[[#This Row],[Horario Inscrito]]," ","")&amp;"-"&amp;Tabla1[[#This Row],[Fecha Inicio grupo]])</f>
        <v/>
      </c>
      <c r="BF55" s="241" t="str">
        <f>IF(F55="","",Tabla1[[#This Row],[Curso]])</f>
        <v/>
      </c>
      <c r="BG55" s="242" t="str">
        <f>+IF(TRIM(F55)="","",$B$1&amp;"-"&amp;TRIM(Tabla1[[#This Row],[Mes Inscrito]])&amp;"-"&amp;TRIM(Tabla1[[#This Row],[Dia de clases Inscrito]])&amp;"-"&amp;TRIM(Tabla1[[#This Row],[Horario Inscrito]])&amp;"-"&amp;TRIM(Tabla1[[#This Row],[Fecha Inicio grupo]])&amp;"-"&amp;TRIM(Tabla1[[#This Row],[Tipo Incrito]]))</f>
        <v/>
      </c>
      <c r="BH55" s="299" t="str">
        <f>IF(F55="","",OR(IFERROR(SEARCH("CG",Tabla1[[#This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 s="300" t="str">
        <f>IF(F55&lt;&gt;"",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 s="300" t="str">
        <f>IF(F55&lt;&gt;"",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 s="300" t="str">
        <f>IF(Tabla1[[#This Row],[Fecha Inicio grupo]]="","",IFERROR(VLOOKUP(Tabla1[[#This Row],[Mes de Alta como miembro]],Parámetros!$AM$2:$AN$16,2,0),"01/01/1900"))</f>
        <v/>
      </c>
    </row>
    <row r="56" spans="1:63" s="24" customFormat="1" ht="13.9">
      <c r="A56" s="68">
        <v>49</v>
      </c>
      <c r="B56" s="28"/>
      <c r="C56" s="34"/>
      <c r="D56" s="42"/>
      <c r="E56" s="42"/>
      <c r="F56" s="45"/>
      <c r="G56" s="45"/>
      <c r="H56" s="158"/>
      <c r="I56" s="42"/>
      <c r="J56" s="28"/>
      <c r="K56" s="69"/>
      <c r="L56" s="68"/>
      <c r="M56" s="46"/>
      <c r="N56" s="232" t="str">
        <f ca="1">IF(Tabla1[[#This Row],[Fecha de nac]]="","",IF(Tabla1[[#This Row],[Fecha Finalización]] &gt;=TODAY(), DATEDIF(Tabla1[[#This Row],[Fecha de nac]],TODAY(),"y"), ROUNDDOWN((Tabla1[[#This Row],[Fecha Finalización]] -Tabla1[[#This Row],[Fecha de nac]])/365,0)))</f>
        <v/>
      </c>
      <c r="O56" s="163"/>
      <c r="P56" s="34"/>
      <c r="Q56" s="67"/>
      <c r="R56" s="67"/>
      <c r="S56" s="67"/>
      <c r="T56" s="67"/>
      <c r="U56" s="234" t="str">
        <f>IF(F56="","",Tabla1[[#This Row],[Fecha Inicio grupo]]+3*7-7)</f>
        <v/>
      </c>
      <c r="V56" s="235" t="str">
        <f>IF(F56="","",EDATE(Tabla1[[#This Row],[Fecha Inicio grupo]],3))</f>
        <v/>
      </c>
      <c r="W56" s="29"/>
      <c r="X56" s="29"/>
      <c r="Y56" s="72"/>
      <c r="Z56" s="72"/>
      <c r="AA56" s="72"/>
      <c r="AB56" s="72"/>
      <c r="AC56" s="72"/>
      <c r="AD56" s="72"/>
      <c r="AE56" s="72"/>
      <c r="AF56" s="72"/>
      <c r="AG56" s="72"/>
      <c r="AH56" s="72"/>
      <c r="AI56" s="72"/>
      <c r="AJ56" s="72"/>
      <c r="AK56" s="72"/>
      <c r="AL56" s="72"/>
      <c r="AM56" s="72"/>
      <c r="AN56" s="72"/>
      <c r="AO56" s="139"/>
      <c r="AP56" s="236" t="str">
        <f>IF(F56="","",IFERROR(VLOOKUP(SUBSTITUTE(SUBSTITUTE(Tabla1[[#This Row],[Uso Sistemas]],"T","P"),"N","F"),Parámetros!$M$2:$N$17,2,0),"Completar hasta 3ra sem. para evaluar a Probacionista"))</f>
        <v/>
      </c>
      <c r="AQ56" s="39"/>
      <c r="AR56" s="194"/>
      <c r="AS56" s="39"/>
      <c r="AT56" s="28"/>
      <c r="AU56" s="55"/>
      <c r="AV56" s="55"/>
      <c r="AW56" s="55"/>
      <c r="AX56" s="238" t="str">
        <f>IF(V56="","",EOMONTH(EDATE(Tabla1[[#This Row],[Fecha Finalización]],2),0))</f>
        <v/>
      </c>
      <c r="AY56" s="39"/>
      <c r="AZ56" s="239" t="str">
        <f>IF(V56="","",EOMONTH(EDATE(Tabla1[[#This Row],[Fecha Finalización]],3),0))</f>
        <v/>
      </c>
      <c r="BA56" s="39"/>
      <c r="BB56" s="39"/>
      <c r="BC56" s="229"/>
      <c r="BD56" s="227" t="str">
        <f>IF(F56="","",Tabla1[[#This Row],[sem 01]]&amp;Tabla1[[#This Row],[sem 02]]&amp;Tabla1[[#This Row],[sem 03]])</f>
        <v/>
      </c>
      <c r="BE56" s="228" t="str">
        <f>IF(TRIM(F56)="","",$B$1&amp;"-"&amp;SUBSTITUTE(Tabla1[[#This Row],[Mes Inscrito]]," ","")&amp;"-"&amp;SUBSTITUTE(Tabla1[[#This Row],[Dia de clases Inscrito]]," ","")&amp;"-"&amp;SUBSTITUTE(Tabla1[[#This Row],[Horario Inscrito]]," ","")&amp;"-"&amp;Tabla1[[#This Row],[Fecha Inicio grupo]])</f>
        <v/>
      </c>
      <c r="BF56" s="241" t="str">
        <f>IF(F56="","",Tabla1[[#This Row],[Curso]])</f>
        <v/>
      </c>
      <c r="BG56" s="242" t="str">
        <f>+IF(TRIM(F56)="","",$B$1&amp;"-"&amp;TRIM(Tabla1[[#This Row],[Mes Inscrito]])&amp;"-"&amp;TRIM(Tabla1[[#This Row],[Dia de clases Inscrito]])&amp;"-"&amp;TRIM(Tabla1[[#This Row],[Horario Inscrito]])&amp;"-"&amp;TRIM(Tabla1[[#This Row],[Fecha Inicio grupo]])&amp;"-"&amp;TRIM(Tabla1[[#This Row],[Tipo Incrito]]))</f>
        <v/>
      </c>
      <c r="BH56" s="299" t="str">
        <f>IF(F56="","",OR(IFERROR(SEARCH("CG",Tabla1[[#This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 s="300" t="str">
        <f>IF(F56&lt;&gt;"",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 s="300" t="str">
        <f>IF(F56&lt;&gt;"",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 s="300" t="str">
        <f>IF(Tabla1[[#This Row],[Fecha Inicio grupo]]="","",IFERROR(VLOOKUP(Tabla1[[#This Row],[Mes de Alta como miembro]],Parámetros!$AM$2:$AN$16,2,0),"01/01/1900"))</f>
        <v/>
      </c>
    </row>
    <row r="57" spans="1:63" s="24" customFormat="1" ht="13.9">
      <c r="A57" s="68">
        <v>50</v>
      </c>
      <c r="B57" s="28"/>
      <c r="C57" s="34"/>
      <c r="D57" s="42"/>
      <c r="E57" s="42"/>
      <c r="F57" s="45"/>
      <c r="G57" s="45"/>
      <c r="H57" s="158"/>
      <c r="I57" s="42"/>
      <c r="J57" s="248"/>
      <c r="K57" s="69"/>
      <c r="L57" s="68"/>
      <c r="M57" s="46"/>
      <c r="N57" s="232" t="str">
        <f ca="1">IF(Tabla1[[#This Row],[Fecha de nac]]="","",IF(Tabla1[[#This Row],[Fecha Finalización]] &gt;=TODAY(), DATEDIF(Tabla1[[#This Row],[Fecha de nac]],TODAY(),"y"), ROUNDDOWN((Tabla1[[#This Row],[Fecha Finalización]] -Tabla1[[#This Row],[Fecha de nac]])/365,0)))</f>
        <v/>
      </c>
      <c r="O57" s="163"/>
      <c r="P57" s="34"/>
      <c r="Q57" s="67"/>
      <c r="R57" s="67"/>
      <c r="S57" s="67"/>
      <c r="T57" s="67"/>
      <c r="U57" s="234" t="str">
        <f>IF(F57="","",Tabla1[[#This Row],[Fecha Inicio grupo]]+3*7-7)</f>
        <v/>
      </c>
      <c r="V57" s="235" t="str">
        <f>IF(F57="","",EDATE(Tabla1[[#This Row],[Fecha Inicio grupo]],3))</f>
        <v/>
      </c>
      <c r="W57" s="29"/>
      <c r="X57" s="29"/>
      <c r="Y57" s="72"/>
      <c r="Z57" s="72"/>
      <c r="AA57" s="72"/>
      <c r="AB57" s="72"/>
      <c r="AC57" s="72"/>
      <c r="AD57" s="72"/>
      <c r="AE57" s="72"/>
      <c r="AF57" s="72"/>
      <c r="AG57" s="72"/>
      <c r="AH57" s="72"/>
      <c r="AI57" s="72"/>
      <c r="AJ57" s="72"/>
      <c r="AK57" s="72"/>
      <c r="AL57" s="72"/>
      <c r="AM57" s="72"/>
      <c r="AN57" s="72"/>
      <c r="AO57" s="139"/>
      <c r="AP57" s="236" t="str">
        <f>IF(F57="","",IFERROR(VLOOKUP(SUBSTITUTE(SUBSTITUTE(Tabla1[[#This Row],[Uso Sistemas]],"T","P"),"N","F"),Parámetros!$M$2:$N$17,2,0),"Completar hasta 3ra sem. para evaluar a Probacionista"))</f>
        <v/>
      </c>
      <c r="AQ57" s="39"/>
      <c r="AR57" s="194"/>
      <c r="AS57" s="39"/>
      <c r="AT57" s="28"/>
      <c r="AU57" s="55"/>
      <c r="AV57" s="55"/>
      <c r="AW57" s="55"/>
      <c r="AX57" s="238" t="str">
        <f>IF(V57="","",EOMONTH(EDATE(Tabla1[[#This Row],[Fecha Finalización]],2),0))</f>
        <v/>
      </c>
      <c r="AY57" s="39"/>
      <c r="AZ57" s="239" t="str">
        <f>IF(V57="","",EOMONTH(EDATE(Tabla1[[#This Row],[Fecha Finalización]],3),0))</f>
        <v/>
      </c>
      <c r="BA57" s="39"/>
      <c r="BB57" s="39"/>
      <c r="BC57" s="229"/>
      <c r="BD57" s="227" t="str">
        <f>IF(F57="","",Tabla1[[#This Row],[sem 01]]&amp;Tabla1[[#This Row],[sem 02]]&amp;Tabla1[[#This Row],[sem 03]])</f>
        <v/>
      </c>
      <c r="BE57" s="228" t="str">
        <f>IF(TRIM(F57)="","",$B$1&amp;"-"&amp;SUBSTITUTE(Tabla1[[#This Row],[Mes Inscrito]]," ","")&amp;"-"&amp;SUBSTITUTE(Tabla1[[#This Row],[Dia de clases Inscrito]]," ","")&amp;"-"&amp;SUBSTITUTE(Tabla1[[#This Row],[Horario Inscrito]]," ","")&amp;"-"&amp;Tabla1[[#This Row],[Fecha Inicio grupo]])</f>
        <v/>
      </c>
      <c r="BF57" s="241" t="str">
        <f>IF(F57="","",Tabla1[[#This Row],[Curso]])</f>
        <v/>
      </c>
      <c r="BG57" s="242" t="str">
        <f>+IF(TRIM(F57)="","",$B$1&amp;"-"&amp;TRIM(Tabla1[[#This Row],[Mes Inscrito]])&amp;"-"&amp;TRIM(Tabla1[[#This Row],[Dia de clases Inscrito]])&amp;"-"&amp;TRIM(Tabla1[[#This Row],[Horario Inscrito]])&amp;"-"&amp;TRIM(Tabla1[[#This Row],[Fecha Inicio grupo]])&amp;"-"&amp;TRIM(Tabla1[[#This Row],[Tipo Incrito]]))</f>
        <v/>
      </c>
      <c r="BH57" s="299" t="str">
        <f>IF(F57="","",OR(IFERROR(SEARCH("CG",Tabla1[[#This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 s="300" t="str">
        <f>IF(F57&lt;&gt;"",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 s="300" t="str">
        <f>IF(F57&lt;&gt;"",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 s="300" t="str">
        <f>IF(Tabla1[[#This Row],[Fecha Inicio grupo]]="","",IFERROR(VLOOKUP(Tabla1[[#This Row],[Mes de Alta como miembro]],Parámetros!$AM$2:$AN$16,2,0),"01/01/1900"))</f>
        <v/>
      </c>
    </row>
    <row r="58" spans="1:63" s="24" customFormat="1" ht="13.9">
      <c r="A58" s="68">
        <v>51</v>
      </c>
      <c r="B58" s="28"/>
      <c r="C58" s="34"/>
      <c r="D58" s="42"/>
      <c r="E58" s="42"/>
      <c r="F58" s="45"/>
      <c r="G58" s="45"/>
      <c r="H58" s="158"/>
      <c r="I58" s="249"/>
      <c r="J58" s="28"/>
      <c r="K58" s="69"/>
      <c r="L58" s="68"/>
      <c r="M58" s="250"/>
      <c r="N58" s="232" t="str">
        <f ca="1">IF(Tabla1[[#This Row],[Fecha de nac]]="","",IF(Tabla1[[#This Row],[Fecha Finalización]] &gt;=TODAY(), DATEDIF(Tabla1[[#This Row],[Fecha de nac]],TODAY(),"y"), ROUNDDOWN((Tabla1[[#This Row],[Fecha Finalización]] -Tabla1[[#This Row],[Fecha de nac]])/365,0)))</f>
        <v/>
      </c>
      <c r="O58" s="163"/>
      <c r="P58" s="34"/>
      <c r="Q58" s="67"/>
      <c r="R58" s="67"/>
      <c r="S58" s="67"/>
      <c r="T58" s="67"/>
      <c r="U58" s="234" t="str">
        <f>IF(F58="","",Tabla1[[#This Row],[Fecha Inicio grupo]]+3*7-7)</f>
        <v/>
      </c>
      <c r="V58" s="235" t="str">
        <f>IF(F58="","",EDATE(Tabla1[[#This Row],[Fecha Inicio grupo]],3))</f>
        <v/>
      </c>
      <c r="W58" s="29"/>
      <c r="X58" s="29"/>
      <c r="Y58" s="72"/>
      <c r="Z58" s="72"/>
      <c r="AA58" s="72"/>
      <c r="AB58" s="72"/>
      <c r="AC58" s="72"/>
      <c r="AD58" s="72"/>
      <c r="AE58" s="72"/>
      <c r="AF58" s="72"/>
      <c r="AG58" s="72"/>
      <c r="AH58" s="72"/>
      <c r="AI58" s="72"/>
      <c r="AJ58" s="72"/>
      <c r="AK58" s="72"/>
      <c r="AL58" s="72"/>
      <c r="AM58" s="72"/>
      <c r="AN58" s="72"/>
      <c r="AO58" s="139"/>
      <c r="AP58" s="236" t="str">
        <f>IF(F58="","",IFERROR(VLOOKUP(SUBSTITUTE(SUBSTITUTE(Tabla1[[#This Row],[Uso Sistemas]],"T","P"),"N","F"),Parámetros!$M$2:$N$17,2,0),"Completar hasta 3ra sem. para evaluar a Probacionista"))</f>
        <v/>
      </c>
      <c r="AQ58" s="39"/>
      <c r="AR58" s="194"/>
      <c r="AS58" s="39"/>
      <c r="AT58" s="28"/>
      <c r="AU58" s="55"/>
      <c r="AV58" s="55"/>
      <c r="AW58" s="55"/>
      <c r="AX58" s="238" t="str">
        <f>IF(V58="","",EOMONTH(EDATE(Tabla1[[#This Row],[Fecha Finalización]],2),0))</f>
        <v/>
      </c>
      <c r="AY58" s="39"/>
      <c r="AZ58" s="239" t="str">
        <f>IF(V58="","",EOMONTH(EDATE(Tabla1[[#This Row],[Fecha Finalización]],3),0))</f>
        <v/>
      </c>
      <c r="BA58" s="39"/>
      <c r="BB58" s="39"/>
      <c r="BC58" s="229"/>
      <c r="BD58" s="227" t="str">
        <f>IF(F58="","",Tabla1[[#This Row],[sem 01]]&amp;Tabla1[[#This Row],[sem 02]]&amp;Tabla1[[#This Row],[sem 03]])</f>
        <v/>
      </c>
      <c r="BE58" s="228" t="str">
        <f>IF(TRIM(F58)="","",$B$1&amp;"-"&amp;SUBSTITUTE(Tabla1[[#This Row],[Mes Inscrito]]," ","")&amp;"-"&amp;SUBSTITUTE(Tabla1[[#This Row],[Dia de clases Inscrito]]," ","")&amp;"-"&amp;SUBSTITUTE(Tabla1[[#This Row],[Horario Inscrito]]," ","")&amp;"-"&amp;Tabla1[[#This Row],[Fecha Inicio grupo]])</f>
        <v/>
      </c>
      <c r="BF58" s="241" t="str">
        <f>IF(F58="","",Tabla1[[#This Row],[Curso]])</f>
        <v/>
      </c>
      <c r="BG58" s="242" t="str">
        <f>+IF(TRIM(F58)="","",$B$1&amp;"-"&amp;TRIM(Tabla1[[#This Row],[Mes Inscrito]])&amp;"-"&amp;TRIM(Tabla1[[#This Row],[Dia de clases Inscrito]])&amp;"-"&amp;TRIM(Tabla1[[#This Row],[Horario Inscrito]])&amp;"-"&amp;TRIM(Tabla1[[#This Row],[Fecha Inicio grupo]])&amp;"-"&amp;TRIM(Tabla1[[#This Row],[Tipo Incrito]]))</f>
        <v/>
      </c>
      <c r="BH58" s="299" t="str">
        <f>IF(F58="","",OR(IFERROR(SEARCH("CG",Tabla1[[#This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 s="300" t="str">
        <f>IF(F58&lt;&gt;"",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 s="300" t="str">
        <f>IF(F58&lt;&gt;"",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 s="300" t="str">
        <f>IF(Tabla1[[#This Row],[Fecha Inicio grupo]]="","",IFERROR(VLOOKUP(Tabla1[[#This Row],[Mes de Alta como miembro]],Parámetros!$AM$2:$AN$16,2,0),"01/01/1900"))</f>
        <v/>
      </c>
    </row>
    <row r="59" spans="1:63" s="24" customFormat="1" ht="13.9">
      <c r="A59" s="68">
        <v>52</v>
      </c>
      <c r="B59" s="28"/>
      <c r="C59" s="34"/>
      <c r="D59" s="42"/>
      <c r="E59" s="42"/>
      <c r="F59" s="45"/>
      <c r="G59" s="45"/>
      <c r="H59" s="158"/>
      <c r="I59" s="249"/>
      <c r="J59" s="28"/>
      <c r="K59" s="69"/>
      <c r="L59" s="68"/>
      <c r="M59" s="250"/>
      <c r="N59" s="232" t="str">
        <f ca="1">IF(Tabla1[[#This Row],[Fecha de nac]]="","",IF(Tabla1[[#This Row],[Fecha Finalización]] &gt;=TODAY(), DATEDIF(Tabla1[[#This Row],[Fecha de nac]],TODAY(),"y"), ROUNDDOWN((Tabla1[[#This Row],[Fecha Finalización]] -Tabla1[[#This Row],[Fecha de nac]])/365,0)))</f>
        <v/>
      </c>
      <c r="O59" s="163"/>
      <c r="P59" s="34"/>
      <c r="Q59" s="67"/>
      <c r="R59" s="67"/>
      <c r="S59" s="67"/>
      <c r="T59" s="67"/>
      <c r="U59" s="234" t="str">
        <f>IF(F59="","",Tabla1[[#This Row],[Fecha Inicio grupo]]+3*7-7)</f>
        <v/>
      </c>
      <c r="V59" s="235" t="str">
        <f>IF(F59="","",EDATE(Tabla1[[#This Row],[Fecha Inicio grupo]],3))</f>
        <v/>
      </c>
      <c r="W59" s="29"/>
      <c r="X59" s="29"/>
      <c r="Y59" s="72"/>
      <c r="Z59" s="72"/>
      <c r="AA59" s="72"/>
      <c r="AB59" s="72"/>
      <c r="AC59" s="72"/>
      <c r="AD59" s="72"/>
      <c r="AE59" s="72"/>
      <c r="AF59" s="72"/>
      <c r="AG59" s="72"/>
      <c r="AH59" s="72"/>
      <c r="AI59" s="72"/>
      <c r="AJ59" s="72"/>
      <c r="AK59" s="72"/>
      <c r="AL59" s="72"/>
      <c r="AM59" s="72"/>
      <c r="AN59" s="72"/>
      <c r="AO59" s="139"/>
      <c r="AP59" s="236" t="str">
        <f>IF(F59="","",IFERROR(VLOOKUP(SUBSTITUTE(SUBSTITUTE(Tabla1[[#This Row],[Uso Sistemas]],"T","P"),"N","F"),Parámetros!$M$2:$N$17,2,0),"Completar hasta 3ra sem. para evaluar a Probacionista"))</f>
        <v/>
      </c>
      <c r="AQ59" s="39"/>
      <c r="AR59" s="194"/>
      <c r="AS59" s="39"/>
      <c r="AT59" s="28"/>
      <c r="AU59" s="55"/>
      <c r="AV59" s="55"/>
      <c r="AW59" s="55"/>
      <c r="AX59" s="238" t="str">
        <f>IF(V59="","",EOMONTH(EDATE(Tabla1[[#This Row],[Fecha Finalización]],2),0))</f>
        <v/>
      </c>
      <c r="AY59" s="39"/>
      <c r="AZ59" s="239" t="str">
        <f>IF(V59="","",EOMONTH(EDATE(Tabla1[[#This Row],[Fecha Finalización]],3),0))</f>
        <v/>
      </c>
      <c r="BA59" s="39"/>
      <c r="BB59" s="39"/>
      <c r="BC59" s="229"/>
      <c r="BD59" s="227" t="str">
        <f>IF(F59="","",Tabla1[[#This Row],[sem 01]]&amp;Tabla1[[#This Row],[sem 02]]&amp;Tabla1[[#This Row],[sem 03]])</f>
        <v/>
      </c>
      <c r="BE59" s="228" t="str">
        <f>IF(TRIM(F59)="","",$B$1&amp;"-"&amp;SUBSTITUTE(Tabla1[[#This Row],[Mes Inscrito]]," ","")&amp;"-"&amp;SUBSTITUTE(Tabla1[[#This Row],[Dia de clases Inscrito]]," ","")&amp;"-"&amp;SUBSTITUTE(Tabla1[[#This Row],[Horario Inscrito]]," ","")&amp;"-"&amp;Tabla1[[#This Row],[Fecha Inicio grupo]])</f>
        <v/>
      </c>
      <c r="BF59" s="241" t="str">
        <f>IF(F59="","",Tabla1[[#This Row],[Curso]])</f>
        <v/>
      </c>
      <c r="BG59" s="242" t="str">
        <f>+IF(TRIM(F59)="","",$B$1&amp;"-"&amp;TRIM(Tabla1[[#This Row],[Mes Inscrito]])&amp;"-"&amp;TRIM(Tabla1[[#This Row],[Dia de clases Inscrito]])&amp;"-"&amp;TRIM(Tabla1[[#This Row],[Horario Inscrito]])&amp;"-"&amp;TRIM(Tabla1[[#This Row],[Fecha Inicio grupo]])&amp;"-"&amp;TRIM(Tabla1[[#This Row],[Tipo Incrito]]))</f>
        <v/>
      </c>
      <c r="BH59" s="299" t="str">
        <f>IF(F59="","",OR(IFERROR(SEARCH("CG",Tabla1[[#This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 s="300" t="str">
        <f>IF(F59&lt;&gt;"",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 s="300" t="str">
        <f>IF(F59&lt;&gt;"",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 s="300" t="str">
        <f>IF(Tabla1[[#This Row],[Fecha Inicio grupo]]="","",IFERROR(VLOOKUP(Tabla1[[#This Row],[Mes de Alta como miembro]],Parámetros!$AM$2:$AN$16,2,0),"01/01/1900"))</f>
        <v/>
      </c>
    </row>
    <row r="60" spans="1:63" s="24" customFormat="1" ht="13.9">
      <c r="A60" s="68">
        <v>53</v>
      </c>
      <c r="B60" s="28"/>
      <c r="C60" s="34"/>
      <c r="D60" s="42"/>
      <c r="E60" s="42"/>
      <c r="F60" s="45"/>
      <c r="G60" s="45"/>
      <c r="H60" s="158"/>
      <c r="I60" s="249"/>
      <c r="J60" s="28"/>
      <c r="K60" s="69"/>
      <c r="L60" s="68"/>
      <c r="M60" s="250"/>
      <c r="N60" s="232" t="str">
        <f ca="1">IF(Tabla1[[#This Row],[Fecha de nac]]="","",IF(Tabla1[[#This Row],[Fecha Finalización]] &gt;=TODAY(), DATEDIF(Tabla1[[#This Row],[Fecha de nac]],TODAY(),"y"), ROUNDDOWN((Tabla1[[#This Row],[Fecha Finalización]] -Tabla1[[#This Row],[Fecha de nac]])/365,0)))</f>
        <v/>
      </c>
      <c r="O60" s="163"/>
      <c r="P60" s="34"/>
      <c r="Q60" s="67"/>
      <c r="R60" s="67"/>
      <c r="S60" s="67"/>
      <c r="T60" s="67"/>
      <c r="U60" s="234" t="str">
        <f>IF(F60="","",Tabla1[[#This Row],[Fecha Inicio grupo]]+3*7-7)</f>
        <v/>
      </c>
      <c r="V60" s="235" t="str">
        <f>IF(F60="","",EDATE(Tabla1[[#This Row],[Fecha Inicio grupo]],3))</f>
        <v/>
      </c>
      <c r="W60" s="29"/>
      <c r="X60" s="29"/>
      <c r="Y60" s="72"/>
      <c r="Z60" s="72"/>
      <c r="AA60" s="72"/>
      <c r="AB60" s="72"/>
      <c r="AC60" s="72"/>
      <c r="AD60" s="72"/>
      <c r="AE60" s="72"/>
      <c r="AF60" s="72"/>
      <c r="AG60" s="72"/>
      <c r="AH60" s="72"/>
      <c r="AI60" s="72"/>
      <c r="AJ60" s="72"/>
      <c r="AK60" s="72"/>
      <c r="AL60" s="72"/>
      <c r="AM60" s="72"/>
      <c r="AN60" s="72"/>
      <c r="AO60" s="139"/>
      <c r="AP60" s="236" t="str">
        <f>IF(F60="","",IFERROR(VLOOKUP(SUBSTITUTE(SUBSTITUTE(Tabla1[[#This Row],[Uso Sistemas]],"T","P"),"N","F"),Parámetros!$M$2:$N$17,2,0),"Completar hasta 3ra sem. para evaluar a Probacionista"))</f>
        <v/>
      </c>
      <c r="AQ60" s="39"/>
      <c r="AR60" s="194"/>
      <c r="AS60" s="39"/>
      <c r="AT60" s="28"/>
      <c r="AU60" s="55"/>
      <c r="AV60" s="55"/>
      <c r="AW60" s="55"/>
      <c r="AX60" s="238" t="str">
        <f>IF(V60="","",EOMONTH(EDATE(Tabla1[[#This Row],[Fecha Finalización]],2),0))</f>
        <v/>
      </c>
      <c r="AY60" s="39"/>
      <c r="AZ60" s="239" t="str">
        <f>IF(V60="","",EOMONTH(EDATE(Tabla1[[#This Row],[Fecha Finalización]],3),0))</f>
        <v/>
      </c>
      <c r="BA60" s="39"/>
      <c r="BB60" s="39"/>
      <c r="BC60" s="229"/>
      <c r="BD60" s="227" t="str">
        <f>IF(F60="","",Tabla1[[#This Row],[sem 01]]&amp;Tabla1[[#This Row],[sem 02]]&amp;Tabla1[[#This Row],[sem 03]])</f>
        <v/>
      </c>
      <c r="BE60" s="228" t="str">
        <f>IF(TRIM(F60)="","",$B$1&amp;"-"&amp;SUBSTITUTE(Tabla1[[#This Row],[Mes Inscrito]]," ","")&amp;"-"&amp;SUBSTITUTE(Tabla1[[#This Row],[Dia de clases Inscrito]]," ","")&amp;"-"&amp;SUBSTITUTE(Tabla1[[#This Row],[Horario Inscrito]]," ","")&amp;"-"&amp;Tabla1[[#This Row],[Fecha Inicio grupo]])</f>
        <v/>
      </c>
      <c r="BF60" s="241" t="str">
        <f>IF(F60="","",Tabla1[[#This Row],[Curso]])</f>
        <v/>
      </c>
      <c r="BG60" s="242" t="str">
        <f>+IF(TRIM(F60)="","",$B$1&amp;"-"&amp;TRIM(Tabla1[[#This Row],[Mes Inscrito]])&amp;"-"&amp;TRIM(Tabla1[[#This Row],[Dia de clases Inscrito]])&amp;"-"&amp;TRIM(Tabla1[[#This Row],[Horario Inscrito]])&amp;"-"&amp;TRIM(Tabla1[[#This Row],[Fecha Inicio grupo]])&amp;"-"&amp;TRIM(Tabla1[[#This Row],[Tipo Incrito]]))</f>
        <v/>
      </c>
      <c r="BH60" s="299" t="str">
        <f>IF(F60="","",OR(IFERROR(SEARCH("CG",Tabla1[[#This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 s="300" t="str">
        <f>IF(F60&lt;&gt;"",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 s="300" t="str">
        <f>IF(F60&lt;&gt;"",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 s="300" t="str">
        <f>IF(Tabla1[[#This Row],[Fecha Inicio grupo]]="","",IFERROR(VLOOKUP(Tabla1[[#This Row],[Mes de Alta como miembro]],Parámetros!$AM$2:$AN$16,2,0),"01/01/1900"))</f>
        <v/>
      </c>
    </row>
    <row r="61" spans="1:63" s="24" customFormat="1" ht="13.9">
      <c r="A61" s="68">
        <v>54</v>
      </c>
      <c r="B61" s="28"/>
      <c r="C61" s="34"/>
      <c r="D61" s="42"/>
      <c r="E61" s="42"/>
      <c r="F61" s="45"/>
      <c r="G61" s="45"/>
      <c r="H61" s="158"/>
      <c r="I61" s="249"/>
      <c r="J61" s="28"/>
      <c r="K61" s="69"/>
      <c r="L61" s="68"/>
      <c r="M61" s="250"/>
      <c r="N61" s="232" t="str">
        <f ca="1">IF(Tabla1[[#This Row],[Fecha de nac]]="","",IF(Tabla1[[#This Row],[Fecha Finalización]] &gt;=TODAY(), DATEDIF(Tabla1[[#This Row],[Fecha de nac]],TODAY(),"y"), ROUNDDOWN((Tabla1[[#This Row],[Fecha Finalización]] -Tabla1[[#This Row],[Fecha de nac]])/365,0)))</f>
        <v/>
      </c>
      <c r="O61" s="163"/>
      <c r="P61" s="34"/>
      <c r="Q61" s="67"/>
      <c r="R61" s="67"/>
      <c r="S61" s="67"/>
      <c r="T61" s="67"/>
      <c r="U61" s="234" t="str">
        <f>IF(F61="","",Tabla1[[#This Row],[Fecha Inicio grupo]]+3*7-7)</f>
        <v/>
      </c>
      <c r="V61" s="235" t="str">
        <f>IF(F61="","",EDATE(Tabla1[[#This Row],[Fecha Inicio grupo]],3))</f>
        <v/>
      </c>
      <c r="W61" s="29"/>
      <c r="X61" s="29"/>
      <c r="Y61" s="72"/>
      <c r="Z61" s="72"/>
      <c r="AA61" s="72"/>
      <c r="AB61" s="72"/>
      <c r="AC61" s="72"/>
      <c r="AD61" s="72"/>
      <c r="AE61" s="72"/>
      <c r="AF61" s="72"/>
      <c r="AG61" s="72"/>
      <c r="AH61" s="72"/>
      <c r="AI61" s="72"/>
      <c r="AJ61" s="72"/>
      <c r="AK61" s="72"/>
      <c r="AL61" s="72"/>
      <c r="AM61" s="72"/>
      <c r="AN61" s="72"/>
      <c r="AO61" s="139"/>
      <c r="AP61" s="236" t="str">
        <f>IF(F61="","",IFERROR(VLOOKUP(SUBSTITUTE(SUBSTITUTE(Tabla1[[#This Row],[Uso Sistemas]],"T","P"),"N","F"),Parámetros!$M$2:$N$17,2,0),"Completar hasta 3ra sem. para evaluar a Probacionista"))</f>
        <v/>
      </c>
      <c r="AQ61" s="39"/>
      <c r="AR61" s="194"/>
      <c r="AS61" s="39"/>
      <c r="AT61" s="28"/>
      <c r="AU61" s="55"/>
      <c r="AV61" s="55"/>
      <c r="AW61" s="55"/>
      <c r="AX61" s="238" t="str">
        <f>IF(V61="","",EOMONTH(EDATE(Tabla1[[#This Row],[Fecha Finalización]],2),0))</f>
        <v/>
      </c>
      <c r="AY61" s="39"/>
      <c r="AZ61" s="239" t="str">
        <f>IF(V61="","",EOMONTH(EDATE(Tabla1[[#This Row],[Fecha Finalización]],3),0))</f>
        <v/>
      </c>
      <c r="BA61" s="39"/>
      <c r="BB61" s="39"/>
      <c r="BC61" s="229"/>
      <c r="BD61" s="227" t="str">
        <f>IF(F61="","",Tabla1[[#This Row],[sem 01]]&amp;Tabla1[[#This Row],[sem 02]]&amp;Tabla1[[#This Row],[sem 03]])</f>
        <v/>
      </c>
      <c r="BE61" s="228" t="str">
        <f>IF(TRIM(F61)="","",$B$1&amp;"-"&amp;SUBSTITUTE(Tabla1[[#This Row],[Mes Inscrito]]," ","")&amp;"-"&amp;SUBSTITUTE(Tabla1[[#This Row],[Dia de clases Inscrito]]," ","")&amp;"-"&amp;SUBSTITUTE(Tabla1[[#This Row],[Horario Inscrito]]," ","")&amp;"-"&amp;Tabla1[[#This Row],[Fecha Inicio grupo]])</f>
        <v/>
      </c>
      <c r="BF61" s="241" t="str">
        <f>IF(F61="","",Tabla1[[#This Row],[Curso]])</f>
        <v/>
      </c>
      <c r="BG61" s="242" t="str">
        <f>+IF(TRIM(F61)="","",$B$1&amp;"-"&amp;TRIM(Tabla1[[#This Row],[Mes Inscrito]])&amp;"-"&amp;TRIM(Tabla1[[#This Row],[Dia de clases Inscrito]])&amp;"-"&amp;TRIM(Tabla1[[#This Row],[Horario Inscrito]])&amp;"-"&amp;TRIM(Tabla1[[#This Row],[Fecha Inicio grupo]])&amp;"-"&amp;TRIM(Tabla1[[#This Row],[Tipo Incrito]]))</f>
        <v/>
      </c>
      <c r="BH61" s="299" t="str">
        <f>IF(F61="","",OR(IFERROR(SEARCH("CG",Tabla1[[#This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 s="300" t="str">
        <f>IF(F61&lt;&gt;"",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 s="300" t="str">
        <f>IF(F61&lt;&gt;"",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 s="300" t="str">
        <f>IF(Tabla1[[#This Row],[Fecha Inicio grupo]]="","",IFERROR(VLOOKUP(Tabla1[[#This Row],[Mes de Alta como miembro]],Parámetros!$AM$2:$AN$16,2,0),"01/01/1900"))</f>
        <v/>
      </c>
    </row>
    <row r="62" spans="1:63" s="24" customFormat="1" ht="13.9">
      <c r="A62" s="68">
        <v>55</v>
      </c>
      <c r="B62" s="28"/>
      <c r="C62" s="34"/>
      <c r="D62" s="42"/>
      <c r="E62" s="42"/>
      <c r="F62" s="45"/>
      <c r="G62" s="45"/>
      <c r="H62" s="158"/>
      <c r="I62" s="249"/>
      <c r="J62" s="28"/>
      <c r="K62" s="69"/>
      <c r="L62" s="68"/>
      <c r="M62" s="250"/>
      <c r="N62" s="232" t="str">
        <f ca="1">IF(Tabla1[[#This Row],[Fecha de nac]]="","",IF(Tabla1[[#This Row],[Fecha Finalización]] &gt;=TODAY(), DATEDIF(Tabla1[[#This Row],[Fecha de nac]],TODAY(),"y"), ROUNDDOWN((Tabla1[[#This Row],[Fecha Finalización]] -Tabla1[[#This Row],[Fecha de nac]])/365,0)))</f>
        <v/>
      </c>
      <c r="O62" s="163"/>
      <c r="P62" s="34"/>
      <c r="Q62" s="67"/>
      <c r="R62" s="67"/>
      <c r="S62" s="67"/>
      <c r="T62" s="67"/>
      <c r="U62" s="234" t="str">
        <f>IF(F62="","",Tabla1[[#This Row],[Fecha Inicio grupo]]+3*7-7)</f>
        <v/>
      </c>
      <c r="V62" s="235" t="str">
        <f>IF(F62="","",EDATE(Tabla1[[#This Row],[Fecha Inicio grupo]],3))</f>
        <v/>
      </c>
      <c r="W62" s="29"/>
      <c r="X62" s="29"/>
      <c r="Y62" s="72"/>
      <c r="Z62" s="72"/>
      <c r="AA62" s="72"/>
      <c r="AB62" s="72"/>
      <c r="AC62" s="72"/>
      <c r="AD62" s="72"/>
      <c r="AE62" s="72"/>
      <c r="AF62" s="72"/>
      <c r="AG62" s="72"/>
      <c r="AH62" s="72"/>
      <c r="AI62" s="72"/>
      <c r="AJ62" s="72"/>
      <c r="AK62" s="72"/>
      <c r="AL62" s="72"/>
      <c r="AM62" s="72"/>
      <c r="AN62" s="72"/>
      <c r="AO62" s="139"/>
      <c r="AP62" s="236" t="str">
        <f>IF(F62="","",IFERROR(VLOOKUP(SUBSTITUTE(SUBSTITUTE(Tabla1[[#This Row],[Uso Sistemas]],"T","P"),"N","F"),Parámetros!$M$2:$N$17,2,0),"Completar hasta 3ra sem. para evaluar a Probacionista"))</f>
        <v/>
      </c>
      <c r="AQ62" s="39"/>
      <c r="AR62" s="194"/>
      <c r="AS62" s="39"/>
      <c r="AT62" s="28"/>
      <c r="AU62" s="55"/>
      <c r="AV62" s="55"/>
      <c r="AW62" s="55"/>
      <c r="AX62" s="238" t="str">
        <f>IF(V62="","",EOMONTH(EDATE(Tabla1[[#This Row],[Fecha Finalización]],2),0))</f>
        <v/>
      </c>
      <c r="AY62" s="39"/>
      <c r="AZ62" s="239" t="str">
        <f>IF(V62="","",EOMONTH(EDATE(Tabla1[[#This Row],[Fecha Finalización]],3),0))</f>
        <v/>
      </c>
      <c r="BA62" s="39"/>
      <c r="BB62" s="39"/>
      <c r="BC62" s="229"/>
      <c r="BD62" s="227" t="str">
        <f>IF(F62="","",Tabla1[[#This Row],[sem 01]]&amp;Tabla1[[#This Row],[sem 02]]&amp;Tabla1[[#This Row],[sem 03]])</f>
        <v/>
      </c>
      <c r="BE62" s="228" t="str">
        <f>IF(TRIM(F62)="","",$B$1&amp;"-"&amp;SUBSTITUTE(Tabla1[[#This Row],[Mes Inscrito]]," ","")&amp;"-"&amp;SUBSTITUTE(Tabla1[[#This Row],[Dia de clases Inscrito]]," ","")&amp;"-"&amp;SUBSTITUTE(Tabla1[[#This Row],[Horario Inscrito]]," ","")&amp;"-"&amp;Tabla1[[#This Row],[Fecha Inicio grupo]])</f>
        <v/>
      </c>
      <c r="BF62" s="241" t="str">
        <f>IF(F62="","",Tabla1[[#This Row],[Curso]])</f>
        <v/>
      </c>
      <c r="BG62" s="242" t="str">
        <f>+IF(TRIM(F62)="","",$B$1&amp;"-"&amp;TRIM(Tabla1[[#This Row],[Mes Inscrito]])&amp;"-"&amp;TRIM(Tabla1[[#This Row],[Dia de clases Inscrito]])&amp;"-"&amp;TRIM(Tabla1[[#This Row],[Horario Inscrito]])&amp;"-"&amp;TRIM(Tabla1[[#This Row],[Fecha Inicio grupo]])&amp;"-"&amp;TRIM(Tabla1[[#This Row],[Tipo Incrito]]))</f>
        <v/>
      </c>
      <c r="BH62" s="299" t="str">
        <f>IF(F62="","",OR(IFERROR(SEARCH("CG",Tabla1[[#This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 s="300" t="str">
        <f>IF(F62&lt;&gt;"",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 s="300" t="str">
        <f>IF(F62&lt;&gt;"",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 s="300" t="str">
        <f>IF(Tabla1[[#This Row],[Fecha Inicio grupo]]="","",IFERROR(VLOOKUP(Tabla1[[#This Row],[Mes de Alta como miembro]],Parámetros!$AM$2:$AN$16,2,0),"01/01/1900"))</f>
        <v/>
      </c>
    </row>
    <row r="63" spans="1:63" s="24" customFormat="1" ht="13.9">
      <c r="A63" s="68">
        <v>56</v>
      </c>
      <c r="B63" s="28"/>
      <c r="C63" s="34"/>
      <c r="D63" s="42"/>
      <c r="E63" s="42"/>
      <c r="F63" s="45"/>
      <c r="G63" s="45"/>
      <c r="H63" s="158"/>
      <c r="I63" s="249"/>
      <c r="J63" s="28"/>
      <c r="K63" s="69"/>
      <c r="L63" s="68"/>
      <c r="M63" s="250"/>
      <c r="N63" s="232" t="str">
        <f ca="1">IF(Tabla1[[#This Row],[Fecha de nac]]="","",IF(Tabla1[[#This Row],[Fecha Finalización]] &gt;=TODAY(), DATEDIF(Tabla1[[#This Row],[Fecha de nac]],TODAY(),"y"), ROUNDDOWN((Tabla1[[#This Row],[Fecha Finalización]] -Tabla1[[#This Row],[Fecha de nac]])/365,0)))</f>
        <v/>
      </c>
      <c r="O63" s="163"/>
      <c r="P63" s="34"/>
      <c r="Q63" s="67"/>
      <c r="R63" s="67"/>
      <c r="S63" s="67"/>
      <c r="T63" s="67"/>
      <c r="U63" s="234" t="str">
        <f>IF(F63="","",Tabla1[[#This Row],[Fecha Inicio grupo]]+3*7-7)</f>
        <v/>
      </c>
      <c r="V63" s="235" t="str">
        <f>IF(F63="","",EDATE(Tabla1[[#This Row],[Fecha Inicio grupo]],3))</f>
        <v/>
      </c>
      <c r="W63" s="29"/>
      <c r="X63" s="29"/>
      <c r="Y63" s="72"/>
      <c r="Z63" s="72"/>
      <c r="AA63" s="72"/>
      <c r="AB63" s="72"/>
      <c r="AC63" s="72"/>
      <c r="AD63" s="72"/>
      <c r="AE63" s="72"/>
      <c r="AF63" s="72"/>
      <c r="AG63" s="72"/>
      <c r="AH63" s="72"/>
      <c r="AI63" s="72"/>
      <c r="AJ63" s="72"/>
      <c r="AK63" s="72"/>
      <c r="AL63" s="72"/>
      <c r="AM63" s="72"/>
      <c r="AN63" s="72"/>
      <c r="AO63" s="139"/>
      <c r="AP63" s="236" t="str">
        <f>IF(F63="","",IFERROR(VLOOKUP(SUBSTITUTE(SUBSTITUTE(Tabla1[[#This Row],[Uso Sistemas]],"T","P"),"N","F"),Parámetros!$M$2:$N$17,2,0),"Completar hasta 3ra sem. para evaluar a Probacionista"))</f>
        <v/>
      </c>
      <c r="AQ63" s="39"/>
      <c r="AR63" s="194"/>
      <c r="AS63" s="39"/>
      <c r="AT63" s="28"/>
      <c r="AU63" s="55"/>
      <c r="AV63" s="55"/>
      <c r="AW63" s="55"/>
      <c r="AX63" s="238" t="str">
        <f>IF(V63="","",EOMONTH(EDATE(Tabla1[[#This Row],[Fecha Finalización]],2),0))</f>
        <v/>
      </c>
      <c r="AY63" s="39"/>
      <c r="AZ63" s="239" t="str">
        <f>IF(V63="","",EOMONTH(EDATE(Tabla1[[#This Row],[Fecha Finalización]],3),0))</f>
        <v/>
      </c>
      <c r="BA63" s="39"/>
      <c r="BB63" s="39"/>
      <c r="BC63" s="229"/>
      <c r="BD63" s="227" t="str">
        <f>IF(F63="","",Tabla1[[#This Row],[sem 01]]&amp;Tabla1[[#This Row],[sem 02]]&amp;Tabla1[[#This Row],[sem 03]])</f>
        <v/>
      </c>
      <c r="BE63" s="228" t="str">
        <f>IF(TRIM(F63)="","",$B$1&amp;"-"&amp;SUBSTITUTE(Tabla1[[#This Row],[Mes Inscrito]]," ","")&amp;"-"&amp;SUBSTITUTE(Tabla1[[#This Row],[Dia de clases Inscrito]]," ","")&amp;"-"&amp;SUBSTITUTE(Tabla1[[#This Row],[Horario Inscrito]]," ","")&amp;"-"&amp;Tabla1[[#This Row],[Fecha Inicio grupo]])</f>
        <v/>
      </c>
      <c r="BF63" s="241" t="str">
        <f>IF(F63="","",Tabla1[[#This Row],[Curso]])</f>
        <v/>
      </c>
      <c r="BG63" s="242" t="str">
        <f>+IF(TRIM(F63)="","",$B$1&amp;"-"&amp;TRIM(Tabla1[[#This Row],[Mes Inscrito]])&amp;"-"&amp;TRIM(Tabla1[[#This Row],[Dia de clases Inscrito]])&amp;"-"&amp;TRIM(Tabla1[[#This Row],[Horario Inscrito]])&amp;"-"&amp;TRIM(Tabla1[[#This Row],[Fecha Inicio grupo]])&amp;"-"&amp;TRIM(Tabla1[[#This Row],[Tipo Incrito]]))</f>
        <v/>
      </c>
      <c r="BH63" s="299" t="str">
        <f>IF(F63="","",OR(IFERROR(SEARCH("CG",Tabla1[[#This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 s="300" t="str">
        <f>IF(F63&lt;&gt;"",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 s="300" t="str">
        <f>IF(F63&lt;&gt;"",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 s="300" t="str">
        <f>IF(Tabla1[[#This Row],[Fecha Inicio grupo]]="","",IFERROR(VLOOKUP(Tabla1[[#This Row],[Mes de Alta como miembro]],Parámetros!$AM$2:$AN$16,2,0),"01/01/1900"))</f>
        <v/>
      </c>
    </row>
    <row r="64" spans="1:63" s="24" customFormat="1" ht="13.9">
      <c r="A64" s="68">
        <v>57</v>
      </c>
      <c r="B64" s="28"/>
      <c r="C64" s="34"/>
      <c r="D64" s="42"/>
      <c r="E64" s="42"/>
      <c r="F64" s="45"/>
      <c r="G64" s="45"/>
      <c r="H64" s="158"/>
      <c r="I64" s="249"/>
      <c r="J64" s="28"/>
      <c r="K64" s="69"/>
      <c r="L64" s="68"/>
      <c r="M64" s="250"/>
      <c r="N64" s="232" t="str">
        <f ca="1">IF(Tabla1[[#This Row],[Fecha de nac]]="","",IF(Tabla1[[#This Row],[Fecha Finalización]] &gt;=TODAY(), DATEDIF(Tabla1[[#This Row],[Fecha de nac]],TODAY(),"y"), ROUNDDOWN((Tabla1[[#This Row],[Fecha Finalización]] -Tabla1[[#This Row],[Fecha de nac]])/365,0)))</f>
        <v/>
      </c>
      <c r="O64" s="163"/>
      <c r="P64" s="34"/>
      <c r="Q64" s="67"/>
      <c r="R64" s="67"/>
      <c r="S64" s="67"/>
      <c r="T64" s="67"/>
      <c r="U64" s="234" t="str">
        <f>IF(F64="","",Tabla1[[#This Row],[Fecha Inicio grupo]]+3*7-7)</f>
        <v/>
      </c>
      <c r="V64" s="235" t="str">
        <f>IF(F64="","",EDATE(Tabla1[[#This Row],[Fecha Inicio grupo]],3))</f>
        <v/>
      </c>
      <c r="W64" s="29"/>
      <c r="X64" s="29"/>
      <c r="Y64" s="72"/>
      <c r="Z64" s="72"/>
      <c r="AA64" s="72"/>
      <c r="AB64" s="72"/>
      <c r="AC64" s="72"/>
      <c r="AD64" s="72"/>
      <c r="AE64" s="72"/>
      <c r="AF64" s="72"/>
      <c r="AG64" s="72"/>
      <c r="AH64" s="72"/>
      <c r="AI64" s="72"/>
      <c r="AJ64" s="72"/>
      <c r="AK64" s="72"/>
      <c r="AL64" s="72"/>
      <c r="AM64" s="72"/>
      <c r="AN64" s="72"/>
      <c r="AO64" s="139"/>
      <c r="AP64" s="236" t="str">
        <f>IF(F64="","",IFERROR(VLOOKUP(SUBSTITUTE(SUBSTITUTE(Tabla1[[#This Row],[Uso Sistemas]],"T","P"),"N","F"),Parámetros!$M$2:$N$17,2,0),"Completar hasta 3ra sem. para evaluar a Probacionista"))</f>
        <v/>
      </c>
      <c r="AQ64" s="39"/>
      <c r="AR64" s="194"/>
      <c r="AS64" s="39"/>
      <c r="AT64" s="28"/>
      <c r="AU64" s="55"/>
      <c r="AV64" s="55"/>
      <c r="AW64" s="55"/>
      <c r="AX64" s="238" t="str">
        <f>IF(V64="","",EOMONTH(EDATE(Tabla1[[#This Row],[Fecha Finalización]],2),0))</f>
        <v/>
      </c>
      <c r="AY64" s="39"/>
      <c r="AZ64" s="239" t="str">
        <f>IF(V64="","",EOMONTH(EDATE(Tabla1[[#This Row],[Fecha Finalización]],3),0))</f>
        <v/>
      </c>
      <c r="BA64" s="39"/>
      <c r="BB64" s="39"/>
      <c r="BC64" s="229"/>
      <c r="BD64" s="227" t="str">
        <f>IF(F64="","",Tabla1[[#This Row],[sem 01]]&amp;Tabla1[[#This Row],[sem 02]]&amp;Tabla1[[#This Row],[sem 03]])</f>
        <v/>
      </c>
      <c r="BE64" s="228" t="str">
        <f>IF(TRIM(F64)="","",$B$1&amp;"-"&amp;SUBSTITUTE(Tabla1[[#This Row],[Mes Inscrito]]," ","")&amp;"-"&amp;SUBSTITUTE(Tabla1[[#This Row],[Dia de clases Inscrito]]," ","")&amp;"-"&amp;SUBSTITUTE(Tabla1[[#This Row],[Horario Inscrito]]," ","")&amp;"-"&amp;Tabla1[[#This Row],[Fecha Inicio grupo]])</f>
        <v/>
      </c>
      <c r="BF64" s="241" t="str">
        <f>IF(F64="","",Tabla1[[#This Row],[Curso]])</f>
        <v/>
      </c>
      <c r="BG64" s="242" t="str">
        <f>+IF(TRIM(F64)="","",$B$1&amp;"-"&amp;TRIM(Tabla1[[#This Row],[Mes Inscrito]])&amp;"-"&amp;TRIM(Tabla1[[#This Row],[Dia de clases Inscrito]])&amp;"-"&amp;TRIM(Tabla1[[#This Row],[Horario Inscrito]])&amp;"-"&amp;TRIM(Tabla1[[#This Row],[Fecha Inicio grupo]])&amp;"-"&amp;TRIM(Tabla1[[#This Row],[Tipo Incrito]]))</f>
        <v/>
      </c>
      <c r="BH64" s="299" t="str">
        <f>IF(F64="","",OR(IFERROR(SEARCH("CG",Tabla1[[#This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 s="300" t="str">
        <f>IF(F64&lt;&gt;"",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 s="300" t="str">
        <f>IF(F64&lt;&gt;"",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 s="300" t="str">
        <f>IF(Tabla1[[#This Row],[Fecha Inicio grupo]]="","",IFERROR(VLOOKUP(Tabla1[[#This Row],[Mes de Alta como miembro]],Parámetros!$AM$2:$AN$16,2,0),"01/01/1900"))</f>
        <v/>
      </c>
    </row>
    <row r="65" spans="1:63" s="24" customFormat="1" ht="13.9">
      <c r="A65" s="68">
        <v>58</v>
      </c>
      <c r="B65" s="28"/>
      <c r="C65" s="34"/>
      <c r="D65" s="42"/>
      <c r="E65" s="42"/>
      <c r="F65" s="45"/>
      <c r="G65" s="45"/>
      <c r="H65" s="158"/>
      <c r="I65" s="249"/>
      <c r="J65" s="28"/>
      <c r="K65" s="69"/>
      <c r="L65" s="68"/>
      <c r="M65" s="250"/>
      <c r="N65" s="232" t="str">
        <f ca="1">IF(Tabla1[[#This Row],[Fecha de nac]]="","",IF(Tabla1[[#This Row],[Fecha Finalización]] &gt;=TODAY(), DATEDIF(Tabla1[[#This Row],[Fecha de nac]],TODAY(),"y"), ROUNDDOWN((Tabla1[[#This Row],[Fecha Finalización]] -Tabla1[[#This Row],[Fecha de nac]])/365,0)))</f>
        <v/>
      </c>
      <c r="O65" s="163"/>
      <c r="P65" s="34"/>
      <c r="Q65" s="67"/>
      <c r="R65" s="67"/>
      <c r="S65" s="67"/>
      <c r="T65" s="67"/>
      <c r="U65" s="234" t="str">
        <f>IF(F65="","",Tabla1[[#This Row],[Fecha Inicio grupo]]+3*7-7)</f>
        <v/>
      </c>
      <c r="V65" s="235" t="str">
        <f>IF(F65="","",EDATE(Tabla1[[#This Row],[Fecha Inicio grupo]],3))</f>
        <v/>
      </c>
      <c r="W65" s="29"/>
      <c r="X65" s="29"/>
      <c r="Y65" s="72"/>
      <c r="Z65" s="72"/>
      <c r="AA65" s="72"/>
      <c r="AB65" s="72"/>
      <c r="AC65" s="72"/>
      <c r="AD65" s="72"/>
      <c r="AE65" s="72"/>
      <c r="AF65" s="72"/>
      <c r="AG65" s="72"/>
      <c r="AH65" s="72"/>
      <c r="AI65" s="72"/>
      <c r="AJ65" s="72"/>
      <c r="AK65" s="72"/>
      <c r="AL65" s="72"/>
      <c r="AM65" s="72"/>
      <c r="AN65" s="72"/>
      <c r="AO65" s="139"/>
      <c r="AP65" s="236" t="str">
        <f>IF(F65="","",IFERROR(VLOOKUP(SUBSTITUTE(SUBSTITUTE(Tabla1[[#This Row],[Uso Sistemas]],"T","P"),"N","F"),Parámetros!$M$2:$N$17,2,0),"Completar hasta 3ra sem. para evaluar a Probacionista"))</f>
        <v/>
      </c>
      <c r="AQ65" s="39"/>
      <c r="AR65" s="194"/>
      <c r="AS65" s="39"/>
      <c r="AT65" s="28"/>
      <c r="AU65" s="55"/>
      <c r="AV65" s="55"/>
      <c r="AW65" s="55"/>
      <c r="AX65" s="238" t="str">
        <f>IF(V65="","",EOMONTH(EDATE(Tabla1[[#This Row],[Fecha Finalización]],2),0))</f>
        <v/>
      </c>
      <c r="AY65" s="39"/>
      <c r="AZ65" s="239" t="str">
        <f>IF(V65="","",EOMONTH(EDATE(Tabla1[[#This Row],[Fecha Finalización]],3),0))</f>
        <v/>
      </c>
      <c r="BA65" s="39"/>
      <c r="BB65" s="39"/>
      <c r="BC65" s="229"/>
      <c r="BD65" s="227" t="str">
        <f>IF(F65="","",Tabla1[[#This Row],[sem 01]]&amp;Tabla1[[#This Row],[sem 02]]&amp;Tabla1[[#This Row],[sem 03]])</f>
        <v/>
      </c>
      <c r="BE65" s="228" t="str">
        <f>IF(TRIM(F65)="","",$B$1&amp;"-"&amp;SUBSTITUTE(Tabla1[[#This Row],[Mes Inscrito]]," ","")&amp;"-"&amp;SUBSTITUTE(Tabla1[[#This Row],[Dia de clases Inscrito]]," ","")&amp;"-"&amp;SUBSTITUTE(Tabla1[[#This Row],[Horario Inscrito]]," ","")&amp;"-"&amp;Tabla1[[#This Row],[Fecha Inicio grupo]])</f>
        <v/>
      </c>
      <c r="BF65" s="241" t="str">
        <f>IF(F65="","",Tabla1[[#This Row],[Curso]])</f>
        <v/>
      </c>
      <c r="BG65" s="242" t="str">
        <f>+IF(TRIM(F65)="","",$B$1&amp;"-"&amp;TRIM(Tabla1[[#This Row],[Mes Inscrito]])&amp;"-"&amp;TRIM(Tabla1[[#This Row],[Dia de clases Inscrito]])&amp;"-"&amp;TRIM(Tabla1[[#This Row],[Horario Inscrito]])&amp;"-"&amp;TRIM(Tabla1[[#This Row],[Fecha Inicio grupo]])&amp;"-"&amp;TRIM(Tabla1[[#This Row],[Tipo Incrito]]))</f>
        <v/>
      </c>
      <c r="BH65" s="299" t="str">
        <f>IF(F65="","",OR(IFERROR(SEARCH("CG",Tabla1[[#This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 s="300" t="str">
        <f>IF(F65&lt;&gt;"",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 s="300" t="str">
        <f>IF(F65&lt;&gt;"",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 s="300" t="str">
        <f>IF(Tabla1[[#This Row],[Fecha Inicio grupo]]="","",IFERROR(VLOOKUP(Tabla1[[#This Row],[Mes de Alta como miembro]],Parámetros!$AM$2:$AN$16,2,0),"01/01/1900"))</f>
        <v/>
      </c>
    </row>
    <row r="66" spans="1:63" s="24" customFormat="1" ht="13.9">
      <c r="A66" s="68">
        <v>59</v>
      </c>
      <c r="B66" s="28"/>
      <c r="C66" s="34"/>
      <c r="D66" s="42"/>
      <c r="E66" s="42"/>
      <c r="F66" s="45"/>
      <c r="G66" s="45"/>
      <c r="H66" s="158"/>
      <c r="I66" s="42"/>
      <c r="J66" s="196"/>
      <c r="K66" s="69"/>
      <c r="L66" s="68"/>
      <c r="M66" s="46"/>
      <c r="N66" s="232" t="str">
        <f ca="1">IF(Tabla1[[#This Row],[Fecha de nac]]="","",IF(Tabla1[[#This Row],[Fecha Finalización]] &gt;=TODAY(), DATEDIF(Tabla1[[#This Row],[Fecha de nac]],TODAY(),"y"), ROUNDDOWN((Tabla1[[#This Row],[Fecha Finalización]] -Tabla1[[#This Row],[Fecha de nac]])/365,0)))</f>
        <v/>
      </c>
      <c r="O66" s="163"/>
      <c r="P66" s="34"/>
      <c r="Q66" s="67"/>
      <c r="R66" s="67"/>
      <c r="S66" s="67"/>
      <c r="T66" s="67"/>
      <c r="U66" s="234" t="str">
        <f>IF(F66="","",Tabla1[[#This Row],[Fecha Inicio grupo]]+3*7-7)</f>
        <v/>
      </c>
      <c r="V66" s="235" t="str">
        <f>IF(F66="","",EDATE(Tabla1[[#This Row],[Fecha Inicio grupo]],3))</f>
        <v/>
      </c>
      <c r="W66" s="29"/>
      <c r="X66" s="29"/>
      <c r="Y66" s="72"/>
      <c r="Z66" s="72"/>
      <c r="AA66" s="72"/>
      <c r="AB66" s="72"/>
      <c r="AC66" s="72"/>
      <c r="AD66" s="72"/>
      <c r="AE66" s="72"/>
      <c r="AF66" s="72"/>
      <c r="AG66" s="72"/>
      <c r="AH66" s="72"/>
      <c r="AI66" s="72"/>
      <c r="AJ66" s="72"/>
      <c r="AK66" s="72"/>
      <c r="AL66" s="72"/>
      <c r="AM66" s="72"/>
      <c r="AN66" s="72"/>
      <c r="AO66" s="139"/>
      <c r="AP66" s="236" t="str">
        <f>IF(F66="","",IFERROR(VLOOKUP(SUBSTITUTE(SUBSTITUTE(Tabla1[[#This Row],[Uso Sistemas]],"T","P"),"N","F"),Parámetros!$M$2:$N$17,2,0),"Completar hasta 3ra sem. para evaluar a Probacionista"))</f>
        <v/>
      </c>
      <c r="AQ66" s="39"/>
      <c r="AR66" s="194"/>
      <c r="AS66" s="39"/>
      <c r="AT66" s="28"/>
      <c r="AU66" s="55"/>
      <c r="AV66" s="203"/>
      <c r="AW66" s="55"/>
      <c r="AX66" s="238" t="str">
        <f>IF(V66="","",EOMONTH(EDATE(Tabla1[[#This Row],[Fecha Finalización]],2),0))</f>
        <v/>
      </c>
      <c r="AY66" s="39"/>
      <c r="AZ66" s="239" t="str">
        <f>IF(V66="","",EOMONTH(EDATE(Tabla1[[#This Row],[Fecha Finalización]],3),0))</f>
        <v/>
      </c>
      <c r="BA66" s="39"/>
      <c r="BB66" s="39"/>
      <c r="BC66" s="229"/>
      <c r="BD66" s="227" t="str">
        <f>IF(F66="","",Tabla1[[#This Row],[sem 01]]&amp;Tabla1[[#This Row],[sem 02]]&amp;Tabla1[[#This Row],[sem 03]])</f>
        <v/>
      </c>
      <c r="BE66" s="228" t="str">
        <f>IF(TRIM(F66)="","",$B$1&amp;"-"&amp;SUBSTITUTE(Tabla1[[#This Row],[Mes Inscrito]]," ","")&amp;"-"&amp;SUBSTITUTE(Tabla1[[#This Row],[Dia de clases Inscrito]]," ","")&amp;"-"&amp;SUBSTITUTE(Tabla1[[#This Row],[Horario Inscrito]]," ","")&amp;"-"&amp;Tabla1[[#This Row],[Fecha Inicio grupo]])</f>
        <v/>
      </c>
      <c r="BF66" s="241" t="str">
        <f>IF(F66="","",Tabla1[[#This Row],[Curso]])</f>
        <v/>
      </c>
      <c r="BG66" s="242" t="str">
        <f>+IF(TRIM(F66)="","",$B$1&amp;"-"&amp;TRIM(Tabla1[[#This Row],[Mes Inscrito]])&amp;"-"&amp;TRIM(Tabla1[[#This Row],[Dia de clases Inscrito]])&amp;"-"&amp;TRIM(Tabla1[[#This Row],[Horario Inscrito]])&amp;"-"&amp;TRIM(Tabla1[[#This Row],[Fecha Inicio grupo]])&amp;"-"&amp;TRIM(Tabla1[[#This Row],[Tipo Incrito]]))</f>
        <v/>
      </c>
      <c r="BH66" s="299" t="str">
        <f>IF(F66="","",OR(IFERROR(SEARCH("CG",Tabla1[[#This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 s="300" t="str">
        <f>IF(F66&lt;&gt;"",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 s="300" t="str">
        <f>IF(F66&lt;&gt;"",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 s="300" t="str">
        <f>IF(Tabla1[[#This Row],[Fecha Inicio grupo]]="","",IFERROR(VLOOKUP(Tabla1[[#This Row],[Mes de Alta como miembro]],Parámetros!$AM$2:$AN$16,2,0),"01/01/1900"))</f>
        <v/>
      </c>
    </row>
    <row r="67" spans="1:63" s="24" customFormat="1" ht="13.9">
      <c r="A67" s="68">
        <v>60</v>
      </c>
      <c r="B67" s="28"/>
      <c r="C67" s="34"/>
      <c r="D67" s="42"/>
      <c r="E67" s="42"/>
      <c r="F67" s="45"/>
      <c r="G67" s="45"/>
      <c r="H67" s="158"/>
      <c r="I67" s="42"/>
      <c r="J67" s="28"/>
      <c r="K67" s="69"/>
      <c r="L67" s="68"/>
      <c r="M67" s="46"/>
      <c r="N67" s="232" t="str">
        <f ca="1">IF(Tabla1[[#This Row],[Fecha de nac]]="","",IF(Tabla1[[#This Row],[Fecha Finalización]] &gt;=TODAY(), DATEDIF(Tabla1[[#This Row],[Fecha de nac]],TODAY(),"y"), ROUNDDOWN((Tabla1[[#This Row],[Fecha Finalización]] -Tabla1[[#This Row],[Fecha de nac]])/365,0)))</f>
        <v/>
      </c>
      <c r="O67" s="163"/>
      <c r="P67" s="34"/>
      <c r="Q67" s="67"/>
      <c r="R67" s="67"/>
      <c r="S67" s="67"/>
      <c r="T67" s="67"/>
      <c r="U67" s="234" t="str">
        <f>IF(F67="","",Tabla1[[#This Row],[Fecha Inicio grupo]]+3*7-7)</f>
        <v/>
      </c>
      <c r="V67" s="235" t="str">
        <f>IF(F67="","",EDATE(Tabla1[[#This Row],[Fecha Inicio grupo]],3))</f>
        <v/>
      </c>
      <c r="W67" s="29"/>
      <c r="X67" s="29"/>
      <c r="Y67" s="72"/>
      <c r="Z67" s="72"/>
      <c r="AA67" s="72"/>
      <c r="AB67" s="72"/>
      <c r="AC67" s="72"/>
      <c r="AD67" s="72"/>
      <c r="AE67" s="72"/>
      <c r="AF67" s="72"/>
      <c r="AG67" s="72"/>
      <c r="AH67" s="72"/>
      <c r="AI67" s="72"/>
      <c r="AJ67" s="72"/>
      <c r="AK67" s="72"/>
      <c r="AL67" s="72"/>
      <c r="AM67" s="72"/>
      <c r="AN67" s="72"/>
      <c r="AO67" s="139"/>
      <c r="AP67" s="236" t="str">
        <f>IF(F67="","",IFERROR(VLOOKUP(SUBSTITUTE(SUBSTITUTE(Tabla1[[#This Row],[Uso Sistemas]],"T","P"),"N","F"),Parámetros!$M$2:$N$17,2,0),"Completar hasta 3ra sem. para evaluar a Probacionista"))</f>
        <v/>
      </c>
      <c r="AQ67" s="39"/>
      <c r="AR67" s="194"/>
      <c r="AS67" s="39"/>
      <c r="AT67" s="28"/>
      <c r="AU67" s="55"/>
      <c r="AV67" s="55"/>
      <c r="AW67" s="55"/>
      <c r="AX67" s="238" t="str">
        <f>IF(V67="","",EOMONTH(EDATE(Tabla1[[#This Row],[Fecha Finalización]],2),0))</f>
        <v/>
      </c>
      <c r="AY67" s="39"/>
      <c r="AZ67" s="239" t="str">
        <f>IF(V67="","",EOMONTH(EDATE(Tabla1[[#This Row],[Fecha Finalización]],3),0))</f>
        <v/>
      </c>
      <c r="BA67" s="39"/>
      <c r="BB67" s="39"/>
      <c r="BC67" s="229"/>
      <c r="BD67" s="227" t="str">
        <f>IF(F67="","",Tabla1[[#This Row],[sem 01]]&amp;Tabla1[[#This Row],[sem 02]]&amp;Tabla1[[#This Row],[sem 03]])</f>
        <v/>
      </c>
      <c r="BE67" s="228" t="str">
        <f>IF(TRIM(F67)="","",$B$1&amp;"-"&amp;SUBSTITUTE(Tabla1[[#This Row],[Mes Inscrito]]," ","")&amp;"-"&amp;SUBSTITUTE(Tabla1[[#This Row],[Dia de clases Inscrito]]," ","")&amp;"-"&amp;SUBSTITUTE(Tabla1[[#This Row],[Horario Inscrito]]," ","")&amp;"-"&amp;Tabla1[[#This Row],[Fecha Inicio grupo]])</f>
        <v/>
      </c>
      <c r="BF67" s="241" t="str">
        <f>IF(F67="","",Tabla1[[#This Row],[Curso]])</f>
        <v/>
      </c>
      <c r="BG67" s="242" t="str">
        <f>+IF(TRIM(F67)="","",$B$1&amp;"-"&amp;TRIM(Tabla1[[#This Row],[Mes Inscrito]])&amp;"-"&amp;TRIM(Tabla1[[#This Row],[Dia de clases Inscrito]])&amp;"-"&amp;TRIM(Tabla1[[#This Row],[Horario Inscrito]])&amp;"-"&amp;TRIM(Tabla1[[#This Row],[Fecha Inicio grupo]])&amp;"-"&amp;TRIM(Tabla1[[#This Row],[Tipo Incrito]]))</f>
        <v/>
      </c>
      <c r="BH67" s="299" t="str">
        <f>IF(F67="","",OR(IFERROR(SEARCH("CG",Tabla1[[#This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 s="300" t="str">
        <f>IF(F67&lt;&gt;"",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 s="300" t="str">
        <f>IF(F67&lt;&gt;"",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 s="300" t="str">
        <f>IF(Tabla1[[#This Row],[Fecha Inicio grupo]]="","",IFERROR(VLOOKUP(Tabla1[[#This Row],[Mes de Alta como miembro]],Parámetros!$AM$2:$AN$16,2,0),"01/01/1900"))</f>
        <v/>
      </c>
    </row>
    <row r="68" spans="1:63" s="24" customFormat="1" ht="13.9">
      <c r="A68" s="68">
        <v>61</v>
      </c>
      <c r="B68" s="28"/>
      <c r="C68" s="34"/>
      <c r="D68" s="42"/>
      <c r="E68" s="42"/>
      <c r="F68" s="45"/>
      <c r="G68" s="45"/>
      <c r="H68" s="158"/>
      <c r="I68" s="42"/>
      <c r="J68" s="28"/>
      <c r="K68" s="69"/>
      <c r="L68" s="68"/>
      <c r="M68" s="46"/>
      <c r="N68" s="232" t="str">
        <f ca="1">IF(Tabla1[[#This Row],[Fecha de nac]]="","",IF(Tabla1[[#This Row],[Fecha Finalización]] &gt;=TODAY(), DATEDIF(Tabla1[[#This Row],[Fecha de nac]],TODAY(),"y"), ROUNDDOWN((Tabla1[[#This Row],[Fecha Finalización]] -Tabla1[[#This Row],[Fecha de nac]])/365,0)))</f>
        <v/>
      </c>
      <c r="O68" s="163"/>
      <c r="P68" s="34"/>
      <c r="Q68" s="67"/>
      <c r="R68" s="67"/>
      <c r="S68" s="67"/>
      <c r="T68" s="67"/>
      <c r="U68" s="234" t="str">
        <f>IF(F68="","",Tabla1[[#This Row],[Fecha Inicio grupo]]+3*7-7)</f>
        <v/>
      </c>
      <c r="V68" s="235" t="str">
        <f>IF(F68="","",EDATE(Tabla1[[#This Row],[Fecha Inicio grupo]],3))</f>
        <v/>
      </c>
      <c r="W68" s="29"/>
      <c r="X68" s="29"/>
      <c r="Y68" s="72"/>
      <c r="Z68" s="72"/>
      <c r="AA68" s="72"/>
      <c r="AB68" s="72"/>
      <c r="AC68" s="72"/>
      <c r="AD68" s="72"/>
      <c r="AE68" s="72"/>
      <c r="AF68" s="72"/>
      <c r="AG68" s="72"/>
      <c r="AH68" s="72"/>
      <c r="AI68" s="72"/>
      <c r="AJ68" s="72"/>
      <c r="AK68" s="72"/>
      <c r="AL68" s="72"/>
      <c r="AM68" s="72"/>
      <c r="AN68" s="72"/>
      <c r="AO68" s="139"/>
      <c r="AP68" s="236" t="str">
        <f>IF(F68="","",IFERROR(VLOOKUP(SUBSTITUTE(SUBSTITUTE(Tabla1[[#This Row],[Uso Sistemas]],"T","P"),"N","F"),Parámetros!$M$2:$N$17,2,0),"Completar hasta 3ra sem. para evaluar a Probacionista"))</f>
        <v/>
      </c>
      <c r="AQ68" s="39"/>
      <c r="AR68" s="194"/>
      <c r="AS68" s="39"/>
      <c r="AT68" s="28"/>
      <c r="AU68" s="55"/>
      <c r="AV68" s="55"/>
      <c r="AW68" s="55"/>
      <c r="AX68" s="238" t="str">
        <f>IF(V68="","",EOMONTH(EDATE(Tabla1[[#This Row],[Fecha Finalización]],2),0))</f>
        <v/>
      </c>
      <c r="AY68" s="39"/>
      <c r="AZ68" s="239" t="str">
        <f>IF(V68="","",EOMONTH(EDATE(Tabla1[[#This Row],[Fecha Finalización]],3),0))</f>
        <v/>
      </c>
      <c r="BA68" s="39"/>
      <c r="BB68" s="39"/>
      <c r="BC68" s="229"/>
      <c r="BD68" s="227" t="str">
        <f>IF(F68="","",Tabla1[[#This Row],[sem 01]]&amp;Tabla1[[#This Row],[sem 02]]&amp;Tabla1[[#This Row],[sem 03]])</f>
        <v/>
      </c>
      <c r="BE68" s="228" t="str">
        <f>IF(TRIM(F68)="","",$B$1&amp;"-"&amp;SUBSTITUTE(Tabla1[[#This Row],[Mes Inscrito]]," ","")&amp;"-"&amp;SUBSTITUTE(Tabla1[[#This Row],[Dia de clases Inscrito]]," ","")&amp;"-"&amp;SUBSTITUTE(Tabla1[[#This Row],[Horario Inscrito]]," ","")&amp;"-"&amp;Tabla1[[#This Row],[Fecha Inicio grupo]])</f>
        <v/>
      </c>
      <c r="BF68" s="241" t="str">
        <f>IF(F68="","",Tabla1[[#This Row],[Curso]])</f>
        <v/>
      </c>
      <c r="BG68" s="242" t="str">
        <f>+IF(TRIM(F68)="","",$B$1&amp;"-"&amp;TRIM(Tabla1[[#This Row],[Mes Inscrito]])&amp;"-"&amp;TRIM(Tabla1[[#This Row],[Dia de clases Inscrito]])&amp;"-"&amp;TRIM(Tabla1[[#This Row],[Horario Inscrito]])&amp;"-"&amp;TRIM(Tabla1[[#This Row],[Fecha Inicio grupo]])&amp;"-"&amp;TRIM(Tabla1[[#This Row],[Tipo Incrito]]))</f>
        <v/>
      </c>
      <c r="BH68" s="299" t="str">
        <f>IF(F68="","",OR(IFERROR(SEARCH("CG",Tabla1[[#This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 s="300" t="str">
        <f>IF(F68&lt;&gt;"",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 s="300" t="str">
        <f>IF(F68&lt;&gt;"",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 s="300" t="str">
        <f>IF(Tabla1[[#This Row],[Fecha Inicio grupo]]="","",IFERROR(VLOOKUP(Tabla1[[#This Row],[Mes de Alta como miembro]],Parámetros!$AM$2:$AN$16,2,0),"01/01/1900"))</f>
        <v/>
      </c>
    </row>
    <row r="69" spans="1:63" s="24" customFormat="1" ht="13.9">
      <c r="A69" s="68">
        <v>62</v>
      </c>
      <c r="B69" s="28"/>
      <c r="C69" s="34"/>
      <c r="D69" s="42"/>
      <c r="E69" s="42"/>
      <c r="F69" s="45"/>
      <c r="G69" s="45"/>
      <c r="H69" s="158"/>
      <c r="I69" s="42"/>
      <c r="J69" s="28"/>
      <c r="K69" s="69"/>
      <c r="L69" s="68"/>
      <c r="M69" s="46"/>
      <c r="N69" s="232" t="str">
        <f ca="1">IF(Tabla1[[#This Row],[Fecha de nac]]="","",IF(Tabla1[[#This Row],[Fecha Finalización]] &gt;=TODAY(), DATEDIF(Tabla1[[#This Row],[Fecha de nac]],TODAY(),"y"), ROUNDDOWN((Tabla1[[#This Row],[Fecha Finalización]] -Tabla1[[#This Row],[Fecha de nac]])/365,0)))</f>
        <v/>
      </c>
      <c r="O69" s="163"/>
      <c r="P69" s="34"/>
      <c r="Q69" s="67"/>
      <c r="R69" s="67"/>
      <c r="S69" s="67"/>
      <c r="T69" s="67"/>
      <c r="U69" s="234" t="str">
        <f>IF(F69="","",Tabla1[[#This Row],[Fecha Inicio grupo]]+3*7-7)</f>
        <v/>
      </c>
      <c r="V69" s="235" t="str">
        <f>IF(F69="","",EDATE(Tabla1[[#This Row],[Fecha Inicio grupo]],3))</f>
        <v/>
      </c>
      <c r="W69" s="29"/>
      <c r="X69" s="29"/>
      <c r="Y69" s="72"/>
      <c r="Z69" s="72"/>
      <c r="AA69" s="72"/>
      <c r="AB69" s="72"/>
      <c r="AC69" s="72"/>
      <c r="AD69" s="72"/>
      <c r="AE69" s="72"/>
      <c r="AF69" s="72"/>
      <c r="AG69" s="72"/>
      <c r="AH69" s="72"/>
      <c r="AI69" s="72"/>
      <c r="AJ69" s="72"/>
      <c r="AK69" s="72"/>
      <c r="AL69" s="72"/>
      <c r="AM69" s="72"/>
      <c r="AN69" s="72"/>
      <c r="AO69" s="139"/>
      <c r="AP69" s="236" t="str">
        <f>IF(F69="","",IFERROR(VLOOKUP(SUBSTITUTE(SUBSTITUTE(Tabla1[[#This Row],[Uso Sistemas]],"T","P"),"N","F"),Parámetros!$M$2:$N$17,2,0),"Completar hasta 3ra sem. para evaluar a Probacionista"))</f>
        <v/>
      </c>
      <c r="AQ69" s="39"/>
      <c r="AR69" s="194"/>
      <c r="AS69" s="39"/>
      <c r="AT69" s="28"/>
      <c r="AU69" s="55"/>
      <c r="AV69" s="55"/>
      <c r="AW69" s="55"/>
      <c r="AX69" s="238" t="str">
        <f>IF(V69="","",EOMONTH(EDATE(Tabla1[[#This Row],[Fecha Finalización]],2),0))</f>
        <v/>
      </c>
      <c r="AY69" s="39"/>
      <c r="AZ69" s="239" t="str">
        <f>IF(V69="","",EOMONTH(EDATE(Tabla1[[#This Row],[Fecha Finalización]],3),0))</f>
        <v/>
      </c>
      <c r="BA69" s="39"/>
      <c r="BB69" s="39"/>
      <c r="BC69" s="229"/>
      <c r="BD69" s="227" t="str">
        <f>IF(F69="","",Tabla1[[#This Row],[sem 01]]&amp;Tabla1[[#This Row],[sem 02]]&amp;Tabla1[[#This Row],[sem 03]])</f>
        <v/>
      </c>
      <c r="BE69" s="228" t="str">
        <f>IF(TRIM(F69)="","",$B$1&amp;"-"&amp;SUBSTITUTE(Tabla1[[#This Row],[Mes Inscrito]]," ","")&amp;"-"&amp;SUBSTITUTE(Tabla1[[#This Row],[Dia de clases Inscrito]]," ","")&amp;"-"&amp;SUBSTITUTE(Tabla1[[#This Row],[Horario Inscrito]]," ","")&amp;"-"&amp;Tabla1[[#This Row],[Fecha Inicio grupo]])</f>
        <v/>
      </c>
      <c r="BF69" s="241" t="str">
        <f>IF(F69="","",Tabla1[[#This Row],[Curso]])</f>
        <v/>
      </c>
      <c r="BG69" s="242" t="str">
        <f>+IF(TRIM(F69)="","",$B$1&amp;"-"&amp;TRIM(Tabla1[[#This Row],[Mes Inscrito]])&amp;"-"&amp;TRIM(Tabla1[[#This Row],[Dia de clases Inscrito]])&amp;"-"&amp;TRIM(Tabla1[[#This Row],[Horario Inscrito]])&amp;"-"&amp;TRIM(Tabla1[[#This Row],[Fecha Inicio grupo]])&amp;"-"&amp;TRIM(Tabla1[[#This Row],[Tipo Incrito]]))</f>
        <v/>
      </c>
      <c r="BH69" s="299" t="str">
        <f>IF(F69="","",OR(IFERROR(SEARCH("CG",Tabla1[[#This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 s="300" t="str">
        <f>IF(F69&lt;&gt;"",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 s="300" t="str">
        <f>IF(F69&lt;&gt;"",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 s="300" t="str">
        <f>IF(Tabla1[[#This Row],[Fecha Inicio grupo]]="","",IFERROR(VLOOKUP(Tabla1[[#This Row],[Mes de Alta como miembro]],Parámetros!$AM$2:$AN$16,2,0),"01/01/1900"))</f>
        <v/>
      </c>
    </row>
    <row r="70" spans="1:63" s="24" customFormat="1" ht="13.9">
      <c r="A70" s="68">
        <v>63</v>
      </c>
      <c r="B70" s="28"/>
      <c r="C70" s="34"/>
      <c r="D70" s="42"/>
      <c r="E70" s="42"/>
      <c r="F70" s="45"/>
      <c r="G70" s="45"/>
      <c r="H70" s="158"/>
      <c r="I70" s="42"/>
      <c r="J70" s="28"/>
      <c r="K70" s="69"/>
      <c r="L70" s="68"/>
      <c r="M70" s="46"/>
      <c r="N70" s="232" t="str">
        <f ca="1">IF(Tabla1[[#This Row],[Fecha de nac]]="","",IF(Tabla1[[#This Row],[Fecha Finalización]] &gt;=TODAY(), DATEDIF(Tabla1[[#This Row],[Fecha de nac]],TODAY(),"y"), ROUNDDOWN((Tabla1[[#This Row],[Fecha Finalización]] -Tabla1[[#This Row],[Fecha de nac]])/365,0)))</f>
        <v/>
      </c>
      <c r="O70" s="163"/>
      <c r="P70" s="34"/>
      <c r="Q70" s="67"/>
      <c r="R70" s="67"/>
      <c r="S70" s="67"/>
      <c r="T70" s="67"/>
      <c r="U70" s="234" t="str">
        <f>IF(F70="","",Tabla1[[#This Row],[Fecha Inicio grupo]]+3*7-7)</f>
        <v/>
      </c>
      <c r="V70" s="235" t="str">
        <f>IF(F70="","",EDATE(Tabla1[[#This Row],[Fecha Inicio grupo]],3))</f>
        <v/>
      </c>
      <c r="W70" s="29"/>
      <c r="X70" s="29"/>
      <c r="Y70" s="72"/>
      <c r="Z70" s="72"/>
      <c r="AA70" s="72"/>
      <c r="AB70" s="72"/>
      <c r="AC70" s="72"/>
      <c r="AD70" s="72"/>
      <c r="AE70" s="72"/>
      <c r="AF70" s="72"/>
      <c r="AG70" s="72"/>
      <c r="AH70" s="72"/>
      <c r="AI70" s="72"/>
      <c r="AJ70" s="72"/>
      <c r="AK70" s="72"/>
      <c r="AL70" s="72"/>
      <c r="AM70" s="72"/>
      <c r="AN70" s="72"/>
      <c r="AO70" s="139"/>
      <c r="AP70" s="236" t="str">
        <f>IF(F70="","",IFERROR(VLOOKUP(SUBSTITUTE(SUBSTITUTE(Tabla1[[#This Row],[Uso Sistemas]],"T","P"),"N","F"),Parámetros!$M$2:$N$17,2,0),"Completar hasta 3ra sem. para evaluar a Probacionista"))</f>
        <v/>
      </c>
      <c r="AQ70" s="39"/>
      <c r="AR70" s="194"/>
      <c r="AS70" s="39"/>
      <c r="AT70" s="28"/>
      <c r="AU70" s="55"/>
      <c r="AV70" s="55"/>
      <c r="AW70" s="55"/>
      <c r="AX70" s="238" t="str">
        <f>IF(V70="","",EOMONTH(EDATE(Tabla1[[#This Row],[Fecha Finalización]],2),0))</f>
        <v/>
      </c>
      <c r="AY70" s="39"/>
      <c r="AZ70" s="239" t="str">
        <f>IF(V70="","",EOMONTH(EDATE(Tabla1[[#This Row],[Fecha Finalización]],3),0))</f>
        <v/>
      </c>
      <c r="BA70" s="39"/>
      <c r="BB70" s="39"/>
      <c r="BC70" s="229"/>
      <c r="BD70" s="227" t="str">
        <f>IF(F70="","",Tabla1[[#This Row],[sem 01]]&amp;Tabla1[[#This Row],[sem 02]]&amp;Tabla1[[#This Row],[sem 03]])</f>
        <v/>
      </c>
      <c r="BE70" s="228" t="str">
        <f>IF(TRIM(F70)="","",$B$1&amp;"-"&amp;SUBSTITUTE(Tabla1[[#This Row],[Mes Inscrito]]," ","")&amp;"-"&amp;SUBSTITUTE(Tabla1[[#This Row],[Dia de clases Inscrito]]," ","")&amp;"-"&amp;SUBSTITUTE(Tabla1[[#This Row],[Horario Inscrito]]," ","")&amp;"-"&amp;Tabla1[[#This Row],[Fecha Inicio grupo]])</f>
        <v/>
      </c>
      <c r="BF70" s="241" t="str">
        <f>IF(F70="","",Tabla1[[#This Row],[Curso]])</f>
        <v/>
      </c>
      <c r="BG70" s="242" t="str">
        <f>+IF(TRIM(F70)="","",$B$1&amp;"-"&amp;TRIM(Tabla1[[#This Row],[Mes Inscrito]])&amp;"-"&amp;TRIM(Tabla1[[#This Row],[Dia de clases Inscrito]])&amp;"-"&amp;TRIM(Tabla1[[#This Row],[Horario Inscrito]])&amp;"-"&amp;TRIM(Tabla1[[#This Row],[Fecha Inicio grupo]])&amp;"-"&amp;TRIM(Tabla1[[#This Row],[Tipo Incrito]]))</f>
        <v/>
      </c>
      <c r="BH70" s="299" t="str">
        <f>IF(F70="","",OR(IFERROR(SEARCH("CG",Tabla1[[#This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 s="300" t="str">
        <f>IF(F70&lt;&gt;"",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 s="300" t="str">
        <f>IF(F70&lt;&gt;"",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 s="300" t="str">
        <f>IF(Tabla1[[#This Row],[Fecha Inicio grupo]]="","",IFERROR(VLOOKUP(Tabla1[[#This Row],[Mes de Alta como miembro]],Parámetros!$AM$2:$AN$16,2,0),"01/01/1900"))</f>
        <v/>
      </c>
    </row>
    <row r="71" spans="1:63" s="24" customFormat="1" ht="13.9">
      <c r="A71" s="68">
        <v>64</v>
      </c>
      <c r="B71" s="28"/>
      <c r="C71" s="34"/>
      <c r="D71" s="42"/>
      <c r="E71" s="42"/>
      <c r="F71" s="45"/>
      <c r="G71" s="45"/>
      <c r="H71" s="158"/>
      <c r="I71" s="42"/>
      <c r="J71" s="28"/>
      <c r="K71" s="69"/>
      <c r="L71" s="68"/>
      <c r="M71" s="46"/>
      <c r="N71" s="232" t="str">
        <f ca="1">IF(Tabla1[[#This Row],[Fecha de nac]]="","",IF(Tabla1[[#This Row],[Fecha Finalización]] &gt;=TODAY(), DATEDIF(Tabla1[[#This Row],[Fecha de nac]],TODAY(),"y"), ROUNDDOWN((Tabla1[[#This Row],[Fecha Finalización]] -Tabla1[[#This Row],[Fecha de nac]])/365,0)))</f>
        <v/>
      </c>
      <c r="O71" s="163"/>
      <c r="P71" s="34"/>
      <c r="Q71" s="67"/>
      <c r="R71" s="67"/>
      <c r="S71" s="67"/>
      <c r="T71" s="67"/>
      <c r="U71" s="234" t="str">
        <f>IF(F71="","",Tabla1[[#This Row],[Fecha Inicio grupo]]+3*7-7)</f>
        <v/>
      </c>
      <c r="V71" s="235" t="str">
        <f>IF(F71="","",EDATE(Tabla1[[#This Row],[Fecha Inicio grupo]],3))</f>
        <v/>
      </c>
      <c r="W71" s="29"/>
      <c r="X71" s="29"/>
      <c r="Y71" s="72"/>
      <c r="Z71" s="72"/>
      <c r="AA71" s="72"/>
      <c r="AB71" s="72"/>
      <c r="AC71" s="72"/>
      <c r="AD71" s="72"/>
      <c r="AE71" s="72"/>
      <c r="AF71" s="72"/>
      <c r="AG71" s="72"/>
      <c r="AH71" s="72"/>
      <c r="AI71" s="72"/>
      <c r="AJ71" s="72"/>
      <c r="AK71" s="72"/>
      <c r="AL71" s="72"/>
      <c r="AM71" s="72"/>
      <c r="AN71" s="72"/>
      <c r="AO71" s="139"/>
      <c r="AP71" s="236" t="str">
        <f>IF(F71="","",IFERROR(VLOOKUP(SUBSTITUTE(SUBSTITUTE(Tabla1[[#This Row],[Uso Sistemas]],"T","P"),"N","F"),Parámetros!$M$2:$N$17,2,0),"Completar hasta 3ra sem. para evaluar a Probacionista"))</f>
        <v/>
      </c>
      <c r="AQ71" s="39"/>
      <c r="AR71" s="194"/>
      <c r="AS71" s="39"/>
      <c r="AT71" s="28"/>
      <c r="AU71" s="55"/>
      <c r="AV71" s="55"/>
      <c r="AW71" s="55"/>
      <c r="AX71" s="238" t="str">
        <f>IF(V71="","",EOMONTH(EDATE(Tabla1[[#This Row],[Fecha Finalización]],2),0))</f>
        <v/>
      </c>
      <c r="AY71" s="39"/>
      <c r="AZ71" s="239" t="str">
        <f>IF(V71="","",EOMONTH(EDATE(Tabla1[[#This Row],[Fecha Finalización]],3),0))</f>
        <v/>
      </c>
      <c r="BA71" s="39"/>
      <c r="BB71" s="39"/>
      <c r="BC71" s="229"/>
      <c r="BD71" s="227" t="str">
        <f>IF(F71="","",Tabla1[[#This Row],[sem 01]]&amp;Tabla1[[#This Row],[sem 02]]&amp;Tabla1[[#This Row],[sem 03]])</f>
        <v/>
      </c>
      <c r="BE71" s="228" t="str">
        <f>IF(TRIM(F71)="","",$B$1&amp;"-"&amp;SUBSTITUTE(Tabla1[[#This Row],[Mes Inscrito]]," ","")&amp;"-"&amp;SUBSTITUTE(Tabla1[[#This Row],[Dia de clases Inscrito]]," ","")&amp;"-"&amp;SUBSTITUTE(Tabla1[[#This Row],[Horario Inscrito]]," ","")&amp;"-"&amp;Tabla1[[#This Row],[Fecha Inicio grupo]])</f>
        <v/>
      </c>
      <c r="BF71" s="241" t="str">
        <f>IF(F71="","",Tabla1[[#This Row],[Curso]])</f>
        <v/>
      </c>
      <c r="BG71" s="242" t="str">
        <f>+IF(TRIM(F71)="","",$B$1&amp;"-"&amp;TRIM(Tabla1[[#This Row],[Mes Inscrito]])&amp;"-"&amp;TRIM(Tabla1[[#This Row],[Dia de clases Inscrito]])&amp;"-"&amp;TRIM(Tabla1[[#This Row],[Horario Inscrito]])&amp;"-"&amp;TRIM(Tabla1[[#This Row],[Fecha Inicio grupo]])&amp;"-"&amp;TRIM(Tabla1[[#This Row],[Tipo Incrito]]))</f>
        <v/>
      </c>
      <c r="BH71" s="299" t="str">
        <f>IF(F71="","",OR(IFERROR(SEARCH("CG",Tabla1[[#This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 s="300" t="str">
        <f>IF(F71&lt;&gt;"",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 s="300" t="str">
        <f>IF(F71&lt;&gt;"",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 s="300" t="str">
        <f>IF(Tabla1[[#This Row],[Fecha Inicio grupo]]="","",IFERROR(VLOOKUP(Tabla1[[#This Row],[Mes de Alta como miembro]],Parámetros!$AM$2:$AN$16,2,0),"01/01/1900"))</f>
        <v/>
      </c>
    </row>
    <row r="72" spans="1:63" s="24" customFormat="1" ht="13.9">
      <c r="A72" s="68">
        <v>65</v>
      </c>
      <c r="B72" s="28"/>
      <c r="C72" s="34"/>
      <c r="D72" s="42"/>
      <c r="E72" s="42"/>
      <c r="F72" s="45"/>
      <c r="G72" s="45"/>
      <c r="H72" s="158"/>
      <c r="I72" s="42"/>
      <c r="J72" s="28"/>
      <c r="K72" s="69"/>
      <c r="L72" s="68"/>
      <c r="M72" s="46"/>
      <c r="N72" s="232" t="str">
        <f ca="1">IF(Tabla1[[#This Row],[Fecha de nac]]="","",IF(Tabla1[[#This Row],[Fecha Finalización]] &gt;=TODAY(), DATEDIF(Tabla1[[#This Row],[Fecha de nac]],TODAY(),"y"), ROUNDDOWN((Tabla1[[#This Row],[Fecha Finalización]] -Tabla1[[#This Row],[Fecha de nac]])/365,0)))</f>
        <v/>
      </c>
      <c r="O72" s="163"/>
      <c r="P72" s="34"/>
      <c r="Q72" s="67"/>
      <c r="R72" s="67"/>
      <c r="S72" s="67"/>
      <c r="T72" s="67"/>
      <c r="U72" s="234" t="str">
        <f>IF(F72="","",Tabla1[[#This Row],[Fecha Inicio grupo]]+3*7-7)</f>
        <v/>
      </c>
      <c r="V72" s="235" t="str">
        <f>IF(F72="","",EDATE(Tabla1[[#This Row],[Fecha Inicio grupo]],3))</f>
        <v/>
      </c>
      <c r="W72" s="29"/>
      <c r="X72" s="29"/>
      <c r="Y72" s="72"/>
      <c r="Z72" s="72"/>
      <c r="AA72" s="72"/>
      <c r="AB72" s="72"/>
      <c r="AC72" s="72"/>
      <c r="AD72" s="72"/>
      <c r="AE72" s="72"/>
      <c r="AF72" s="72"/>
      <c r="AG72" s="72"/>
      <c r="AH72" s="72"/>
      <c r="AI72" s="72"/>
      <c r="AJ72" s="72"/>
      <c r="AK72" s="72"/>
      <c r="AL72" s="72"/>
      <c r="AM72" s="72"/>
      <c r="AN72" s="72"/>
      <c r="AO72" s="139"/>
      <c r="AP72" s="236" t="str">
        <f>IF(F72="","",IFERROR(VLOOKUP(SUBSTITUTE(SUBSTITUTE(Tabla1[[#This Row],[Uso Sistemas]],"T","P"),"N","F"),Parámetros!$M$2:$N$17,2,0),"Completar hasta 3ra sem. para evaluar a Probacionista"))</f>
        <v/>
      </c>
      <c r="AQ72" s="39"/>
      <c r="AR72" s="194"/>
      <c r="AS72" s="39"/>
      <c r="AT72" s="28"/>
      <c r="AU72" s="55"/>
      <c r="AV72" s="55"/>
      <c r="AW72" s="55"/>
      <c r="AX72" s="238" t="str">
        <f>IF(V72="","",EOMONTH(EDATE(Tabla1[[#This Row],[Fecha Finalización]],2),0))</f>
        <v/>
      </c>
      <c r="AY72" s="39"/>
      <c r="AZ72" s="239" t="str">
        <f>IF(V72="","",EOMONTH(EDATE(Tabla1[[#This Row],[Fecha Finalización]],3),0))</f>
        <v/>
      </c>
      <c r="BA72" s="39"/>
      <c r="BB72" s="39"/>
      <c r="BC72" s="229"/>
      <c r="BD72" s="227" t="str">
        <f>IF(F72="","",Tabla1[[#This Row],[sem 01]]&amp;Tabla1[[#This Row],[sem 02]]&amp;Tabla1[[#This Row],[sem 03]])</f>
        <v/>
      </c>
      <c r="BE72" s="228" t="str">
        <f>IF(TRIM(F72)="","",$B$1&amp;"-"&amp;SUBSTITUTE(Tabla1[[#This Row],[Mes Inscrito]]," ","")&amp;"-"&amp;SUBSTITUTE(Tabla1[[#This Row],[Dia de clases Inscrito]]," ","")&amp;"-"&amp;SUBSTITUTE(Tabla1[[#This Row],[Horario Inscrito]]," ","")&amp;"-"&amp;Tabla1[[#This Row],[Fecha Inicio grupo]])</f>
        <v/>
      </c>
      <c r="BF72" s="241" t="str">
        <f>IF(F72="","",Tabla1[[#This Row],[Curso]])</f>
        <v/>
      </c>
      <c r="BG72" s="242" t="str">
        <f>+IF(TRIM(F72)="","",$B$1&amp;"-"&amp;TRIM(Tabla1[[#This Row],[Mes Inscrito]])&amp;"-"&amp;TRIM(Tabla1[[#This Row],[Dia de clases Inscrito]])&amp;"-"&amp;TRIM(Tabla1[[#This Row],[Horario Inscrito]])&amp;"-"&amp;TRIM(Tabla1[[#This Row],[Fecha Inicio grupo]])&amp;"-"&amp;TRIM(Tabla1[[#This Row],[Tipo Incrito]]))</f>
        <v/>
      </c>
      <c r="BH72" s="299" t="str">
        <f>IF(F72="","",OR(IFERROR(SEARCH("CG",Tabla1[[#This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 s="300" t="str">
        <f>IF(F72&lt;&gt;"",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 s="300" t="str">
        <f>IF(F72&lt;&gt;"",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 s="300" t="str">
        <f>IF(Tabla1[[#This Row],[Fecha Inicio grupo]]="","",IFERROR(VLOOKUP(Tabla1[[#This Row],[Mes de Alta como miembro]],Parámetros!$AM$2:$AN$16,2,0),"01/01/1900"))</f>
        <v/>
      </c>
    </row>
    <row r="73" spans="1:63" s="24" customFormat="1" ht="13.9">
      <c r="A73" s="68">
        <v>66</v>
      </c>
      <c r="B73" s="28"/>
      <c r="C73" s="34"/>
      <c r="D73" s="42"/>
      <c r="E73" s="42"/>
      <c r="F73" s="45"/>
      <c r="G73" s="45"/>
      <c r="H73" s="158"/>
      <c r="I73" s="42"/>
      <c r="J73" s="28"/>
      <c r="K73" s="69"/>
      <c r="L73" s="68"/>
      <c r="M73" s="46"/>
      <c r="N73" s="232" t="str">
        <f ca="1">IF(Tabla1[[#This Row],[Fecha de nac]]="","",IF(Tabla1[[#This Row],[Fecha Finalización]] &gt;=TODAY(), DATEDIF(Tabla1[[#This Row],[Fecha de nac]],TODAY(),"y"), ROUNDDOWN((Tabla1[[#This Row],[Fecha Finalización]] -Tabla1[[#This Row],[Fecha de nac]])/365,0)))</f>
        <v/>
      </c>
      <c r="O73" s="163"/>
      <c r="P73" s="34"/>
      <c r="Q73" s="67"/>
      <c r="R73" s="67"/>
      <c r="S73" s="67"/>
      <c r="T73" s="67"/>
      <c r="U73" s="234" t="str">
        <f>IF(F73="","",Tabla1[[#This Row],[Fecha Inicio grupo]]+3*7-7)</f>
        <v/>
      </c>
      <c r="V73" s="235" t="str">
        <f>IF(F73="","",EDATE(Tabla1[[#This Row],[Fecha Inicio grupo]],3))</f>
        <v/>
      </c>
      <c r="W73" s="29"/>
      <c r="X73" s="29"/>
      <c r="Y73" s="72"/>
      <c r="Z73" s="72"/>
      <c r="AA73" s="72"/>
      <c r="AB73" s="72"/>
      <c r="AC73" s="72"/>
      <c r="AD73" s="72"/>
      <c r="AE73" s="72"/>
      <c r="AF73" s="72"/>
      <c r="AG73" s="72"/>
      <c r="AH73" s="72"/>
      <c r="AI73" s="72"/>
      <c r="AJ73" s="72"/>
      <c r="AK73" s="72"/>
      <c r="AL73" s="72"/>
      <c r="AM73" s="72"/>
      <c r="AN73" s="72"/>
      <c r="AO73" s="139"/>
      <c r="AP73" s="236" t="str">
        <f>IF(F73="","",IFERROR(VLOOKUP(SUBSTITUTE(SUBSTITUTE(Tabla1[[#This Row],[Uso Sistemas]],"T","P"),"N","F"),Parámetros!$M$2:$N$17,2,0),"Completar hasta 3ra sem. para evaluar a Probacionista"))</f>
        <v/>
      </c>
      <c r="AQ73" s="39"/>
      <c r="AR73" s="194"/>
      <c r="AS73" s="39"/>
      <c r="AT73" s="28"/>
      <c r="AU73" s="55"/>
      <c r="AV73" s="55"/>
      <c r="AW73" s="55"/>
      <c r="AX73" s="238" t="str">
        <f>IF(V73="","",EOMONTH(EDATE(Tabla1[[#This Row],[Fecha Finalización]],2),0))</f>
        <v/>
      </c>
      <c r="AY73" s="39"/>
      <c r="AZ73" s="239" t="str">
        <f>IF(V73="","",EOMONTH(EDATE(Tabla1[[#This Row],[Fecha Finalización]],3),0))</f>
        <v/>
      </c>
      <c r="BA73" s="39"/>
      <c r="BB73" s="39"/>
      <c r="BC73" s="229"/>
      <c r="BD73" s="227" t="str">
        <f>IF(F73="","",Tabla1[[#This Row],[sem 01]]&amp;Tabla1[[#This Row],[sem 02]]&amp;Tabla1[[#This Row],[sem 03]])</f>
        <v/>
      </c>
      <c r="BE73" s="228" t="str">
        <f>IF(TRIM(F73)="","",$B$1&amp;"-"&amp;SUBSTITUTE(Tabla1[[#This Row],[Mes Inscrito]]," ","")&amp;"-"&amp;SUBSTITUTE(Tabla1[[#This Row],[Dia de clases Inscrito]]," ","")&amp;"-"&amp;SUBSTITUTE(Tabla1[[#This Row],[Horario Inscrito]]," ","")&amp;"-"&amp;Tabla1[[#This Row],[Fecha Inicio grupo]])</f>
        <v/>
      </c>
      <c r="BF73" s="241" t="str">
        <f>IF(F73="","",Tabla1[[#This Row],[Curso]])</f>
        <v/>
      </c>
      <c r="BG73" s="242" t="str">
        <f>+IF(TRIM(F73)="","",$B$1&amp;"-"&amp;TRIM(Tabla1[[#This Row],[Mes Inscrito]])&amp;"-"&amp;TRIM(Tabla1[[#This Row],[Dia de clases Inscrito]])&amp;"-"&amp;TRIM(Tabla1[[#This Row],[Horario Inscrito]])&amp;"-"&amp;TRIM(Tabla1[[#This Row],[Fecha Inicio grupo]])&amp;"-"&amp;TRIM(Tabla1[[#This Row],[Tipo Incrito]]))</f>
        <v/>
      </c>
      <c r="BH73" s="299" t="str">
        <f>IF(F73="","",OR(IFERROR(SEARCH("CG",Tabla1[[#This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 s="300" t="str">
        <f>IF(F73&lt;&gt;"",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 s="300" t="str">
        <f>IF(F73&lt;&gt;"",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 s="300" t="str">
        <f>IF(Tabla1[[#This Row],[Fecha Inicio grupo]]="","",IFERROR(VLOOKUP(Tabla1[[#This Row],[Mes de Alta como miembro]],Parámetros!$AM$2:$AN$16,2,0),"01/01/1900"))</f>
        <v/>
      </c>
    </row>
    <row r="74" spans="1:63" s="24" customFormat="1" ht="13.9">
      <c r="A74" s="68">
        <v>67</v>
      </c>
      <c r="B74" s="28"/>
      <c r="C74" s="34"/>
      <c r="D74" s="42"/>
      <c r="E74" s="42"/>
      <c r="F74" s="45"/>
      <c r="G74" s="45"/>
      <c r="H74" s="158"/>
      <c r="I74" s="42"/>
      <c r="J74" s="28"/>
      <c r="K74" s="69"/>
      <c r="L74" s="68"/>
      <c r="M74" s="46"/>
      <c r="N74" s="232" t="str">
        <f ca="1">IF(Tabla1[[#This Row],[Fecha de nac]]="","",IF(Tabla1[[#This Row],[Fecha Finalización]] &gt;=TODAY(), DATEDIF(Tabla1[[#This Row],[Fecha de nac]],TODAY(),"y"), ROUNDDOWN((Tabla1[[#This Row],[Fecha Finalización]] -Tabla1[[#This Row],[Fecha de nac]])/365,0)))</f>
        <v/>
      </c>
      <c r="O74" s="163"/>
      <c r="P74" s="34"/>
      <c r="Q74" s="67"/>
      <c r="R74" s="67"/>
      <c r="S74" s="67"/>
      <c r="T74" s="67"/>
      <c r="U74" s="234" t="str">
        <f>IF(F74="","",Tabla1[[#This Row],[Fecha Inicio grupo]]+3*7-7)</f>
        <v/>
      </c>
      <c r="V74" s="235" t="str">
        <f>IF(F74="","",EDATE(Tabla1[[#This Row],[Fecha Inicio grupo]],3))</f>
        <v/>
      </c>
      <c r="W74" s="29"/>
      <c r="X74" s="29"/>
      <c r="Y74" s="72"/>
      <c r="Z74" s="72"/>
      <c r="AA74" s="72"/>
      <c r="AB74" s="72"/>
      <c r="AC74" s="72"/>
      <c r="AD74" s="72"/>
      <c r="AE74" s="72"/>
      <c r="AF74" s="72"/>
      <c r="AG74" s="72"/>
      <c r="AH74" s="72"/>
      <c r="AI74" s="72"/>
      <c r="AJ74" s="72"/>
      <c r="AK74" s="72"/>
      <c r="AL74" s="72"/>
      <c r="AM74" s="72"/>
      <c r="AN74" s="72"/>
      <c r="AO74" s="139"/>
      <c r="AP74" s="236" t="str">
        <f>IF(F74="","",IFERROR(VLOOKUP(SUBSTITUTE(SUBSTITUTE(Tabla1[[#This Row],[Uso Sistemas]],"T","P"),"N","F"),Parámetros!$M$2:$N$17,2,0),"Completar hasta 3ra sem. para evaluar a Probacionista"))</f>
        <v/>
      </c>
      <c r="AQ74" s="39"/>
      <c r="AR74" s="194"/>
      <c r="AS74" s="39"/>
      <c r="AT74" s="28"/>
      <c r="AU74" s="55"/>
      <c r="AV74" s="55"/>
      <c r="AW74" s="55"/>
      <c r="AX74" s="238" t="str">
        <f>IF(V74="","",EOMONTH(EDATE(Tabla1[[#This Row],[Fecha Finalización]],2),0))</f>
        <v/>
      </c>
      <c r="AY74" s="39"/>
      <c r="AZ74" s="239" t="str">
        <f>IF(V74="","",EOMONTH(EDATE(Tabla1[[#This Row],[Fecha Finalización]],3),0))</f>
        <v/>
      </c>
      <c r="BA74" s="39"/>
      <c r="BB74" s="39"/>
      <c r="BC74" s="229"/>
      <c r="BD74" s="227" t="str">
        <f>IF(F74="","",Tabla1[[#This Row],[sem 01]]&amp;Tabla1[[#This Row],[sem 02]]&amp;Tabla1[[#This Row],[sem 03]])</f>
        <v/>
      </c>
      <c r="BE74" s="228" t="str">
        <f>IF(TRIM(F74)="","",$B$1&amp;"-"&amp;SUBSTITUTE(Tabla1[[#This Row],[Mes Inscrito]]," ","")&amp;"-"&amp;SUBSTITUTE(Tabla1[[#This Row],[Dia de clases Inscrito]]," ","")&amp;"-"&amp;SUBSTITUTE(Tabla1[[#This Row],[Horario Inscrito]]," ","")&amp;"-"&amp;Tabla1[[#This Row],[Fecha Inicio grupo]])</f>
        <v/>
      </c>
      <c r="BF74" s="241" t="str">
        <f>IF(F74="","",Tabla1[[#This Row],[Curso]])</f>
        <v/>
      </c>
      <c r="BG74" s="242" t="str">
        <f>+IF(TRIM(F74)="","",$B$1&amp;"-"&amp;TRIM(Tabla1[[#This Row],[Mes Inscrito]])&amp;"-"&amp;TRIM(Tabla1[[#This Row],[Dia de clases Inscrito]])&amp;"-"&amp;TRIM(Tabla1[[#This Row],[Horario Inscrito]])&amp;"-"&amp;TRIM(Tabla1[[#This Row],[Fecha Inicio grupo]])&amp;"-"&amp;TRIM(Tabla1[[#This Row],[Tipo Incrito]]))</f>
        <v/>
      </c>
      <c r="BH74" s="299" t="str">
        <f>IF(F74="","",OR(IFERROR(SEARCH("CG",Tabla1[[#This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 s="300" t="str">
        <f>IF(F74&lt;&gt;"",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 s="300" t="str">
        <f>IF(F74&lt;&gt;"",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 s="300" t="str">
        <f>IF(Tabla1[[#This Row],[Fecha Inicio grupo]]="","",IFERROR(VLOOKUP(Tabla1[[#This Row],[Mes de Alta como miembro]],Parámetros!$AM$2:$AN$16,2,0),"01/01/1900"))</f>
        <v/>
      </c>
    </row>
    <row r="75" spans="1:63" s="24" customFormat="1" ht="13.9">
      <c r="A75" s="68">
        <v>68</v>
      </c>
      <c r="B75" s="28"/>
      <c r="C75" s="34"/>
      <c r="D75" s="42"/>
      <c r="E75" s="42"/>
      <c r="F75" s="45"/>
      <c r="G75" s="45"/>
      <c r="H75" s="158"/>
      <c r="I75" s="42"/>
      <c r="J75" s="28"/>
      <c r="K75" s="69"/>
      <c r="L75" s="68"/>
      <c r="M75" s="46"/>
      <c r="N75" s="232" t="str">
        <f ca="1">IF(Tabla1[[#This Row],[Fecha de nac]]="","",IF(Tabla1[[#This Row],[Fecha Finalización]] &gt;=TODAY(), DATEDIF(Tabla1[[#This Row],[Fecha de nac]],TODAY(),"y"), ROUNDDOWN((Tabla1[[#This Row],[Fecha Finalización]] -Tabla1[[#This Row],[Fecha de nac]])/365,0)))</f>
        <v/>
      </c>
      <c r="O75" s="163"/>
      <c r="P75" s="34"/>
      <c r="Q75" s="67"/>
      <c r="R75" s="67"/>
      <c r="S75" s="67"/>
      <c r="T75" s="67"/>
      <c r="U75" s="234" t="str">
        <f>IF(F75="","",Tabla1[[#This Row],[Fecha Inicio grupo]]+3*7-7)</f>
        <v/>
      </c>
      <c r="V75" s="235" t="str">
        <f>IF(F75="","",EDATE(Tabla1[[#This Row],[Fecha Inicio grupo]],3))</f>
        <v/>
      </c>
      <c r="W75" s="29"/>
      <c r="X75" s="29"/>
      <c r="Y75" s="72"/>
      <c r="Z75" s="72"/>
      <c r="AA75" s="72"/>
      <c r="AB75" s="72"/>
      <c r="AC75" s="72"/>
      <c r="AD75" s="72"/>
      <c r="AE75" s="72"/>
      <c r="AF75" s="72"/>
      <c r="AG75" s="72"/>
      <c r="AH75" s="72"/>
      <c r="AI75" s="72"/>
      <c r="AJ75" s="72"/>
      <c r="AK75" s="72"/>
      <c r="AL75" s="72"/>
      <c r="AM75" s="72"/>
      <c r="AN75" s="72"/>
      <c r="AO75" s="139"/>
      <c r="AP75" s="236" t="str">
        <f>IF(F75="","",IFERROR(VLOOKUP(SUBSTITUTE(SUBSTITUTE(Tabla1[[#This Row],[Uso Sistemas]],"T","P"),"N","F"),Parámetros!$M$2:$N$17,2,0),"Completar hasta 3ra sem. para evaluar a Probacionista"))</f>
        <v/>
      </c>
      <c r="AQ75" s="39"/>
      <c r="AR75" s="194"/>
      <c r="AS75" s="39"/>
      <c r="AT75" s="28"/>
      <c r="AU75" s="55"/>
      <c r="AV75" s="55"/>
      <c r="AW75" s="55"/>
      <c r="AX75" s="238" t="str">
        <f>IF(V75="","",EOMONTH(EDATE(Tabla1[[#This Row],[Fecha Finalización]],2),0))</f>
        <v/>
      </c>
      <c r="AY75" s="39"/>
      <c r="AZ75" s="239" t="str">
        <f>IF(V75="","",EOMONTH(EDATE(Tabla1[[#This Row],[Fecha Finalización]],3),0))</f>
        <v/>
      </c>
      <c r="BA75" s="39"/>
      <c r="BB75" s="39"/>
      <c r="BC75" s="229"/>
      <c r="BD75" s="227" t="str">
        <f>IF(F75="","",Tabla1[[#This Row],[sem 01]]&amp;Tabla1[[#This Row],[sem 02]]&amp;Tabla1[[#This Row],[sem 03]])</f>
        <v/>
      </c>
      <c r="BE75" s="228" t="str">
        <f>IF(TRIM(F75)="","",$B$1&amp;"-"&amp;SUBSTITUTE(Tabla1[[#This Row],[Mes Inscrito]]," ","")&amp;"-"&amp;SUBSTITUTE(Tabla1[[#This Row],[Dia de clases Inscrito]]," ","")&amp;"-"&amp;SUBSTITUTE(Tabla1[[#This Row],[Horario Inscrito]]," ","")&amp;"-"&amp;Tabla1[[#This Row],[Fecha Inicio grupo]])</f>
        <v/>
      </c>
      <c r="BF75" s="241" t="str">
        <f>IF(F75="","",Tabla1[[#This Row],[Curso]])</f>
        <v/>
      </c>
      <c r="BG75" s="242" t="str">
        <f>+IF(TRIM(F75)="","",$B$1&amp;"-"&amp;TRIM(Tabla1[[#This Row],[Mes Inscrito]])&amp;"-"&amp;TRIM(Tabla1[[#This Row],[Dia de clases Inscrito]])&amp;"-"&amp;TRIM(Tabla1[[#This Row],[Horario Inscrito]])&amp;"-"&amp;TRIM(Tabla1[[#This Row],[Fecha Inicio grupo]])&amp;"-"&amp;TRIM(Tabla1[[#This Row],[Tipo Incrito]]))</f>
        <v/>
      </c>
      <c r="BH75" s="299" t="str">
        <f>IF(F75="","",OR(IFERROR(SEARCH("CG",Tabla1[[#This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 s="300" t="str">
        <f>IF(F75&lt;&gt;"",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 s="300" t="str">
        <f>IF(F75&lt;&gt;"",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 s="300" t="str">
        <f>IF(Tabla1[[#This Row],[Fecha Inicio grupo]]="","",IFERROR(VLOOKUP(Tabla1[[#This Row],[Mes de Alta como miembro]],Parámetros!$AM$2:$AN$16,2,0),"01/01/1900"))</f>
        <v/>
      </c>
    </row>
    <row r="76" spans="1:63" s="24" customFormat="1" ht="13.9">
      <c r="A76" s="68">
        <v>69</v>
      </c>
      <c r="B76" s="28"/>
      <c r="C76" s="34"/>
      <c r="D76" s="42"/>
      <c r="E76" s="42"/>
      <c r="F76" s="45"/>
      <c r="G76" s="45"/>
      <c r="H76" s="158"/>
      <c r="I76" s="42"/>
      <c r="J76" s="28"/>
      <c r="K76" s="69"/>
      <c r="L76" s="68"/>
      <c r="M76" s="46"/>
      <c r="N76" s="232" t="str">
        <f ca="1">IF(Tabla1[[#This Row],[Fecha de nac]]="","",IF(Tabla1[[#This Row],[Fecha Finalización]] &gt;=TODAY(), DATEDIF(Tabla1[[#This Row],[Fecha de nac]],TODAY(),"y"), ROUNDDOWN((Tabla1[[#This Row],[Fecha Finalización]] -Tabla1[[#This Row],[Fecha de nac]])/365,0)))</f>
        <v/>
      </c>
      <c r="O76" s="163"/>
      <c r="P76" s="34"/>
      <c r="Q76" s="67"/>
      <c r="R76" s="67"/>
      <c r="S76" s="67"/>
      <c r="T76" s="67"/>
      <c r="U76" s="234" t="str">
        <f>IF(F76="","",Tabla1[[#This Row],[Fecha Inicio grupo]]+3*7-7)</f>
        <v/>
      </c>
      <c r="V76" s="235" t="str">
        <f>IF(F76="","",EDATE(Tabla1[[#This Row],[Fecha Inicio grupo]],3))</f>
        <v/>
      </c>
      <c r="W76" s="29"/>
      <c r="X76" s="29"/>
      <c r="Y76" s="72"/>
      <c r="Z76" s="72"/>
      <c r="AA76" s="72"/>
      <c r="AB76" s="72"/>
      <c r="AC76" s="72"/>
      <c r="AD76" s="72"/>
      <c r="AE76" s="72"/>
      <c r="AF76" s="72"/>
      <c r="AG76" s="72"/>
      <c r="AH76" s="72"/>
      <c r="AI76" s="72"/>
      <c r="AJ76" s="72"/>
      <c r="AK76" s="72"/>
      <c r="AL76" s="72"/>
      <c r="AM76" s="72"/>
      <c r="AN76" s="72"/>
      <c r="AO76" s="139"/>
      <c r="AP76" s="236" t="str">
        <f>IF(F76="","",IFERROR(VLOOKUP(SUBSTITUTE(SUBSTITUTE(Tabla1[[#This Row],[Uso Sistemas]],"T","P"),"N","F"),Parámetros!$M$2:$N$17,2,0),"Completar hasta 3ra sem. para evaluar a Probacionista"))</f>
        <v/>
      </c>
      <c r="AQ76" s="39"/>
      <c r="AR76" s="194"/>
      <c r="AS76" s="39"/>
      <c r="AT76" s="28"/>
      <c r="AU76" s="55"/>
      <c r="AV76" s="55"/>
      <c r="AW76" s="55"/>
      <c r="AX76" s="238" t="str">
        <f>IF(V76="","",EOMONTH(EDATE(Tabla1[[#This Row],[Fecha Finalización]],2),0))</f>
        <v/>
      </c>
      <c r="AY76" s="39"/>
      <c r="AZ76" s="239" t="str">
        <f>IF(V76="","",EOMONTH(EDATE(Tabla1[[#This Row],[Fecha Finalización]],3),0))</f>
        <v/>
      </c>
      <c r="BA76" s="39"/>
      <c r="BB76" s="39"/>
      <c r="BC76" s="229"/>
      <c r="BD76" s="227" t="str">
        <f>IF(F76="","",Tabla1[[#This Row],[sem 01]]&amp;Tabla1[[#This Row],[sem 02]]&amp;Tabla1[[#This Row],[sem 03]])</f>
        <v/>
      </c>
      <c r="BE76" s="228" t="str">
        <f>IF(TRIM(F76)="","",$B$1&amp;"-"&amp;SUBSTITUTE(Tabla1[[#This Row],[Mes Inscrito]]," ","")&amp;"-"&amp;SUBSTITUTE(Tabla1[[#This Row],[Dia de clases Inscrito]]," ","")&amp;"-"&amp;SUBSTITUTE(Tabla1[[#This Row],[Horario Inscrito]]," ","")&amp;"-"&amp;Tabla1[[#This Row],[Fecha Inicio grupo]])</f>
        <v/>
      </c>
      <c r="BF76" s="241" t="str">
        <f>IF(F76="","",Tabla1[[#This Row],[Curso]])</f>
        <v/>
      </c>
      <c r="BG76" s="242" t="str">
        <f>+IF(TRIM(F76)="","",$B$1&amp;"-"&amp;TRIM(Tabla1[[#This Row],[Mes Inscrito]])&amp;"-"&amp;TRIM(Tabla1[[#This Row],[Dia de clases Inscrito]])&amp;"-"&amp;TRIM(Tabla1[[#This Row],[Horario Inscrito]])&amp;"-"&amp;TRIM(Tabla1[[#This Row],[Fecha Inicio grupo]])&amp;"-"&amp;TRIM(Tabla1[[#This Row],[Tipo Incrito]]))</f>
        <v/>
      </c>
      <c r="BH76" s="299" t="str">
        <f>IF(F76="","",OR(IFERROR(SEARCH("CG",Tabla1[[#This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 s="300" t="str">
        <f>IF(F76&lt;&gt;"",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 s="300" t="str">
        <f>IF(F76&lt;&gt;"",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 s="300" t="str">
        <f>IF(Tabla1[[#This Row],[Fecha Inicio grupo]]="","",IFERROR(VLOOKUP(Tabla1[[#This Row],[Mes de Alta como miembro]],Parámetros!$AM$2:$AN$16,2,0),"01/01/1900"))</f>
        <v/>
      </c>
    </row>
    <row r="77" spans="1:63" s="24" customFormat="1" ht="13.9">
      <c r="A77" s="68">
        <v>70</v>
      </c>
      <c r="B77" s="28"/>
      <c r="C77" s="34"/>
      <c r="D77" s="42"/>
      <c r="E77" s="64"/>
      <c r="F77" s="45"/>
      <c r="G77" s="45"/>
      <c r="H77" s="158"/>
      <c r="I77" s="42"/>
      <c r="J77" s="28"/>
      <c r="K77" s="69"/>
      <c r="L77" s="68"/>
      <c r="M77" s="46"/>
      <c r="N77" s="232" t="str">
        <f ca="1">IF(Tabla1[[#This Row],[Fecha de nac]]="","",IF(Tabla1[[#This Row],[Fecha Finalización]] &gt;=TODAY(), DATEDIF(Tabla1[[#This Row],[Fecha de nac]],TODAY(),"y"), ROUNDDOWN((Tabla1[[#This Row],[Fecha Finalización]] -Tabla1[[#This Row],[Fecha de nac]])/365,0)))</f>
        <v/>
      </c>
      <c r="O77" s="163"/>
      <c r="P77" s="34"/>
      <c r="Q77" s="67"/>
      <c r="R77" s="67"/>
      <c r="S77" s="67"/>
      <c r="T77" s="67"/>
      <c r="U77" s="234" t="str">
        <f>IF(F77="","",Tabla1[[#This Row],[Fecha Inicio grupo]]+3*7-7)</f>
        <v/>
      </c>
      <c r="V77" s="235" t="str">
        <f>IF(F77="","",EDATE(Tabla1[[#This Row],[Fecha Inicio grupo]],3))</f>
        <v/>
      </c>
      <c r="W77" s="29"/>
      <c r="X77" s="29"/>
      <c r="Y77" s="72"/>
      <c r="Z77" s="72"/>
      <c r="AA77" s="72"/>
      <c r="AB77" s="72"/>
      <c r="AC77" s="72"/>
      <c r="AD77" s="72"/>
      <c r="AE77" s="72"/>
      <c r="AF77" s="72"/>
      <c r="AG77" s="72"/>
      <c r="AH77" s="72"/>
      <c r="AI77" s="72"/>
      <c r="AJ77" s="72"/>
      <c r="AK77" s="72"/>
      <c r="AL77" s="72"/>
      <c r="AM77" s="72"/>
      <c r="AN77" s="72"/>
      <c r="AO77" s="139"/>
      <c r="AP77" s="236" t="str">
        <f>IF(F77="","",IFERROR(VLOOKUP(SUBSTITUTE(SUBSTITUTE(Tabla1[[#This Row],[Uso Sistemas]],"T","P"),"N","F"),Parámetros!$M$2:$N$17,2,0),"Completar hasta 3ra sem. para evaluar a Probacionista"))</f>
        <v/>
      </c>
      <c r="AQ77" s="39"/>
      <c r="AR77" s="194"/>
      <c r="AS77" s="39"/>
      <c r="AT77" s="28"/>
      <c r="AU77" s="55"/>
      <c r="AV77" s="55"/>
      <c r="AW77" s="55"/>
      <c r="AX77" s="238" t="str">
        <f>IF(V77="","",EOMONTH(EDATE(Tabla1[[#This Row],[Fecha Finalización]],2),0))</f>
        <v/>
      </c>
      <c r="AY77" s="39"/>
      <c r="AZ77" s="239" t="str">
        <f>IF(V77="","",EOMONTH(EDATE(Tabla1[[#This Row],[Fecha Finalización]],3),0))</f>
        <v/>
      </c>
      <c r="BA77" s="39"/>
      <c r="BB77" s="39"/>
      <c r="BC77" s="229"/>
      <c r="BD77" s="227" t="str">
        <f>IF(F77="","",Tabla1[[#This Row],[sem 01]]&amp;Tabla1[[#This Row],[sem 02]]&amp;Tabla1[[#This Row],[sem 03]])</f>
        <v/>
      </c>
      <c r="BE77" s="228" t="str">
        <f>IF(TRIM(F77)="","",$B$1&amp;"-"&amp;SUBSTITUTE(Tabla1[[#This Row],[Mes Inscrito]]," ","")&amp;"-"&amp;SUBSTITUTE(Tabla1[[#This Row],[Dia de clases Inscrito]]," ","")&amp;"-"&amp;SUBSTITUTE(Tabla1[[#This Row],[Horario Inscrito]]," ","")&amp;"-"&amp;Tabla1[[#This Row],[Fecha Inicio grupo]])</f>
        <v/>
      </c>
      <c r="BF77" s="241" t="str">
        <f>IF(F77="","",Tabla1[[#This Row],[Curso]])</f>
        <v/>
      </c>
      <c r="BG77" s="242" t="str">
        <f>+IF(TRIM(F77)="","",$B$1&amp;"-"&amp;TRIM(Tabla1[[#This Row],[Mes Inscrito]])&amp;"-"&amp;TRIM(Tabla1[[#This Row],[Dia de clases Inscrito]])&amp;"-"&amp;TRIM(Tabla1[[#This Row],[Horario Inscrito]])&amp;"-"&amp;TRIM(Tabla1[[#This Row],[Fecha Inicio grupo]])&amp;"-"&amp;TRIM(Tabla1[[#This Row],[Tipo Incrito]]))</f>
        <v/>
      </c>
      <c r="BH77" s="299" t="str">
        <f>IF(F77="","",OR(IFERROR(SEARCH("CG",Tabla1[[#This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 s="300" t="str">
        <f>IF(F77&lt;&gt;"",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 s="300" t="str">
        <f>IF(F77&lt;&gt;"",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 s="300" t="str">
        <f>IF(Tabla1[[#This Row],[Fecha Inicio grupo]]="","",IFERROR(VLOOKUP(Tabla1[[#This Row],[Mes de Alta como miembro]],Parámetros!$AM$2:$AN$16,2,0),"01/01/1900"))</f>
        <v/>
      </c>
    </row>
    <row r="78" spans="1:63" s="24" customFormat="1" ht="13.9">
      <c r="A78" s="68">
        <v>71</v>
      </c>
      <c r="B78" s="28"/>
      <c r="C78" s="34"/>
      <c r="D78" s="64"/>
      <c r="E78" s="42"/>
      <c r="F78" s="45"/>
      <c r="G78" s="45"/>
      <c r="H78" s="42"/>
      <c r="I78" s="42"/>
      <c r="J78" s="251"/>
      <c r="K78" s="68"/>
      <c r="L78" s="68"/>
      <c r="M78" s="46"/>
      <c r="N78" s="232" t="str">
        <f ca="1">IF(Tabla1[[#This Row],[Fecha de nac]]="","",IF(Tabla1[[#This Row],[Fecha Finalización]] &gt;=TODAY(), DATEDIF(Tabla1[[#This Row],[Fecha de nac]],TODAY(),"y"), ROUNDDOWN((Tabla1[[#This Row],[Fecha Finalización]] -Tabla1[[#This Row],[Fecha de nac]])/365,0)))</f>
        <v/>
      </c>
      <c r="O78" s="163"/>
      <c r="P78" s="34"/>
      <c r="Q78" s="67"/>
      <c r="R78" s="67"/>
      <c r="S78" s="67"/>
      <c r="T78" s="67"/>
      <c r="U78" s="234" t="str">
        <f>IF(F78="","",Tabla1[[#This Row],[Fecha Inicio grupo]]+3*7-7)</f>
        <v/>
      </c>
      <c r="V78" s="235" t="str">
        <f>IF(F78="","",EDATE(Tabla1[[#This Row],[Fecha Inicio grupo]],3))</f>
        <v/>
      </c>
      <c r="W78" s="29"/>
      <c r="X78" s="29"/>
      <c r="Y78" s="72"/>
      <c r="Z78" s="72"/>
      <c r="AA78" s="72"/>
      <c r="AB78" s="72"/>
      <c r="AC78" s="72"/>
      <c r="AD78" s="72"/>
      <c r="AE78" s="72"/>
      <c r="AF78" s="72"/>
      <c r="AG78" s="72"/>
      <c r="AH78" s="72"/>
      <c r="AI78" s="72"/>
      <c r="AJ78" s="72"/>
      <c r="AK78" s="72"/>
      <c r="AL78" s="72"/>
      <c r="AM78" s="72"/>
      <c r="AN78" s="72"/>
      <c r="AO78" s="139"/>
      <c r="AP78" s="236" t="str">
        <f>IF(F78="","",IFERROR(VLOOKUP(SUBSTITUTE(SUBSTITUTE(Tabla1[[#This Row],[Uso Sistemas]],"T","P"),"N","F"),Parámetros!$M$2:$N$17,2,0),"Completar hasta 3ra sem. para evaluar a Probacionista"))</f>
        <v/>
      </c>
      <c r="AQ78" s="39"/>
      <c r="AR78" s="194"/>
      <c r="AS78" s="39"/>
      <c r="AT78" s="28"/>
      <c r="AU78" s="55"/>
      <c r="AV78" s="55"/>
      <c r="AW78" s="55"/>
      <c r="AX78" s="238" t="str">
        <f>IF(V78="","",EOMONTH(EDATE(Tabla1[[#This Row],[Fecha Finalización]],2),0))</f>
        <v/>
      </c>
      <c r="AY78" s="39"/>
      <c r="AZ78" s="239" t="str">
        <f>IF(V78="","",EOMONTH(EDATE(Tabla1[[#This Row],[Fecha Finalización]],3),0))</f>
        <v/>
      </c>
      <c r="BA78" s="39"/>
      <c r="BB78" s="39"/>
      <c r="BC78" s="229"/>
      <c r="BD78" s="227" t="str">
        <f>IF(F78="","",Tabla1[[#This Row],[sem 01]]&amp;Tabla1[[#This Row],[sem 02]]&amp;Tabla1[[#This Row],[sem 03]])</f>
        <v/>
      </c>
      <c r="BE78" s="228" t="str">
        <f>IF(TRIM(F78)="","",$B$1&amp;"-"&amp;SUBSTITUTE(Tabla1[[#This Row],[Mes Inscrito]]," ","")&amp;"-"&amp;SUBSTITUTE(Tabla1[[#This Row],[Dia de clases Inscrito]]," ","")&amp;"-"&amp;SUBSTITUTE(Tabla1[[#This Row],[Horario Inscrito]]," ","")&amp;"-"&amp;Tabla1[[#This Row],[Fecha Inicio grupo]])</f>
        <v/>
      </c>
      <c r="BF78" s="241" t="str">
        <f>IF(F78="","",Tabla1[[#This Row],[Curso]])</f>
        <v/>
      </c>
      <c r="BG78" s="242" t="str">
        <f>+IF(TRIM(F78)="","",$B$1&amp;"-"&amp;TRIM(Tabla1[[#This Row],[Mes Inscrito]])&amp;"-"&amp;TRIM(Tabla1[[#This Row],[Dia de clases Inscrito]])&amp;"-"&amp;TRIM(Tabla1[[#This Row],[Horario Inscrito]])&amp;"-"&amp;TRIM(Tabla1[[#This Row],[Fecha Inicio grupo]])&amp;"-"&amp;TRIM(Tabla1[[#This Row],[Tipo Incrito]]))</f>
        <v/>
      </c>
      <c r="BH78" s="299" t="str">
        <f>IF(F78="","",OR(IFERROR(SEARCH("CG",Tabla1[[#This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 s="300" t="str">
        <f>IF(F78&lt;&gt;"",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 s="300" t="str">
        <f>IF(F78&lt;&gt;"",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 s="300" t="str">
        <f>IF(Tabla1[[#This Row],[Fecha Inicio grupo]]="","",IFERROR(VLOOKUP(Tabla1[[#This Row],[Mes de Alta como miembro]],Parámetros!$AM$2:$AN$16,2,0),"01/01/1900"))</f>
        <v/>
      </c>
    </row>
    <row r="79" spans="1:63" s="24" customFormat="1" ht="13.9">
      <c r="A79" s="68">
        <v>72</v>
      </c>
      <c r="B79" s="28"/>
      <c r="C79" s="34"/>
      <c r="D79" s="64"/>
      <c r="E79" s="42"/>
      <c r="F79" s="45"/>
      <c r="G79" s="45"/>
      <c r="H79" s="42"/>
      <c r="I79" s="42"/>
      <c r="J79" s="28"/>
      <c r="K79" s="68"/>
      <c r="L79" s="68"/>
      <c r="M79" s="46"/>
      <c r="N79" s="232" t="str">
        <f ca="1">IF(Tabla1[[#This Row],[Fecha de nac]]="","",IF(Tabla1[[#This Row],[Fecha Finalización]] &gt;=TODAY(), DATEDIF(Tabla1[[#This Row],[Fecha de nac]],TODAY(),"y"), ROUNDDOWN((Tabla1[[#This Row],[Fecha Finalización]] -Tabla1[[#This Row],[Fecha de nac]])/365,0)))</f>
        <v/>
      </c>
      <c r="O79" s="163"/>
      <c r="P79" s="34"/>
      <c r="Q79" s="67"/>
      <c r="R79" s="34"/>
      <c r="S79" s="64"/>
      <c r="T79" s="42"/>
      <c r="U79" s="234" t="str">
        <f>IF(F79="","",Tabla1[[#This Row],[Fecha Inicio grupo]]+3*7-7)</f>
        <v/>
      </c>
      <c r="V79" s="235" t="str">
        <f>IF(F79="","",EDATE(Tabla1[[#This Row],[Fecha Inicio grupo]],3))</f>
        <v/>
      </c>
      <c r="W79" s="29"/>
      <c r="X79" s="29"/>
      <c r="Y79" s="72"/>
      <c r="Z79" s="72"/>
      <c r="AA79" s="72"/>
      <c r="AB79" s="72"/>
      <c r="AC79" s="72"/>
      <c r="AD79" s="72"/>
      <c r="AE79" s="72"/>
      <c r="AF79" s="72"/>
      <c r="AG79" s="72"/>
      <c r="AH79" s="72"/>
      <c r="AI79" s="72"/>
      <c r="AJ79" s="72"/>
      <c r="AK79" s="72"/>
      <c r="AL79" s="72"/>
      <c r="AM79" s="72"/>
      <c r="AN79" s="72"/>
      <c r="AO79" s="139"/>
      <c r="AP79" s="236" t="str">
        <f>IF(F79="","",IFERROR(VLOOKUP(SUBSTITUTE(SUBSTITUTE(Tabla1[[#This Row],[Uso Sistemas]],"T","P"),"N","F"),Parámetros!$M$2:$N$17,2,0),"Completar hasta 3ra sem. para evaluar a Probacionista"))</f>
        <v/>
      </c>
      <c r="AQ79" s="39"/>
      <c r="AR79" s="194"/>
      <c r="AS79" s="39"/>
      <c r="AT79" s="28"/>
      <c r="AU79" s="55"/>
      <c r="AV79" s="55"/>
      <c r="AW79" s="55"/>
      <c r="AX79" s="238" t="str">
        <f>IF(V79="","",EOMONTH(EDATE(Tabla1[[#This Row],[Fecha Finalización]],2),0))</f>
        <v/>
      </c>
      <c r="AY79" s="39"/>
      <c r="AZ79" s="239" t="str">
        <f>IF(V79="","",EOMONTH(EDATE(Tabla1[[#This Row],[Fecha Finalización]],3),0))</f>
        <v/>
      </c>
      <c r="BA79" s="39"/>
      <c r="BB79" s="39"/>
      <c r="BC79" s="229"/>
      <c r="BD79" s="227" t="str">
        <f>IF(F79="","",Tabla1[[#This Row],[sem 01]]&amp;Tabla1[[#This Row],[sem 02]]&amp;Tabla1[[#This Row],[sem 03]])</f>
        <v/>
      </c>
      <c r="BE79" s="228" t="str">
        <f>IF(TRIM(F79)="","",$B$1&amp;"-"&amp;SUBSTITUTE(Tabla1[[#This Row],[Mes Inscrito]]," ","")&amp;"-"&amp;SUBSTITUTE(Tabla1[[#This Row],[Dia de clases Inscrito]]," ","")&amp;"-"&amp;SUBSTITUTE(Tabla1[[#This Row],[Horario Inscrito]]," ","")&amp;"-"&amp;Tabla1[[#This Row],[Fecha Inicio grupo]])</f>
        <v/>
      </c>
      <c r="BF79" s="241" t="str">
        <f>IF(F79="","",Tabla1[[#This Row],[Curso]])</f>
        <v/>
      </c>
      <c r="BG79" s="242" t="str">
        <f>+IF(TRIM(F79)="","",$B$1&amp;"-"&amp;TRIM(Tabla1[[#This Row],[Mes Inscrito]])&amp;"-"&amp;TRIM(Tabla1[[#This Row],[Dia de clases Inscrito]])&amp;"-"&amp;TRIM(Tabla1[[#This Row],[Horario Inscrito]])&amp;"-"&amp;TRIM(Tabla1[[#This Row],[Fecha Inicio grupo]])&amp;"-"&amp;TRIM(Tabla1[[#This Row],[Tipo Incrito]]))</f>
        <v/>
      </c>
      <c r="BH79" s="299" t="str">
        <f>IF(F79="","",OR(IFERROR(SEARCH("CG",Tabla1[[#This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 s="300" t="str">
        <f>IF(F79&lt;&gt;"",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 s="300" t="str">
        <f>IF(F79&lt;&gt;"",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 s="300" t="str">
        <f>IF(Tabla1[[#This Row],[Fecha Inicio grupo]]="","",IFERROR(VLOOKUP(Tabla1[[#This Row],[Mes de Alta como miembro]],Parámetros!$AM$2:$AN$16,2,0),"01/01/1900"))</f>
        <v/>
      </c>
    </row>
    <row r="80" spans="1:63" s="24" customFormat="1" ht="13.9">
      <c r="A80" s="68">
        <v>73</v>
      </c>
      <c r="B80" s="28"/>
      <c r="C80" s="34"/>
      <c r="D80" s="64"/>
      <c r="E80" s="42"/>
      <c r="F80" s="45"/>
      <c r="G80" s="45"/>
      <c r="H80" s="42"/>
      <c r="I80" s="42"/>
      <c r="J80" s="28"/>
      <c r="K80" s="69"/>
      <c r="L80" s="68"/>
      <c r="M80" s="46"/>
      <c r="N80" s="232" t="str">
        <f ca="1">IF(Tabla1[[#This Row],[Fecha de nac]]="","",IF(Tabla1[[#This Row],[Fecha Finalización]] &gt;=TODAY(), DATEDIF(Tabla1[[#This Row],[Fecha de nac]],TODAY(),"y"), ROUNDDOWN((Tabla1[[#This Row],[Fecha Finalización]] -Tabla1[[#This Row],[Fecha de nac]])/365,0)))</f>
        <v/>
      </c>
      <c r="O80" s="163"/>
      <c r="P80" s="34"/>
      <c r="Q80" s="67"/>
      <c r="R80" s="67"/>
      <c r="S80" s="67"/>
      <c r="T80" s="67"/>
      <c r="U80" s="234" t="str">
        <f>IF(F80="","",Tabla1[[#This Row],[Fecha Inicio grupo]]+3*7-7)</f>
        <v/>
      </c>
      <c r="V80" s="235" t="str">
        <f>IF(F80="","",EDATE(Tabla1[[#This Row],[Fecha Inicio grupo]],3))</f>
        <v/>
      </c>
      <c r="W80" s="29"/>
      <c r="X80" s="29"/>
      <c r="Y80" s="72"/>
      <c r="Z80" s="72"/>
      <c r="AA80" s="72"/>
      <c r="AB80" s="72"/>
      <c r="AC80" s="72"/>
      <c r="AD80" s="72"/>
      <c r="AE80" s="72"/>
      <c r="AF80" s="72"/>
      <c r="AG80" s="72"/>
      <c r="AH80" s="72"/>
      <c r="AI80" s="72"/>
      <c r="AJ80" s="72"/>
      <c r="AK80" s="72"/>
      <c r="AL80" s="72"/>
      <c r="AM80" s="72"/>
      <c r="AN80" s="72"/>
      <c r="AO80" s="139"/>
      <c r="AP80" s="236" t="str">
        <f>IF(F80="","",IFERROR(VLOOKUP(SUBSTITUTE(SUBSTITUTE(Tabla1[[#This Row],[Uso Sistemas]],"T","P"),"N","F"),Parámetros!$M$2:$N$17,2,0),"Completar hasta 3ra sem. para evaluar a Probacionista"))</f>
        <v/>
      </c>
      <c r="AQ80" s="39"/>
      <c r="AR80" s="194"/>
      <c r="AS80" s="39"/>
      <c r="AT80" s="28"/>
      <c r="AU80" s="55"/>
      <c r="AV80" s="55"/>
      <c r="AW80" s="55"/>
      <c r="AX80" s="238" t="str">
        <f>IF(V80="","",EOMONTH(EDATE(Tabla1[[#This Row],[Fecha Finalización]],2),0))</f>
        <v/>
      </c>
      <c r="AY80" s="39"/>
      <c r="AZ80" s="239" t="str">
        <f>IF(V80="","",EOMONTH(EDATE(Tabla1[[#This Row],[Fecha Finalización]],3),0))</f>
        <v/>
      </c>
      <c r="BA80" s="39"/>
      <c r="BB80" s="39"/>
      <c r="BC80" s="229"/>
      <c r="BD80" s="227" t="str">
        <f>IF(F80="","",Tabla1[[#This Row],[sem 01]]&amp;Tabla1[[#This Row],[sem 02]]&amp;Tabla1[[#This Row],[sem 03]])</f>
        <v/>
      </c>
      <c r="BE80" s="228" t="str">
        <f>IF(TRIM(F80)="","",$B$1&amp;"-"&amp;SUBSTITUTE(Tabla1[[#This Row],[Mes Inscrito]]," ","")&amp;"-"&amp;SUBSTITUTE(Tabla1[[#This Row],[Dia de clases Inscrito]]," ","")&amp;"-"&amp;SUBSTITUTE(Tabla1[[#This Row],[Horario Inscrito]]," ","")&amp;"-"&amp;Tabla1[[#This Row],[Fecha Inicio grupo]])</f>
        <v/>
      </c>
      <c r="BF80" s="241" t="str">
        <f>IF(F80="","",Tabla1[[#This Row],[Curso]])</f>
        <v/>
      </c>
      <c r="BG80" s="242" t="str">
        <f>+IF(TRIM(F80)="","",$B$1&amp;"-"&amp;TRIM(Tabla1[[#This Row],[Mes Inscrito]])&amp;"-"&amp;TRIM(Tabla1[[#This Row],[Dia de clases Inscrito]])&amp;"-"&amp;TRIM(Tabla1[[#This Row],[Horario Inscrito]])&amp;"-"&amp;TRIM(Tabla1[[#This Row],[Fecha Inicio grupo]])&amp;"-"&amp;TRIM(Tabla1[[#This Row],[Tipo Incrito]]))</f>
        <v/>
      </c>
      <c r="BH80" s="299" t="str">
        <f>IF(F80="","",OR(IFERROR(SEARCH("CG",Tabla1[[#This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 s="300" t="str">
        <f>IF(F80&lt;&gt;"",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 s="300" t="str">
        <f>IF(F80&lt;&gt;"",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 s="300" t="str">
        <f>IF(Tabla1[[#This Row],[Fecha Inicio grupo]]="","",IFERROR(VLOOKUP(Tabla1[[#This Row],[Mes de Alta como miembro]],Parámetros!$AM$2:$AN$16,2,0),"01/01/1900"))</f>
        <v/>
      </c>
    </row>
    <row r="81" spans="1:63" s="24" customFormat="1" ht="13.9">
      <c r="A81" s="68">
        <v>74</v>
      </c>
      <c r="B81" s="28"/>
      <c r="C81" s="34"/>
      <c r="D81" s="64"/>
      <c r="E81" s="42"/>
      <c r="F81" s="45"/>
      <c r="G81" s="45"/>
      <c r="H81" s="42"/>
      <c r="I81" s="42"/>
      <c r="J81" s="28"/>
      <c r="K81" s="68"/>
      <c r="L81" s="68"/>
      <c r="M81" s="46"/>
      <c r="N81" s="232" t="str">
        <f ca="1">IF(Tabla1[[#This Row],[Fecha de nac]]="","",IF(Tabla1[[#This Row],[Fecha Finalización]] &gt;=TODAY(), DATEDIF(Tabla1[[#This Row],[Fecha de nac]],TODAY(),"y"), ROUNDDOWN((Tabla1[[#This Row],[Fecha Finalización]] -Tabla1[[#This Row],[Fecha de nac]])/365,0)))</f>
        <v/>
      </c>
      <c r="O81" s="163"/>
      <c r="P81" s="34"/>
      <c r="Q81" s="67"/>
      <c r="R81" s="67"/>
      <c r="S81" s="67"/>
      <c r="T81" s="67"/>
      <c r="U81" s="234" t="str">
        <f>IF(F81="","",Tabla1[[#This Row],[Fecha Inicio grupo]]+3*7-7)</f>
        <v/>
      </c>
      <c r="V81" s="235" t="str">
        <f>IF(F81="","",EDATE(Tabla1[[#This Row],[Fecha Inicio grupo]],3))</f>
        <v/>
      </c>
      <c r="W81" s="29"/>
      <c r="X81" s="29"/>
      <c r="Y81" s="72"/>
      <c r="Z81" s="72"/>
      <c r="AA81" s="72"/>
      <c r="AB81" s="72"/>
      <c r="AC81" s="72"/>
      <c r="AD81" s="72"/>
      <c r="AE81" s="72"/>
      <c r="AF81" s="72"/>
      <c r="AG81" s="72"/>
      <c r="AH81" s="72"/>
      <c r="AI81" s="72"/>
      <c r="AJ81" s="72"/>
      <c r="AK81" s="72"/>
      <c r="AL81" s="72"/>
      <c r="AM81" s="72"/>
      <c r="AN81" s="72"/>
      <c r="AO81" s="139"/>
      <c r="AP81" s="236" t="str">
        <f>IF(F81="","",IFERROR(VLOOKUP(SUBSTITUTE(SUBSTITUTE(Tabla1[[#This Row],[Uso Sistemas]],"T","P"),"N","F"),Parámetros!$M$2:$N$17,2,0),"Completar hasta 3ra sem. para evaluar a Probacionista"))</f>
        <v/>
      </c>
      <c r="AQ81" s="39"/>
      <c r="AR81" s="194"/>
      <c r="AS81" s="39"/>
      <c r="AT81" s="28"/>
      <c r="AU81" s="55"/>
      <c r="AV81" s="55"/>
      <c r="AW81" s="55"/>
      <c r="AX81" s="238" t="str">
        <f>IF(V81="","",EOMONTH(EDATE(Tabla1[[#This Row],[Fecha Finalización]],2),0))</f>
        <v/>
      </c>
      <c r="AY81" s="39"/>
      <c r="AZ81" s="239" t="str">
        <f>IF(V81="","",EOMONTH(EDATE(Tabla1[[#This Row],[Fecha Finalización]],3),0))</f>
        <v/>
      </c>
      <c r="BA81" s="39"/>
      <c r="BB81" s="39"/>
      <c r="BC81" s="229"/>
      <c r="BD81" s="227" t="str">
        <f>IF(F81="","",Tabla1[[#This Row],[sem 01]]&amp;Tabla1[[#This Row],[sem 02]]&amp;Tabla1[[#This Row],[sem 03]])</f>
        <v/>
      </c>
      <c r="BE81" s="228" t="str">
        <f>IF(TRIM(F81)="","",$B$1&amp;"-"&amp;SUBSTITUTE(Tabla1[[#This Row],[Mes Inscrito]]," ","")&amp;"-"&amp;SUBSTITUTE(Tabla1[[#This Row],[Dia de clases Inscrito]]," ","")&amp;"-"&amp;SUBSTITUTE(Tabla1[[#This Row],[Horario Inscrito]]," ","")&amp;"-"&amp;Tabla1[[#This Row],[Fecha Inicio grupo]])</f>
        <v/>
      </c>
      <c r="BF81" s="241" t="str">
        <f>IF(F81="","",Tabla1[[#This Row],[Curso]])</f>
        <v/>
      </c>
      <c r="BG81" s="242" t="str">
        <f>+IF(TRIM(F81)="","",$B$1&amp;"-"&amp;TRIM(Tabla1[[#This Row],[Mes Inscrito]])&amp;"-"&amp;TRIM(Tabla1[[#This Row],[Dia de clases Inscrito]])&amp;"-"&amp;TRIM(Tabla1[[#This Row],[Horario Inscrito]])&amp;"-"&amp;TRIM(Tabla1[[#This Row],[Fecha Inicio grupo]])&amp;"-"&amp;TRIM(Tabla1[[#This Row],[Tipo Incrito]]))</f>
        <v/>
      </c>
      <c r="BH81" s="299" t="str">
        <f>IF(F81="","",OR(IFERROR(SEARCH("CG",Tabla1[[#This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 s="300" t="str">
        <f>IF(F81&lt;&gt;"",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 s="300" t="str">
        <f>IF(F81&lt;&gt;"",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 s="300" t="str">
        <f>IF(Tabla1[[#This Row],[Fecha Inicio grupo]]="","",IFERROR(VLOOKUP(Tabla1[[#This Row],[Mes de Alta como miembro]],Parámetros!$AM$2:$AN$16,2,0),"01/01/1900"))</f>
        <v/>
      </c>
    </row>
    <row r="82" spans="1:63" s="24" customFormat="1" ht="13.9">
      <c r="A82" s="68">
        <v>75</v>
      </c>
      <c r="B82" s="28"/>
      <c r="C82" s="34"/>
      <c r="D82" s="64"/>
      <c r="E82" s="42"/>
      <c r="F82" s="45"/>
      <c r="G82" s="45"/>
      <c r="H82" s="42"/>
      <c r="I82" s="42"/>
      <c r="J82" s="28"/>
      <c r="K82" s="68"/>
      <c r="L82" s="68"/>
      <c r="M82" s="46"/>
      <c r="N82" s="232" t="str">
        <f ca="1">IF(Tabla1[[#This Row],[Fecha de nac]]="","",IF(Tabla1[[#This Row],[Fecha Finalización]] &gt;=TODAY(), DATEDIF(Tabla1[[#This Row],[Fecha de nac]],TODAY(),"y"), ROUNDDOWN((Tabla1[[#This Row],[Fecha Finalización]] -Tabla1[[#This Row],[Fecha de nac]])/365,0)))</f>
        <v/>
      </c>
      <c r="O82" s="163"/>
      <c r="P82" s="34"/>
      <c r="Q82" s="67"/>
      <c r="R82" s="67"/>
      <c r="S82" s="67"/>
      <c r="T82" s="67"/>
      <c r="U82" s="234" t="str">
        <f>IF(F82="","",Tabla1[[#This Row],[Fecha Inicio grupo]]+3*7-7)</f>
        <v/>
      </c>
      <c r="V82" s="235" t="str">
        <f>IF(F82="","",EDATE(Tabla1[[#This Row],[Fecha Inicio grupo]],3))</f>
        <v/>
      </c>
      <c r="W82" s="29"/>
      <c r="X82" s="29"/>
      <c r="Y82" s="72"/>
      <c r="Z82" s="72"/>
      <c r="AA82" s="72"/>
      <c r="AB82" s="72"/>
      <c r="AC82" s="72"/>
      <c r="AD82" s="72"/>
      <c r="AE82" s="72"/>
      <c r="AF82" s="72"/>
      <c r="AG82" s="72"/>
      <c r="AH82" s="72"/>
      <c r="AI82" s="72"/>
      <c r="AJ82" s="72"/>
      <c r="AK82" s="72"/>
      <c r="AL82" s="72"/>
      <c r="AM82" s="72"/>
      <c r="AN82" s="72"/>
      <c r="AO82" s="139"/>
      <c r="AP82" s="236" t="str">
        <f>IF(F82="","",IFERROR(VLOOKUP(SUBSTITUTE(SUBSTITUTE(Tabla1[[#This Row],[Uso Sistemas]],"T","P"),"N","F"),Parámetros!$M$2:$N$17,2,0),"Completar hasta 3ra sem. para evaluar a Probacionista"))</f>
        <v/>
      </c>
      <c r="AQ82" s="39"/>
      <c r="AR82" s="194"/>
      <c r="AS82" s="39"/>
      <c r="AT82" s="28"/>
      <c r="AU82" s="55"/>
      <c r="AV82" s="55"/>
      <c r="AW82" s="55"/>
      <c r="AX82" s="238" t="str">
        <f>IF(V82="","",EOMONTH(EDATE(Tabla1[[#This Row],[Fecha Finalización]],2),0))</f>
        <v/>
      </c>
      <c r="AY82" s="39"/>
      <c r="AZ82" s="239" t="str">
        <f>IF(V82="","",EOMONTH(EDATE(Tabla1[[#This Row],[Fecha Finalización]],3),0))</f>
        <v/>
      </c>
      <c r="BA82" s="39"/>
      <c r="BB82" s="39"/>
      <c r="BC82" s="229"/>
      <c r="BD82" s="227" t="str">
        <f>IF(F82="","",Tabla1[[#This Row],[sem 01]]&amp;Tabla1[[#This Row],[sem 02]]&amp;Tabla1[[#This Row],[sem 03]])</f>
        <v/>
      </c>
      <c r="BE82" s="228" t="str">
        <f>IF(TRIM(F82)="","",$B$1&amp;"-"&amp;SUBSTITUTE(Tabla1[[#This Row],[Mes Inscrito]]," ","")&amp;"-"&amp;SUBSTITUTE(Tabla1[[#This Row],[Dia de clases Inscrito]]," ","")&amp;"-"&amp;SUBSTITUTE(Tabla1[[#This Row],[Horario Inscrito]]," ","")&amp;"-"&amp;Tabla1[[#This Row],[Fecha Inicio grupo]])</f>
        <v/>
      </c>
      <c r="BF82" s="241" t="str">
        <f>IF(F82="","",Tabla1[[#This Row],[Curso]])</f>
        <v/>
      </c>
      <c r="BG82" s="242" t="str">
        <f>+IF(TRIM(F82)="","",$B$1&amp;"-"&amp;TRIM(Tabla1[[#This Row],[Mes Inscrito]])&amp;"-"&amp;TRIM(Tabla1[[#This Row],[Dia de clases Inscrito]])&amp;"-"&amp;TRIM(Tabla1[[#This Row],[Horario Inscrito]])&amp;"-"&amp;TRIM(Tabla1[[#This Row],[Fecha Inicio grupo]])&amp;"-"&amp;TRIM(Tabla1[[#This Row],[Tipo Incrito]]))</f>
        <v/>
      </c>
      <c r="BH82" s="299" t="str">
        <f>IF(F82="","",OR(IFERROR(SEARCH("CG",Tabla1[[#This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 s="300" t="str">
        <f>IF(F82&lt;&gt;"",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 s="300" t="str">
        <f>IF(F82&lt;&gt;"",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 s="300" t="str">
        <f>IF(Tabla1[[#This Row],[Fecha Inicio grupo]]="","",IFERROR(VLOOKUP(Tabla1[[#This Row],[Mes de Alta como miembro]],Parámetros!$AM$2:$AN$16,2,0),"01/01/1900"))</f>
        <v/>
      </c>
    </row>
    <row r="83" spans="1:63" s="24" customFormat="1" ht="13.9">
      <c r="A83" s="68">
        <v>76</v>
      </c>
      <c r="B83" s="28"/>
      <c r="C83" s="34"/>
      <c r="D83" s="64"/>
      <c r="E83" s="42"/>
      <c r="F83" s="45"/>
      <c r="G83" s="45"/>
      <c r="H83" s="42"/>
      <c r="I83" s="42"/>
      <c r="J83" s="28"/>
      <c r="K83" s="68"/>
      <c r="L83" s="68"/>
      <c r="M83" s="46"/>
      <c r="N83" s="232" t="str">
        <f ca="1">IF(Tabla1[[#This Row],[Fecha de nac]]="","",IF(Tabla1[[#This Row],[Fecha Finalización]] &gt;=TODAY(), DATEDIF(Tabla1[[#This Row],[Fecha de nac]],TODAY(),"y"), ROUNDDOWN((Tabla1[[#This Row],[Fecha Finalización]] -Tabla1[[#This Row],[Fecha de nac]])/365,0)))</f>
        <v/>
      </c>
      <c r="O83" s="163"/>
      <c r="P83" s="34"/>
      <c r="Q83" s="67"/>
      <c r="R83" s="67"/>
      <c r="S83" s="67"/>
      <c r="T83" s="67"/>
      <c r="U83" s="234" t="str">
        <f>IF(F83="","",Tabla1[[#This Row],[Fecha Inicio grupo]]+3*7-7)</f>
        <v/>
      </c>
      <c r="V83" s="235" t="str">
        <f>IF(F83="","",EDATE(Tabla1[[#This Row],[Fecha Inicio grupo]],3))</f>
        <v/>
      </c>
      <c r="W83" s="29"/>
      <c r="X83" s="29"/>
      <c r="Y83" s="72"/>
      <c r="Z83" s="72"/>
      <c r="AA83" s="72"/>
      <c r="AB83" s="72"/>
      <c r="AC83" s="72"/>
      <c r="AD83" s="72"/>
      <c r="AE83" s="72"/>
      <c r="AF83" s="72"/>
      <c r="AG83" s="72"/>
      <c r="AH83" s="72"/>
      <c r="AI83" s="72"/>
      <c r="AJ83" s="72"/>
      <c r="AK83" s="72"/>
      <c r="AL83" s="72"/>
      <c r="AM83" s="72"/>
      <c r="AN83" s="72"/>
      <c r="AO83" s="139"/>
      <c r="AP83" s="236" t="str">
        <f>IF(F83="","",IFERROR(VLOOKUP(SUBSTITUTE(SUBSTITUTE(Tabla1[[#This Row],[Uso Sistemas]],"T","P"),"N","F"),Parámetros!$M$2:$N$17,2,0),"Completar hasta 3ra sem. para evaluar a Probacionista"))</f>
        <v/>
      </c>
      <c r="AQ83" s="39"/>
      <c r="AR83" s="194"/>
      <c r="AS83" s="39"/>
      <c r="AT83" s="28"/>
      <c r="AU83" s="55"/>
      <c r="AV83" s="55"/>
      <c r="AW83" s="55"/>
      <c r="AX83" s="238" t="str">
        <f>IF(V83="","",EOMONTH(EDATE(Tabla1[[#This Row],[Fecha Finalización]],2),0))</f>
        <v/>
      </c>
      <c r="AY83" s="39"/>
      <c r="AZ83" s="239" t="str">
        <f>IF(V83="","",EOMONTH(EDATE(Tabla1[[#This Row],[Fecha Finalización]],3),0))</f>
        <v/>
      </c>
      <c r="BA83" s="39"/>
      <c r="BB83" s="39"/>
      <c r="BC83" s="229"/>
      <c r="BD83" s="227" t="str">
        <f>IF(F83="","",Tabla1[[#This Row],[sem 01]]&amp;Tabla1[[#This Row],[sem 02]]&amp;Tabla1[[#This Row],[sem 03]])</f>
        <v/>
      </c>
      <c r="BE83" s="228" t="str">
        <f>IF(TRIM(F83)="","",$B$1&amp;"-"&amp;SUBSTITUTE(Tabla1[[#This Row],[Mes Inscrito]]," ","")&amp;"-"&amp;SUBSTITUTE(Tabla1[[#This Row],[Dia de clases Inscrito]]," ","")&amp;"-"&amp;SUBSTITUTE(Tabla1[[#This Row],[Horario Inscrito]]," ","")&amp;"-"&amp;Tabla1[[#This Row],[Fecha Inicio grupo]])</f>
        <v/>
      </c>
      <c r="BF83" s="241" t="str">
        <f>IF(F83="","",Tabla1[[#This Row],[Curso]])</f>
        <v/>
      </c>
      <c r="BG83" s="242" t="str">
        <f>+IF(TRIM(F83)="","",$B$1&amp;"-"&amp;TRIM(Tabla1[[#This Row],[Mes Inscrito]])&amp;"-"&amp;TRIM(Tabla1[[#This Row],[Dia de clases Inscrito]])&amp;"-"&amp;TRIM(Tabla1[[#This Row],[Horario Inscrito]])&amp;"-"&amp;TRIM(Tabla1[[#This Row],[Fecha Inicio grupo]])&amp;"-"&amp;TRIM(Tabla1[[#This Row],[Tipo Incrito]]))</f>
        <v/>
      </c>
      <c r="BH83" s="299" t="str">
        <f>IF(F83="","",OR(IFERROR(SEARCH("CG",Tabla1[[#This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 s="300" t="str">
        <f>IF(F83&lt;&gt;"",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 s="300" t="str">
        <f>IF(F83&lt;&gt;"",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 s="300" t="str">
        <f>IF(Tabla1[[#This Row],[Fecha Inicio grupo]]="","",IFERROR(VLOOKUP(Tabla1[[#This Row],[Mes de Alta como miembro]],Parámetros!$AM$2:$AN$16,2,0),"01/01/1900"))</f>
        <v/>
      </c>
    </row>
    <row r="84" spans="1:63" s="24" customFormat="1" ht="13.9">
      <c r="A84" s="68">
        <v>77</v>
      </c>
      <c r="B84" s="28"/>
      <c r="C84" s="34"/>
      <c r="D84" s="64"/>
      <c r="E84" s="42"/>
      <c r="F84" s="45"/>
      <c r="G84" s="45"/>
      <c r="H84" s="42"/>
      <c r="I84" s="42"/>
      <c r="J84" s="28"/>
      <c r="K84" s="68"/>
      <c r="L84" s="68"/>
      <c r="M84" s="46"/>
      <c r="N84" s="232" t="str">
        <f ca="1">IF(Tabla1[[#This Row],[Fecha de nac]]="","",IF(Tabla1[[#This Row],[Fecha Finalización]] &gt;=TODAY(), DATEDIF(Tabla1[[#This Row],[Fecha de nac]],TODAY(),"y"), ROUNDDOWN((Tabla1[[#This Row],[Fecha Finalización]] -Tabla1[[#This Row],[Fecha de nac]])/365,0)))</f>
        <v/>
      </c>
      <c r="O84" s="163"/>
      <c r="P84" s="34"/>
      <c r="Q84" s="67"/>
      <c r="R84" s="67"/>
      <c r="S84" s="67"/>
      <c r="T84" s="67"/>
      <c r="U84" s="234" t="str">
        <f>IF(F84="","",Tabla1[[#This Row],[Fecha Inicio grupo]]+3*7-7)</f>
        <v/>
      </c>
      <c r="V84" s="235" t="str">
        <f>IF(F84="","",EDATE(Tabla1[[#This Row],[Fecha Inicio grupo]],3))</f>
        <v/>
      </c>
      <c r="W84" s="29"/>
      <c r="X84" s="29"/>
      <c r="Y84" s="72"/>
      <c r="Z84" s="72"/>
      <c r="AA84" s="72"/>
      <c r="AB84" s="72"/>
      <c r="AC84" s="72"/>
      <c r="AD84" s="72"/>
      <c r="AE84" s="72"/>
      <c r="AF84" s="72"/>
      <c r="AG84" s="72"/>
      <c r="AH84" s="72"/>
      <c r="AI84" s="72"/>
      <c r="AJ84" s="72"/>
      <c r="AK84" s="72"/>
      <c r="AL84" s="72"/>
      <c r="AM84" s="72"/>
      <c r="AN84" s="72"/>
      <c r="AO84" s="139"/>
      <c r="AP84" s="236" t="str">
        <f>IF(F84="","",IFERROR(VLOOKUP(SUBSTITUTE(SUBSTITUTE(Tabla1[[#This Row],[Uso Sistemas]],"T","P"),"N","F"),Parámetros!$M$2:$N$17,2,0),"Completar hasta 3ra sem. para evaluar a Probacionista"))</f>
        <v/>
      </c>
      <c r="AQ84" s="39"/>
      <c r="AR84" s="194"/>
      <c r="AS84" s="39"/>
      <c r="AT84" s="28"/>
      <c r="AU84" s="55"/>
      <c r="AV84" s="55"/>
      <c r="AW84" s="55"/>
      <c r="AX84" s="238" t="str">
        <f>IF(V84="","",EOMONTH(EDATE(Tabla1[[#This Row],[Fecha Finalización]],2),0))</f>
        <v/>
      </c>
      <c r="AY84" s="39"/>
      <c r="AZ84" s="239" t="str">
        <f>IF(V84="","",EOMONTH(EDATE(Tabla1[[#This Row],[Fecha Finalización]],3),0))</f>
        <v/>
      </c>
      <c r="BA84" s="39"/>
      <c r="BB84" s="39"/>
      <c r="BC84" s="229"/>
      <c r="BD84" s="227" t="str">
        <f>IF(F84="","",Tabla1[[#This Row],[sem 01]]&amp;Tabla1[[#This Row],[sem 02]]&amp;Tabla1[[#This Row],[sem 03]])</f>
        <v/>
      </c>
      <c r="BE84" s="228" t="str">
        <f>IF(TRIM(F84)="","",$B$1&amp;"-"&amp;SUBSTITUTE(Tabla1[[#This Row],[Mes Inscrito]]," ","")&amp;"-"&amp;SUBSTITUTE(Tabla1[[#This Row],[Dia de clases Inscrito]]," ","")&amp;"-"&amp;SUBSTITUTE(Tabla1[[#This Row],[Horario Inscrito]]," ","")&amp;"-"&amp;Tabla1[[#This Row],[Fecha Inicio grupo]])</f>
        <v/>
      </c>
      <c r="BF84" s="241" t="str">
        <f>IF(F84="","",Tabla1[[#This Row],[Curso]])</f>
        <v/>
      </c>
      <c r="BG84" s="242" t="str">
        <f>+IF(TRIM(F84)="","",$B$1&amp;"-"&amp;TRIM(Tabla1[[#This Row],[Mes Inscrito]])&amp;"-"&amp;TRIM(Tabla1[[#This Row],[Dia de clases Inscrito]])&amp;"-"&amp;TRIM(Tabla1[[#This Row],[Horario Inscrito]])&amp;"-"&amp;TRIM(Tabla1[[#This Row],[Fecha Inicio grupo]])&amp;"-"&amp;TRIM(Tabla1[[#This Row],[Tipo Incrito]]))</f>
        <v/>
      </c>
      <c r="BH84" s="299" t="str">
        <f>IF(F84="","",OR(IFERROR(SEARCH("CG",Tabla1[[#This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 s="300" t="str">
        <f>IF(F84&lt;&gt;"",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 s="300" t="str">
        <f>IF(F84&lt;&gt;"",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 s="300" t="str">
        <f>IF(Tabla1[[#This Row],[Fecha Inicio grupo]]="","",IFERROR(VLOOKUP(Tabla1[[#This Row],[Mes de Alta como miembro]],Parámetros!$AM$2:$AN$16,2,0),"01/01/1900"))</f>
        <v/>
      </c>
    </row>
    <row r="85" spans="1:63" s="24" customFormat="1" ht="13.9">
      <c r="A85" s="68">
        <v>78</v>
      </c>
      <c r="B85" s="28"/>
      <c r="C85" s="34"/>
      <c r="D85" s="64"/>
      <c r="E85" s="42"/>
      <c r="F85" s="45"/>
      <c r="G85" s="45"/>
      <c r="H85" s="42"/>
      <c r="I85" s="42"/>
      <c r="J85" s="251"/>
      <c r="K85" s="68"/>
      <c r="L85" s="68"/>
      <c r="M85" s="46"/>
      <c r="N85" s="232" t="str">
        <f ca="1">IF(Tabla1[[#This Row],[Fecha de nac]]="","",IF(Tabla1[[#This Row],[Fecha Finalización]] &gt;=TODAY(), DATEDIF(Tabla1[[#This Row],[Fecha de nac]],TODAY(),"y"), ROUNDDOWN((Tabla1[[#This Row],[Fecha Finalización]] -Tabla1[[#This Row],[Fecha de nac]])/365,0)))</f>
        <v/>
      </c>
      <c r="O85" s="163"/>
      <c r="P85" s="34"/>
      <c r="Q85" s="67"/>
      <c r="R85" s="34"/>
      <c r="S85" s="64"/>
      <c r="T85" s="42"/>
      <c r="U85" s="234" t="str">
        <f>IF(F85="","",Tabla1[[#This Row],[Fecha Inicio grupo]]+3*7-7)</f>
        <v/>
      </c>
      <c r="V85" s="235" t="str">
        <f>IF(F85="","",EDATE(Tabla1[[#This Row],[Fecha Inicio grupo]],3))</f>
        <v/>
      </c>
      <c r="W85" s="29"/>
      <c r="X85" s="29"/>
      <c r="Y85" s="72"/>
      <c r="Z85" s="72"/>
      <c r="AA85" s="72"/>
      <c r="AB85" s="72"/>
      <c r="AC85" s="72"/>
      <c r="AD85" s="72"/>
      <c r="AE85" s="72"/>
      <c r="AF85" s="72"/>
      <c r="AG85" s="72"/>
      <c r="AH85" s="72"/>
      <c r="AI85" s="72"/>
      <c r="AJ85" s="72"/>
      <c r="AK85" s="72"/>
      <c r="AL85" s="72"/>
      <c r="AM85" s="72"/>
      <c r="AN85" s="72"/>
      <c r="AO85" s="139"/>
      <c r="AP85" s="236" t="str">
        <f>IF(F85="","",IFERROR(VLOOKUP(SUBSTITUTE(SUBSTITUTE(Tabla1[[#This Row],[Uso Sistemas]],"T","P"),"N","F"),Parámetros!$M$2:$N$17,2,0),"Completar hasta 3ra sem. para evaluar a Probacionista"))</f>
        <v/>
      </c>
      <c r="AQ85" s="39"/>
      <c r="AR85" s="194"/>
      <c r="AS85" s="39"/>
      <c r="AT85" s="28"/>
      <c r="AU85" s="55"/>
      <c r="AV85" s="55"/>
      <c r="AW85" s="55"/>
      <c r="AX85" s="238" t="str">
        <f>IF(V85="","",EOMONTH(EDATE(Tabla1[[#This Row],[Fecha Finalización]],2),0))</f>
        <v/>
      </c>
      <c r="AY85" s="39"/>
      <c r="AZ85" s="239" t="str">
        <f>IF(V85="","",EOMONTH(EDATE(Tabla1[[#This Row],[Fecha Finalización]],3),0))</f>
        <v/>
      </c>
      <c r="BA85" s="39"/>
      <c r="BB85" s="39"/>
      <c r="BC85" s="229"/>
      <c r="BD85" s="227" t="str">
        <f>IF(F85="","",Tabla1[[#This Row],[sem 01]]&amp;Tabla1[[#This Row],[sem 02]]&amp;Tabla1[[#This Row],[sem 03]])</f>
        <v/>
      </c>
      <c r="BE85" s="228" t="str">
        <f>IF(TRIM(F85)="","",$B$1&amp;"-"&amp;SUBSTITUTE(Tabla1[[#This Row],[Mes Inscrito]]," ","")&amp;"-"&amp;SUBSTITUTE(Tabla1[[#This Row],[Dia de clases Inscrito]]," ","")&amp;"-"&amp;SUBSTITUTE(Tabla1[[#This Row],[Horario Inscrito]]," ","")&amp;"-"&amp;Tabla1[[#This Row],[Fecha Inicio grupo]])</f>
        <v/>
      </c>
      <c r="BF85" s="241" t="str">
        <f>IF(F85="","",Tabla1[[#This Row],[Curso]])</f>
        <v/>
      </c>
      <c r="BG85" s="242" t="str">
        <f>+IF(TRIM(F85)="","",$B$1&amp;"-"&amp;TRIM(Tabla1[[#This Row],[Mes Inscrito]])&amp;"-"&amp;TRIM(Tabla1[[#This Row],[Dia de clases Inscrito]])&amp;"-"&amp;TRIM(Tabla1[[#This Row],[Horario Inscrito]])&amp;"-"&amp;TRIM(Tabla1[[#This Row],[Fecha Inicio grupo]])&amp;"-"&amp;TRIM(Tabla1[[#This Row],[Tipo Incrito]]))</f>
        <v/>
      </c>
      <c r="BH85" s="299" t="str">
        <f>IF(F85="","",OR(IFERROR(SEARCH("CG",Tabla1[[#This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 s="300" t="str">
        <f>IF(F85&lt;&gt;"",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 s="300" t="str">
        <f>IF(F85&lt;&gt;"",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 s="300" t="str">
        <f>IF(Tabla1[[#This Row],[Fecha Inicio grupo]]="","",IFERROR(VLOOKUP(Tabla1[[#This Row],[Mes de Alta como miembro]],Parámetros!$AM$2:$AN$16,2,0),"01/01/1900"))</f>
        <v/>
      </c>
    </row>
    <row r="86" spans="1:63" s="24" customFormat="1" ht="13.9">
      <c r="A86" s="68">
        <v>79</v>
      </c>
      <c r="B86" s="28"/>
      <c r="C86" s="34"/>
      <c r="D86" s="64"/>
      <c r="E86" s="42"/>
      <c r="F86" s="45"/>
      <c r="G86" s="45"/>
      <c r="H86" s="42"/>
      <c r="I86" s="42"/>
      <c r="J86" s="28"/>
      <c r="K86" s="68"/>
      <c r="L86" s="68"/>
      <c r="M86" s="46"/>
      <c r="N86" s="232" t="str">
        <f ca="1">IF(Tabla1[[#This Row],[Fecha de nac]]="","",IF(Tabla1[[#This Row],[Fecha Finalización]] &gt;=TODAY(), DATEDIF(Tabla1[[#This Row],[Fecha de nac]],TODAY(),"y"), ROUNDDOWN((Tabla1[[#This Row],[Fecha Finalización]] -Tabla1[[#This Row],[Fecha de nac]])/365,0)))</f>
        <v/>
      </c>
      <c r="O86" s="163"/>
      <c r="P86" s="34"/>
      <c r="Q86" s="67"/>
      <c r="R86" s="34"/>
      <c r="S86" s="64"/>
      <c r="T86" s="42"/>
      <c r="U86" s="234" t="str">
        <f>IF(F86="","",Tabla1[[#This Row],[Fecha Inicio grupo]]+3*7-7)</f>
        <v/>
      </c>
      <c r="V86" s="235" t="str">
        <f>IF(F86="","",EDATE(Tabla1[[#This Row],[Fecha Inicio grupo]],3))</f>
        <v/>
      </c>
      <c r="W86" s="29"/>
      <c r="X86" s="29"/>
      <c r="Y86" s="72"/>
      <c r="Z86" s="72"/>
      <c r="AA86" s="72"/>
      <c r="AB86" s="72"/>
      <c r="AC86" s="72"/>
      <c r="AD86" s="72"/>
      <c r="AE86" s="72"/>
      <c r="AF86" s="72"/>
      <c r="AG86" s="72"/>
      <c r="AH86" s="72"/>
      <c r="AI86" s="72"/>
      <c r="AJ86" s="72"/>
      <c r="AK86" s="72"/>
      <c r="AL86" s="72"/>
      <c r="AM86" s="72"/>
      <c r="AN86" s="72"/>
      <c r="AO86" s="139"/>
      <c r="AP86" s="236" t="str">
        <f>IF(F86="","",IFERROR(VLOOKUP(SUBSTITUTE(SUBSTITUTE(Tabla1[[#This Row],[Uso Sistemas]],"T","P"),"N","F"),Parámetros!$M$2:$N$17,2,0),"Completar hasta 3ra sem. para evaluar a Probacionista"))</f>
        <v/>
      </c>
      <c r="AQ86" s="39"/>
      <c r="AR86" s="194"/>
      <c r="AS86" s="39"/>
      <c r="AT86" s="28"/>
      <c r="AU86" s="55"/>
      <c r="AV86" s="55"/>
      <c r="AW86" s="55"/>
      <c r="AX86" s="238" t="str">
        <f>IF(V86="","",EOMONTH(EDATE(Tabla1[[#This Row],[Fecha Finalización]],2),0))</f>
        <v/>
      </c>
      <c r="AY86" s="39"/>
      <c r="AZ86" s="239" t="str">
        <f>IF(V86="","",EOMONTH(EDATE(Tabla1[[#This Row],[Fecha Finalización]],3),0))</f>
        <v/>
      </c>
      <c r="BA86" s="39"/>
      <c r="BB86" s="39"/>
      <c r="BC86" s="229"/>
      <c r="BD86" s="227" t="str">
        <f>IF(F86="","",Tabla1[[#This Row],[sem 01]]&amp;Tabla1[[#This Row],[sem 02]]&amp;Tabla1[[#This Row],[sem 03]])</f>
        <v/>
      </c>
      <c r="BE86" s="228" t="str">
        <f>IF(TRIM(F86)="","",$B$1&amp;"-"&amp;SUBSTITUTE(Tabla1[[#This Row],[Mes Inscrito]]," ","")&amp;"-"&amp;SUBSTITUTE(Tabla1[[#This Row],[Dia de clases Inscrito]]," ","")&amp;"-"&amp;SUBSTITUTE(Tabla1[[#This Row],[Horario Inscrito]]," ","")&amp;"-"&amp;Tabla1[[#This Row],[Fecha Inicio grupo]])</f>
        <v/>
      </c>
      <c r="BF86" s="241" t="str">
        <f>IF(F86="","",Tabla1[[#This Row],[Curso]])</f>
        <v/>
      </c>
      <c r="BG86" s="242" t="str">
        <f>+IF(TRIM(F86)="","",$B$1&amp;"-"&amp;TRIM(Tabla1[[#This Row],[Mes Inscrito]])&amp;"-"&amp;TRIM(Tabla1[[#This Row],[Dia de clases Inscrito]])&amp;"-"&amp;TRIM(Tabla1[[#This Row],[Horario Inscrito]])&amp;"-"&amp;TRIM(Tabla1[[#This Row],[Fecha Inicio grupo]])&amp;"-"&amp;TRIM(Tabla1[[#This Row],[Tipo Incrito]]))</f>
        <v/>
      </c>
      <c r="BH86" s="299" t="str">
        <f>IF(F86="","",OR(IFERROR(SEARCH("CG",Tabla1[[#This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 s="300" t="str">
        <f>IF(F86&lt;&gt;"",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 s="300" t="str">
        <f>IF(F86&lt;&gt;"",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 s="300" t="str">
        <f>IF(Tabla1[[#This Row],[Fecha Inicio grupo]]="","",IFERROR(VLOOKUP(Tabla1[[#This Row],[Mes de Alta como miembro]],Parámetros!$AM$2:$AN$16,2,0),"01/01/1900"))</f>
        <v/>
      </c>
    </row>
    <row r="87" spans="1:63" s="24" customFormat="1" ht="13.9">
      <c r="A87" s="68">
        <v>80</v>
      </c>
      <c r="B87" s="28"/>
      <c r="C87" s="34"/>
      <c r="D87" s="42"/>
      <c r="E87" s="64"/>
      <c r="F87" s="45"/>
      <c r="G87" s="45"/>
      <c r="H87" s="158"/>
      <c r="I87" s="42"/>
      <c r="J87" s="28"/>
      <c r="K87" s="69"/>
      <c r="L87" s="68"/>
      <c r="M87" s="46"/>
      <c r="N87" s="232" t="str">
        <f ca="1">IF(Tabla1[[#This Row],[Fecha de nac]]="","",IF(Tabla1[[#This Row],[Fecha Finalización]] &gt;=TODAY(), DATEDIF(Tabla1[[#This Row],[Fecha de nac]],TODAY(),"y"), ROUNDDOWN((Tabla1[[#This Row],[Fecha Finalización]] -Tabla1[[#This Row],[Fecha de nac]])/365,0)))</f>
        <v/>
      </c>
      <c r="O87" s="163"/>
      <c r="P87" s="34"/>
      <c r="Q87" s="67"/>
      <c r="R87" s="67"/>
      <c r="S87" s="67"/>
      <c r="T87" s="67"/>
      <c r="U87" s="234" t="str">
        <f>IF(F87="","",Tabla1[[#This Row],[Fecha Inicio grupo]]+3*7-7)</f>
        <v/>
      </c>
      <c r="V87" s="235" t="str">
        <f>IF(F87="","",EDATE(Tabla1[[#This Row],[Fecha Inicio grupo]],3))</f>
        <v/>
      </c>
      <c r="W87" s="29"/>
      <c r="X87" s="29"/>
      <c r="Y87" s="72"/>
      <c r="Z87" s="72"/>
      <c r="AA87" s="72"/>
      <c r="AB87" s="72"/>
      <c r="AC87" s="72"/>
      <c r="AD87" s="72"/>
      <c r="AE87" s="72"/>
      <c r="AF87" s="72"/>
      <c r="AG87" s="72"/>
      <c r="AH87" s="72"/>
      <c r="AI87" s="72"/>
      <c r="AJ87" s="72"/>
      <c r="AK87" s="72"/>
      <c r="AL87" s="72"/>
      <c r="AM87" s="72"/>
      <c r="AN87" s="72"/>
      <c r="AO87" s="139"/>
      <c r="AP87" s="236" t="str">
        <f>IF(F87="","",IFERROR(VLOOKUP(SUBSTITUTE(SUBSTITUTE(Tabla1[[#This Row],[Uso Sistemas]],"T","P"),"N","F"),Parámetros!$M$2:$N$17,2,0),"Completar hasta 3ra sem. para evaluar a Probacionista"))</f>
        <v/>
      </c>
      <c r="AQ87" s="39"/>
      <c r="AR87" s="194"/>
      <c r="AS87" s="39"/>
      <c r="AT87" s="28"/>
      <c r="AU87" s="55"/>
      <c r="AV87" s="55"/>
      <c r="AW87" s="55"/>
      <c r="AX87" s="238" t="str">
        <f>IF(V87="","",EOMONTH(EDATE(Tabla1[[#This Row],[Fecha Finalización]],2),0))</f>
        <v/>
      </c>
      <c r="AY87" s="39"/>
      <c r="AZ87" s="239" t="str">
        <f>IF(V87="","",EOMONTH(EDATE(Tabla1[[#This Row],[Fecha Finalización]],3),0))</f>
        <v/>
      </c>
      <c r="BA87" s="39"/>
      <c r="BB87" s="39"/>
      <c r="BC87" s="229"/>
      <c r="BD87" s="227" t="str">
        <f>IF(F87="","",Tabla1[[#This Row],[sem 01]]&amp;Tabla1[[#This Row],[sem 02]]&amp;Tabla1[[#This Row],[sem 03]])</f>
        <v/>
      </c>
      <c r="BE87" s="228" t="str">
        <f>IF(TRIM(F87)="","",$B$1&amp;"-"&amp;SUBSTITUTE(Tabla1[[#This Row],[Mes Inscrito]]," ","")&amp;"-"&amp;SUBSTITUTE(Tabla1[[#This Row],[Dia de clases Inscrito]]," ","")&amp;"-"&amp;SUBSTITUTE(Tabla1[[#This Row],[Horario Inscrito]]," ","")&amp;"-"&amp;Tabla1[[#This Row],[Fecha Inicio grupo]])</f>
        <v/>
      </c>
      <c r="BF87" s="241" t="str">
        <f>IF(F87="","",Tabla1[[#This Row],[Curso]])</f>
        <v/>
      </c>
      <c r="BG87" s="242" t="str">
        <f>+IF(TRIM(F87)="","",$B$1&amp;"-"&amp;TRIM(Tabla1[[#This Row],[Mes Inscrito]])&amp;"-"&amp;TRIM(Tabla1[[#This Row],[Dia de clases Inscrito]])&amp;"-"&amp;TRIM(Tabla1[[#This Row],[Horario Inscrito]])&amp;"-"&amp;TRIM(Tabla1[[#This Row],[Fecha Inicio grupo]])&amp;"-"&amp;TRIM(Tabla1[[#This Row],[Tipo Incrito]]))</f>
        <v/>
      </c>
      <c r="BH87" s="299" t="str">
        <f>IF(F87="","",OR(IFERROR(SEARCH("CG",Tabla1[[#This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 s="300" t="str">
        <f>IF(F87&lt;&gt;"",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 s="300" t="str">
        <f>IF(F87&lt;&gt;"",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 s="300" t="str">
        <f>IF(Tabla1[[#This Row],[Fecha Inicio grupo]]="","",IFERROR(VLOOKUP(Tabla1[[#This Row],[Mes de Alta como miembro]],Parámetros!$AM$2:$AN$16,2,0),"01/01/1900"))</f>
        <v/>
      </c>
    </row>
    <row r="88" spans="1:63" s="24" customFormat="1" ht="13.9">
      <c r="A88" s="68">
        <v>81</v>
      </c>
      <c r="B88" s="28"/>
      <c r="C88" s="34"/>
      <c r="D88" s="42"/>
      <c r="E88" s="64"/>
      <c r="F88" s="45"/>
      <c r="G88" s="45"/>
      <c r="H88" s="158"/>
      <c r="I88" s="42"/>
      <c r="J88" s="28"/>
      <c r="K88" s="69"/>
      <c r="L88" s="68"/>
      <c r="M88" s="46"/>
      <c r="N88" s="232" t="str">
        <f ca="1">IF(Tabla1[[#This Row],[Fecha de nac]]="","",IF(Tabla1[[#This Row],[Fecha Finalización]] &gt;=TODAY(), DATEDIF(Tabla1[[#This Row],[Fecha de nac]],TODAY(),"y"), ROUNDDOWN((Tabla1[[#This Row],[Fecha Finalización]] -Tabla1[[#This Row],[Fecha de nac]])/365,0)))</f>
        <v/>
      </c>
      <c r="O88" s="163"/>
      <c r="P88" s="34"/>
      <c r="Q88" s="67"/>
      <c r="R88" s="67"/>
      <c r="S88" s="67"/>
      <c r="T88" s="67"/>
      <c r="U88" s="234" t="str">
        <f>IF(F88="","",Tabla1[[#This Row],[Fecha Inicio grupo]]+3*7-7)</f>
        <v/>
      </c>
      <c r="V88" s="235" t="str">
        <f>IF(F88="","",EDATE(Tabla1[[#This Row],[Fecha Inicio grupo]],3))</f>
        <v/>
      </c>
      <c r="W88" s="29"/>
      <c r="X88" s="29"/>
      <c r="Y88" s="72"/>
      <c r="Z88" s="72"/>
      <c r="AA88" s="72"/>
      <c r="AB88" s="72"/>
      <c r="AC88" s="72"/>
      <c r="AD88" s="72"/>
      <c r="AE88" s="72"/>
      <c r="AF88" s="72"/>
      <c r="AG88" s="72"/>
      <c r="AH88" s="72"/>
      <c r="AI88" s="72"/>
      <c r="AJ88" s="72"/>
      <c r="AK88" s="72"/>
      <c r="AL88" s="72"/>
      <c r="AM88" s="72"/>
      <c r="AN88" s="72"/>
      <c r="AO88" s="139"/>
      <c r="AP88" s="236" t="str">
        <f>IF(F88="","",IFERROR(VLOOKUP(SUBSTITUTE(SUBSTITUTE(Tabla1[[#This Row],[Uso Sistemas]],"T","P"),"N","F"),Parámetros!$M$2:$N$17,2,0),"Completar hasta 3ra sem. para evaluar a Probacionista"))</f>
        <v/>
      </c>
      <c r="AQ88" s="39"/>
      <c r="AR88" s="194"/>
      <c r="AS88" s="39"/>
      <c r="AT88" s="28"/>
      <c r="AU88" s="55"/>
      <c r="AV88" s="55"/>
      <c r="AW88" s="55"/>
      <c r="AX88" s="238" t="str">
        <f>IF(V88="","",EOMONTH(EDATE(Tabla1[[#This Row],[Fecha Finalización]],2),0))</f>
        <v/>
      </c>
      <c r="AY88" s="39"/>
      <c r="AZ88" s="239" t="str">
        <f>IF(V88="","",EOMONTH(EDATE(Tabla1[[#This Row],[Fecha Finalización]],3),0))</f>
        <v/>
      </c>
      <c r="BA88" s="39"/>
      <c r="BB88" s="39"/>
      <c r="BC88" s="229"/>
      <c r="BD88" s="227" t="str">
        <f>IF(F88="","",Tabla1[[#This Row],[sem 01]]&amp;Tabla1[[#This Row],[sem 02]]&amp;Tabla1[[#This Row],[sem 03]])</f>
        <v/>
      </c>
      <c r="BE88" s="228" t="str">
        <f>IF(TRIM(F88)="","",$B$1&amp;"-"&amp;SUBSTITUTE(Tabla1[[#This Row],[Mes Inscrito]]," ","")&amp;"-"&amp;SUBSTITUTE(Tabla1[[#This Row],[Dia de clases Inscrito]]," ","")&amp;"-"&amp;SUBSTITUTE(Tabla1[[#This Row],[Horario Inscrito]]," ","")&amp;"-"&amp;Tabla1[[#This Row],[Fecha Inicio grupo]])</f>
        <v/>
      </c>
      <c r="BF88" s="241" t="str">
        <f>IF(F88="","",Tabla1[[#This Row],[Curso]])</f>
        <v/>
      </c>
      <c r="BG88" s="242" t="str">
        <f>+IF(TRIM(F88)="","",$B$1&amp;"-"&amp;TRIM(Tabla1[[#This Row],[Mes Inscrito]])&amp;"-"&amp;TRIM(Tabla1[[#This Row],[Dia de clases Inscrito]])&amp;"-"&amp;TRIM(Tabla1[[#This Row],[Horario Inscrito]])&amp;"-"&amp;TRIM(Tabla1[[#This Row],[Fecha Inicio grupo]])&amp;"-"&amp;TRIM(Tabla1[[#This Row],[Tipo Incrito]]))</f>
        <v/>
      </c>
      <c r="BH88" s="299" t="str">
        <f>IF(F88="","",OR(IFERROR(SEARCH("CG",Tabla1[[#This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 s="300" t="str">
        <f>IF(F88&lt;&gt;"",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 s="300" t="str">
        <f>IF(F88&lt;&gt;"",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 s="300" t="str">
        <f>IF(Tabla1[[#This Row],[Fecha Inicio grupo]]="","",IFERROR(VLOOKUP(Tabla1[[#This Row],[Mes de Alta como miembro]],Parámetros!$AM$2:$AN$16,2,0),"01/01/1900"))</f>
        <v/>
      </c>
    </row>
    <row r="89" spans="1:63" s="24" customFormat="1" ht="13.9">
      <c r="A89" s="68">
        <v>82</v>
      </c>
      <c r="B89" s="28"/>
      <c r="C89" s="34"/>
      <c r="D89" s="42"/>
      <c r="E89" s="64"/>
      <c r="F89" s="45"/>
      <c r="G89" s="45"/>
      <c r="H89" s="158"/>
      <c r="I89" s="42"/>
      <c r="J89" s="28"/>
      <c r="K89" s="69"/>
      <c r="L89" s="68"/>
      <c r="M89" s="46"/>
      <c r="N89" s="232" t="str">
        <f ca="1">IF(Tabla1[[#This Row],[Fecha de nac]]="","",IF(Tabla1[[#This Row],[Fecha Finalización]] &gt;=TODAY(), DATEDIF(Tabla1[[#This Row],[Fecha de nac]],TODAY(),"y"), ROUNDDOWN((Tabla1[[#This Row],[Fecha Finalización]] -Tabla1[[#This Row],[Fecha de nac]])/365,0)))</f>
        <v/>
      </c>
      <c r="O89" s="163"/>
      <c r="P89" s="34"/>
      <c r="Q89" s="67"/>
      <c r="R89" s="67"/>
      <c r="S89" s="67"/>
      <c r="T89" s="67"/>
      <c r="U89" s="234" t="str">
        <f>IF(F89="","",Tabla1[[#This Row],[Fecha Inicio grupo]]+3*7-7)</f>
        <v/>
      </c>
      <c r="V89" s="235" t="str">
        <f>IF(F89="","",EDATE(Tabla1[[#This Row],[Fecha Inicio grupo]],3))</f>
        <v/>
      </c>
      <c r="W89" s="29"/>
      <c r="X89" s="29"/>
      <c r="Y89" s="72"/>
      <c r="Z89" s="72"/>
      <c r="AA89" s="72"/>
      <c r="AB89" s="72"/>
      <c r="AC89" s="72"/>
      <c r="AD89" s="72"/>
      <c r="AE89" s="72"/>
      <c r="AF89" s="72"/>
      <c r="AG89" s="72"/>
      <c r="AH89" s="72"/>
      <c r="AI89" s="72"/>
      <c r="AJ89" s="72"/>
      <c r="AK89" s="72"/>
      <c r="AL89" s="72"/>
      <c r="AM89" s="72"/>
      <c r="AN89" s="72"/>
      <c r="AO89" s="139"/>
      <c r="AP89" s="236" t="str">
        <f>IF(F89="","",IFERROR(VLOOKUP(SUBSTITUTE(SUBSTITUTE(Tabla1[[#This Row],[Uso Sistemas]],"T","P"),"N","F"),Parámetros!$M$2:$N$17,2,0),"Completar hasta 3ra sem. para evaluar a Probacionista"))</f>
        <v/>
      </c>
      <c r="AQ89" s="39"/>
      <c r="AR89" s="194"/>
      <c r="AS89" s="39"/>
      <c r="AT89" s="28"/>
      <c r="AU89" s="55"/>
      <c r="AV89" s="55"/>
      <c r="AW89" s="55"/>
      <c r="AX89" s="238" t="str">
        <f>IF(V89="","",EOMONTH(EDATE(Tabla1[[#This Row],[Fecha Finalización]],2),0))</f>
        <v/>
      </c>
      <c r="AY89" s="39"/>
      <c r="AZ89" s="239" t="str">
        <f>IF(V89="","",EOMONTH(EDATE(Tabla1[[#This Row],[Fecha Finalización]],3),0))</f>
        <v/>
      </c>
      <c r="BA89" s="39"/>
      <c r="BB89" s="39"/>
      <c r="BC89" s="229"/>
      <c r="BD89" s="227" t="str">
        <f>IF(F89="","",Tabla1[[#This Row],[sem 01]]&amp;Tabla1[[#This Row],[sem 02]]&amp;Tabla1[[#This Row],[sem 03]])</f>
        <v/>
      </c>
      <c r="BE89" s="228" t="str">
        <f>IF(TRIM(F89)="","",$B$1&amp;"-"&amp;SUBSTITUTE(Tabla1[[#This Row],[Mes Inscrito]]," ","")&amp;"-"&amp;SUBSTITUTE(Tabla1[[#This Row],[Dia de clases Inscrito]]," ","")&amp;"-"&amp;SUBSTITUTE(Tabla1[[#This Row],[Horario Inscrito]]," ","")&amp;"-"&amp;Tabla1[[#This Row],[Fecha Inicio grupo]])</f>
        <v/>
      </c>
      <c r="BF89" s="241" t="str">
        <f>IF(F89="","",Tabla1[[#This Row],[Curso]])</f>
        <v/>
      </c>
      <c r="BG89" s="242" t="str">
        <f>+IF(TRIM(F89)="","",$B$1&amp;"-"&amp;TRIM(Tabla1[[#This Row],[Mes Inscrito]])&amp;"-"&amp;TRIM(Tabla1[[#This Row],[Dia de clases Inscrito]])&amp;"-"&amp;TRIM(Tabla1[[#This Row],[Horario Inscrito]])&amp;"-"&amp;TRIM(Tabla1[[#This Row],[Fecha Inicio grupo]])&amp;"-"&amp;TRIM(Tabla1[[#This Row],[Tipo Incrito]]))</f>
        <v/>
      </c>
      <c r="BH89" s="299" t="str">
        <f>IF(F89="","",OR(IFERROR(SEARCH("CG",Tabla1[[#This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 s="300" t="str">
        <f>IF(F89&lt;&gt;"",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 s="300" t="str">
        <f>IF(F89&lt;&gt;"",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 s="300" t="str">
        <f>IF(Tabla1[[#This Row],[Fecha Inicio grupo]]="","",IFERROR(VLOOKUP(Tabla1[[#This Row],[Mes de Alta como miembro]],Parámetros!$AM$2:$AN$16,2,0),"01/01/1900"))</f>
        <v/>
      </c>
    </row>
    <row r="90" spans="1:63" s="24" customFormat="1" ht="13.9">
      <c r="A90" s="68">
        <v>83</v>
      </c>
      <c r="B90" s="28"/>
      <c r="C90" s="34"/>
      <c r="D90" s="42"/>
      <c r="E90" s="64"/>
      <c r="F90" s="45"/>
      <c r="G90" s="45"/>
      <c r="H90" s="158"/>
      <c r="I90" s="42"/>
      <c r="J90" s="28"/>
      <c r="K90" s="69"/>
      <c r="L90" s="68"/>
      <c r="M90" s="46"/>
      <c r="N90" s="232" t="str">
        <f ca="1">IF(Tabla1[[#This Row],[Fecha de nac]]="","",IF(Tabla1[[#This Row],[Fecha Finalización]] &gt;=TODAY(), DATEDIF(Tabla1[[#This Row],[Fecha de nac]],TODAY(),"y"), ROUNDDOWN((Tabla1[[#This Row],[Fecha Finalización]] -Tabla1[[#This Row],[Fecha de nac]])/365,0)))</f>
        <v/>
      </c>
      <c r="O90" s="163"/>
      <c r="P90" s="34"/>
      <c r="Q90" s="67"/>
      <c r="R90" s="67"/>
      <c r="S90" s="67"/>
      <c r="T90" s="67"/>
      <c r="U90" s="234" t="str">
        <f>IF(F90="","",Tabla1[[#This Row],[Fecha Inicio grupo]]+3*7-7)</f>
        <v/>
      </c>
      <c r="V90" s="235" t="str">
        <f>IF(F90="","",EDATE(Tabla1[[#This Row],[Fecha Inicio grupo]],3))</f>
        <v/>
      </c>
      <c r="W90" s="29"/>
      <c r="X90" s="29"/>
      <c r="Y90" s="72"/>
      <c r="Z90" s="72"/>
      <c r="AA90" s="72"/>
      <c r="AB90" s="72"/>
      <c r="AC90" s="72"/>
      <c r="AD90" s="72"/>
      <c r="AE90" s="72"/>
      <c r="AF90" s="72"/>
      <c r="AG90" s="72"/>
      <c r="AH90" s="72"/>
      <c r="AI90" s="72"/>
      <c r="AJ90" s="72"/>
      <c r="AK90" s="72"/>
      <c r="AL90" s="72"/>
      <c r="AM90" s="72"/>
      <c r="AN90" s="72"/>
      <c r="AO90" s="139"/>
      <c r="AP90" s="236" t="str">
        <f>IF(F90="","",IFERROR(VLOOKUP(SUBSTITUTE(SUBSTITUTE(Tabla1[[#This Row],[Uso Sistemas]],"T","P"),"N","F"),Parámetros!$M$2:$N$17,2,0),"Completar hasta 3ra sem. para evaluar a Probacionista"))</f>
        <v/>
      </c>
      <c r="AQ90" s="39"/>
      <c r="AR90" s="194"/>
      <c r="AS90" s="39"/>
      <c r="AT90" s="28"/>
      <c r="AU90" s="55"/>
      <c r="AV90" s="55"/>
      <c r="AW90" s="55"/>
      <c r="AX90" s="238" t="str">
        <f>IF(V90="","",EOMONTH(EDATE(Tabla1[[#This Row],[Fecha Finalización]],2),0))</f>
        <v/>
      </c>
      <c r="AY90" s="39"/>
      <c r="AZ90" s="239" t="str">
        <f>IF(V90="","",EOMONTH(EDATE(Tabla1[[#This Row],[Fecha Finalización]],3),0))</f>
        <v/>
      </c>
      <c r="BA90" s="39"/>
      <c r="BB90" s="39"/>
      <c r="BC90" s="229"/>
      <c r="BD90" s="227" t="str">
        <f>IF(F90="","",Tabla1[[#This Row],[sem 01]]&amp;Tabla1[[#This Row],[sem 02]]&amp;Tabla1[[#This Row],[sem 03]])</f>
        <v/>
      </c>
      <c r="BE90" s="228" t="str">
        <f>IF(TRIM(F90)="","",$B$1&amp;"-"&amp;SUBSTITUTE(Tabla1[[#This Row],[Mes Inscrito]]," ","")&amp;"-"&amp;SUBSTITUTE(Tabla1[[#This Row],[Dia de clases Inscrito]]," ","")&amp;"-"&amp;SUBSTITUTE(Tabla1[[#This Row],[Horario Inscrito]]," ","")&amp;"-"&amp;Tabla1[[#This Row],[Fecha Inicio grupo]])</f>
        <v/>
      </c>
      <c r="BF90" s="241" t="str">
        <f>IF(F90="","",Tabla1[[#This Row],[Curso]])</f>
        <v/>
      </c>
      <c r="BG90" s="242" t="str">
        <f>+IF(TRIM(F90)="","",$B$1&amp;"-"&amp;TRIM(Tabla1[[#This Row],[Mes Inscrito]])&amp;"-"&amp;TRIM(Tabla1[[#This Row],[Dia de clases Inscrito]])&amp;"-"&amp;TRIM(Tabla1[[#This Row],[Horario Inscrito]])&amp;"-"&amp;TRIM(Tabla1[[#This Row],[Fecha Inicio grupo]])&amp;"-"&amp;TRIM(Tabla1[[#This Row],[Tipo Incrito]]))</f>
        <v/>
      </c>
      <c r="BH90" s="299" t="str">
        <f>IF(F90="","",OR(IFERROR(SEARCH("CG",Tabla1[[#This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 s="300" t="str">
        <f>IF(F90&lt;&gt;"",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 s="300" t="str">
        <f>IF(F90&lt;&gt;"",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 s="300" t="str">
        <f>IF(Tabla1[[#This Row],[Fecha Inicio grupo]]="","",IFERROR(VLOOKUP(Tabla1[[#This Row],[Mes de Alta como miembro]],Parámetros!$AM$2:$AN$16,2,0),"01/01/1900"))</f>
        <v/>
      </c>
    </row>
    <row r="91" spans="1:63" s="24" customFormat="1" ht="13.9">
      <c r="A91" s="68">
        <v>84</v>
      </c>
      <c r="B91" s="28"/>
      <c r="C91" s="34"/>
      <c r="D91" s="42"/>
      <c r="E91" s="64"/>
      <c r="F91" s="45"/>
      <c r="G91" s="45"/>
      <c r="H91" s="158"/>
      <c r="I91" s="42"/>
      <c r="J91" s="28"/>
      <c r="K91" s="69"/>
      <c r="L91" s="68"/>
      <c r="M91" s="46"/>
      <c r="N91" s="232" t="str">
        <f ca="1">IF(Tabla1[[#This Row],[Fecha de nac]]="","",IF(Tabla1[[#This Row],[Fecha Finalización]] &gt;=TODAY(), DATEDIF(Tabla1[[#This Row],[Fecha de nac]],TODAY(),"y"), ROUNDDOWN((Tabla1[[#This Row],[Fecha Finalización]] -Tabla1[[#This Row],[Fecha de nac]])/365,0)))</f>
        <v/>
      </c>
      <c r="O91" s="163"/>
      <c r="P91" s="34"/>
      <c r="Q91" s="67"/>
      <c r="R91" s="67"/>
      <c r="S91" s="67"/>
      <c r="T91" s="67"/>
      <c r="U91" s="234" t="str">
        <f>IF(F91="","",Tabla1[[#This Row],[Fecha Inicio grupo]]+3*7-7)</f>
        <v/>
      </c>
      <c r="V91" s="235" t="str">
        <f>IF(F91="","",EDATE(Tabla1[[#This Row],[Fecha Inicio grupo]],3))</f>
        <v/>
      </c>
      <c r="W91" s="29"/>
      <c r="X91" s="29"/>
      <c r="Y91" s="72"/>
      <c r="Z91" s="72"/>
      <c r="AA91" s="72"/>
      <c r="AB91" s="72"/>
      <c r="AC91" s="72"/>
      <c r="AD91" s="72"/>
      <c r="AE91" s="72"/>
      <c r="AF91" s="72"/>
      <c r="AG91" s="72"/>
      <c r="AH91" s="72"/>
      <c r="AI91" s="72"/>
      <c r="AJ91" s="72"/>
      <c r="AK91" s="72"/>
      <c r="AL91" s="72"/>
      <c r="AM91" s="72"/>
      <c r="AN91" s="72"/>
      <c r="AO91" s="139"/>
      <c r="AP91" s="236" t="str">
        <f>IF(F91="","",IFERROR(VLOOKUP(SUBSTITUTE(SUBSTITUTE(Tabla1[[#This Row],[Uso Sistemas]],"T","P"),"N","F"),Parámetros!$M$2:$N$17,2,0),"Completar hasta 3ra sem. para evaluar a Probacionista"))</f>
        <v/>
      </c>
      <c r="AQ91" s="39"/>
      <c r="AR91" s="194"/>
      <c r="AS91" s="39"/>
      <c r="AT91" s="28"/>
      <c r="AU91" s="55"/>
      <c r="AV91" s="55"/>
      <c r="AW91" s="55"/>
      <c r="AX91" s="238" t="str">
        <f>IF(V91="","",EOMONTH(EDATE(Tabla1[[#This Row],[Fecha Finalización]],2),0))</f>
        <v/>
      </c>
      <c r="AY91" s="39"/>
      <c r="AZ91" s="239" t="str">
        <f>IF(V91="","",EOMONTH(EDATE(Tabla1[[#This Row],[Fecha Finalización]],3),0))</f>
        <v/>
      </c>
      <c r="BA91" s="39"/>
      <c r="BB91" s="39"/>
      <c r="BC91" s="229"/>
      <c r="BD91" s="227" t="str">
        <f>IF(F91="","",Tabla1[[#This Row],[sem 01]]&amp;Tabla1[[#This Row],[sem 02]]&amp;Tabla1[[#This Row],[sem 03]])</f>
        <v/>
      </c>
      <c r="BE91" s="228" t="str">
        <f>IF(TRIM(F91)="","",$B$1&amp;"-"&amp;SUBSTITUTE(Tabla1[[#This Row],[Mes Inscrito]]," ","")&amp;"-"&amp;SUBSTITUTE(Tabla1[[#This Row],[Dia de clases Inscrito]]," ","")&amp;"-"&amp;SUBSTITUTE(Tabla1[[#This Row],[Horario Inscrito]]," ","")&amp;"-"&amp;Tabla1[[#This Row],[Fecha Inicio grupo]])</f>
        <v/>
      </c>
      <c r="BF91" s="241" t="str">
        <f>IF(F91="","",Tabla1[[#This Row],[Curso]])</f>
        <v/>
      </c>
      <c r="BG91" s="242" t="str">
        <f>+IF(TRIM(F91)="","",$B$1&amp;"-"&amp;TRIM(Tabla1[[#This Row],[Mes Inscrito]])&amp;"-"&amp;TRIM(Tabla1[[#This Row],[Dia de clases Inscrito]])&amp;"-"&amp;TRIM(Tabla1[[#This Row],[Horario Inscrito]])&amp;"-"&amp;TRIM(Tabla1[[#This Row],[Fecha Inicio grupo]])&amp;"-"&amp;TRIM(Tabla1[[#This Row],[Tipo Incrito]]))</f>
        <v/>
      </c>
      <c r="BH91" s="299" t="str">
        <f>IF(F91="","",OR(IFERROR(SEARCH("CG",Tabla1[[#This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 s="300" t="str">
        <f>IF(F91&lt;&gt;"",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 s="300" t="str">
        <f>IF(F91&lt;&gt;"",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 s="300" t="str">
        <f>IF(Tabla1[[#This Row],[Fecha Inicio grupo]]="","",IFERROR(VLOOKUP(Tabla1[[#This Row],[Mes de Alta como miembro]],Parámetros!$AM$2:$AN$16,2,0),"01/01/1900"))</f>
        <v/>
      </c>
    </row>
    <row r="92" spans="1:63" s="24" customFormat="1" ht="13.9">
      <c r="A92" s="68">
        <v>85</v>
      </c>
      <c r="B92" s="28"/>
      <c r="C92" s="34"/>
      <c r="D92" s="42"/>
      <c r="E92" s="64"/>
      <c r="F92" s="45"/>
      <c r="G92" s="45"/>
      <c r="H92" s="158"/>
      <c r="I92" s="42"/>
      <c r="J92" s="28"/>
      <c r="K92" s="69"/>
      <c r="L92" s="68"/>
      <c r="M92" s="46"/>
      <c r="N92" s="232" t="str">
        <f ca="1">IF(Tabla1[[#This Row],[Fecha de nac]]="","",IF(Tabla1[[#This Row],[Fecha Finalización]] &gt;=TODAY(), DATEDIF(Tabla1[[#This Row],[Fecha de nac]],TODAY(),"y"), ROUNDDOWN((Tabla1[[#This Row],[Fecha Finalización]] -Tabla1[[#This Row],[Fecha de nac]])/365,0)))</f>
        <v/>
      </c>
      <c r="O92" s="163"/>
      <c r="P92" s="34"/>
      <c r="Q92" s="67"/>
      <c r="R92" s="67"/>
      <c r="S92" s="67"/>
      <c r="T92" s="67"/>
      <c r="U92" s="234" t="str">
        <f>IF(F92="","",Tabla1[[#This Row],[Fecha Inicio grupo]]+3*7-7)</f>
        <v/>
      </c>
      <c r="V92" s="235" t="str">
        <f>IF(F92="","",EDATE(Tabla1[[#This Row],[Fecha Inicio grupo]],3))</f>
        <v/>
      </c>
      <c r="W92" s="29"/>
      <c r="X92" s="29"/>
      <c r="Y92" s="72"/>
      <c r="Z92" s="72"/>
      <c r="AA92" s="72"/>
      <c r="AB92" s="72"/>
      <c r="AC92" s="72"/>
      <c r="AD92" s="72"/>
      <c r="AE92" s="72"/>
      <c r="AF92" s="72"/>
      <c r="AG92" s="72"/>
      <c r="AH92" s="72"/>
      <c r="AI92" s="72"/>
      <c r="AJ92" s="72"/>
      <c r="AK92" s="72"/>
      <c r="AL92" s="72"/>
      <c r="AM92" s="72"/>
      <c r="AN92" s="72"/>
      <c r="AO92" s="139"/>
      <c r="AP92" s="236" t="str">
        <f>IF(F92="","",IFERROR(VLOOKUP(SUBSTITUTE(SUBSTITUTE(Tabla1[[#This Row],[Uso Sistemas]],"T","P"),"N","F"),Parámetros!$M$2:$N$17,2,0),"Completar hasta 3ra sem. para evaluar a Probacionista"))</f>
        <v/>
      </c>
      <c r="AQ92" s="39"/>
      <c r="AR92" s="194"/>
      <c r="AS92" s="39"/>
      <c r="AT92" s="28"/>
      <c r="AU92" s="55"/>
      <c r="AV92" s="55"/>
      <c r="AW92" s="55"/>
      <c r="AX92" s="238" t="str">
        <f>IF(V92="","",EOMONTH(EDATE(Tabla1[[#This Row],[Fecha Finalización]],2),0))</f>
        <v/>
      </c>
      <c r="AY92" s="39"/>
      <c r="AZ92" s="239" t="str">
        <f>IF(V92="","",EOMONTH(EDATE(Tabla1[[#This Row],[Fecha Finalización]],3),0))</f>
        <v/>
      </c>
      <c r="BA92" s="39"/>
      <c r="BB92" s="39"/>
      <c r="BC92" s="229"/>
      <c r="BD92" s="227" t="str">
        <f>IF(F92="","",Tabla1[[#This Row],[sem 01]]&amp;Tabla1[[#This Row],[sem 02]]&amp;Tabla1[[#This Row],[sem 03]])</f>
        <v/>
      </c>
      <c r="BE92" s="228" t="str">
        <f>IF(TRIM(F92)="","",$B$1&amp;"-"&amp;SUBSTITUTE(Tabla1[[#This Row],[Mes Inscrito]]," ","")&amp;"-"&amp;SUBSTITUTE(Tabla1[[#This Row],[Dia de clases Inscrito]]," ","")&amp;"-"&amp;SUBSTITUTE(Tabla1[[#This Row],[Horario Inscrito]]," ","")&amp;"-"&amp;Tabla1[[#This Row],[Fecha Inicio grupo]])</f>
        <v/>
      </c>
      <c r="BF92" s="241" t="str">
        <f>IF(F92="","",Tabla1[[#This Row],[Curso]])</f>
        <v/>
      </c>
      <c r="BG92" s="242" t="str">
        <f>+IF(TRIM(F92)="","",$B$1&amp;"-"&amp;TRIM(Tabla1[[#This Row],[Mes Inscrito]])&amp;"-"&amp;TRIM(Tabla1[[#This Row],[Dia de clases Inscrito]])&amp;"-"&amp;TRIM(Tabla1[[#This Row],[Horario Inscrito]])&amp;"-"&amp;TRIM(Tabla1[[#This Row],[Fecha Inicio grupo]])&amp;"-"&amp;TRIM(Tabla1[[#This Row],[Tipo Incrito]]))</f>
        <v/>
      </c>
      <c r="BH92" s="299" t="str">
        <f>IF(F92="","",OR(IFERROR(SEARCH("CG",Tabla1[[#This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 s="300" t="str">
        <f>IF(F92&lt;&gt;"",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 s="300" t="str">
        <f>IF(F92&lt;&gt;"",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 s="300" t="str">
        <f>IF(Tabla1[[#This Row],[Fecha Inicio grupo]]="","",IFERROR(VLOOKUP(Tabla1[[#This Row],[Mes de Alta como miembro]],Parámetros!$AM$2:$AN$16,2,0),"01/01/1900"))</f>
        <v/>
      </c>
    </row>
    <row r="93" spans="1:63" s="24" customFormat="1" ht="13.9">
      <c r="A93" s="68">
        <v>86</v>
      </c>
      <c r="B93" s="28"/>
      <c r="C93" s="34"/>
      <c r="D93" s="42"/>
      <c r="E93" s="64"/>
      <c r="F93" s="45"/>
      <c r="G93" s="45"/>
      <c r="H93" s="158"/>
      <c r="I93" s="42"/>
      <c r="J93" s="28"/>
      <c r="K93" s="69"/>
      <c r="L93" s="68"/>
      <c r="M93" s="46"/>
      <c r="N93" s="232" t="str">
        <f ca="1">IF(Tabla1[[#This Row],[Fecha de nac]]="","",IF(Tabla1[[#This Row],[Fecha Finalización]] &gt;=TODAY(), DATEDIF(Tabla1[[#This Row],[Fecha de nac]],TODAY(),"y"), ROUNDDOWN((Tabla1[[#This Row],[Fecha Finalización]] -Tabla1[[#This Row],[Fecha de nac]])/365,0)))</f>
        <v/>
      </c>
      <c r="O93" s="163"/>
      <c r="P93" s="34"/>
      <c r="Q93" s="67"/>
      <c r="R93" s="67"/>
      <c r="S93" s="67"/>
      <c r="T93" s="67"/>
      <c r="U93" s="234" t="str">
        <f>IF(F93="","",Tabla1[[#This Row],[Fecha Inicio grupo]]+3*7-7)</f>
        <v/>
      </c>
      <c r="V93" s="235" t="str">
        <f>IF(F93="","",EDATE(Tabla1[[#This Row],[Fecha Inicio grupo]],3))</f>
        <v/>
      </c>
      <c r="W93" s="29"/>
      <c r="X93" s="29"/>
      <c r="Y93" s="72"/>
      <c r="Z93" s="72"/>
      <c r="AA93" s="72"/>
      <c r="AB93" s="72"/>
      <c r="AC93" s="72"/>
      <c r="AD93" s="72"/>
      <c r="AE93" s="72"/>
      <c r="AF93" s="72"/>
      <c r="AG93" s="72"/>
      <c r="AH93" s="72"/>
      <c r="AI93" s="72"/>
      <c r="AJ93" s="72"/>
      <c r="AK93" s="72"/>
      <c r="AL93" s="72"/>
      <c r="AM93" s="72"/>
      <c r="AN93" s="72"/>
      <c r="AO93" s="139"/>
      <c r="AP93" s="236" t="str">
        <f>IF(F93="","",IFERROR(VLOOKUP(SUBSTITUTE(SUBSTITUTE(Tabla1[[#This Row],[Uso Sistemas]],"T","P"),"N","F"),Parámetros!$M$2:$N$17,2,0),"Completar hasta 3ra sem. para evaluar a Probacionista"))</f>
        <v/>
      </c>
      <c r="AQ93" s="39"/>
      <c r="AR93" s="194"/>
      <c r="AS93" s="39"/>
      <c r="AT93" s="28"/>
      <c r="AU93" s="55"/>
      <c r="AV93" s="55"/>
      <c r="AW93" s="55"/>
      <c r="AX93" s="238" t="str">
        <f>IF(V93="","",EOMONTH(EDATE(Tabla1[[#This Row],[Fecha Finalización]],2),0))</f>
        <v/>
      </c>
      <c r="AY93" s="39"/>
      <c r="AZ93" s="239" t="str">
        <f>IF(V93="","",EOMONTH(EDATE(Tabla1[[#This Row],[Fecha Finalización]],3),0))</f>
        <v/>
      </c>
      <c r="BA93" s="39"/>
      <c r="BB93" s="39"/>
      <c r="BC93" s="229"/>
      <c r="BD93" s="227" t="str">
        <f>IF(F93="","",Tabla1[[#This Row],[sem 01]]&amp;Tabla1[[#This Row],[sem 02]]&amp;Tabla1[[#This Row],[sem 03]])</f>
        <v/>
      </c>
      <c r="BE93" s="228" t="str">
        <f>IF(TRIM(F93)="","",$B$1&amp;"-"&amp;SUBSTITUTE(Tabla1[[#This Row],[Mes Inscrito]]," ","")&amp;"-"&amp;SUBSTITUTE(Tabla1[[#This Row],[Dia de clases Inscrito]]," ","")&amp;"-"&amp;SUBSTITUTE(Tabla1[[#This Row],[Horario Inscrito]]," ","")&amp;"-"&amp;Tabla1[[#This Row],[Fecha Inicio grupo]])</f>
        <v/>
      </c>
      <c r="BF93" s="241" t="str">
        <f>IF(F93="","",Tabla1[[#This Row],[Curso]])</f>
        <v/>
      </c>
      <c r="BG93" s="242" t="str">
        <f>+IF(TRIM(F93)="","",$B$1&amp;"-"&amp;TRIM(Tabla1[[#This Row],[Mes Inscrito]])&amp;"-"&amp;TRIM(Tabla1[[#This Row],[Dia de clases Inscrito]])&amp;"-"&amp;TRIM(Tabla1[[#This Row],[Horario Inscrito]])&amp;"-"&amp;TRIM(Tabla1[[#This Row],[Fecha Inicio grupo]])&amp;"-"&amp;TRIM(Tabla1[[#This Row],[Tipo Incrito]]))</f>
        <v/>
      </c>
      <c r="BH93" s="299" t="str">
        <f>IF(F93="","",OR(IFERROR(SEARCH("CG",Tabla1[[#This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 s="300" t="str">
        <f>IF(F93&lt;&gt;"",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 s="300" t="str">
        <f>IF(F93&lt;&gt;"",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 s="300" t="str">
        <f>IF(Tabla1[[#This Row],[Fecha Inicio grupo]]="","",IFERROR(VLOOKUP(Tabla1[[#This Row],[Mes de Alta como miembro]],Parámetros!$AM$2:$AN$16,2,0),"01/01/1900"))</f>
        <v/>
      </c>
    </row>
    <row r="94" spans="1:63" s="24" customFormat="1" ht="13.9">
      <c r="A94" s="68">
        <v>87</v>
      </c>
      <c r="B94" s="28"/>
      <c r="C94" s="34"/>
      <c r="D94" s="42"/>
      <c r="E94" s="64"/>
      <c r="F94" s="45"/>
      <c r="G94" s="45"/>
      <c r="H94" s="158"/>
      <c r="I94" s="42"/>
      <c r="J94" s="28"/>
      <c r="K94" s="69"/>
      <c r="L94" s="68"/>
      <c r="M94" s="46"/>
      <c r="N94" s="232" t="str">
        <f ca="1">IF(Tabla1[[#This Row],[Fecha de nac]]="","",IF(Tabla1[[#This Row],[Fecha Finalización]] &gt;=TODAY(), DATEDIF(Tabla1[[#This Row],[Fecha de nac]],TODAY(),"y"), ROUNDDOWN((Tabla1[[#This Row],[Fecha Finalización]] -Tabla1[[#This Row],[Fecha de nac]])/365,0)))</f>
        <v/>
      </c>
      <c r="O94" s="163"/>
      <c r="P94" s="34"/>
      <c r="Q94" s="67"/>
      <c r="R94" s="67"/>
      <c r="S94" s="67"/>
      <c r="T94" s="67"/>
      <c r="U94" s="234" t="str">
        <f>IF(F94="","",Tabla1[[#This Row],[Fecha Inicio grupo]]+3*7-7)</f>
        <v/>
      </c>
      <c r="V94" s="235" t="str">
        <f>IF(F94="","",EDATE(Tabla1[[#This Row],[Fecha Inicio grupo]],3))</f>
        <v/>
      </c>
      <c r="W94" s="29"/>
      <c r="X94" s="29"/>
      <c r="Y94" s="72"/>
      <c r="Z94" s="72"/>
      <c r="AA94" s="72"/>
      <c r="AB94" s="72"/>
      <c r="AC94" s="72"/>
      <c r="AD94" s="72"/>
      <c r="AE94" s="72"/>
      <c r="AF94" s="72"/>
      <c r="AG94" s="72"/>
      <c r="AH94" s="72"/>
      <c r="AI94" s="72"/>
      <c r="AJ94" s="72"/>
      <c r="AK94" s="72"/>
      <c r="AL94" s="72"/>
      <c r="AM94" s="72"/>
      <c r="AN94" s="72"/>
      <c r="AO94" s="139"/>
      <c r="AP94" s="236" t="str">
        <f>IF(F94="","",IFERROR(VLOOKUP(SUBSTITUTE(SUBSTITUTE(Tabla1[[#This Row],[Uso Sistemas]],"T","P"),"N","F"),Parámetros!$M$2:$N$17,2,0),"Completar hasta 3ra sem. para evaluar a Probacionista"))</f>
        <v/>
      </c>
      <c r="AQ94" s="39"/>
      <c r="AR94" s="194"/>
      <c r="AS94" s="39"/>
      <c r="AT94" s="28"/>
      <c r="AU94" s="55"/>
      <c r="AV94" s="55"/>
      <c r="AW94" s="55"/>
      <c r="AX94" s="238" t="str">
        <f>IF(V94="","",EOMONTH(EDATE(Tabla1[[#This Row],[Fecha Finalización]],2),0))</f>
        <v/>
      </c>
      <c r="AY94" s="39"/>
      <c r="AZ94" s="239" t="str">
        <f>IF(V94="","",EOMONTH(EDATE(Tabla1[[#This Row],[Fecha Finalización]],3),0))</f>
        <v/>
      </c>
      <c r="BA94" s="39"/>
      <c r="BB94" s="39"/>
      <c r="BC94" s="229"/>
      <c r="BD94" s="227" t="str">
        <f>IF(F94="","",Tabla1[[#This Row],[sem 01]]&amp;Tabla1[[#This Row],[sem 02]]&amp;Tabla1[[#This Row],[sem 03]])</f>
        <v/>
      </c>
      <c r="BE94" s="228" t="str">
        <f>IF(TRIM(F94)="","",$B$1&amp;"-"&amp;SUBSTITUTE(Tabla1[[#This Row],[Mes Inscrito]]," ","")&amp;"-"&amp;SUBSTITUTE(Tabla1[[#This Row],[Dia de clases Inscrito]]," ","")&amp;"-"&amp;SUBSTITUTE(Tabla1[[#This Row],[Horario Inscrito]]," ","")&amp;"-"&amp;Tabla1[[#This Row],[Fecha Inicio grupo]])</f>
        <v/>
      </c>
      <c r="BF94" s="241" t="str">
        <f>IF(F94="","",Tabla1[[#This Row],[Curso]])</f>
        <v/>
      </c>
      <c r="BG94" s="242" t="str">
        <f>+IF(TRIM(F94)="","",$B$1&amp;"-"&amp;TRIM(Tabla1[[#This Row],[Mes Inscrito]])&amp;"-"&amp;TRIM(Tabla1[[#This Row],[Dia de clases Inscrito]])&amp;"-"&amp;TRIM(Tabla1[[#This Row],[Horario Inscrito]])&amp;"-"&amp;TRIM(Tabla1[[#This Row],[Fecha Inicio grupo]])&amp;"-"&amp;TRIM(Tabla1[[#This Row],[Tipo Incrito]]))</f>
        <v/>
      </c>
      <c r="BH94" s="299" t="str">
        <f>IF(F94="","",OR(IFERROR(SEARCH("CG",Tabla1[[#This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 s="300" t="str">
        <f>IF(F94&lt;&gt;"",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 s="300" t="str">
        <f>IF(F94&lt;&gt;"",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 s="300" t="str">
        <f>IF(Tabla1[[#This Row],[Fecha Inicio grupo]]="","",IFERROR(VLOOKUP(Tabla1[[#This Row],[Mes de Alta como miembro]],Parámetros!$AM$2:$AN$16,2,0),"01/01/1900"))</f>
        <v/>
      </c>
    </row>
    <row r="95" spans="1:63" s="24" customFormat="1" ht="13.9">
      <c r="A95" s="68">
        <v>88</v>
      </c>
      <c r="B95" s="28"/>
      <c r="C95" s="34"/>
      <c r="D95" s="42"/>
      <c r="E95" s="64"/>
      <c r="F95" s="45"/>
      <c r="G95" s="45"/>
      <c r="H95" s="158"/>
      <c r="I95" s="42"/>
      <c r="J95" s="28"/>
      <c r="K95" s="69"/>
      <c r="L95" s="68"/>
      <c r="M95" s="46"/>
      <c r="N95" s="232" t="str">
        <f ca="1">IF(Tabla1[[#This Row],[Fecha de nac]]="","",IF(Tabla1[[#This Row],[Fecha Finalización]] &gt;=TODAY(), DATEDIF(Tabla1[[#This Row],[Fecha de nac]],TODAY(),"y"), ROUNDDOWN((Tabla1[[#This Row],[Fecha Finalización]] -Tabla1[[#This Row],[Fecha de nac]])/365,0)))</f>
        <v/>
      </c>
      <c r="O95" s="163"/>
      <c r="P95" s="34"/>
      <c r="Q95" s="67"/>
      <c r="R95" s="67"/>
      <c r="S95" s="67"/>
      <c r="T95" s="67"/>
      <c r="U95" s="234" t="str">
        <f>IF(F95="","",Tabla1[[#This Row],[Fecha Inicio grupo]]+3*7-7)</f>
        <v/>
      </c>
      <c r="V95" s="235" t="str">
        <f>IF(F95="","",EDATE(Tabla1[[#This Row],[Fecha Inicio grupo]],3))</f>
        <v/>
      </c>
      <c r="W95" s="29"/>
      <c r="X95" s="29"/>
      <c r="Y95" s="72"/>
      <c r="Z95" s="72"/>
      <c r="AA95" s="72"/>
      <c r="AB95" s="72"/>
      <c r="AC95" s="72"/>
      <c r="AD95" s="72"/>
      <c r="AE95" s="72"/>
      <c r="AF95" s="72"/>
      <c r="AG95" s="72"/>
      <c r="AH95" s="72"/>
      <c r="AI95" s="72"/>
      <c r="AJ95" s="72"/>
      <c r="AK95" s="72"/>
      <c r="AL95" s="72"/>
      <c r="AM95" s="72"/>
      <c r="AN95" s="72"/>
      <c r="AO95" s="139"/>
      <c r="AP95" s="236" t="str">
        <f>IF(F95="","",IFERROR(VLOOKUP(SUBSTITUTE(SUBSTITUTE(Tabla1[[#This Row],[Uso Sistemas]],"T","P"),"N","F"),Parámetros!$M$2:$N$17,2,0),"Completar hasta 3ra sem. para evaluar a Probacionista"))</f>
        <v/>
      </c>
      <c r="AQ95" s="39"/>
      <c r="AR95" s="194"/>
      <c r="AS95" s="39"/>
      <c r="AT95" s="28"/>
      <c r="AU95" s="55"/>
      <c r="AV95" s="55"/>
      <c r="AW95" s="55"/>
      <c r="AX95" s="238" t="str">
        <f>IF(V95="","",EOMONTH(EDATE(Tabla1[[#This Row],[Fecha Finalización]],2),0))</f>
        <v/>
      </c>
      <c r="AY95" s="39"/>
      <c r="AZ95" s="239" t="str">
        <f>IF(V95="","",EOMONTH(EDATE(Tabla1[[#This Row],[Fecha Finalización]],3),0))</f>
        <v/>
      </c>
      <c r="BA95" s="39"/>
      <c r="BB95" s="39"/>
      <c r="BC95" s="229"/>
      <c r="BD95" s="227" t="str">
        <f>IF(F95="","",Tabla1[[#This Row],[sem 01]]&amp;Tabla1[[#This Row],[sem 02]]&amp;Tabla1[[#This Row],[sem 03]])</f>
        <v/>
      </c>
      <c r="BE95" s="228" t="str">
        <f>IF(TRIM(F95)="","",$B$1&amp;"-"&amp;SUBSTITUTE(Tabla1[[#This Row],[Mes Inscrito]]," ","")&amp;"-"&amp;SUBSTITUTE(Tabla1[[#This Row],[Dia de clases Inscrito]]," ","")&amp;"-"&amp;SUBSTITUTE(Tabla1[[#This Row],[Horario Inscrito]]," ","")&amp;"-"&amp;Tabla1[[#This Row],[Fecha Inicio grupo]])</f>
        <v/>
      </c>
      <c r="BF95" s="241" t="str">
        <f>IF(F95="","",Tabla1[[#This Row],[Curso]])</f>
        <v/>
      </c>
      <c r="BG95" s="242" t="str">
        <f>+IF(TRIM(F95)="","",$B$1&amp;"-"&amp;TRIM(Tabla1[[#This Row],[Mes Inscrito]])&amp;"-"&amp;TRIM(Tabla1[[#This Row],[Dia de clases Inscrito]])&amp;"-"&amp;TRIM(Tabla1[[#This Row],[Horario Inscrito]])&amp;"-"&amp;TRIM(Tabla1[[#This Row],[Fecha Inicio grupo]])&amp;"-"&amp;TRIM(Tabla1[[#This Row],[Tipo Incrito]]))</f>
        <v/>
      </c>
      <c r="BH95" s="299" t="str">
        <f>IF(F95="","",OR(IFERROR(SEARCH("CG",Tabla1[[#This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 s="300" t="str">
        <f>IF(F95&lt;&gt;"",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 s="300" t="str">
        <f>IF(F95&lt;&gt;"",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 s="300" t="str">
        <f>IF(Tabla1[[#This Row],[Fecha Inicio grupo]]="","",IFERROR(VLOOKUP(Tabla1[[#This Row],[Mes de Alta como miembro]],Parámetros!$AM$2:$AN$16,2,0),"01/01/1900"))</f>
        <v/>
      </c>
    </row>
    <row r="96" spans="1:63" s="24" customFormat="1" ht="13.9">
      <c r="A96" s="68">
        <v>89</v>
      </c>
      <c r="B96" s="28"/>
      <c r="C96" s="34"/>
      <c r="D96" s="42"/>
      <c r="E96" s="64"/>
      <c r="F96" s="45"/>
      <c r="G96" s="45"/>
      <c r="H96" s="158"/>
      <c r="I96" s="42"/>
      <c r="J96" s="28"/>
      <c r="K96" s="69"/>
      <c r="L96" s="68"/>
      <c r="M96" s="46"/>
      <c r="N96" s="232" t="str">
        <f ca="1">IF(Tabla1[[#This Row],[Fecha de nac]]="","",IF(Tabla1[[#This Row],[Fecha Finalización]] &gt;=TODAY(), DATEDIF(Tabla1[[#This Row],[Fecha de nac]],TODAY(),"y"), ROUNDDOWN((Tabla1[[#This Row],[Fecha Finalización]] -Tabla1[[#This Row],[Fecha de nac]])/365,0)))</f>
        <v/>
      </c>
      <c r="O96" s="163"/>
      <c r="P96" s="34"/>
      <c r="Q96" s="67"/>
      <c r="R96" s="67"/>
      <c r="S96" s="67"/>
      <c r="T96" s="67"/>
      <c r="U96" s="234" t="str">
        <f>IF(F96="","",Tabla1[[#This Row],[Fecha Inicio grupo]]+3*7-7)</f>
        <v/>
      </c>
      <c r="V96" s="235" t="str">
        <f>IF(F96="","",EDATE(Tabla1[[#This Row],[Fecha Inicio grupo]],3))</f>
        <v/>
      </c>
      <c r="W96" s="29"/>
      <c r="X96" s="29"/>
      <c r="Y96" s="72"/>
      <c r="Z96" s="72"/>
      <c r="AA96" s="72"/>
      <c r="AB96" s="72"/>
      <c r="AC96" s="72"/>
      <c r="AD96" s="72"/>
      <c r="AE96" s="72"/>
      <c r="AF96" s="72"/>
      <c r="AG96" s="72"/>
      <c r="AH96" s="72"/>
      <c r="AI96" s="72"/>
      <c r="AJ96" s="72"/>
      <c r="AK96" s="72"/>
      <c r="AL96" s="72"/>
      <c r="AM96" s="72"/>
      <c r="AN96" s="72"/>
      <c r="AO96" s="139"/>
      <c r="AP96" s="236" t="str">
        <f>IF(F96="","",IFERROR(VLOOKUP(SUBSTITUTE(SUBSTITUTE(Tabla1[[#This Row],[Uso Sistemas]],"T","P"),"N","F"),Parámetros!$M$2:$N$17,2,0),"Completar hasta 3ra sem. para evaluar a Probacionista"))</f>
        <v/>
      </c>
      <c r="AQ96" s="39"/>
      <c r="AR96" s="194"/>
      <c r="AS96" s="39"/>
      <c r="AT96" s="28"/>
      <c r="AU96" s="55"/>
      <c r="AV96" s="55"/>
      <c r="AW96" s="55"/>
      <c r="AX96" s="238" t="str">
        <f>IF(V96="","",EOMONTH(EDATE(Tabla1[[#This Row],[Fecha Finalización]],2),0))</f>
        <v/>
      </c>
      <c r="AY96" s="39"/>
      <c r="AZ96" s="239" t="str">
        <f>IF(V96="","",EOMONTH(EDATE(Tabla1[[#This Row],[Fecha Finalización]],3),0))</f>
        <v/>
      </c>
      <c r="BA96" s="39"/>
      <c r="BB96" s="39"/>
      <c r="BC96" s="229"/>
      <c r="BD96" s="227" t="str">
        <f>IF(F96="","",Tabla1[[#This Row],[sem 01]]&amp;Tabla1[[#This Row],[sem 02]]&amp;Tabla1[[#This Row],[sem 03]])</f>
        <v/>
      </c>
      <c r="BE96" s="228" t="str">
        <f>IF(TRIM(F96)="","",$B$1&amp;"-"&amp;SUBSTITUTE(Tabla1[[#This Row],[Mes Inscrito]]," ","")&amp;"-"&amp;SUBSTITUTE(Tabla1[[#This Row],[Dia de clases Inscrito]]," ","")&amp;"-"&amp;SUBSTITUTE(Tabla1[[#This Row],[Horario Inscrito]]," ","")&amp;"-"&amp;Tabla1[[#This Row],[Fecha Inicio grupo]])</f>
        <v/>
      </c>
      <c r="BF96" s="241" t="str">
        <f>IF(F96="","",Tabla1[[#This Row],[Curso]])</f>
        <v/>
      </c>
      <c r="BG96" s="242" t="str">
        <f>+IF(TRIM(F96)="","",$B$1&amp;"-"&amp;TRIM(Tabla1[[#This Row],[Mes Inscrito]])&amp;"-"&amp;TRIM(Tabla1[[#This Row],[Dia de clases Inscrito]])&amp;"-"&amp;TRIM(Tabla1[[#This Row],[Horario Inscrito]])&amp;"-"&amp;TRIM(Tabla1[[#This Row],[Fecha Inicio grupo]])&amp;"-"&amp;TRIM(Tabla1[[#This Row],[Tipo Incrito]]))</f>
        <v/>
      </c>
      <c r="BH96" s="299" t="str">
        <f>IF(F96="","",OR(IFERROR(SEARCH("CG",Tabla1[[#This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 s="300" t="str">
        <f>IF(F96&lt;&gt;"",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 s="300" t="str">
        <f>IF(F96&lt;&gt;"",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 s="300" t="str">
        <f>IF(Tabla1[[#This Row],[Fecha Inicio grupo]]="","",IFERROR(VLOOKUP(Tabla1[[#This Row],[Mes de Alta como miembro]],Parámetros!$AM$2:$AN$16,2,0),"01/01/1900"))</f>
        <v/>
      </c>
    </row>
    <row r="97" spans="1:63" s="24" customFormat="1" ht="13.9">
      <c r="A97" s="68">
        <v>90</v>
      </c>
      <c r="B97" s="28"/>
      <c r="C97" s="34"/>
      <c r="D97" s="42"/>
      <c r="E97" s="64"/>
      <c r="F97" s="45"/>
      <c r="G97" s="45"/>
      <c r="H97" s="158"/>
      <c r="I97" s="42"/>
      <c r="J97" s="28"/>
      <c r="K97" s="69"/>
      <c r="L97" s="68"/>
      <c r="M97" s="46"/>
      <c r="N97" s="232" t="str">
        <f ca="1">IF(Tabla1[[#This Row],[Fecha de nac]]="","",IF(Tabla1[[#This Row],[Fecha Finalización]] &gt;=TODAY(), DATEDIF(Tabla1[[#This Row],[Fecha de nac]],TODAY(),"y"), ROUNDDOWN((Tabla1[[#This Row],[Fecha Finalización]] -Tabla1[[#This Row],[Fecha de nac]])/365,0)))</f>
        <v/>
      </c>
      <c r="O97" s="163"/>
      <c r="P97" s="34"/>
      <c r="Q97" s="67"/>
      <c r="R97" s="67"/>
      <c r="S97" s="67"/>
      <c r="T97" s="67"/>
      <c r="U97" s="234" t="str">
        <f>IF(F97="","",Tabla1[[#This Row],[Fecha Inicio grupo]]+3*7-7)</f>
        <v/>
      </c>
      <c r="V97" s="235" t="str">
        <f>IF(F97="","",EDATE(Tabla1[[#This Row],[Fecha Inicio grupo]],3))</f>
        <v/>
      </c>
      <c r="W97" s="29"/>
      <c r="X97" s="29"/>
      <c r="Y97" s="72"/>
      <c r="Z97" s="72"/>
      <c r="AA97" s="72"/>
      <c r="AB97" s="72"/>
      <c r="AC97" s="72"/>
      <c r="AD97" s="72"/>
      <c r="AE97" s="72"/>
      <c r="AF97" s="72"/>
      <c r="AG97" s="72"/>
      <c r="AH97" s="72"/>
      <c r="AI97" s="72"/>
      <c r="AJ97" s="72"/>
      <c r="AK97" s="72"/>
      <c r="AL97" s="72"/>
      <c r="AM97" s="72"/>
      <c r="AN97" s="72"/>
      <c r="AO97" s="139"/>
      <c r="AP97" s="236" t="str">
        <f>IF(F97="","",IFERROR(VLOOKUP(SUBSTITUTE(SUBSTITUTE(Tabla1[[#This Row],[Uso Sistemas]],"T","P"),"N","F"),Parámetros!$M$2:$N$17,2,0),"Completar hasta 3ra sem. para evaluar a Probacionista"))</f>
        <v/>
      </c>
      <c r="AQ97" s="39"/>
      <c r="AR97" s="194"/>
      <c r="AS97" s="39"/>
      <c r="AT97" s="28"/>
      <c r="AU97" s="55"/>
      <c r="AV97" s="55"/>
      <c r="AW97" s="55"/>
      <c r="AX97" s="238" t="str">
        <f>IF(V97="","",EOMONTH(EDATE(Tabla1[[#This Row],[Fecha Finalización]],2),0))</f>
        <v/>
      </c>
      <c r="AY97" s="39"/>
      <c r="AZ97" s="239" t="str">
        <f>IF(V97="","",EOMONTH(EDATE(Tabla1[[#This Row],[Fecha Finalización]],3),0))</f>
        <v/>
      </c>
      <c r="BA97" s="39"/>
      <c r="BB97" s="39"/>
      <c r="BC97" s="229"/>
      <c r="BD97" s="227" t="str">
        <f>IF(F97="","",Tabla1[[#This Row],[sem 01]]&amp;Tabla1[[#This Row],[sem 02]]&amp;Tabla1[[#This Row],[sem 03]])</f>
        <v/>
      </c>
      <c r="BE97" s="228" t="str">
        <f>IF(TRIM(F97)="","",$B$1&amp;"-"&amp;SUBSTITUTE(Tabla1[[#This Row],[Mes Inscrito]]," ","")&amp;"-"&amp;SUBSTITUTE(Tabla1[[#This Row],[Dia de clases Inscrito]]," ","")&amp;"-"&amp;SUBSTITUTE(Tabla1[[#This Row],[Horario Inscrito]]," ","")&amp;"-"&amp;Tabla1[[#This Row],[Fecha Inicio grupo]])</f>
        <v/>
      </c>
      <c r="BF97" s="241" t="str">
        <f>IF(F97="","",Tabla1[[#This Row],[Curso]])</f>
        <v/>
      </c>
      <c r="BG97" s="242" t="str">
        <f>+IF(TRIM(F97)="","",$B$1&amp;"-"&amp;TRIM(Tabla1[[#This Row],[Mes Inscrito]])&amp;"-"&amp;TRIM(Tabla1[[#This Row],[Dia de clases Inscrito]])&amp;"-"&amp;TRIM(Tabla1[[#This Row],[Horario Inscrito]])&amp;"-"&amp;TRIM(Tabla1[[#This Row],[Fecha Inicio grupo]])&amp;"-"&amp;TRIM(Tabla1[[#This Row],[Tipo Incrito]]))</f>
        <v/>
      </c>
      <c r="BH97" s="299" t="str">
        <f>IF(F97="","",OR(IFERROR(SEARCH("CG",Tabla1[[#This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 s="300" t="str">
        <f>IF(F97&lt;&gt;"",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 s="300" t="str">
        <f>IF(F97&lt;&gt;"",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 s="300" t="str">
        <f>IF(Tabla1[[#This Row],[Fecha Inicio grupo]]="","",IFERROR(VLOOKUP(Tabla1[[#This Row],[Mes de Alta como miembro]],Parámetros!$AM$2:$AN$16,2,0),"01/01/1900"))</f>
        <v/>
      </c>
    </row>
    <row r="98" spans="1:63" s="24" customFormat="1" ht="13.9">
      <c r="A98" s="68">
        <v>91</v>
      </c>
      <c r="B98" s="28"/>
      <c r="C98" s="34"/>
      <c r="D98" s="42"/>
      <c r="E98" s="64"/>
      <c r="F98" s="45"/>
      <c r="G98" s="45"/>
      <c r="H98" s="158"/>
      <c r="I98" s="42"/>
      <c r="J98" s="28"/>
      <c r="K98" s="69"/>
      <c r="L98" s="68"/>
      <c r="M98" s="46"/>
      <c r="N98" s="232" t="str">
        <f ca="1">IF(Tabla1[[#This Row],[Fecha de nac]]="","",IF(Tabla1[[#This Row],[Fecha Finalización]] &gt;=TODAY(), DATEDIF(Tabla1[[#This Row],[Fecha de nac]],TODAY(),"y"), ROUNDDOWN((Tabla1[[#This Row],[Fecha Finalización]] -Tabla1[[#This Row],[Fecha de nac]])/365,0)))</f>
        <v/>
      </c>
      <c r="O98" s="163"/>
      <c r="P98" s="34"/>
      <c r="Q98" s="67"/>
      <c r="R98" s="67"/>
      <c r="S98" s="67"/>
      <c r="T98" s="67"/>
      <c r="U98" s="234" t="str">
        <f>IF(F98="","",Tabla1[[#This Row],[Fecha Inicio grupo]]+3*7-7)</f>
        <v/>
      </c>
      <c r="V98" s="235" t="str">
        <f>IF(F98="","",EDATE(Tabla1[[#This Row],[Fecha Inicio grupo]],3))</f>
        <v/>
      </c>
      <c r="W98" s="29"/>
      <c r="X98" s="29"/>
      <c r="Y98" s="72"/>
      <c r="Z98" s="72"/>
      <c r="AA98" s="72"/>
      <c r="AB98" s="72"/>
      <c r="AC98" s="72"/>
      <c r="AD98" s="72"/>
      <c r="AE98" s="72"/>
      <c r="AF98" s="72"/>
      <c r="AG98" s="72"/>
      <c r="AH98" s="72"/>
      <c r="AI98" s="72"/>
      <c r="AJ98" s="72"/>
      <c r="AK98" s="72"/>
      <c r="AL98" s="72"/>
      <c r="AM98" s="72"/>
      <c r="AN98" s="72"/>
      <c r="AO98" s="139"/>
      <c r="AP98" s="236" t="str">
        <f>IF(F98="","",IFERROR(VLOOKUP(SUBSTITUTE(SUBSTITUTE(Tabla1[[#This Row],[Uso Sistemas]],"T","P"),"N","F"),Parámetros!$M$2:$N$17,2,0),"Completar hasta 3ra sem. para evaluar a Probacionista"))</f>
        <v/>
      </c>
      <c r="AQ98" s="39"/>
      <c r="AR98" s="194"/>
      <c r="AS98" s="39"/>
      <c r="AT98" s="28"/>
      <c r="AU98" s="55"/>
      <c r="AV98" s="55"/>
      <c r="AW98" s="55"/>
      <c r="AX98" s="238" t="str">
        <f>IF(V98="","",EOMONTH(EDATE(Tabla1[[#This Row],[Fecha Finalización]],2),0))</f>
        <v/>
      </c>
      <c r="AY98" s="39"/>
      <c r="AZ98" s="239" t="str">
        <f>IF(V98="","",EOMONTH(EDATE(Tabla1[[#This Row],[Fecha Finalización]],3),0))</f>
        <v/>
      </c>
      <c r="BA98" s="39"/>
      <c r="BB98" s="39"/>
      <c r="BC98" s="229"/>
      <c r="BD98" s="227" t="str">
        <f>IF(F98="","",Tabla1[[#This Row],[sem 01]]&amp;Tabla1[[#This Row],[sem 02]]&amp;Tabla1[[#This Row],[sem 03]])</f>
        <v/>
      </c>
      <c r="BE98" s="228" t="str">
        <f>IF(TRIM(F98)="","",$B$1&amp;"-"&amp;SUBSTITUTE(Tabla1[[#This Row],[Mes Inscrito]]," ","")&amp;"-"&amp;SUBSTITUTE(Tabla1[[#This Row],[Dia de clases Inscrito]]," ","")&amp;"-"&amp;SUBSTITUTE(Tabla1[[#This Row],[Horario Inscrito]]," ","")&amp;"-"&amp;Tabla1[[#This Row],[Fecha Inicio grupo]])</f>
        <v/>
      </c>
      <c r="BF98" s="241" t="str">
        <f>IF(F98="","",Tabla1[[#This Row],[Curso]])</f>
        <v/>
      </c>
      <c r="BG98" s="242" t="str">
        <f>+IF(TRIM(F98)="","",$B$1&amp;"-"&amp;TRIM(Tabla1[[#This Row],[Mes Inscrito]])&amp;"-"&amp;TRIM(Tabla1[[#This Row],[Dia de clases Inscrito]])&amp;"-"&amp;TRIM(Tabla1[[#This Row],[Horario Inscrito]])&amp;"-"&amp;TRIM(Tabla1[[#This Row],[Fecha Inicio grupo]])&amp;"-"&amp;TRIM(Tabla1[[#This Row],[Tipo Incrito]]))</f>
        <v/>
      </c>
      <c r="BH98" s="299" t="str">
        <f>IF(F98="","",OR(IFERROR(SEARCH("CG",Tabla1[[#This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 s="300" t="str">
        <f>IF(F98&lt;&gt;"",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 s="300" t="str">
        <f>IF(F98&lt;&gt;"",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 s="300" t="str">
        <f>IF(Tabla1[[#This Row],[Fecha Inicio grupo]]="","",IFERROR(VLOOKUP(Tabla1[[#This Row],[Mes de Alta como miembro]],Parámetros!$AM$2:$AN$16,2,0),"01/01/1900"))</f>
        <v/>
      </c>
    </row>
    <row r="99" spans="1:63" ht="14.45">
      <c r="A99" s="68">
        <v>92</v>
      </c>
      <c r="B99" s="28"/>
      <c r="C99" s="34"/>
      <c r="D99" s="42"/>
      <c r="E99" s="64"/>
      <c r="F99" s="45"/>
      <c r="G99" s="45"/>
      <c r="H99" s="158"/>
      <c r="I99" s="42"/>
      <c r="J99" s="28"/>
      <c r="K99" s="69"/>
      <c r="L99" s="68"/>
      <c r="M99" s="46"/>
      <c r="N99" s="232" t="str">
        <f ca="1">IF(Tabla1[[#This Row],[Fecha de nac]]="","",IF(Tabla1[[#This Row],[Fecha Finalización]] &gt;=TODAY(), DATEDIF(Tabla1[[#This Row],[Fecha de nac]],TODAY(),"y"), ROUNDDOWN((Tabla1[[#This Row],[Fecha Finalización]] -Tabla1[[#This Row],[Fecha de nac]])/365,0)))</f>
        <v/>
      </c>
      <c r="O99" s="163"/>
      <c r="P99" s="34"/>
      <c r="Q99" s="67"/>
      <c r="R99" s="67"/>
      <c r="S99" s="67"/>
      <c r="T99" s="67"/>
      <c r="U99" s="234" t="str">
        <f>IF(F99="","",Tabla1[[#This Row],[Fecha Inicio grupo]]+3*7-7)</f>
        <v/>
      </c>
      <c r="V99" s="235" t="str">
        <f>IF(F99="","",EDATE(Tabla1[[#This Row],[Fecha Inicio grupo]],3))</f>
        <v/>
      </c>
      <c r="W99" s="29"/>
      <c r="X99" s="29"/>
      <c r="Y99" s="72"/>
      <c r="Z99" s="72"/>
      <c r="AA99" s="72"/>
      <c r="AB99" s="72"/>
      <c r="AC99" s="72"/>
      <c r="AD99" s="72"/>
      <c r="AE99" s="72"/>
      <c r="AF99" s="72"/>
      <c r="AG99" s="72"/>
      <c r="AH99" s="72"/>
      <c r="AI99" s="72"/>
      <c r="AJ99" s="72"/>
      <c r="AK99" s="72"/>
      <c r="AL99" s="72"/>
      <c r="AM99" s="72"/>
      <c r="AN99" s="72"/>
      <c r="AO99" s="139"/>
      <c r="AP99" s="236" t="str">
        <f>IF(F99="","",IFERROR(VLOOKUP(SUBSTITUTE(SUBSTITUTE(Tabla1[[#This Row],[Uso Sistemas]],"T","P"),"N","F"),Parámetros!$M$2:$N$17,2,0),"Completar hasta 3ra sem. para evaluar a Probacionista"))</f>
        <v/>
      </c>
      <c r="AQ99" s="39"/>
      <c r="AR99" s="194"/>
      <c r="AS99" s="39"/>
      <c r="AT99" s="28"/>
      <c r="AU99" s="55"/>
      <c r="AV99" s="55"/>
      <c r="AW99" s="55"/>
      <c r="AX99" s="238" t="str">
        <f>IF(V99="","",EOMONTH(EDATE(Tabla1[[#This Row],[Fecha Finalización]],2),0))</f>
        <v/>
      </c>
      <c r="AY99" s="39"/>
      <c r="AZ99" s="239" t="str">
        <f>IF(V99="","",EOMONTH(EDATE(Tabla1[[#This Row],[Fecha Finalización]],3),0))</f>
        <v/>
      </c>
      <c r="BA99" s="39"/>
      <c r="BB99" s="39"/>
      <c r="BC99" s="229"/>
      <c r="BD99" s="227" t="str">
        <f>IF(F99="","",Tabla1[[#This Row],[sem 01]]&amp;Tabla1[[#This Row],[sem 02]]&amp;Tabla1[[#This Row],[sem 03]])</f>
        <v/>
      </c>
      <c r="BE99" s="228" t="str">
        <f>IF(TRIM(F99)="","",$B$1&amp;"-"&amp;SUBSTITUTE(Tabla1[[#This Row],[Mes Inscrito]]," ","")&amp;"-"&amp;SUBSTITUTE(Tabla1[[#This Row],[Dia de clases Inscrito]]," ","")&amp;"-"&amp;SUBSTITUTE(Tabla1[[#This Row],[Horario Inscrito]]," ","")&amp;"-"&amp;Tabla1[[#This Row],[Fecha Inicio grupo]])</f>
        <v/>
      </c>
      <c r="BF99" s="241" t="str">
        <f>IF(F99="","",Tabla1[[#This Row],[Curso]])</f>
        <v/>
      </c>
      <c r="BG99" s="242" t="str">
        <f>+IF(TRIM(F99)="","",$B$1&amp;"-"&amp;TRIM(Tabla1[[#This Row],[Mes Inscrito]])&amp;"-"&amp;TRIM(Tabla1[[#This Row],[Dia de clases Inscrito]])&amp;"-"&amp;TRIM(Tabla1[[#This Row],[Horario Inscrito]])&amp;"-"&amp;TRIM(Tabla1[[#This Row],[Fecha Inicio grupo]])&amp;"-"&amp;TRIM(Tabla1[[#This Row],[Tipo Incrito]]))</f>
        <v/>
      </c>
      <c r="BH99" s="299" t="str">
        <f>IF(F99="","",OR(IFERROR(SEARCH("CG",Tabla1[[#This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 s="300" t="str">
        <f>IF(F99&lt;&gt;"",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 s="300" t="str">
        <f>IF(F99&lt;&gt;"",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 s="300" t="str">
        <f>IF(Tabla1[[#This Row],[Fecha Inicio grupo]]="","",IFERROR(VLOOKUP(Tabla1[[#This Row],[Mes de Alta como miembro]],Parámetros!$AM$2:$AN$16,2,0),"01/01/1900"))</f>
        <v/>
      </c>
    </row>
    <row r="100" spans="1:63" ht="14.45">
      <c r="A100" s="68">
        <v>93</v>
      </c>
      <c r="B100" s="28"/>
      <c r="C100" s="34"/>
      <c r="D100" s="42"/>
      <c r="E100" s="64"/>
      <c r="F100" s="45"/>
      <c r="G100" s="45"/>
      <c r="H100" s="158"/>
      <c r="I100" s="42"/>
      <c r="J100" s="28"/>
      <c r="K100" s="69"/>
      <c r="L100" s="68"/>
      <c r="M100" s="46"/>
      <c r="N100" s="232" t="str">
        <f ca="1">IF(Tabla1[[#This Row],[Fecha de nac]]="","",IF(Tabla1[[#This Row],[Fecha Finalización]] &gt;=TODAY(), DATEDIF(Tabla1[[#This Row],[Fecha de nac]],TODAY(),"y"), ROUNDDOWN((Tabla1[[#This Row],[Fecha Finalización]] -Tabla1[[#This Row],[Fecha de nac]])/365,0)))</f>
        <v/>
      </c>
      <c r="O100" s="163"/>
      <c r="P100" s="34"/>
      <c r="Q100" s="67"/>
      <c r="R100" s="67"/>
      <c r="S100" s="67"/>
      <c r="T100" s="67"/>
      <c r="U100" s="234" t="str">
        <f>IF(F100="","",Tabla1[[#This Row],[Fecha Inicio grupo]]+3*7-7)</f>
        <v/>
      </c>
      <c r="V100" s="235" t="str">
        <f>IF(F100="","",EDATE(Tabla1[[#This Row],[Fecha Inicio grupo]],3))</f>
        <v/>
      </c>
      <c r="W100" s="29"/>
      <c r="X100" s="29"/>
      <c r="Y100" s="72"/>
      <c r="Z100" s="72"/>
      <c r="AA100" s="72"/>
      <c r="AB100" s="72"/>
      <c r="AC100" s="72"/>
      <c r="AD100" s="72"/>
      <c r="AE100" s="72"/>
      <c r="AF100" s="72"/>
      <c r="AG100" s="72"/>
      <c r="AH100" s="72"/>
      <c r="AI100" s="72"/>
      <c r="AJ100" s="72"/>
      <c r="AK100" s="72"/>
      <c r="AL100" s="72"/>
      <c r="AM100" s="72"/>
      <c r="AN100" s="72"/>
      <c r="AO100" s="139"/>
      <c r="AP100" s="236" t="str">
        <f>IF(F100="","",IFERROR(VLOOKUP(SUBSTITUTE(SUBSTITUTE(Tabla1[[#This Row],[Uso Sistemas]],"T","P"),"N","F"),Parámetros!$M$2:$N$17,2,0),"Completar hasta 3ra sem. para evaluar a Probacionista"))</f>
        <v/>
      </c>
      <c r="AQ100" s="39"/>
      <c r="AR100" s="194"/>
      <c r="AS100" s="39"/>
      <c r="AT100" s="28"/>
      <c r="AU100" s="55"/>
      <c r="AV100" s="55"/>
      <c r="AW100" s="55"/>
      <c r="AX100" s="238" t="str">
        <f>IF(V100="","",EOMONTH(EDATE(Tabla1[[#This Row],[Fecha Finalización]],2),0))</f>
        <v/>
      </c>
      <c r="AY100" s="39"/>
      <c r="AZ100" s="239" t="str">
        <f>IF(V100="","",EOMONTH(EDATE(Tabla1[[#This Row],[Fecha Finalización]],3),0))</f>
        <v/>
      </c>
      <c r="BA100" s="39"/>
      <c r="BB100" s="39"/>
      <c r="BC100" s="229"/>
      <c r="BD100" s="227" t="str">
        <f>IF(F100="","",Tabla1[[#This Row],[sem 01]]&amp;Tabla1[[#This Row],[sem 02]]&amp;Tabla1[[#This Row],[sem 03]])</f>
        <v/>
      </c>
      <c r="BE100" s="228" t="str">
        <f>IF(TRIM(F100)="","",$B$1&amp;"-"&amp;SUBSTITUTE(Tabla1[[#This Row],[Mes Inscrito]]," ","")&amp;"-"&amp;SUBSTITUTE(Tabla1[[#This Row],[Dia de clases Inscrito]]," ","")&amp;"-"&amp;SUBSTITUTE(Tabla1[[#This Row],[Horario Inscrito]]," ","")&amp;"-"&amp;Tabla1[[#This Row],[Fecha Inicio grupo]])</f>
        <v/>
      </c>
      <c r="BF100" s="241" t="str">
        <f>IF(F100="","",Tabla1[[#This Row],[Curso]])</f>
        <v/>
      </c>
      <c r="BG100" s="242" t="str">
        <f>+IF(TRIM(F100)="","",$B$1&amp;"-"&amp;TRIM(Tabla1[[#This Row],[Mes Inscrito]])&amp;"-"&amp;TRIM(Tabla1[[#This Row],[Dia de clases Inscrito]])&amp;"-"&amp;TRIM(Tabla1[[#This Row],[Horario Inscrito]])&amp;"-"&amp;TRIM(Tabla1[[#This Row],[Fecha Inicio grupo]])&amp;"-"&amp;TRIM(Tabla1[[#This Row],[Tipo Incrito]]))</f>
        <v/>
      </c>
      <c r="BH100" s="299" t="str">
        <f>IF(F100="","",OR(IFERROR(SEARCH("CG",Tabla1[[#This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 s="300" t="str">
        <f>IF(F100&lt;&gt;"",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 s="300" t="str">
        <f>IF(F100&lt;&gt;"",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 s="300" t="str">
        <f>IF(Tabla1[[#This Row],[Fecha Inicio grupo]]="","",IFERROR(VLOOKUP(Tabla1[[#This Row],[Mes de Alta como miembro]],Parámetros!$AM$2:$AN$16,2,0),"01/01/1900"))</f>
        <v/>
      </c>
    </row>
    <row r="101" spans="1:63" ht="14.45">
      <c r="A101" s="68">
        <v>94</v>
      </c>
      <c r="B101" s="28"/>
      <c r="C101" s="34"/>
      <c r="D101" s="42"/>
      <c r="E101" s="64"/>
      <c r="F101" s="45"/>
      <c r="G101" s="45"/>
      <c r="H101" s="158"/>
      <c r="I101" s="42"/>
      <c r="J101" s="28"/>
      <c r="K101" s="69"/>
      <c r="L101" s="68"/>
      <c r="M101" s="46"/>
      <c r="N101" s="232" t="str">
        <f ca="1">IF(Tabla1[[#This Row],[Fecha de nac]]="","",IF(Tabla1[[#This Row],[Fecha Finalización]] &gt;=TODAY(), DATEDIF(Tabla1[[#This Row],[Fecha de nac]],TODAY(),"y"), ROUNDDOWN((Tabla1[[#This Row],[Fecha Finalización]] -Tabla1[[#This Row],[Fecha de nac]])/365,0)))</f>
        <v/>
      </c>
      <c r="O101" s="163"/>
      <c r="P101" s="34"/>
      <c r="Q101" s="67"/>
      <c r="R101" s="67"/>
      <c r="S101" s="67"/>
      <c r="T101" s="67"/>
      <c r="U101" s="234" t="str">
        <f>IF(F101="","",Tabla1[[#This Row],[Fecha Inicio grupo]]+3*7-7)</f>
        <v/>
      </c>
      <c r="V101" s="235" t="str">
        <f>IF(F101="","",EDATE(Tabla1[[#This Row],[Fecha Inicio grupo]],3))</f>
        <v/>
      </c>
      <c r="W101" s="29"/>
      <c r="X101" s="29"/>
      <c r="Y101" s="72"/>
      <c r="Z101" s="72"/>
      <c r="AA101" s="72"/>
      <c r="AB101" s="72"/>
      <c r="AC101" s="72"/>
      <c r="AD101" s="72"/>
      <c r="AE101" s="72"/>
      <c r="AF101" s="72"/>
      <c r="AG101" s="72"/>
      <c r="AH101" s="72"/>
      <c r="AI101" s="72"/>
      <c r="AJ101" s="72"/>
      <c r="AK101" s="72"/>
      <c r="AL101" s="72"/>
      <c r="AM101" s="72"/>
      <c r="AN101" s="72"/>
      <c r="AO101" s="139"/>
      <c r="AP101" s="236" t="str">
        <f>IF(F101="","",IFERROR(VLOOKUP(SUBSTITUTE(SUBSTITUTE(Tabla1[[#This Row],[Uso Sistemas]],"T","P"),"N","F"),Parámetros!$M$2:$N$17,2,0),"Completar hasta 3ra sem. para evaluar a Probacionista"))</f>
        <v/>
      </c>
      <c r="AQ101" s="39"/>
      <c r="AR101" s="39"/>
      <c r="AS101" s="39"/>
      <c r="AT101" s="28"/>
      <c r="AU101" s="55"/>
      <c r="AV101" s="55"/>
      <c r="AW101" s="55"/>
      <c r="AX101" s="238" t="str">
        <f>IF(V101="","",EOMONTH(EDATE(Tabla1[[#This Row],[Fecha Finalización]],2),0))</f>
        <v/>
      </c>
      <c r="AY101" s="39"/>
      <c r="AZ101" s="239" t="str">
        <f>IF(V101="","",EOMONTH(EDATE(Tabla1[[#This Row],[Fecha Finalización]],3),0))</f>
        <v/>
      </c>
      <c r="BA101" s="39"/>
      <c r="BB101" s="39"/>
      <c r="BC101" s="229"/>
      <c r="BD101" s="227" t="str">
        <f>IF(F101="","",Tabla1[[#This Row],[sem 01]]&amp;Tabla1[[#This Row],[sem 02]]&amp;Tabla1[[#This Row],[sem 03]])</f>
        <v/>
      </c>
      <c r="BE101" s="228" t="str">
        <f>IF(TRIM(F101)="","",$B$1&amp;"-"&amp;SUBSTITUTE(Tabla1[[#This Row],[Mes Inscrito]]," ","")&amp;"-"&amp;SUBSTITUTE(Tabla1[[#This Row],[Dia de clases Inscrito]]," ","")&amp;"-"&amp;SUBSTITUTE(Tabla1[[#This Row],[Horario Inscrito]]," ","")&amp;"-"&amp;Tabla1[[#This Row],[Fecha Inicio grupo]])</f>
        <v/>
      </c>
      <c r="BF101" s="241" t="str">
        <f>IF(F101="","",Tabla1[[#This Row],[Curso]])</f>
        <v/>
      </c>
      <c r="BG101" s="242" t="str">
        <f>+IF(TRIM(F101)="","",$B$1&amp;"-"&amp;TRIM(Tabla1[[#This Row],[Mes Inscrito]])&amp;"-"&amp;TRIM(Tabla1[[#This Row],[Dia de clases Inscrito]])&amp;"-"&amp;TRIM(Tabla1[[#This Row],[Horario Inscrito]])&amp;"-"&amp;TRIM(Tabla1[[#This Row],[Fecha Inicio grupo]])&amp;"-"&amp;TRIM(Tabla1[[#This Row],[Tipo Incrito]]))</f>
        <v/>
      </c>
      <c r="BH101" s="299" t="str">
        <f>IF(F101="","",OR(IFERROR(SEARCH("CG",Tabla1[[#This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 s="300" t="str">
        <f>IF(F101&lt;&gt;"",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 s="300" t="str">
        <f>IF(F101&lt;&gt;"",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 s="300" t="str">
        <f>IF(Tabla1[[#This Row],[Fecha Inicio grupo]]="","",IFERROR(VLOOKUP(Tabla1[[#This Row],[Mes de Alta como miembro]],Parámetros!$AM$2:$AN$16,2,0),"01/01/1900"))</f>
        <v/>
      </c>
    </row>
    <row r="102" spans="1:63" ht="14.45">
      <c r="A102" s="68">
        <v>95</v>
      </c>
      <c r="B102" s="28"/>
      <c r="C102" s="34"/>
      <c r="D102" s="42"/>
      <c r="E102" s="64"/>
      <c r="F102" s="45"/>
      <c r="G102" s="45"/>
      <c r="H102" s="158"/>
      <c r="I102" s="42"/>
      <c r="J102" s="28"/>
      <c r="K102" s="69"/>
      <c r="L102" s="68"/>
      <c r="M102" s="46"/>
      <c r="N102" s="232" t="str">
        <f ca="1">IF(Tabla1[[#This Row],[Fecha de nac]]="","",IF(Tabla1[[#This Row],[Fecha Finalización]] &gt;=TODAY(), DATEDIF(Tabla1[[#This Row],[Fecha de nac]],TODAY(),"y"), ROUNDDOWN((Tabla1[[#This Row],[Fecha Finalización]] -Tabla1[[#This Row],[Fecha de nac]])/365,0)))</f>
        <v/>
      </c>
      <c r="O102" s="163"/>
      <c r="P102" s="34"/>
      <c r="Q102" s="67"/>
      <c r="R102" s="67"/>
      <c r="S102" s="67"/>
      <c r="T102" s="67"/>
      <c r="U102" s="234" t="str">
        <f>IF(F102="","",Tabla1[[#This Row],[Fecha Inicio grupo]]+3*7-7)</f>
        <v/>
      </c>
      <c r="V102" s="235" t="str">
        <f>IF(F102="","",EDATE(Tabla1[[#This Row],[Fecha Inicio grupo]],3))</f>
        <v/>
      </c>
      <c r="W102" s="29"/>
      <c r="X102" s="29"/>
      <c r="Y102" s="72"/>
      <c r="Z102" s="72"/>
      <c r="AA102" s="72"/>
      <c r="AB102" s="72"/>
      <c r="AC102" s="72"/>
      <c r="AD102" s="72"/>
      <c r="AE102" s="72"/>
      <c r="AF102" s="72"/>
      <c r="AG102" s="72"/>
      <c r="AH102" s="72"/>
      <c r="AI102" s="72"/>
      <c r="AJ102" s="72"/>
      <c r="AK102" s="72"/>
      <c r="AL102" s="72"/>
      <c r="AM102" s="72"/>
      <c r="AN102" s="72"/>
      <c r="AO102" s="139"/>
      <c r="AP102" s="236" t="str">
        <f>IF(F102="","",IFERROR(VLOOKUP(SUBSTITUTE(SUBSTITUTE(Tabla1[[#This Row],[Uso Sistemas]],"T","P"),"N","F"),Parámetros!$M$2:$N$17,2,0),"Completar hasta 3ra sem. para evaluar a Probacionista"))</f>
        <v/>
      </c>
      <c r="AQ102" s="39"/>
      <c r="AR102" s="39"/>
      <c r="AS102" s="39"/>
      <c r="AT102" s="28"/>
      <c r="AU102" s="55"/>
      <c r="AV102" s="55"/>
      <c r="AW102" s="55"/>
      <c r="AX102" s="238" t="str">
        <f>IF(V102="","",EOMONTH(EDATE(Tabla1[[#This Row],[Fecha Finalización]],2),0))</f>
        <v/>
      </c>
      <c r="AY102" s="39"/>
      <c r="AZ102" s="239" t="str">
        <f>IF(V102="","",EOMONTH(EDATE(Tabla1[[#This Row],[Fecha Finalización]],3),0))</f>
        <v/>
      </c>
      <c r="BA102" s="39"/>
      <c r="BB102" s="39"/>
      <c r="BC102" s="229"/>
      <c r="BD102" s="227" t="str">
        <f>IF(F102="","",Tabla1[[#This Row],[sem 01]]&amp;Tabla1[[#This Row],[sem 02]]&amp;Tabla1[[#This Row],[sem 03]])</f>
        <v/>
      </c>
      <c r="BE102" s="228" t="str">
        <f>IF(TRIM(F102)="","",$B$1&amp;"-"&amp;SUBSTITUTE(Tabla1[[#This Row],[Mes Inscrito]]," ","")&amp;"-"&amp;SUBSTITUTE(Tabla1[[#This Row],[Dia de clases Inscrito]]," ","")&amp;"-"&amp;SUBSTITUTE(Tabla1[[#This Row],[Horario Inscrito]]," ","")&amp;"-"&amp;Tabla1[[#This Row],[Fecha Inicio grupo]])</f>
        <v/>
      </c>
      <c r="BF102" s="241" t="str">
        <f>IF(F102="","",Tabla1[[#This Row],[Curso]])</f>
        <v/>
      </c>
      <c r="BG102" s="242" t="str">
        <f>+IF(TRIM(F102)="","",$B$1&amp;"-"&amp;TRIM(Tabla1[[#This Row],[Mes Inscrito]])&amp;"-"&amp;TRIM(Tabla1[[#This Row],[Dia de clases Inscrito]])&amp;"-"&amp;TRIM(Tabla1[[#This Row],[Horario Inscrito]])&amp;"-"&amp;TRIM(Tabla1[[#This Row],[Fecha Inicio grupo]])&amp;"-"&amp;TRIM(Tabla1[[#This Row],[Tipo Incrito]]))</f>
        <v/>
      </c>
      <c r="BH102" s="299" t="str">
        <f>IF(F102="","",OR(IFERROR(SEARCH("CG",Tabla1[[#This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 s="300" t="str">
        <f>IF(F102&lt;&gt;"",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 s="300" t="str">
        <f>IF(F102&lt;&gt;"",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 s="300" t="str">
        <f>IF(Tabla1[[#This Row],[Fecha Inicio grupo]]="","",IFERROR(VLOOKUP(Tabla1[[#This Row],[Mes de Alta como miembro]],Parámetros!$AM$2:$AN$16,2,0),"01/01/1900"))</f>
        <v/>
      </c>
    </row>
    <row r="103" spans="1:63" ht="14.45">
      <c r="A103" s="68">
        <v>96</v>
      </c>
      <c r="B103" s="28"/>
      <c r="C103" s="34"/>
      <c r="D103" s="42"/>
      <c r="E103" s="64"/>
      <c r="F103" s="45"/>
      <c r="G103" s="45"/>
      <c r="H103" s="158"/>
      <c r="I103" s="42"/>
      <c r="J103" s="28"/>
      <c r="K103" s="69"/>
      <c r="L103" s="68"/>
      <c r="M103" s="46"/>
      <c r="N103" s="232" t="str">
        <f ca="1">IF(Tabla1[[#This Row],[Fecha de nac]]="","",IF(Tabla1[[#This Row],[Fecha Finalización]] &gt;=TODAY(), DATEDIF(Tabla1[[#This Row],[Fecha de nac]],TODAY(),"y"), ROUNDDOWN((Tabla1[[#This Row],[Fecha Finalización]] -Tabla1[[#This Row],[Fecha de nac]])/365,0)))</f>
        <v/>
      </c>
      <c r="O103" s="163"/>
      <c r="P103" s="34"/>
      <c r="Q103" s="67"/>
      <c r="R103" s="67"/>
      <c r="S103" s="67"/>
      <c r="T103" s="67"/>
      <c r="U103" s="234" t="str">
        <f>IF(F103="","",Tabla1[[#This Row],[Fecha Inicio grupo]]+3*7-7)</f>
        <v/>
      </c>
      <c r="V103" s="235" t="str">
        <f>IF(F103="","",EDATE(Tabla1[[#This Row],[Fecha Inicio grupo]],3))</f>
        <v/>
      </c>
      <c r="W103" s="29"/>
      <c r="X103" s="29"/>
      <c r="Y103" s="72"/>
      <c r="Z103" s="72"/>
      <c r="AA103" s="72"/>
      <c r="AB103" s="72"/>
      <c r="AC103" s="72"/>
      <c r="AD103" s="72"/>
      <c r="AE103" s="72"/>
      <c r="AF103" s="72"/>
      <c r="AG103" s="72"/>
      <c r="AH103" s="72"/>
      <c r="AI103" s="72"/>
      <c r="AJ103" s="72"/>
      <c r="AK103" s="72"/>
      <c r="AL103" s="72"/>
      <c r="AM103" s="72"/>
      <c r="AN103" s="72"/>
      <c r="AO103" s="139"/>
      <c r="AP103" s="236" t="str">
        <f>IF(F103="","",IFERROR(VLOOKUP(SUBSTITUTE(SUBSTITUTE(Tabla1[[#This Row],[Uso Sistemas]],"T","P"),"N","F"),Parámetros!$M$2:$N$17,2,0),"Completar hasta 3ra sem. para evaluar a Probacionista"))</f>
        <v/>
      </c>
      <c r="AQ103" s="39"/>
      <c r="AR103" s="39"/>
      <c r="AS103" s="39"/>
      <c r="AT103" s="28"/>
      <c r="AU103" s="55"/>
      <c r="AV103" s="55"/>
      <c r="AW103" s="55"/>
      <c r="AX103" s="238" t="str">
        <f>IF(V103="","",EOMONTH(EDATE(Tabla1[[#This Row],[Fecha Finalización]],2),0))</f>
        <v/>
      </c>
      <c r="AY103" s="39"/>
      <c r="AZ103" s="239" t="str">
        <f>IF(V103="","",EOMONTH(EDATE(Tabla1[[#This Row],[Fecha Finalización]],3),0))</f>
        <v/>
      </c>
      <c r="BA103" s="39"/>
      <c r="BB103" s="39"/>
      <c r="BC103" s="229"/>
      <c r="BD103" s="227" t="str">
        <f>IF(F103="","",Tabla1[[#This Row],[sem 01]]&amp;Tabla1[[#This Row],[sem 02]]&amp;Tabla1[[#This Row],[sem 03]])</f>
        <v/>
      </c>
      <c r="BE103" s="228" t="str">
        <f>IF(TRIM(F103)="","",$B$1&amp;"-"&amp;SUBSTITUTE(Tabla1[[#This Row],[Mes Inscrito]]," ","")&amp;"-"&amp;SUBSTITUTE(Tabla1[[#This Row],[Dia de clases Inscrito]]," ","")&amp;"-"&amp;SUBSTITUTE(Tabla1[[#This Row],[Horario Inscrito]]," ","")&amp;"-"&amp;Tabla1[[#This Row],[Fecha Inicio grupo]])</f>
        <v/>
      </c>
      <c r="BF103" s="241" t="str">
        <f>IF(F103="","",Tabla1[[#This Row],[Curso]])</f>
        <v/>
      </c>
      <c r="BG103" s="242" t="str">
        <f>+IF(TRIM(F103)="","",$B$1&amp;"-"&amp;TRIM(Tabla1[[#This Row],[Mes Inscrito]])&amp;"-"&amp;TRIM(Tabla1[[#This Row],[Dia de clases Inscrito]])&amp;"-"&amp;TRIM(Tabla1[[#This Row],[Horario Inscrito]])&amp;"-"&amp;TRIM(Tabla1[[#This Row],[Fecha Inicio grupo]])&amp;"-"&amp;TRIM(Tabla1[[#This Row],[Tipo Incrito]]))</f>
        <v/>
      </c>
      <c r="BH103" s="299" t="str">
        <f>IF(F103="","",OR(IFERROR(SEARCH("CG",Tabla1[[#This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 s="300" t="str">
        <f>IF(F103&lt;&gt;"",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 s="300" t="str">
        <f>IF(F103&lt;&gt;"",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 s="300" t="str">
        <f>IF(Tabla1[[#This Row],[Fecha Inicio grupo]]="","",IFERROR(VLOOKUP(Tabla1[[#This Row],[Mes de Alta como miembro]],Parámetros!$AM$2:$AN$16,2,0),"01/01/1900"))</f>
        <v/>
      </c>
    </row>
    <row r="104" spans="1:63" ht="14.45">
      <c r="A104" s="68">
        <v>97</v>
      </c>
      <c r="B104" s="28"/>
      <c r="C104" s="34"/>
      <c r="D104" s="42"/>
      <c r="E104" s="64"/>
      <c r="F104" s="45"/>
      <c r="G104" s="45"/>
      <c r="H104" s="158"/>
      <c r="I104" s="42"/>
      <c r="J104" s="28"/>
      <c r="K104" s="69"/>
      <c r="L104" s="68"/>
      <c r="M104" s="46"/>
      <c r="N104" s="232" t="str">
        <f ca="1">IF(Tabla1[[#This Row],[Fecha de nac]]="","",IF(Tabla1[[#This Row],[Fecha Finalización]] &gt;=TODAY(), DATEDIF(Tabla1[[#This Row],[Fecha de nac]],TODAY(),"y"), ROUNDDOWN((Tabla1[[#This Row],[Fecha Finalización]] -Tabla1[[#This Row],[Fecha de nac]])/365,0)))</f>
        <v/>
      </c>
      <c r="O104" s="163"/>
      <c r="P104" s="34"/>
      <c r="Q104" s="67"/>
      <c r="R104" s="67"/>
      <c r="S104" s="67"/>
      <c r="T104" s="67"/>
      <c r="U104" s="234" t="str">
        <f>IF(F104="","",Tabla1[[#This Row],[Fecha Inicio grupo]]+3*7-7)</f>
        <v/>
      </c>
      <c r="V104" s="235" t="str">
        <f>IF(F104="","",EDATE(Tabla1[[#This Row],[Fecha Inicio grupo]],3))</f>
        <v/>
      </c>
      <c r="W104" s="29"/>
      <c r="X104" s="29"/>
      <c r="Y104" s="72"/>
      <c r="Z104" s="72"/>
      <c r="AA104" s="72"/>
      <c r="AB104" s="72"/>
      <c r="AC104" s="72"/>
      <c r="AD104" s="72"/>
      <c r="AE104" s="72"/>
      <c r="AF104" s="72"/>
      <c r="AG104" s="72"/>
      <c r="AH104" s="72"/>
      <c r="AI104" s="72"/>
      <c r="AJ104" s="72"/>
      <c r="AK104" s="72"/>
      <c r="AL104" s="72"/>
      <c r="AM104" s="72"/>
      <c r="AN104" s="72"/>
      <c r="AO104" s="139"/>
      <c r="AP104" s="236" t="str">
        <f>IF(F104="","",IFERROR(VLOOKUP(SUBSTITUTE(SUBSTITUTE(Tabla1[[#This Row],[Uso Sistemas]],"T","P"),"N","F"),Parámetros!$M$2:$N$17,2,0),"Completar hasta 3ra sem. para evaluar a Probacionista"))</f>
        <v/>
      </c>
      <c r="AQ104" s="39"/>
      <c r="AR104" s="39"/>
      <c r="AS104" s="39"/>
      <c r="AT104" s="28"/>
      <c r="AU104" s="55"/>
      <c r="AV104" s="55"/>
      <c r="AW104" s="55"/>
      <c r="AX104" s="238" t="str">
        <f>IF(V104="","",EOMONTH(EDATE(Tabla1[[#This Row],[Fecha Finalización]],2),0))</f>
        <v/>
      </c>
      <c r="AY104" s="39"/>
      <c r="AZ104" s="239" t="str">
        <f>IF(V104="","",EOMONTH(EDATE(Tabla1[[#This Row],[Fecha Finalización]],3),0))</f>
        <v/>
      </c>
      <c r="BA104" s="39"/>
      <c r="BB104" s="39"/>
      <c r="BC104" s="229"/>
      <c r="BD104" s="227" t="str">
        <f>IF(F104="","",Tabla1[[#This Row],[sem 01]]&amp;Tabla1[[#This Row],[sem 02]]&amp;Tabla1[[#This Row],[sem 03]])</f>
        <v/>
      </c>
      <c r="BE104" s="228" t="str">
        <f>IF(TRIM(F104)="","",$B$1&amp;"-"&amp;SUBSTITUTE(Tabla1[[#This Row],[Mes Inscrito]]," ","")&amp;"-"&amp;SUBSTITUTE(Tabla1[[#This Row],[Dia de clases Inscrito]]," ","")&amp;"-"&amp;SUBSTITUTE(Tabla1[[#This Row],[Horario Inscrito]]," ","")&amp;"-"&amp;Tabla1[[#This Row],[Fecha Inicio grupo]])</f>
        <v/>
      </c>
      <c r="BF104" s="241" t="str">
        <f>IF(F104="","",Tabla1[[#This Row],[Curso]])</f>
        <v/>
      </c>
      <c r="BG104" s="242" t="str">
        <f>+IF(TRIM(F104)="","",$B$1&amp;"-"&amp;TRIM(Tabla1[[#This Row],[Mes Inscrito]])&amp;"-"&amp;TRIM(Tabla1[[#This Row],[Dia de clases Inscrito]])&amp;"-"&amp;TRIM(Tabla1[[#This Row],[Horario Inscrito]])&amp;"-"&amp;TRIM(Tabla1[[#This Row],[Fecha Inicio grupo]])&amp;"-"&amp;TRIM(Tabla1[[#This Row],[Tipo Incrito]]))</f>
        <v/>
      </c>
      <c r="BH104" s="299" t="str">
        <f>IF(F104="","",OR(IFERROR(SEARCH("CG",Tabla1[[#This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 s="300" t="str">
        <f>IF(F104&lt;&gt;"",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 s="300" t="str">
        <f>IF(F104&lt;&gt;"",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 s="300" t="str">
        <f>IF(Tabla1[[#This Row],[Fecha Inicio grupo]]="","",IFERROR(VLOOKUP(Tabla1[[#This Row],[Mes de Alta como miembro]],Parámetros!$AM$2:$AN$16,2,0),"01/01/1900"))</f>
        <v/>
      </c>
    </row>
    <row r="105" spans="1:63" ht="14.45">
      <c r="A105" s="68">
        <v>98</v>
      </c>
      <c r="B105" s="28"/>
      <c r="C105" s="34"/>
      <c r="D105" s="42"/>
      <c r="E105" s="64"/>
      <c r="F105" s="45"/>
      <c r="G105" s="45"/>
      <c r="H105" s="158"/>
      <c r="I105" s="42"/>
      <c r="J105" s="28"/>
      <c r="K105" s="69"/>
      <c r="L105" s="68"/>
      <c r="M105" s="46"/>
      <c r="N105" s="232" t="str">
        <f ca="1">IF(Tabla1[[#This Row],[Fecha de nac]]="","",IF(Tabla1[[#This Row],[Fecha Finalización]] &gt;=TODAY(), DATEDIF(Tabla1[[#This Row],[Fecha de nac]],TODAY(),"y"), ROUNDDOWN((Tabla1[[#This Row],[Fecha Finalización]] -Tabla1[[#This Row],[Fecha de nac]])/365,0)))</f>
        <v/>
      </c>
      <c r="O105" s="163"/>
      <c r="P105" s="34"/>
      <c r="Q105" s="67"/>
      <c r="R105" s="67"/>
      <c r="S105" s="67"/>
      <c r="T105" s="67"/>
      <c r="U105" s="234" t="str">
        <f>IF(F105="","",Tabla1[[#This Row],[Fecha Inicio grupo]]+3*7-7)</f>
        <v/>
      </c>
      <c r="V105" s="235" t="str">
        <f>IF(F105="","",EDATE(Tabla1[[#This Row],[Fecha Inicio grupo]],3))</f>
        <v/>
      </c>
      <c r="W105" s="29"/>
      <c r="X105" s="29"/>
      <c r="Y105" s="72"/>
      <c r="Z105" s="72"/>
      <c r="AA105" s="72"/>
      <c r="AB105" s="72"/>
      <c r="AC105" s="72"/>
      <c r="AD105" s="72"/>
      <c r="AE105" s="72"/>
      <c r="AF105" s="72"/>
      <c r="AG105" s="72"/>
      <c r="AH105" s="72"/>
      <c r="AI105" s="72"/>
      <c r="AJ105" s="72"/>
      <c r="AK105" s="72"/>
      <c r="AL105" s="72"/>
      <c r="AM105" s="72"/>
      <c r="AN105" s="72"/>
      <c r="AO105" s="139"/>
      <c r="AP105" s="236" t="str">
        <f>IF(F105="","",IFERROR(VLOOKUP(SUBSTITUTE(SUBSTITUTE(Tabla1[[#This Row],[Uso Sistemas]],"T","P"),"N","F"),Parámetros!$M$2:$N$17,2,0),"Completar hasta 3ra sem. para evaluar a Probacionista"))</f>
        <v/>
      </c>
      <c r="AQ105" s="39"/>
      <c r="AR105" s="39"/>
      <c r="AS105" s="39"/>
      <c r="AT105" s="28"/>
      <c r="AU105" s="55"/>
      <c r="AV105" s="55"/>
      <c r="AW105" s="55"/>
      <c r="AX105" s="238" t="str">
        <f>IF(V105="","",EOMONTH(EDATE(Tabla1[[#This Row],[Fecha Finalización]],2),0))</f>
        <v/>
      </c>
      <c r="AY105" s="39"/>
      <c r="AZ105" s="239" t="str">
        <f>IF(V105="","",EOMONTH(EDATE(Tabla1[[#This Row],[Fecha Finalización]],3),0))</f>
        <v/>
      </c>
      <c r="BA105" s="39"/>
      <c r="BB105" s="39"/>
      <c r="BC105" s="229"/>
      <c r="BD105" s="227" t="str">
        <f>IF(F105="","",Tabla1[[#This Row],[sem 01]]&amp;Tabla1[[#This Row],[sem 02]]&amp;Tabla1[[#This Row],[sem 03]])</f>
        <v/>
      </c>
      <c r="BE105" s="228" t="str">
        <f>IF(TRIM(F105)="","",$B$1&amp;"-"&amp;SUBSTITUTE(Tabla1[[#This Row],[Mes Inscrito]]," ","")&amp;"-"&amp;SUBSTITUTE(Tabla1[[#This Row],[Dia de clases Inscrito]]," ","")&amp;"-"&amp;SUBSTITUTE(Tabla1[[#This Row],[Horario Inscrito]]," ","")&amp;"-"&amp;Tabla1[[#This Row],[Fecha Inicio grupo]])</f>
        <v/>
      </c>
      <c r="BF105" s="241" t="str">
        <f>IF(F105="","",Tabla1[[#This Row],[Curso]])</f>
        <v/>
      </c>
      <c r="BG105" s="242" t="str">
        <f>+IF(TRIM(F105)="","",$B$1&amp;"-"&amp;TRIM(Tabla1[[#This Row],[Mes Inscrito]])&amp;"-"&amp;TRIM(Tabla1[[#This Row],[Dia de clases Inscrito]])&amp;"-"&amp;TRIM(Tabla1[[#This Row],[Horario Inscrito]])&amp;"-"&amp;TRIM(Tabla1[[#This Row],[Fecha Inicio grupo]])&amp;"-"&amp;TRIM(Tabla1[[#This Row],[Tipo Incrito]]))</f>
        <v/>
      </c>
      <c r="BH105" s="299" t="str">
        <f>IF(F105="","",OR(IFERROR(SEARCH("CG",Tabla1[[#This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 s="300" t="str">
        <f>IF(F105&lt;&gt;"",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 s="300" t="str">
        <f>IF(F105&lt;&gt;"",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 s="300" t="str">
        <f>IF(Tabla1[[#This Row],[Fecha Inicio grupo]]="","",IFERROR(VLOOKUP(Tabla1[[#This Row],[Mes de Alta como miembro]],Parámetros!$AM$2:$AN$16,2,0),"01/01/1900"))</f>
        <v/>
      </c>
    </row>
    <row r="106" spans="1:63" ht="14.45">
      <c r="A106" s="68">
        <v>99</v>
      </c>
      <c r="B106" s="28"/>
      <c r="C106" s="34"/>
      <c r="D106" s="42"/>
      <c r="E106" s="64"/>
      <c r="F106" s="45"/>
      <c r="G106" s="45"/>
      <c r="H106" s="158"/>
      <c r="I106" s="42"/>
      <c r="J106" s="28"/>
      <c r="K106" s="69"/>
      <c r="L106" s="68"/>
      <c r="M106" s="46"/>
      <c r="N106" s="232" t="str">
        <f ca="1">IF(Tabla1[[#This Row],[Fecha de nac]]="","",IF(Tabla1[[#This Row],[Fecha Finalización]] &gt;=TODAY(), DATEDIF(Tabla1[[#This Row],[Fecha de nac]],TODAY(),"y"), ROUNDDOWN((Tabla1[[#This Row],[Fecha Finalización]] -Tabla1[[#This Row],[Fecha de nac]])/365,0)))</f>
        <v/>
      </c>
      <c r="O106" s="163"/>
      <c r="P106" s="34"/>
      <c r="Q106" s="67"/>
      <c r="R106" s="67"/>
      <c r="S106" s="67"/>
      <c r="T106" s="67"/>
      <c r="U106" s="234" t="str">
        <f>IF(F106="","",Tabla1[[#This Row],[Fecha Inicio grupo]]+3*7-7)</f>
        <v/>
      </c>
      <c r="V106" s="235" t="str">
        <f>IF(F106="","",EDATE(Tabla1[[#This Row],[Fecha Inicio grupo]],3))</f>
        <v/>
      </c>
      <c r="W106" s="29"/>
      <c r="X106" s="29"/>
      <c r="Y106" s="72"/>
      <c r="Z106" s="72"/>
      <c r="AA106" s="72"/>
      <c r="AB106" s="72"/>
      <c r="AC106" s="72"/>
      <c r="AD106" s="72"/>
      <c r="AE106" s="72"/>
      <c r="AF106" s="72"/>
      <c r="AG106" s="72"/>
      <c r="AH106" s="72"/>
      <c r="AI106" s="72"/>
      <c r="AJ106" s="72"/>
      <c r="AK106" s="72"/>
      <c r="AL106" s="72"/>
      <c r="AM106" s="72"/>
      <c r="AN106" s="72"/>
      <c r="AO106" s="139"/>
      <c r="AP106" s="236" t="str">
        <f>IF(F106="","",IFERROR(VLOOKUP(SUBSTITUTE(SUBSTITUTE(Tabla1[[#This Row],[Uso Sistemas]],"T","P"),"N","F"),Parámetros!$M$2:$N$17,2,0),"Completar hasta 3ra sem. para evaluar a Probacionista"))</f>
        <v/>
      </c>
      <c r="AQ106" s="39"/>
      <c r="AR106" s="39"/>
      <c r="AS106" s="39"/>
      <c r="AT106" s="28"/>
      <c r="AU106" s="55"/>
      <c r="AV106" s="55"/>
      <c r="AW106" s="55"/>
      <c r="AX106" s="238" t="str">
        <f>IF(V106="","",EOMONTH(EDATE(Tabla1[[#This Row],[Fecha Finalización]],2),0))</f>
        <v/>
      </c>
      <c r="AY106" s="39"/>
      <c r="AZ106" s="239" t="str">
        <f>IF(V106="","",EOMONTH(EDATE(Tabla1[[#This Row],[Fecha Finalización]],3),0))</f>
        <v/>
      </c>
      <c r="BA106" s="39"/>
      <c r="BB106" s="39"/>
      <c r="BC106" s="229"/>
      <c r="BD106" s="227" t="str">
        <f>IF(F106="","",Tabla1[[#This Row],[sem 01]]&amp;Tabla1[[#This Row],[sem 02]]&amp;Tabla1[[#This Row],[sem 03]])</f>
        <v/>
      </c>
      <c r="BE106" s="228" t="str">
        <f>IF(TRIM(F106)="","",$B$1&amp;"-"&amp;SUBSTITUTE(Tabla1[[#This Row],[Mes Inscrito]]," ","")&amp;"-"&amp;SUBSTITUTE(Tabla1[[#This Row],[Dia de clases Inscrito]]," ","")&amp;"-"&amp;SUBSTITUTE(Tabla1[[#This Row],[Horario Inscrito]]," ","")&amp;"-"&amp;Tabla1[[#This Row],[Fecha Inicio grupo]])</f>
        <v/>
      </c>
      <c r="BF106" s="241" t="str">
        <f>IF(F106="","",Tabla1[[#This Row],[Curso]])</f>
        <v/>
      </c>
      <c r="BG106" s="242" t="str">
        <f>+IF(TRIM(F106)="","",$B$1&amp;"-"&amp;TRIM(Tabla1[[#This Row],[Mes Inscrito]])&amp;"-"&amp;TRIM(Tabla1[[#This Row],[Dia de clases Inscrito]])&amp;"-"&amp;TRIM(Tabla1[[#This Row],[Horario Inscrito]])&amp;"-"&amp;TRIM(Tabla1[[#This Row],[Fecha Inicio grupo]])&amp;"-"&amp;TRIM(Tabla1[[#This Row],[Tipo Incrito]]))</f>
        <v/>
      </c>
      <c r="BH106" s="299" t="str">
        <f>IF(F106="","",OR(IFERROR(SEARCH("CG",Tabla1[[#This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 s="300" t="str">
        <f>IF(F106&lt;&gt;"",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 s="300" t="str">
        <f>IF(F106&lt;&gt;"",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 s="300" t="str">
        <f>IF(Tabla1[[#This Row],[Fecha Inicio grupo]]="","",IFERROR(VLOOKUP(Tabla1[[#This Row],[Mes de Alta como miembro]],Parámetros!$AM$2:$AN$16,2,0),"01/01/1900"))</f>
        <v/>
      </c>
    </row>
    <row r="107" spans="1:63" ht="14.45">
      <c r="A107" s="68">
        <v>100</v>
      </c>
      <c r="B107" s="28"/>
      <c r="C107" s="34"/>
      <c r="D107" s="42"/>
      <c r="E107" s="64"/>
      <c r="F107" s="45"/>
      <c r="G107" s="45"/>
      <c r="H107" s="158"/>
      <c r="I107" s="42"/>
      <c r="J107" s="28"/>
      <c r="K107" s="69"/>
      <c r="L107" s="68"/>
      <c r="M107" s="46"/>
      <c r="N107" s="232" t="str">
        <f ca="1">IF(Tabla1[[#This Row],[Fecha de nac]]="","",IF(Tabla1[[#This Row],[Fecha Finalización]] &gt;=TODAY(), DATEDIF(Tabla1[[#This Row],[Fecha de nac]],TODAY(),"y"), ROUNDDOWN((Tabla1[[#This Row],[Fecha Finalización]] -Tabla1[[#This Row],[Fecha de nac]])/365,0)))</f>
        <v/>
      </c>
      <c r="O107" s="163"/>
      <c r="P107" s="34"/>
      <c r="Q107" s="67"/>
      <c r="R107" s="67"/>
      <c r="S107" s="67"/>
      <c r="T107" s="67"/>
      <c r="U107" s="234" t="str">
        <f>IF(F107="","",Tabla1[[#This Row],[Fecha Inicio grupo]]+3*7-7)</f>
        <v/>
      </c>
      <c r="V107" s="235" t="str">
        <f>IF(F107="","",EDATE(Tabla1[[#This Row],[Fecha Inicio grupo]],3))</f>
        <v/>
      </c>
      <c r="W107" s="29"/>
      <c r="X107" s="29"/>
      <c r="Y107" s="72"/>
      <c r="Z107" s="72"/>
      <c r="AA107" s="72"/>
      <c r="AB107" s="72"/>
      <c r="AC107" s="72"/>
      <c r="AD107" s="72"/>
      <c r="AE107" s="72"/>
      <c r="AF107" s="72"/>
      <c r="AG107" s="72"/>
      <c r="AH107" s="72"/>
      <c r="AI107" s="72"/>
      <c r="AJ107" s="72"/>
      <c r="AK107" s="72"/>
      <c r="AL107" s="72"/>
      <c r="AM107" s="72"/>
      <c r="AN107" s="72"/>
      <c r="AO107" s="139"/>
      <c r="AP107" s="236" t="str">
        <f>IF(F107="","",IFERROR(VLOOKUP(SUBSTITUTE(SUBSTITUTE(Tabla1[[#This Row],[Uso Sistemas]],"T","P"),"N","F"),Parámetros!$M$2:$N$17,2,0),"Completar hasta 3ra sem. para evaluar a Probacionista"))</f>
        <v/>
      </c>
      <c r="AQ107" s="39"/>
      <c r="AR107" s="39"/>
      <c r="AS107" s="39"/>
      <c r="AT107" s="28"/>
      <c r="AU107" s="55"/>
      <c r="AV107" s="55"/>
      <c r="AW107" s="55"/>
      <c r="AX107" s="238" t="str">
        <f>IF(V107="","",EOMONTH(EDATE(Tabla1[[#This Row],[Fecha Finalización]],2),0))</f>
        <v/>
      </c>
      <c r="AY107" s="39"/>
      <c r="AZ107" s="239" t="str">
        <f>IF(V107="","",EOMONTH(EDATE(Tabla1[[#This Row],[Fecha Finalización]],3),0))</f>
        <v/>
      </c>
      <c r="BA107" s="39"/>
      <c r="BB107" s="39"/>
      <c r="BC107" s="229"/>
      <c r="BD107" s="227" t="str">
        <f>IF(F107="","",Tabla1[[#This Row],[sem 01]]&amp;Tabla1[[#This Row],[sem 02]]&amp;Tabla1[[#This Row],[sem 03]])</f>
        <v/>
      </c>
      <c r="BE107" s="228" t="str">
        <f>IF(TRIM(F107)="","",$B$1&amp;"-"&amp;SUBSTITUTE(Tabla1[[#This Row],[Mes Inscrito]]," ","")&amp;"-"&amp;SUBSTITUTE(Tabla1[[#This Row],[Dia de clases Inscrito]]," ","")&amp;"-"&amp;SUBSTITUTE(Tabla1[[#This Row],[Horario Inscrito]]," ","")&amp;"-"&amp;Tabla1[[#This Row],[Fecha Inicio grupo]])</f>
        <v/>
      </c>
      <c r="BF107" s="241" t="str">
        <f>IF(F107="","",Tabla1[[#This Row],[Curso]])</f>
        <v/>
      </c>
      <c r="BG107" s="242" t="str">
        <f>+IF(TRIM(F107)="","",$B$1&amp;"-"&amp;TRIM(Tabla1[[#This Row],[Mes Inscrito]])&amp;"-"&amp;TRIM(Tabla1[[#This Row],[Dia de clases Inscrito]])&amp;"-"&amp;TRIM(Tabla1[[#This Row],[Horario Inscrito]])&amp;"-"&amp;TRIM(Tabla1[[#This Row],[Fecha Inicio grupo]])&amp;"-"&amp;TRIM(Tabla1[[#This Row],[Tipo Incrito]]))</f>
        <v/>
      </c>
      <c r="BH107" s="299" t="str">
        <f>IF(F107="","",OR(IFERROR(SEARCH("CG",Tabla1[[#This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 s="300" t="str">
        <f>IF(F107&lt;&gt;"",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 s="300" t="str">
        <f>IF(F107&lt;&gt;"",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 s="300" t="str">
        <f>IF(Tabla1[[#This Row],[Fecha Inicio grupo]]="","",IFERROR(VLOOKUP(Tabla1[[#This Row],[Mes de Alta como miembro]],Parámetros!$AM$2:$AN$16,2,0),"01/01/1900"))</f>
        <v/>
      </c>
    </row>
    <row r="108" spans="1:63" ht="14.45">
      <c r="A108" s="68">
        <v>101</v>
      </c>
      <c r="B108" s="28"/>
      <c r="C108" s="34"/>
      <c r="D108" s="42"/>
      <c r="E108" s="64"/>
      <c r="F108" s="45"/>
      <c r="G108" s="45"/>
      <c r="H108" s="158"/>
      <c r="I108" s="42"/>
      <c r="J108" s="28"/>
      <c r="K108" s="69"/>
      <c r="L108" s="68"/>
      <c r="M108" s="46"/>
      <c r="N108" s="232" t="str">
        <f ca="1">IF(Tabla1[[#This Row],[Fecha de nac]]="","",IF(Tabla1[[#This Row],[Fecha Finalización]] &gt;=TODAY(), DATEDIF(Tabla1[[#This Row],[Fecha de nac]],TODAY(),"y"), ROUNDDOWN((Tabla1[[#This Row],[Fecha Finalización]] -Tabla1[[#This Row],[Fecha de nac]])/365,0)))</f>
        <v/>
      </c>
      <c r="O108" s="163"/>
      <c r="P108" s="34"/>
      <c r="Q108" s="67"/>
      <c r="R108" s="67"/>
      <c r="S108" s="67"/>
      <c r="T108" s="67"/>
      <c r="U108" s="234" t="str">
        <f>IF(F108="","",Tabla1[[#This Row],[Fecha Inicio grupo]]+3*7-7)</f>
        <v/>
      </c>
      <c r="V108" s="235" t="str">
        <f>IF(F108="","",EDATE(Tabla1[[#This Row],[Fecha Inicio grupo]],3))</f>
        <v/>
      </c>
      <c r="W108" s="29"/>
      <c r="X108" s="29"/>
      <c r="Y108" s="72"/>
      <c r="Z108" s="72"/>
      <c r="AA108" s="72"/>
      <c r="AB108" s="72"/>
      <c r="AC108" s="72"/>
      <c r="AD108" s="72"/>
      <c r="AE108" s="72"/>
      <c r="AF108" s="72"/>
      <c r="AG108" s="72"/>
      <c r="AH108" s="72"/>
      <c r="AI108" s="72"/>
      <c r="AJ108" s="72"/>
      <c r="AK108" s="72"/>
      <c r="AL108" s="72"/>
      <c r="AM108" s="72"/>
      <c r="AN108" s="72"/>
      <c r="AO108" s="139"/>
      <c r="AP108" s="236" t="str">
        <f>IF(F108="","",IFERROR(VLOOKUP(SUBSTITUTE(SUBSTITUTE(Tabla1[[#This Row],[Uso Sistemas]],"T","P"),"N","F"),Parámetros!$M$2:$N$17,2,0),"Completar hasta 3ra sem. para evaluar a Probacionista"))</f>
        <v/>
      </c>
      <c r="AQ108" s="39"/>
      <c r="AR108" s="39"/>
      <c r="AS108" s="39"/>
      <c r="AT108" s="28"/>
      <c r="AU108" s="55"/>
      <c r="AV108" s="55"/>
      <c r="AW108" s="55"/>
      <c r="AX108" s="238" t="str">
        <f>IF(V108="","",EOMONTH(EDATE(Tabla1[[#This Row],[Fecha Finalización]],2),0))</f>
        <v/>
      </c>
      <c r="AY108" s="39"/>
      <c r="AZ108" s="239" t="str">
        <f>IF(V108="","",EOMONTH(EDATE(Tabla1[[#This Row],[Fecha Finalización]],3),0))</f>
        <v/>
      </c>
      <c r="BA108" s="39"/>
      <c r="BB108" s="39"/>
      <c r="BC108" s="229"/>
      <c r="BD108" s="227" t="str">
        <f>IF(F108="","",Tabla1[[#This Row],[sem 01]]&amp;Tabla1[[#This Row],[sem 02]]&amp;Tabla1[[#This Row],[sem 03]])</f>
        <v/>
      </c>
      <c r="BE108" s="228" t="str">
        <f>IF(TRIM(F108)="","",$B$1&amp;"-"&amp;SUBSTITUTE(Tabla1[[#This Row],[Mes Inscrito]]," ","")&amp;"-"&amp;SUBSTITUTE(Tabla1[[#This Row],[Dia de clases Inscrito]]," ","")&amp;"-"&amp;SUBSTITUTE(Tabla1[[#This Row],[Horario Inscrito]]," ","")&amp;"-"&amp;Tabla1[[#This Row],[Fecha Inicio grupo]])</f>
        <v/>
      </c>
      <c r="BF108" s="241" t="str">
        <f>IF(F108="","",Tabla1[[#This Row],[Curso]])</f>
        <v/>
      </c>
      <c r="BG108" s="242" t="str">
        <f>+IF(TRIM(F108)="","",$B$1&amp;"-"&amp;TRIM(Tabla1[[#This Row],[Mes Inscrito]])&amp;"-"&amp;TRIM(Tabla1[[#This Row],[Dia de clases Inscrito]])&amp;"-"&amp;TRIM(Tabla1[[#This Row],[Horario Inscrito]])&amp;"-"&amp;TRIM(Tabla1[[#This Row],[Fecha Inicio grupo]])&amp;"-"&amp;TRIM(Tabla1[[#This Row],[Tipo Incrito]]))</f>
        <v/>
      </c>
      <c r="BH108" s="299" t="str">
        <f>IF(F108="","",OR(IFERROR(SEARCH("CG",Tabla1[[#This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 s="300" t="str">
        <f>IF(F108&lt;&gt;"",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 s="300" t="str">
        <f>IF(F108&lt;&gt;"",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 s="300" t="str">
        <f>IF(Tabla1[[#This Row],[Fecha Inicio grupo]]="","",IFERROR(VLOOKUP(Tabla1[[#This Row],[Mes de Alta como miembro]],Parámetros!$AM$2:$AN$16,2,0),"01/01/1900"))</f>
        <v/>
      </c>
    </row>
    <row r="109" spans="1:63" ht="14.45">
      <c r="A109" s="68">
        <v>102</v>
      </c>
      <c r="B109" s="28"/>
      <c r="C109" s="34"/>
      <c r="D109" s="42"/>
      <c r="E109" s="64"/>
      <c r="F109" s="45"/>
      <c r="G109" s="45"/>
      <c r="H109" s="158"/>
      <c r="I109" s="42"/>
      <c r="J109" s="28"/>
      <c r="K109" s="69"/>
      <c r="L109" s="68"/>
      <c r="M109" s="46"/>
      <c r="N109" s="232" t="str">
        <f ca="1">IF(Tabla1[[#This Row],[Fecha de nac]]="","",IF(Tabla1[[#This Row],[Fecha Finalización]] &gt;=TODAY(), DATEDIF(Tabla1[[#This Row],[Fecha de nac]],TODAY(),"y"), ROUNDDOWN((Tabla1[[#This Row],[Fecha Finalización]] -Tabla1[[#This Row],[Fecha de nac]])/365,0)))</f>
        <v/>
      </c>
      <c r="O109" s="163"/>
      <c r="P109" s="34"/>
      <c r="Q109" s="67"/>
      <c r="R109" s="67"/>
      <c r="S109" s="67"/>
      <c r="T109" s="67"/>
      <c r="U109" s="234" t="str">
        <f>IF(F109="","",Tabla1[[#This Row],[Fecha Inicio grupo]]+3*7-7)</f>
        <v/>
      </c>
      <c r="V109" s="235" t="str">
        <f>IF(F109="","",EDATE(Tabla1[[#This Row],[Fecha Inicio grupo]],3))</f>
        <v/>
      </c>
      <c r="W109" s="29"/>
      <c r="X109" s="29"/>
      <c r="Y109" s="72"/>
      <c r="Z109" s="72"/>
      <c r="AA109" s="72"/>
      <c r="AB109" s="72"/>
      <c r="AC109" s="72"/>
      <c r="AD109" s="72"/>
      <c r="AE109" s="72"/>
      <c r="AF109" s="72"/>
      <c r="AG109" s="72"/>
      <c r="AH109" s="72"/>
      <c r="AI109" s="72"/>
      <c r="AJ109" s="72"/>
      <c r="AK109" s="72"/>
      <c r="AL109" s="72"/>
      <c r="AM109" s="72"/>
      <c r="AN109" s="72"/>
      <c r="AO109" s="139"/>
      <c r="AP109" s="236" t="str">
        <f>IF(F109="","",IFERROR(VLOOKUP(SUBSTITUTE(SUBSTITUTE(Tabla1[[#This Row],[Uso Sistemas]],"T","P"),"N","F"),Parámetros!$M$2:$N$17,2,0),"Completar hasta 3ra sem. para evaluar a Probacionista"))</f>
        <v/>
      </c>
      <c r="AQ109" s="39"/>
      <c r="AR109" s="39"/>
      <c r="AS109" s="39"/>
      <c r="AT109" s="28"/>
      <c r="AU109" s="55"/>
      <c r="AV109" s="55"/>
      <c r="AW109" s="55"/>
      <c r="AX109" s="238" t="str">
        <f>IF(V109="","",EOMONTH(EDATE(Tabla1[[#This Row],[Fecha Finalización]],2),0))</f>
        <v/>
      </c>
      <c r="AY109" s="39"/>
      <c r="AZ109" s="239" t="str">
        <f>IF(V109="","",EOMONTH(EDATE(Tabla1[[#This Row],[Fecha Finalización]],3),0))</f>
        <v/>
      </c>
      <c r="BA109" s="39"/>
      <c r="BB109" s="39"/>
      <c r="BC109" s="229"/>
      <c r="BD109" s="227" t="str">
        <f>IF(F109="","",Tabla1[[#This Row],[sem 01]]&amp;Tabla1[[#This Row],[sem 02]]&amp;Tabla1[[#This Row],[sem 03]])</f>
        <v/>
      </c>
      <c r="BE109" s="228" t="str">
        <f>IF(TRIM(F109)="","",$B$1&amp;"-"&amp;SUBSTITUTE(Tabla1[[#This Row],[Mes Inscrito]]," ","")&amp;"-"&amp;SUBSTITUTE(Tabla1[[#This Row],[Dia de clases Inscrito]]," ","")&amp;"-"&amp;SUBSTITUTE(Tabla1[[#This Row],[Horario Inscrito]]," ","")&amp;"-"&amp;Tabla1[[#This Row],[Fecha Inicio grupo]])</f>
        <v/>
      </c>
      <c r="BF109" s="241" t="str">
        <f>IF(F109="","",Tabla1[[#This Row],[Curso]])</f>
        <v/>
      </c>
      <c r="BG109" s="242" t="str">
        <f>+IF(TRIM(F109)="","",$B$1&amp;"-"&amp;TRIM(Tabla1[[#This Row],[Mes Inscrito]])&amp;"-"&amp;TRIM(Tabla1[[#This Row],[Dia de clases Inscrito]])&amp;"-"&amp;TRIM(Tabla1[[#This Row],[Horario Inscrito]])&amp;"-"&amp;TRIM(Tabla1[[#This Row],[Fecha Inicio grupo]])&amp;"-"&amp;TRIM(Tabla1[[#This Row],[Tipo Incrito]]))</f>
        <v/>
      </c>
      <c r="BH109" s="299" t="str">
        <f>IF(F109="","",OR(IFERROR(SEARCH("CG",Tabla1[[#This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 s="300" t="str">
        <f>IF(F109&lt;&gt;"",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 s="300" t="str">
        <f>IF(F109&lt;&gt;"",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 s="300" t="str">
        <f>IF(Tabla1[[#This Row],[Fecha Inicio grupo]]="","",IFERROR(VLOOKUP(Tabla1[[#This Row],[Mes de Alta como miembro]],Parámetros!$AM$2:$AN$16,2,0),"01/01/1900"))</f>
        <v/>
      </c>
    </row>
    <row r="110" spans="1:63" ht="14.45">
      <c r="A110" s="68">
        <v>103</v>
      </c>
      <c r="B110" s="28"/>
      <c r="C110" s="34"/>
      <c r="D110" s="42"/>
      <c r="E110" s="64"/>
      <c r="F110" s="45"/>
      <c r="G110" s="45"/>
      <c r="H110" s="158"/>
      <c r="I110" s="42"/>
      <c r="J110" s="28"/>
      <c r="K110" s="69"/>
      <c r="L110" s="68"/>
      <c r="M110" s="46"/>
      <c r="N110" s="232" t="str">
        <f ca="1">IF(Tabla1[[#This Row],[Fecha de nac]]="","",IF(Tabla1[[#This Row],[Fecha Finalización]] &gt;=TODAY(), DATEDIF(Tabla1[[#This Row],[Fecha de nac]],TODAY(),"y"), ROUNDDOWN((Tabla1[[#This Row],[Fecha Finalización]] -Tabla1[[#This Row],[Fecha de nac]])/365,0)))</f>
        <v/>
      </c>
      <c r="O110" s="163"/>
      <c r="P110" s="34"/>
      <c r="Q110" s="67"/>
      <c r="R110" s="67"/>
      <c r="S110" s="67"/>
      <c r="T110" s="67"/>
      <c r="U110" s="234" t="str">
        <f>IF(F110="","",Tabla1[[#This Row],[Fecha Inicio grupo]]+3*7-7)</f>
        <v/>
      </c>
      <c r="V110" s="235" t="str">
        <f>IF(F110="","",EDATE(Tabla1[[#This Row],[Fecha Inicio grupo]],3))</f>
        <v/>
      </c>
      <c r="W110" s="29"/>
      <c r="X110" s="29"/>
      <c r="Y110" s="72"/>
      <c r="Z110" s="72"/>
      <c r="AA110" s="72"/>
      <c r="AB110" s="72"/>
      <c r="AC110" s="72"/>
      <c r="AD110" s="72"/>
      <c r="AE110" s="72"/>
      <c r="AF110" s="72"/>
      <c r="AG110" s="72"/>
      <c r="AH110" s="72"/>
      <c r="AI110" s="72"/>
      <c r="AJ110" s="72"/>
      <c r="AK110" s="72"/>
      <c r="AL110" s="72"/>
      <c r="AM110" s="72"/>
      <c r="AN110" s="72"/>
      <c r="AO110" s="139"/>
      <c r="AP110" s="236" t="str">
        <f>IF(F110="","",IFERROR(VLOOKUP(SUBSTITUTE(SUBSTITUTE(Tabla1[[#This Row],[Uso Sistemas]],"T","P"),"N","F"),Parámetros!$M$2:$N$17,2,0),"Completar hasta 3ra sem. para evaluar a Probacionista"))</f>
        <v/>
      </c>
      <c r="AQ110" s="39"/>
      <c r="AR110" s="39"/>
      <c r="AS110" s="39"/>
      <c r="AT110" s="28"/>
      <c r="AU110" s="55"/>
      <c r="AV110" s="55"/>
      <c r="AW110" s="55"/>
      <c r="AX110" s="238" t="str">
        <f>IF(V110="","",EOMONTH(EDATE(Tabla1[[#This Row],[Fecha Finalización]],2),0))</f>
        <v/>
      </c>
      <c r="AY110" s="39"/>
      <c r="AZ110" s="239" t="str">
        <f>IF(V110="","",EOMONTH(EDATE(Tabla1[[#This Row],[Fecha Finalización]],3),0))</f>
        <v/>
      </c>
      <c r="BA110" s="39"/>
      <c r="BB110" s="39"/>
      <c r="BC110" s="229"/>
      <c r="BD110" s="227" t="str">
        <f>IF(F110="","",Tabla1[[#This Row],[sem 01]]&amp;Tabla1[[#This Row],[sem 02]]&amp;Tabla1[[#This Row],[sem 03]])</f>
        <v/>
      </c>
      <c r="BE110" s="228" t="str">
        <f>IF(TRIM(F110)="","",$B$1&amp;"-"&amp;SUBSTITUTE(Tabla1[[#This Row],[Mes Inscrito]]," ","")&amp;"-"&amp;SUBSTITUTE(Tabla1[[#This Row],[Dia de clases Inscrito]]," ","")&amp;"-"&amp;SUBSTITUTE(Tabla1[[#This Row],[Horario Inscrito]]," ","")&amp;"-"&amp;Tabla1[[#This Row],[Fecha Inicio grupo]])</f>
        <v/>
      </c>
      <c r="BF110" s="241" t="str">
        <f>IF(F110="","",Tabla1[[#This Row],[Curso]])</f>
        <v/>
      </c>
      <c r="BG110" s="242" t="str">
        <f>+IF(TRIM(F110)="","",$B$1&amp;"-"&amp;TRIM(Tabla1[[#This Row],[Mes Inscrito]])&amp;"-"&amp;TRIM(Tabla1[[#This Row],[Dia de clases Inscrito]])&amp;"-"&amp;TRIM(Tabla1[[#This Row],[Horario Inscrito]])&amp;"-"&amp;TRIM(Tabla1[[#This Row],[Fecha Inicio grupo]])&amp;"-"&amp;TRIM(Tabla1[[#This Row],[Tipo Incrito]]))</f>
        <v/>
      </c>
      <c r="BH110" s="299" t="str">
        <f>IF(F110="","",OR(IFERROR(SEARCH("CG",Tabla1[[#This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0" s="300" t="str">
        <f>IF(F110&lt;&gt;"",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0" s="300" t="str">
        <f>IF(F110&lt;&gt;"",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0" s="300" t="str">
        <f>IF(Tabla1[[#This Row],[Fecha Inicio grupo]]="","",IFERROR(VLOOKUP(Tabla1[[#This Row],[Mes de Alta como miembro]],Parámetros!$AM$2:$AN$16,2,0),"01/01/1900"))</f>
        <v/>
      </c>
    </row>
    <row r="111" spans="1:63" ht="14.45">
      <c r="A111" s="68">
        <v>104</v>
      </c>
      <c r="B111" s="28"/>
      <c r="C111" s="34"/>
      <c r="D111" s="42"/>
      <c r="E111" s="64"/>
      <c r="F111" s="45"/>
      <c r="G111" s="45"/>
      <c r="H111" s="158"/>
      <c r="I111" s="42"/>
      <c r="J111" s="28"/>
      <c r="K111" s="69"/>
      <c r="L111" s="68"/>
      <c r="M111" s="46"/>
      <c r="N111" s="232" t="str">
        <f ca="1">IF(Tabla1[[#This Row],[Fecha de nac]]="","",IF(Tabla1[[#This Row],[Fecha Finalización]] &gt;=TODAY(), DATEDIF(Tabla1[[#This Row],[Fecha de nac]],TODAY(),"y"), ROUNDDOWN((Tabla1[[#This Row],[Fecha Finalización]] -Tabla1[[#This Row],[Fecha de nac]])/365,0)))</f>
        <v/>
      </c>
      <c r="O111" s="163"/>
      <c r="P111" s="34"/>
      <c r="Q111" s="67"/>
      <c r="R111" s="67"/>
      <c r="S111" s="67"/>
      <c r="T111" s="67"/>
      <c r="U111" s="234" t="str">
        <f>IF(F111="","",Tabla1[[#This Row],[Fecha Inicio grupo]]+3*7-7)</f>
        <v/>
      </c>
      <c r="V111" s="235" t="str">
        <f>IF(F111="","",EDATE(Tabla1[[#This Row],[Fecha Inicio grupo]],3))</f>
        <v/>
      </c>
      <c r="W111" s="29"/>
      <c r="X111" s="29"/>
      <c r="Y111" s="72"/>
      <c r="Z111" s="72"/>
      <c r="AA111" s="72"/>
      <c r="AB111" s="72"/>
      <c r="AC111" s="72"/>
      <c r="AD111" s="72"/>
      <c r="AE111" s="72"/>
      <c r="AF111" s="72"/>
      <c r="AG111" s="72"/>
      <c r="AH111" s="72"/>
      <c r="AI111" s="72"/>
      <c r="AJ111" s="72"/>
      <c r="AK111" s="72"/>
      <c r="AL111" s="72"/>
      <c r="AM111" s="72"/>
      <c r="AN111" s="72"/>
      <c r="AO111" s="139"/>
      <c r="AP111" s="236" t="str">
        <f>IF(F111="","",IFERROR(VLOOKUP(SUBSTITUTE(SUBSTITUTE(Tabla1[[#This Row],[Uso Sistemas]],"T","P"),"N","F"),Parámetros!$M$2:$N$17,2,0),"Completar hasta 3ra sem. para evaluar a Probacionista"))</f>
        <v/>
      </c>
      <c r="AQ111" s="39"/>
      <c r="AR111" s="39"/>
      <c r="AS111" s="39"/>
      <c r="AT111" s="28"/>
      <c r="AU111" s="55"/>
      <c r="AV111" s="55"/>
      <c r="AW111" s="55"/>
      <c r="AX111" s="238" t="str">
        <f>IF(V111="","",EOMONTH(EDATE(Tabla1[[#This Row],[Fecha Finalización]],2),0))</f>
        <v/>
      </c>
      <c r="AY111" s="39"/>
      <c r="AZ111" s="239" t="str">
        <f>IF(V111="","",EOMONTH(EDATE(Tabla1[[#This Row],[Fecha Finalización]],3),0))</f>
        <v/>
      </c>
      <c r="BA111" s="39"/>
      <c r="BB111" s="39"/>
      <c r="BC111" s="229"/>
      <c r="BD111" s="227" t="str">
        <f>IF(F111="","",Tabla1[[#This Row],[sem 01]]&amp;Tabla1[[#This Row],[sem 02]]&amp;Tabla1[[#This Row],[sem 03]])</f>
        <v/>
      </c>
      <c r="BE111" s="228" t="str">
        <f>IF(TRIM(F111)="","",$B$1&amp;"-"&amp;SUBSTITUTE(Tabla1[[#This Row],[Mes Inscrito]]," ","")&amp;"-"&amp;SUBSTITUTE(Tabla1[[#This Row],[Dia de clases Inscrito]]," ","")&amp;"-"&amp;SUBSTITUTE(Tabla1[[#This Row],[Horario Inscrito]]," ","")&amp;"-"&amp;Tabla1[[#This Row],[Fecha Inicio grupo]])</f>
        <v/>
      </c>
      <c r="BF111" s="241" t="str">
        <f>IF(F111="","",Tabla1[[#This Row],[Curso]])</f>
        <v/>
      </c>
      <c r="BG111" s="242" t="str">
        <f>+IF(TRIM(F111)="","",$B$1&amp;"-"&amp;TRIM(Tabla1[[#This Row],[Mes Inscrito]])&amp;"-"&amp;TRIM(Tabla1[[#This Row],[Dia de clases Inscrito]])&amp;"-"&amp;TRIM(Tabla1[[#This Row],[Horario Inscrito]])&amp;"-"&amp;TRIM(Tabla1[[#This Row],[Fecha Inicio grupo]])&amp;"-"&amp;TRIM(Tabla1[[#This Row],[Tipo Incrito]]))</f>
        <v/>
      </c>
      <c r="BH111" s="299" t="str">
        <f>IF(F111="","",OR(IFERROR(SEARCH("CG",Tabla1[[#This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1" s="300" t="str">
        <f>IF(F111&lt;&gt;"",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1" s="300" t="str">
        <f>IF(F111&lt;&gt;"",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1" s="300" t="str">
        <f>IF(Tabla1[[#This Row],[Fecha Inicio grupo]]="","",IFERROR(VLOOKUP(Tabla1[[#This Row],[Mes de Alta como miembro]],Parámetros!$AM$2:$AN$16,2,0),"01/01/1900"))</f>
        <v/>
      </c>
    </row>
    <row r="112" spans="1:63" ht="14.45">
      <c r="A112" s="68">
        <v>105</v>
      </c>
      <c r="B112" s="28"/>
      <c r="C112" s="34"/>
      <c r="D112" s="42"/>
      <c r="E112" s="64"/>
      <c r="F112" s="45"/>
      <c r="G112" s="45"/>
      <c r="H112" s="158"/>
      <c r="I112" s="42"/>
      <c r="J112" s="28"/>
      <c r="K112" s="69"/>
      <c r="L112" s="68"/>
      <c r="M112" s="46"/>
      <c r="N112" s="232" t="str">
        <f ca="1">IF(Tabla1[[#This Row],[Fecha de nac]]="","",IF(Tabla1[[#This Row],[Fecha Finalización]] &gt;=TODAY(), DATEDIF(Tabla1[[#This Row],[Fecha de nac]],TODAY(),"y"), ROUNDDOWN((Tabla1[[#This Row],[Fecha Finalización]] -Tabla1[[#This Row],[Fecha de nac]])/365,0)))</f>
        <v/>
      </c>
      <c r="O112" s="163"/>
      <c r="P112" s="34"/>
      <c r="Q112" s="67"/>
      <c r="R112" s="67"/>
      <c r="S112" s="67"/>
      <c r="T112" s="67"/>
      <c r="U112" s="234" t="str">
        <f>IF(F112="","",Tabla1[[#This Row],[Fecha Inicio grupo]]+3*7-7)</f>
        <v/>
      </c>
      <c r="V112" s="235" t="str">
        <f>IF(F112="","",EDATE(Tabla1[[#This Row],[Fecha Inicio grupo]],3))</f>
        <v/>
      </c>
      <c r="W112" s="29"/>
      <c r="X112" s="29"/>
      <c r="Y112" s="72"/>
      <c r="Z112" s="72"/>
      <c r="AA112" s="72"/>
      <c r="AB112" s="72"/>
      <c r="AC112" s="72"/>
      <c r="AD112" s="72"/>
      <c r="AE112" s="72"/>
      <c r="AF112" s="72"/>
      <c r="AG112" s="72"/>
      <c r="AH112" s="72"/>
      <c r="AI112" s="72"/>
      <c r="AJ112" s="72"/>
      <c r="AK112" s="72"/>
      <c r="AL112" s="72"/>
      <c r="AM112" s="72"/>
      <c r="AN112" s="72"/>
      <c r="AO112" s="139"/>
      <c r="AP112" s="236" t="str">
        <f>IF(F112="","",IFERROR(VLOOKUP(SUBSTITUTE(SUBSTITUTE(Tabla1[[#This Row],[Uso Sistemas]],"T","P"),"N","F"),Parámetros!$M$2:$N$17,2,0),"Completar hasta 3ra sem. para evaluar a Probacionista"))</f>
        <v/>
      </c>
      <c r="AQ112" s="39"/>
      <c r="AR112" s="39"/>
      <c r="AS112" s="39"/>
      <c r="AT112" s="28"/>
      <c r="AU112" s="55"/>
      <c r="AV112" s="55"/>
      <c r="AW112" s="55"/>
      <c r="AX112" s="238" t="str">
        <f>IF(V112="","",EOMONTH(EDATE(Tabla1[[#This Row],[Fecha Finalización]],2),0))</f>
        <v/>
      </c>
      <c r="AY112" s="39"/>
      <c r="AZ112" s="239" t="str">
        <f>IF(V112="","",EOMONTH(EDATE(Tabla1[[#This Row],[Fecha Finalización]],3),0))</f>
        <v/>
      </c>
      <c r="BA112" s="39"/>
      <c r="BB112" s="39"/>
      <c r="BC112" s="229"/>
      <c r="BD112" s="227" t="str">
        <f>IF(F112="","",Tabla1[[#This Row],[sem 01]]&amp;Tabla1[[#This Row],[sem 02]]&amp;Tabla1[[#This Row],[sem 03]])</f>
        <v/>
      </c>
      <c r="BE112" s="228" t="str">
        <f>IF(TRIM(F112)="","",$B$1&amp;"-"&amp;SUBSTITUTE(Tabla1[[#This Row],[Mes Inscrito]]," ","")&amp;"-"&amp;SUBSTITUTE(Tabla1[[#This Row],[Dia de clases Inscrito]]," ","")&amp;"-"&amp;SUBSTITUTE(Tabla1[[#This Row],[Horario Inscrito]]," ","")&amp;"-"&amp;Tabla1[[#This Row],[Fecha Inicio grupo]])</f>
        <v/>
      </c>
      <c r="BF112" s="241" t="str">
        <f>IF(F112="","",Tabla1[[#This Row],[Curso]])</f>
        <v/>
      </c>
      <c r="BG112" s="242" t="str">
        <f>+IF(TRIM(F112)="","",$B$1&amp;"-"&amp;TRIM(Tabla1[[#This Row],[Mes Inscrito]])&amp;"-"&amp;TRIM(Tabla1[[#This Row],[Dia de clases Inscrito]])&amp;"-"&amp;TRIM(Tabla1[[#This Row],[Horario Inscrito]])&amp;"-"&amp;TRIM(Tabla1[[#This Row],[Fecha Inicio grupo]])&amp;"-"&amp;TRIM(Tabla1[[#This Row],[Tipo Incrito]]))</f>
        <v/>
      </c>
      <c r="BH112" s="299" t="str">
        <f>IF(F112="","",OR(IFERROR(SEARCH("CG",Tabla1[[#This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2" s="300" t="str">
        <f>IF(F112&lt;&gt;"",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2" s="300" t="str">
        <f>IF(F112&lt;&gt;"",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2" s="300" t="str">
        <f>IF(Tabla1[[#This Row],[Fecha Inicio grupo]]="","",IFERROR(VLOOKUP(Tabla1[[#This Row],[Mes de Alta como miembro]],Parámetros!$AM$2:$AN$16,2,0),"01/01/1900"))</f>
        <v/>
      </c>
    </row>
    <row r="113" spans="1:63" ht="14.45">
      <c r="A113" s="68">
        <v>106</v>
      </c>
      <c r="B113" s="28"/>
      <c r="C113" s="34"/>
      <c r="D113" s="42"/>
      <c r="E113" s="64"/>
      <c r="F113" s="45"/>
      <c r="G113" s="45"/>
      <c r="H113" s="158"/>
      <c r="I113" s="42"/>
      <c r="J113" s="28"/>
      <c r="K113" s="69"/>
      <c r="L113" s="68"/>
      <c r="M113" s="46"/>
      <c r="N113" s="232" t="str">
        <f ca="1">IF(Tabla1[[#This Row],[Fecha de nac]]="","",IF(Tabla1[[#This Row],[Fecha Finalización]] &gt;=TODAY(), DATEDIF(Tabla1[[#This Row],[Fecha de nac]],TODAY(),"y"), ROUNDDOWN((Tabla1[[#This Row],[Fecha Finalización]] -Tabla1[[#This Row],[Fecha de nac]])/365,0)))</f>
        <v/>
      </c>
      <c r="O113" s="163"/>
      <c r="P113" s="34"/>
      <c r="Q113" s="67"/>
      <c r="R113" s="67"/>
      <c r="S113" s="67"/>
      <c r="T113" s="67"/>
      <c r="U113" s="234" t="str">
        <f>IF(F113="","",Tabla1[[#This Row],[Fecha Inicio grupo]]+3*7-7)</f>
        <v/>
      </c>
      <c r="V113" s="235" t="str">
        <f>IF(F113="","",EDATE(Tabla1[[#This Row],[Fecha Inicio grupo]],3))</f>
        <v/>
      </c>
      <c r="W113" s="29"/>
      <c r="X113" s="29"/>
      <c r="Y113" s="72"/>
      <c r="Z113" s="72"/>
      <c r="AA113" s="72"/>
      <c r="AB113" s="72"/>
      <c r="AC113" s="72"/>
      <c r="AD113" s="72"/>
      <c r="AE113" s="72"/>
      <c r="AF113" s="72"/>
      <c r="AG113" s="72"/>
      <c r="AH113" s="72"/>
      <c r="AI113" s="72"/>
      <c r="AJ113" s="72"/>
      <c r="AK113" s="72"/>
      <c r="AL113" s="72"/>
      <c r="AM113" s="72"/>
      <c r="AN113" s="72"/>
      <c r="AO113" s="139"/>
      <c r="AP113" s="236" t="str">
        <f>IF(F113="","",IFERROR(VLOOKUP(SUBSTITUTE(SUBSTITUTE(Tabla1[[#This Row],[Uso Sistemas]],"T","P"),"N","F"),Parámetros!$M$2:$N$17,2,0),"Completar hasta 3ra sem. para evaluar a Probacionista"))</f>
        <v/>
      </c>
      <c r="AQ113" s="39"/>
      <c r="AR113" s="39"/>
      <c r="AS113" s="39"/>
      <c r="AT113" s="28"/>
      <c r="AU113" s="55"/>
      <c r="AV113" s="55"/>
      <c r="AW113" s="55"/>
      <c r="AX113" s="238" t="str">
        <f>IF(V113="","",EOMONTH(EDATE(Tabla1[[#This Row],[Fecha Finalización]],2),0))</f>
        <v/>
      </c>
      <c r="AY113" s="39"/>
      <c r="AZ113" s="239" t="str">
        <f>IF(V113="","",EOMONTH(EDATE(Tabla1[[#This Row],[Fecha Finalización]],3),0))</f>
        <v/>
      </c>
      <c r="BA113" s="39"/>
      <c r="BB113" s="39"/>
      <c r="BC113" s="229"/>
      <c r="BD113" s="227" t="str">
        <f>IF(F113="","",Tabla1[[#This Row],[sem 01]]&amp;Tabla1[[#This Row],[sem 02]]&amp;Tabla1[[#This Row],[sem 03]])</f>
        <v/>
      </c>
      <c r="BE113" s="228" t="str">
        <f>IF(TRIM(F113)="","",$B$1&amp;"-"&amp;SUBSTITUTE(Tabla1[[#This Row],[Mes Inscrito]]," ","")&amp;"-"&amp;SUBSTITUTE(Tabla1[[#This Row],[Dia de clases Inscrito]]," ","")&amp;"-"&amp;SUBSTITUTE(Tabla1[[#This Row],[Horario Inscrito]]," ","")&amp;"-"&amp;Tabla1[[#This Row],[Fecha Inicio grupo]])</f>
        <v/>
      </c>
      <c r="BF113" s="241" t="str">
        <f>IF(F113="","",Tabla1[[#This Row],[Curso]])</f>
        <v/>
      </c>
      <c r="BG113" s="242" t="str">
        <f>+IF(TRIM(F113)="","",$B$1&amp;"-"&amp;TRIM(Tabla1[[#This Row],[Mes Inscrito]])&amp;"-"&amp;TRIM(Tabla1[[#This Row],[Dia de clases Inscrito]])&amp;"-"&amp;TRIM(Tabla1[[#This Row],[Horario Inscrito]])&amp;"-"&amp;TRIM(Tabla1[[#This Row],[Fecha Inicio grupo]])&amp;"-"&amp;TRIM(Tabla1[[#This Row],[Tipo Incrito]]))</f>
        <v/>
      </c>
      <c r="BH113" s="299" t="str">
        <f>IF(F113="","",OR(IFERROR(SEARCH("CG",Tabla1[[#This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3" s="300" t="str">
        <f>IF(F113&lt;&gt;"",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3" s="300" t="str">
        <f>IF(F113&lt;&gt;"",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3" s="300" t="str">
        <f>IF(Tabla1[[#This Row],[Fecha Inicio grupo]]="","",IFERROR(VLOOKUP(Tabla1[[#This Row],[Mes de Alta como miembro]],Parámetros!$AM$2:$AN$16,2,0),"01/01/1900"))</f>
        <v/>
      </c>
    </row>
    <row r="114" spans="1:63" ht="14.45">
      <c r="A114" s="68">
        <v>107</v>
      </c>
      <c r="B114" s="28"/>
      <c r="C114" s="34"/>
      <c r="D114" s="42"/>
      <c r="E114" s="64"/>
      <c r="F114" s="45"/>
      <c r="G114" s="45"/>
      <c r="H114" s="158"/>
      <c r="I114" s="42"/>
      <c r="J114" s="28"/>
      <c r="K114" s="69"/>
      <c r="L114" s="68"/>
      <c r="M114" s="46"/>
      <c r="N114" s="232" t="str">
        <f ca="1">IF(Tabla1[[#This Row],[Fecha de nac]]="","",IF(Tabla1[[#This Row],[Fecha Finalización]] &gt;=TODAY(), DATEDIF(Tabla1[[#This Row],[Fecha de nac]],TODAY(),"y"), ROUNDDOWN((Tabla1[[#This Row],[Fecha Finalización]] -Tabla1[[#This Row],[Fecha de nac]])/365,0)))</f>
        <v/>
      </c>
      <c r="O114" s="163"/>
      <c r="P114" s="34"/>
      <c r="Q114" s="67"/>
      <c r="R114" s="67"/>
      <c r="S114" s="67"/>
      <c r="T114" s="67"/>
      <c r="U114" s="234" t="str">
        <f>IF(F114="","",Tabla1[[#This Row],[Fecha Inicio grupo]]+3*7-7)</f>
        <v/>
      </c>
      <c r="V114" s="235" t="str">
        <f>IF(F114="","",EDATE(Tabla1[[#This Row],[Fecha Inicio grupo]],3))</f>
        <v/>
      </c>
      <c r="W114" s="29"/>
      <c r="X114" s="29"/>
      <c r="Y114" s="72"/>
      <c r="Z114" s="72"/>
      <c r="AA114" s="72"/>
      <c r="AB114" s="72"/>
      <c r="AC114" s="72"/>
      <c r="AD114" s="72"/>
      <c r="AE114" s="72"/>
      <c r="AF114" s="72"/>
      <c r="AG114" s="72"/>
      <c r="AH114" s="72"/>
      <c r="AI114" s="72"/>
      <c r="AJ114" s="72"/>
      <c r="AK114" s="72"/>
      <c r="AL114" s="72"/>
      <c r="AM114" s="72"/>
      <c r="AN114" s="72"/>
      <c r="AO114" s="139"/>
      <c r="AP114" s="236" t="str">
        <f>IF(F114="","",IFERROR(VLOOKUP(SUBSTITUTE(SUBSTITUTE(Tabla1[[#This Row],[Uso Sistemas]],"T","P"),"N","F"),Parámetros!$M$2:$N$17,2,0),"Completar hasta 3ra sem. para evaluar a Probacionista"))</f>
        <v/>
      </c>
      <c r="AQ114" s="39"/>
      <c r="AR114" s="39"/>
      <c r="AS114" s="39"/>
      <c r="AT114" s="28"/>
      <c r="AU114" s="55"/>
      <c r="AV114" s="55"/>
      <c r="AW114" s="55"/>
      <c r="AX114" s="238" t="str">
        <f>IF(V114="","",EOMONTH(EDATE(Tabla1[[#This Row],[Fecha Finalización]],2),0))</f>
        <v/>
      </c>
      <c r="AY114" s="39"/>
      <c r="AZ114" s="239" t="str">
        <f>IF(V114="","",EOMONTH(EDATE(Tabla1[[#This Row],[Fecha Finalización]],3),0))</f>
        <v/>
      </c>
      <c r="BA114" s="39"/>
      <c r="BB114" s="39"/>
      <c r="BC114" s="229"/>
      <c r="BD114" s="227" t="str">
        <f>IF(F114="","",Tabla1[[#This Row],[sem 01]]&amp;Tabla1[[#This Row],[sem 02]]&amp;Tabla1[[#This Row],[sem 03]])</f>
        <v/>
      </c>
      <c r="BE114" s="228" t="str">
        <f>IF(TRIM(F114)="","",$B$1&amp;"-"&amp;SUBSTITUTE(Tabla1[[#This Row],[Mes Inscrito]]," ","")&amp;"-"&amp;SUBSTITUTE(Tabla1[[#This Row],[Dia de clases Inscrito]]," ","")&amp;"-"&amp;SUBSTITUTE(Tabla1[[#This Row],[Horario Inscrito]]," ","")&amp;"-"&amp;Tabla1[[#This Row],[Fecha Inicio grupo]])</f>
        <v/>
      </c>
      <c r="BF114" s="241" t="str">
        <f>IF(F114="","",Tabla1[[#This Row],[Curso]])</f>
        <v/>
      </c>
      <c r="BG114" s="242" t="str">
        <f>+IF(TRIM(F114)="","",$B$1&amp;"-"&amp;TRIM(Tabla1[[#This Row],[Mes Inscrito]])&amp;"-"&amp;TRIM(Tabla1[[#This Row],[Dia de clases Inscrito]])&amp;"-"&amp;TRIM(Tabla1[[#This Row],[Horario Inscrito]])&amp;"-"&amp;TRIM(Tabla1[[#This Row],[Fecha Inicio grupo]])&amp;"-"&amp;TRIM(Tabla1[[#This Row],[Tipo Incrito]]))</f>
        <v/>
      </c>
      <c r="BH114" s="299" t="str">
        <f>IF(F114="","",OR(IFERROR(SEARCH("CG",Tabla1[[#This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4" s="300" t="str">
        <f>IF(F114&lt;&gt;"",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4" s="300" t="str">
        <f>IF(F114&lt;&gt;"",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4" s="300" t="str">
        <f>IF(Tabla1[[#This Row],[Fecha Inicio grupo]]="","",IFERROR(VLOOKUP(Tabla1[[#This Row],[Mes de Alta como miembro]],Parámetros!$AM$2:$AN$16,2,0),"01/01/1900"))</f>
        <v/>
      </c>
    </row>
    <row r="115" spans="1:63" ht="14.45">
      <c r="A115" s="68">
        <v>108</v>
      </c>
      <c r="B115" s="28"/>
      <c r="C115" s="34"/>
      <c r="D115" s="42"/>
      <c r="E115" s="64"/>
      <c r="F115" s="45"/>
      <c r="G115" s="45"/>
      <c r="H115" s="158"/>
      <c r="I115" s="42"/>
      <c r="J115" s="28"/>
      <c r="K115" s="69"/>
      <c r="L115" s="68"/>
      <c r="M115" s="46"/>
      <c r="N115" s="232" t="str">
        <f ca="1">IF(Tabla1[[#This Row],[Fecha de nac]]="","",IF(Tabla1[[#This Row],[Fecha Finalización]] &gt;=TODAY(), DATEDIF(Tabla1[[#This Row],[Fecha de nac]],TODAY(),"y"), ROUNDDOWN((Tabla1[[#This Row],[Fecha Finalización]] -Tabla1[[#This Row],[Fecha de nac]])/365,0)))</f>
        <v/>
      </c>
      <c r="O115" s="163"/>
      <c r="P115" s="34"/>
      <c r="Q115" s="67"/>
      <c r="R115" s="67"/>
      <c r="S115" s="67"/>
      <c r="T115" s="67"/>
      <c r="U115" s="234" t="str">
        <f>IF(F115="","",Tabla1[[#This Row],[Fecha Inicio grupo]]+3*7-7)</f>
        <v/>
      </c>
      <c r="V115" s="235" t="str">
        <f>IF(F115="","",EDATE(Tabla1[[#This Row],[Fecha Inicio grupo]],3))</f>
        <v/>
      </c>
      <c r="W115" s="29"/>
      <c r="X115" s="29"/>
      <c r="Y115" s="72"/>
      <c r="Z115" s="72"/>
      <c r="AA115" s="72"/>
      <c r="AB115" s="72"/>
      <c r="AC115" s="72"/>
      <c r="AD115" s="72"/>
      <c r="AE115" s="72"/>
      <c r="AF115" s="72"/>
      <c r="AG115" s="72"/>
      <c r="AH115" s="72"/>
      <c r="AI115" s="72"/>
      <c r="AJ115" s="72"/>
      <c r="AK115" s="72"/>
      <c r="AL115" s="72"/>
      <c r="AM115" s="72"/>
      <c r="AN115" s="72"/>
      <c r="AO115" s="139"/>
      <c r="AP115" s="236" t="str">
        <f>IF(F115="","",IFERROR(VLOOKUP(SUBSTITUTE(SUBSTITUTE(Tabla1[[#This Row],[Uso Sistemas]],"T","P"),"N","F"),Parámetros!$M$2:$N$17,2,0),"Completar hasta 3ra sem. para evaluar a Probacionista"))</f>
        <v/>
      </c>
      <c r="AQ115" s="39"/>
      <c r="AR115" s="39"/>
      <c r="AS115" s="39"/>
      <c r="AT115" s="28"/>
      <c r="AU115" s="55"/>
      <c r="AV115" s="55"/>
      <c r="AW115" s="55"/>
      <c r="AX115" s="238" t="str">
        <f>IF(V115="","",EOMONTH(EDATE(Tabla1[[#This Row],[Fecha Finalización]],2),0))</f>
        <v/>
      </c>
      <c r="AY115" s="39"/>
      <c r="AZ115" s="239" t="str">
        <f>IF(V115="","",EOMONTH(EDATE(Tabla1[[#This Row],[Fecha Finalización]],3),0))</f>
        <v/>
      </c>
      <c r="BA115" s="39"/>
      <c r="BB115" s="39"/>
      <c r="BC115" s="229"/>
      <c r="BD115" s="227" t="str">
        <f>IF(F115="","",Tabla1[[#This Row],[sem 01]]&amp;Tabla1[[#This Row],[sem 02]]&amp;Tabla1[[#This Row],[sem 03]])</f>
        <v/>
      </c>
      <c r="BE115" s="228" t="str">
        <f>IF(TRIM(F115)="","",$B$1&amp;"-"&amp;SUBSTITUTE(Tabla1[[#This Row],[Mes Inscrito]]," ","")&amp;"-"&amp;SUBSTITUTE(Tabla1[[#This Row],[Dia de clases Inscrito]]," ","")&amp;"-"&amp;SUBSTITUTE(Tabla1[[#This Row],[Horario Inscrito]]," ","")&amp;"-"&amp;Tabla1[[#This Row],[Fecha Inicio grupo]])</f>
        <v/>
      </c>
      <c r="BF115" s="241" t="str">
        <f>IF(F115="","",Tabla1[[#This Row],[Curso]])</f>
        <v/>
      </c>
      <c r="BG115" s="242" t="str">
        <f>+IF(TRIM(F115)="","",$B$1&amp;"-"&amp;TRIM(Tabla1[[#This Row],[Mes Inscrito]])&amp;"-"&amp;TRIM(Tabla1[[#This Row],[Dia de clases Inscrito]])&amp;"-"&amp;TRIM(Tabla1[[#This Row],[Horario Inscrito]])&amp;"-"&amp;TRIM(Tabla1[[#This Row],[Fecha Inicio grupo]])&amp;"-"&amp;TRIM(Tabla1[[#This Row],[Tipo Incrito]]))</f>
        <v/>
      </c>
      <c r="BH115" s="299" t="str">
        <f>IF(F115="","",OR(IFERROR(SEARCH("CG",Tabla1[[#This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5" s="300" t="str">
        <f>IF(F115&lt;&gt;"",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5" s="300" t="str">
        <f>IF(F115&lt;&gt;"",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5" s="300" t="str">
        <f>IF(Tabla1[[#This Row],[Fecha Inicio grupo]]="","",IFERROR(VLOOKUP(Tabla1[[#This Row],[Mes de Alta como miembro]],Parámetros!$AM$2:$AN$16,2,0),"01/01/1900"))</f>
        <v/>
      </c>
    </row>
    <row r="116" spans="1:63" ht="14.45">
      <c r="A116" s="68">
        <v>109</v>
      </c>
      <c r="B116" s="28"/>
      <c r="C116" s="34"/>
      <c r="D116" s="42"/>
      <c r="E116" s="64"/>
      <c r="F116" s="45"/>
      <c r="G116" s="45"/>
      <c r="H116" s="158"/>
      <c r="I116" s="42"/>
      <c r="J116" s="28"/>
      <c r="K116" s="69"/>
      <c r="L116" s="68"/>
      <c r="M116" s="46"/>
      <c r="N116" s="232" t="str">
        <f ca="1">IF(Tabla1[[#This Row],[Fecha de nac]]="","",IF(Tabla1[[#This Row],[Fecha Finalización]] &gt;=TODAY(), DATEDIF(Tabla1[[#This Row],[Fecha de nac]],TODAY(),"y"), ROUNDDOWN((Tabla1[[#This Row],[Fecha Finalización]] -Tabla1[[#This Row],[Fecha de nac]])/365,0)))</f>
        <v/>
      </c>
      <c r="O116" s="163"/>
      <c r="P116" s="34"/>
      <c r="Q116" s="67"/>
      <c r="R116" s="67"/>
      <c r="S116" s="67"/>
      <c r="T116" s="67"/>
      <c r="U116" s="234" t="str">
        <f>IF(F116="","",Tabla1[[#This Row],[Fecha Inicio grupo]]+3*7-7)</f>
        <v/>
      </c>
      <c r="V116" s="235" t="str">
        <f>IF(F116="","",EDATE(Tabla1[[#This Row],[Fecha Inicio grupo]],3))</f>
        <v/>
      </c>
      <c r="W116" s="29"/>
      <c r="X116" s="29"/>
      <c r="Y116" s="72"/>
      <c r="Z116" s="72"/>
      <c r="AA116" s="72"/>
      <c r="AB116" s="72"/>
      <c r="AC116" s="72"/>
      <c r="AD116" s="72"/>
      <c r="AE116" s="72"/>
      <c r="AF116" s="72"/>
      <c r="AG116" s="72"/>
      <c r="AH116" s="72"/>
      <c r="AI116" s="72"/>
      <c r="AJ116" s="72"/>
      <c r="AK116" s="72"/>
      <c r="AL116" s="72"/>
      <c r="AM116" s="72"/>
      <c r="AN116" s="72"/>
      <c r="AO116" s="139"/>
      <c r="AP116" s="236" t="str">
        <f>IF(F116="","",IFERROR(VLOOKUP(SUBSTITUTE(SUBSTITUTE(Tabla1[[#This Row],[Uso Sistemas]],"T","P"),"N","F"),Parámetros!$M$2:$N$17,2,0),"Completar hasta 3ra sem. para evaluar a Probacionista"))</f>
        <v/>
      </c>
      <c r="AQ116" s="39"/>
      <c r="AR116" s="39"/>
      <c r="AS116" s="39"/>
      <c r="AT116" s="28"/>
      <c r="AU116" s="55"/>
      <c r="AV116" s="55"/>
      <c r="AW116" s="55"/>
      <c r="AX116" s="238" t="str">
        <f>IF(V116="","",EOMONTH(EDATE(Tabla1[[#This Row],[Fecha Finalización]],2),0))</f>
        <v/>
      </c>
      <c r="AY116" s="39"/>
      <c r="AZ116" s="239" t="str">
        <f>IF(V116="","",EOMONTH(EDATE(Tabla1[[#This Row],[Fecha Finalización]],3),0))</f>
        <v/>
      </c>
      <c r="BA116" s="39"/>
      <c r="BB116" s="39"/>
      <c r="BC116" s="229"/>
      <c r="BD116" s="227" t="str">
        <f>IF(F116="","",Tabla1[[#This Row],[sem 01]]&amp;Tabla1[[#This Row],[sem 02]]&amp;Tabla1[[#This Row],[sem 03]])</f>
        <v/>
      </c>
      <c r="BE116" s="228" t="str">
        <f>IF(TRIM(F116)="","",$B$1&amp;"-"&amp;SUBSTITUTE(Tabla1[[#This Row],[Mes Inscrito]]," ","")&amp;"-"&amp;SUBSTITUTE(Tabla1[[#This Row],[Dia de clases Inscrito]]," ","")&amp;"-"&amp;SUBSTITUTE(Tabla1[[#This Row],[Horario Inscrito]]," ","")&amp;"-"&amp;Tabla1[[#This Row],[Fecha Inicio grupo]])</f>
        <v/>
      </c>
      <c r="BF116" s="241" t="str">
        <f>IF(F116="","",Tabla1[[#This Row],[Curso]])</f>
        <v/>
      </c>
      <c r="BG116" s="242" t="str">
        <f>+IF(TRIM(F116)="","",$B$1&amp;"-"&amp;TRIM(Tabla1[[#This Row],[Mes Inscrito]])&amp;"-"&amp;TRIM(Tabla1[[#This Row],[Dia de clases Inscrito]])&amp;"-"&amp;TRIM(Tabla1[[#This Row],[Horario Inscrito]])&amp;"-"&amp;TRIM(Tabla1[[#This Row],[Fecha Inicio grupo]])&amp;"-"&amp;TRIM(Tabla1[[#This Row],[Tipo Incrito]]))</f>
        <v/>
      </c>
      <c r="BH116" s="299" t="str">
        <f>IF(F116="","",OR(IFERROR(SEARCH("CG",Tabla1[[#This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6" s="300" t="str">
        <f>IF(F116&lt;&gt;"",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6" s="300" t="str">
        <f>IF(F116&lt;&gt;"",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6" s="300" t="str">
        <f>IF(Tabla1[[#This Row],[Fecha Inicio grupo]]="","",IFERROR(VLOOKUP(Tabla1[[#This Row],[Mes de Alta como miembro]],Parámetros!$AM$2:$AN$16,2,0),"01/01/1900"))</f>
        <v/>
      </c>
    </row>
    <row r="117" spans="1:63" ht="14.45">
      <c r="A117" s="68">
        <v>110</v>
      </c>
      <c r="B117" s="28"/>
      <c r="C117" s="34"/>
      <c r="D117" s="42"/>
      <c r="E117" s="64"/>
      <c r="F117" s="45"/>
      <c r="G117" s="45"/>
      <c r="H117" s="158"/>
      <c r="I117" s="42"/>
      <c r="J117" s="28"/>
      <c r="K117" s="69"/>
      <c r="L117" s="68"/>
      <c r="M117" s="46"/>
      <c r="N117" s="232" t="str">
        <f ca="1">IF(Tabla1[[#This Row],[Fecha de nac]]="","",IF(Tabla1[[#This Row],[Fecha Finalización]] &gt;=TODAY(), DATEDIF(Tabla1[[#This Row],[Fecha de nac]],TODAY(),"y"), ROUNDDOWN((Tabla1[[#This Row],[Fecha Finalización]] -Tabla1[[#This Row],[Fecha de nac]])/365,0)))</f>
        <v/>
      </c>
      <c r="O117" s="163"/>
      <c r="P117" s="34"/>
      <c r="Q117" s="67"/>
      <c r="R117" s="67"/>
      <c r="S117" s="67"/>
      <c r="T117" s="67"/>
      <c r="U117" s="234" t="str">
        <f>IF(F117="","",Tabla1[[#This Row],[Fecha Inicio grupo]]+3*7-7)</f>
        <v/>
      </c>
      <c r="V117" s="235" t="str">
        <f>IF(F117="","",EDATE(Tabla1[[#This Row],[Fecha Inicio grupo]],3))</f>
        <v/>
      </c>
      <c r="W117" s="29"/>
      <c r="X117" s="29"/>
      <c r="Y117" s="72"/>
      <c r="Z117" s="72"/>
      <c r="AA117" s="72"/>
      <c r="AB117" s="72"/>
      <c r="AC117" s="72"/>
      <c r="AD117" s="72"/>
      <c r="AE117" s="72"/>
      <c r="AF117" s="72"/>
      <c r="AG117" s="72"/>
      <c r="AH117" s="72"/>
      <c r="AI117" s="72"/>
      <c r="AJ117" s="72"/>
      <c r="AK117" s="72"/>
      <c r="AL117" s="72"/>
      <c r="AM117" s="72"/>
      <c r="AN117" s="72"/>
      <c r="AO117" s="139"/>
      <c r="AP117" s="236" t="str">
        <f>IF(F117="","",IFERROR(VLOOKUP(SUBSTITUTE(SUBSTITUTE(Tabla1[[#This Row],[Uso Sistemas]],"T","P"),"N","F"),Parámetros!$M$2:$N$17,2,0),"Completar hasta 3ra sem. para evaluar a Probacionista"))</f>
        <v/>
      </c>
      <c r="AQ117" s="39"/>
      <c r="AR117" s="39"/>
      <c r="AS117" s="39"/>
      <c r="AT117" s="28"/>
      <c r="AU117" s="55"/>
      <c r="AV117" s="55"/>
      <c r="AW117" s="55"/>
      <c r="AX117" s="238" t="str">
        <f>IF(V117="","",EOMONTH(EDATE(Tabla1[[#This Row],[Fecha Finalización]],2),0))</f>
        <v/>
      </c>
      <c r="AY117" s="39"/>
      <c r="AZ117" s="239" t="str">
        <f>IF(V117="","",EOMONTH(EDATE(Tabla1[[#This Row],[Fecha Finalización]],3),0))</f>
        <v/>
      </c>
      <c r="BA117" s="39"/>
      <c r="BB117" s="39"/>
      <c r="BC117" s="229"/>
      <c r="BD117" s="227" t="str">
        <f>IF(F117="","",Tabla1[[#This Row],[sem 01]]&amp;Tabla1[[#This Row],[sem 02]]&amp;Tabla1[[#This Row],[sem 03]])</f>
        <v/>
      </c>
      <c r="BE117" s="228" t="str">
        <f>IF(TRIM(F117)="","",$B$1&amp;"-"&amp;SUBSTITUTE(Tabla1[[#This Row],[Mes Inscrito]]," ","")&amp;"-"&amp;SUBSTITUTE(Tabla1[[#This Row],[Dia de clases Inscrito]]," ","")&amp;"-"&amp;SUBSTITUTE(Tabla1[[#This Row],[Horario Inscrito]]," ","")&amp;"-"&amp;Tabla1[[#This Row],[Fecha Inicio grupo]])</f>
        <v/>
      </c>
      <c r="BF117" s="241" t="str">
        <f>IF(F117="","",Tabla1[[#This Row],[Curso]])</f>
        <v/>
      </c>
      <c r="BG117" s="242" t="str">
        <f>+IF(TRIM(F117)="","",$B$1&amp;"-"&amp;TRIM(Tabla1[[#This Row],[Mes Inscrito]])&amp;"-"&amp;TRIM(Tabla1[[#This Row],[Dia de clases Inscrito]])&amp;"-"&amp;TRIM(Tabla1[[#This Row],[Horario Inscrito]])&amp;"-"&amp;TRIM(Tabla1[[#This Row],[Fecha Inicio grupo]])&amp;"-"&amp;TRIM(Tabla1[[#This Row],[Tipo Incrito]]))</f>
        <v/>
      </c>
      <c r="BH117" s="299" t="str">
        <f>IF(F117="","",OR(IFERROR(SEARCH("CG",Tabla1[[#This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7" s="300" t="str">
        <f>IF(F117&lt;&gt;"",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7" s="300" t="str">
        <f>IF(F117&lt;&gt;"",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7" s="300" t="str">
        <f>IF(Tabla1[[#This Row],[Fecha Inicio grupo]]="","",IFERROR(VLOOKUP(Tabla1[[#This Row],[Mes de Alta como miembro]],Parámetros!$AM$2:$AN$16,2,0),"01/01/1900"))</f>
        <v/>
      </c>
    </row>
    <row r="118" spans="1:63" ht="14.45">
      <c r="A118" s="68">
        <v>111</v>
      </c>
      <c r="B118" s="28"/>
      <c r="C118" s="34"/>
      <c r="D118" s="42"/>
      <c r="E118" s="64"/>
      <c r="F118" s="45"/>
      <c r="G118" s="45"/>
      <c r="H118" s="158"/>
      <c r="I118" s="42"/>
      <c r="J118" s="28"/>
      <c r="K118" s="69"/>
      <c r="L118" s="68"/>
      <c r="M118" s="46"/>
      <c r="N118" s="232" t="str">
        <f ca="1">IF(Tabla1[[#This Row],[Fecha de nac]]="","",IF(Tabla1[[#This Row],[Fecha Finalización]] &gt;=TODAY(), DATEDIF(Tabla1[[#This Row],[Fecha de nac]],TODAY(),"y"), ROUNDDOWN((Tabla1[[#This Row],[Fecha Finalización]] -Tabla1[[#This Row],[Fecha de nac]])/365,0)))</f>
        <v/>
      </c>
      <c r="O118" s="163"/>
      <c r="P118" s="34"/>
      <c r="Q118" s="67"/>
      <c r="R118" s="67"/>
      <c r="S118" s="67"/>
      <c r="T118" s="67"/>
      <c r="U118" s="234" t="str">
        <f>IF(F118="","",Tabla1[[#This Row],[Fecha Inicio grupo]]+3*7-7)</f>
        <v/>
      </c>
      <c r="V118" s="235" t="str">
        <f>IF(F118="","",EDATE(Tabla1[[#This Row],[Fecha Inicio grupo]],3))</f>
        <v/>
      </c>
      <c r="W118" s="29"/>
      <c r="X118" s="29"/>
      <c r="Y118" s="72"/>
      <c r="Z118" s="72"/>
      <c r="AA118" s="72"/>
      <c r="AB118" s="72"/>
      <c r="AC118" s="72"/>
      <c r="AD118" s="72"/>
      <c r="AE118" s="72"/>
      <c r="AF118" s="72"/>
      <c r="AG118" s="72"/>
      <c r="AH118" s="72"/>
      <c r="AI118" s="72"/>
      <c r="AJ118" s="72"/>
      <c r="AK118" s="72"/>
      <c r="AL118" s="72"/>
      <c r="AM118" s="72"/>
      <c r="AN118" s="72"/>
      <c r="AO118" s="139"/>
      <c r="AP118" s="236" t="str">
        <f>IF(F118="","",IFERROR(VLOOKUP(SUBSTITUTE(SUBSTITUTE(Tabla1[[#This Row],[Uso Sistemas]],"T","P"),"N","F"),Parámetros!$M$2:$N$17,2,0),"Completar hasta 3ra sem. para evaluar a Probacionista"))</f>
        <v/>
      </c>
      <c r="AQ118" s="39"/>
      <c r="AR118" s="39"/>
      <c r="AS118" s="39"/>
      <c r="AT118" s="28"/>
      <c r="AU118" s="55"/>
      <c r="AV118" s="55"/>
      <c r="AW118" s="55"/>
      <c r="AX118" s="238" t="str">
        <f>IF(V118="","",EOMONTH(EDATE(Tabla1[[#This Row],[Fecha Finalización]],2),0))</f>
        <v/>
      </c>
      <c r="AY118" s="39"/>
      <c r="AZ118" s="239" t="str">
        <f>IF(V118="","",EOMONTH(EDATE(Tabla1[[#This Row],[Fecha Finalización]],3),0))</f>
        <v/>
      </c>
      <c r="BA118" s="39"/>
      <c r="BB118" s="39"/>
      <c r="BC118" s="229"/>
      <c r="BD118" s="227" t="str">
        <f>IF(F118="","",Tabla1[[#This Row],[sem 01]]&amp;Tabla1[[#This Row],[sem 02]]&amp;Tabla1[[#This Row],[sem 03]])</f>
        <v/>
      </c>
      <c r="BE118" s="228" t="str">
        <f>IF(TRIM(F118)="","",$B$1&amp;"-"&amp;SUBSTITUTE(Tabla1[[#This Row],[Mes Inscrito]]," ","")&amp;"-"&amp;SUBSTITUTE(Tabla1[[#This Row],[Dia de clases Inscrito]]," ","")&amp;"-"&amp;SUBSTITUTE(Tabla1[[#This Row],[Horario Inscrito]]," ","")&amp;"-"&amp;Tabla1[[#This Row],[Fecha Inicio grupo]])</f>
        <v/>
      </c>
      <c r="BF118" s="241" t="str">
        <f>IF(F118="","",Tabla1[[#This Row],[Curso]])</f>
        <v/>
      </c>
      <c r="BG118" s="242" t="str">
        <f>+IF(TRIM(F118)="","",$B$1&amp;"-"&amp;TRIM(Tabla1[[#This Row],[Mes Inscrito]])&amp;"-"&amp;TRIM(Tabla1[[#This Row],[Dia de clases Inscrito]])&amp;"-"&amp;TRIM(Tabla1[[#This Row],[Horario Inscrito]])&amp;"-"&amp;TRIM(Tabla1[[#This Row],[Fecha Inicio grupo]])&amp;"-"&amp;TRIM(Tabla1[[#This Row],[Tipo Incrito]]))</f>
        <v/>
      </c>
      <c r="BH118" s="299" t="str">
        <f>IF(F118="","",OR(IFERROR(SEARCH("CG",Tabla1[[#This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8" s="300" t="str">
        <f>IF(F118&lt;&gt;"",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8" s="300" t="str">
        <f>IF(F118&lt;&gt;"",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8" s="300" t="str">
        <f>IF(Tabla1[[#This Row],[Fecha Inicio grupo]]="","",IFERROR(VLOOKUP(Tabla1[[#This Row],[Mes de Alta como miembro]],Parámetros!$AM$2:$AN$16,2,0),"01/01/1900"))</f>
        <v/>
      </c>
    </row>
    <row r="119" spans="1:63" ht="14.45">
      <c r="A119" s="68">
        <v>112</v>
      </c>
      <c r="B119" s="28"/>
      <c r="C119" s="34"/>
      <c r="D119" s="42"/>
      <c r="E119" s="64"/>
      <c r="F119" s="45"/>
      <c r="G119" s="45"/>
      <c r="H119" s="158"/>
      <c r="I119" s="42"/>
      <c r="J119" s="28"/>
      <c r="K119" s="69"/>
      <c r="L119" s="68"/>
      <c r="M119" s="46"/>
      <c r="N119" s="232" t="str">
        <f ca="1">IF(Tabla1[[#This Row],[Fecha de nac]]="","",IF(Tabla1[[#This Row],[Fecha Finalización]] &gt;=TODAY(), DATEDIF(Tabla1[[#This Row],[Fecha de nac]],TODAY(),"y"), ROUNDDOWN((Tabla1[[#This Row],[Fecha Finalización]] -Tabla1[[#This Row],[Fecha de nac]])/365,0)))</f>
        <v/>
      </c>
      <c r="O119" s="163"/>
      <c r="P119" s="34"/>
      <c r="Q119" s="67"/>
      <c r="R119" s="67"/>
      <c r="S119" s="67"/>
      <c r="T119" s="67"/>
      <c r="U119" s="234" t="str">
        <f>IF(F119="","",Tabla1[[#This Row],[Fecha Inicio grupo]]+3*7-7)</f>
        <v/>
      </c>
      <c r="V119" s="235" t="str">
        <f>IF(F119="","",EDATE(Tabla1[[#This Row],[Fecha Inicio grupo]],3))</f>
        <v/>
      </c>
      <c r="W119" s="29"/>
      <c r="X119" s="29"/>
      <c r="Y119" s="72"/>
      <c r="Z119" s="72"/>
      <c r="AA119" s="72"/>
      <c r="AB119" s="72"/>
      <c r="AC119" s="72"/>
      <c r="AD119" s="72"/>
      <c r="AE119" s="72"/>
      <c r="AF119" s="72"/>
      <c r="AG119" s="72"/>
      <c r="AH119" s="72"/>
      <c r="AI119" s="72"/>
      <c r="AJ119" s="72"/>
      <c r="AK119" s="72"/>
      <c r="AL119" s="72"/>
      <c r="AM119" s="72"/>
      <c r="AN119" s="72"/>
      <c r="AO119" s="139"/>
      <c r="AP119" s="236" t="str">
        <f>IF(F119="","",IFERROR(VLOOKUP(SUBSTITUTE(SUBSTITUTE(Tabla1[[#This Row],[Uso Sistemas]],"T","P"),"N","F"),Parámetros!$M$2:$N$17,2,0),"Completar hasta 3ra sem. para evaluar a Probacionista"))</f>
        <v/>
      </c>
      <c r="AQ119" s="39"/>
      <c r="AR119" s="39"/>
      <c r="AS119" s="39"/>
      <c r="AT119" s="28"/>
      <c r="AU119" s="55"/>
      <c r="AV119" s="55"/>
      <c r="AW119" s="55"/>
      <c r="AX119" s="238" t="str">
        <f>IF(V119="","",EOMONTH(EDATE(Tabla1[[#This Row],[Fecha Finalización]],2),0))</f>
        <v/>
      </c>
      <c r="AY119" s="39"/>
      <c r="AZ119" s="239" t="str">
        <f>IF(V119="","",EOMONTH(EDATE(Tabla1[[#This Row],[Fecha Finalización]],3),0))</f>
        <v/>
      </c>
      <c r="BA119" s="39"/>
      <c r="BB119" s="39"/>
      <c r="BC119" s="229"/>
      <c r="BD119" s="227" t="str">
        <f>IF(F119="","",Tabla1[[#This Row],[sem 01]]&amp;Tabla1[[#This Row],[sem 02]]&amp;Tabla1[[#This Row],[sem 03]])</f>
        <v/>
      </c>
      <c r="BE119" s="228" t="str">
        <f>IF(TRIM(F119)="","",$B$1&amp;"-"&amp;SUBSTITUTE(Tabla1[[#This Row],[Mes Inscrito]]," ","")&amp;"-"&amp;SUBSTITUTE(Tabla1[[#This Row],[Dia de clases Inscrito]]," ","")&amp;"-"&amp;SUBSTITUTE(Tabla1[[#This Row],[Horario Inscrito]]," ","")&amp;"-"&amp;Tabla1[[#This Row],[Fecha Inicio grupo]])</f>
        <v/>
      </c>
      <c r="BF119" s="241" t="str">
        <f>IF(F119="","",Tabla1[[#This Row],[Curso]])</f>
        <v/>
      </c>
      <c r="BG119" s="242" t="str">
        <f>+IF(TRIM(F119)="","",$B$1&amp;"-"&amp;TRIM(Tabla1[[#This Row],[Mes Inscrito]])&amp;"-"&amp;TRIM(Tabla1[[#This Row],[Dia de clases Inscrito]])&amp;"-"&amp;TRIM(Tabla1[[#This Row],[Horario Inscrito]])&amp;"-"&amp;TRIM(Tabla1[[#This Row],[Fecha Inicio grupo]])&amp;"-"&amp;TRIM(Tabla1[[#This Row],[Tipo Incrito]]))</f>
        <v/>
      </c>
      <c r="BH119" s="299" t="str">
        <f>IF(F119="","",OR(IFERROR(SEARCH("CG",Tabla1[[#This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9" s="300" t="str">
        <f>IF(F119&lt;&gt;"",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9" s="300" t="str">
        <f>IF(F119&lt;&gt;"",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9" s="300" t="str">
        <f>IF(Tabla1[[#This Row],[Fecha Inicio grupo]]="","",IFERROR(VLOOKUP(Tabla1[[#This Row],[Mes de Alta como miembro]],Parámetros!$AM$2:$AN$16,2,0),"01/01/1900"))</f>
        <v/>
      </c>
    </row>
    <row r="120" spans="1:63" ht="14.45">
      <c r="A120" s="68">
        <v>113</v>
      </c>
      <c r="B120" s="28"/>
      <c r="C120" s="34"/>
      <c r="D120" s="42"/>
      <c r="E120" s="64"/>
      <c r="F120" s="45"/>
      <c r="G120" s="45"/>
      <c r="H120" s="158"/>
      <c r="I120" s="42"/>
      <c r="J120" s="28"/>
      <c r="K120" s="69"/>
      <c r="L120" s="68"/>
      <c r="M120" s="46"/>
      <c r="N120" s="232" t="str">
        <f ca="1">IF(Tabla1[[#This Row],[Fecha de nac]]="","",IF(Tabla1[[#This Row],[Fecha Finalización]] &gt;=TODAY(), DATEDIF(Tabla1[[#This Row],[Fecha de nac]],TODAY(),"y"), ROUNDDOWN((Tabla1[[#This Row],[Fecha Finalización]] -Tabla1[[#This Row],[Fecha de nac]])/365,0)))</f>
        <v/>
      </c>
      <c r="O120" s="163"/>
      <c r="P120" s="34"/>
      <c r="Q120" s="67"/>
      <c r="R120" s="67"/>
      <c r="S120" s="67"/>
      <c r="T120" s="67"/>
      <c r="U120" s="234" t="str">
        <f>IF(F120="","",Tabla1[[#This Row],[Fecha Inicio grupo]]+3*7-7)</f>
        <v/>
      </c>
      <c r="V120" s="235" t="str">
        <f>IF(F120="","",EDATE(Tabla1[[#This Row],[Fecha Inicio grupo]],3))</f>
        <v/>
      </c>
      <c r="W120" s="29"/>
      <c r="X120" s="29"/>
      <c r="Y120" s="72"/>
      <c r="Z120" s="72"/>
      <c r="AA120" s="72"/>
      <c r="AB120" s="72"/>
      <c r="AC120" s="72"/>
      <c r="AD120" s="72"/>
      <c r="AE120" s="72"/>
      <c r="AF120" s="72"/>
      <c r="AG120" s="72"/>
      <c r="AH120" s="72"/>
      <c r="AI120" s="72"/>
      <c r="AJ120" s="72"/>
      <c r="AK120" s="72"/>
      <c r="AL120" s="72"/>
      <c r="AM120" s="72"/>
      <c r="AN120" s="72"/>
      <c r="AO120" s="139"/>
      <c r="AP120" s="236" t="str">
        <f>IF(F120="","",IFERROR(VLOOKUP(SUBSTITUTE(SUBSTITUTE(Tabla1[[#This Row],[Uso Sistemas]],"T","P"),"N","F"),Parámetros!$M$2:$N$17,2,0),"Completar hasta 3ra sem. para evaluar a Probacionista"))</f>
        <v/>
      </c>
      <c r="AQ120" s="39"/>
      <c r="AR120" s="39"/>
      <c r="AS120" s="39"/>
      <c r="AT120" s="28"/>
      <c r="AU120" s="55"/>
      <c r="AV120" s="55"/>
      <c r="AW120" s="55"/>
      <c r="AX120" s="238" t="str">
        <f>IF(V120="","",EOMONTH(EDATE(Tabla1[[#This Row],[Fecha Finalización]],2),0))</f>
        <v/>
      </c>
      <c r="AY120" s="39"/>
      <c r="AZ120" s="239" t="str">
        <f>IF(V120="","",EOMONTH(EDATE(Tabla1[[#This Row],[Fecha Finalización]],3),0))</f>
        <v/>
      </c>
      <c r="BA120" s="39"/>
      <c r="BB120" s="39"/>
      <c r="BC120" s="229"/>
      <c r="BD120" s="227" t="str">
        <f>IF(F120="","",Tabla1[[#This Row],[sem 01]]&amp;Tabla1[[#This Row],[sem 02]]&amp;Tabla1[[#This Row],[sem 03]])</f>
        <v/>
      </c>
      <c r="BE120" s="228" t="str">
        <f>IF(TRIM(F120)="","",$B$1&amp;"-"&amp;SUBSTITUTE(Tabla1[[#This Row],[Mes Inscrito]]," ","")&amp;"-"&amp;SUBSTITUTE(Tabla1[[#This Row],[Dia de clases Inscrito]]," ","")&amp;"-"&amp;SUBSTITUTE(Tabla1[[#This Row],[Horario Inscrito]]," ","")&amp;"-"&amp;Tabla1[[#This Row],[Fecha Inicio grupo]])</f>
        <v/>
      </c>
      <c r="BF120" s="241" t="str">
        <f>IF(F120="","",Tabla1[[#This Row],[Curso]])</f>
        <v/>
      </c>
      <c r="BG120" s="242" t="str">
        <f>+IF(TRIM(F120)="","",$B$1&amp;"-"&amp;TRIM(Tabla1[[#This Row],[Mes Inscrito]])&amp;"-"&amp;TRIM(Tabla1[[#This Row],[Dia de clases Inscrito]])&amp;"-"&amp;TRIM(Tabla1[[#This Row],[Horario Inscrito]])&amp;"-"&amp;TRIM(Tabla1[[#This Row],[Fecha Inicio grupo]])&amp;"-"&amp;TRIM(Tabla1[[#This Row],[Tipo Incrito]]))</f>
        <v/>
      </c>
      <c r="BH120" s="299" t="str">
        <f>IF(F120="","",OR(IFERROR(SEARCH("CG",Tabla1[[#This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0" s="300" t="str">
        <f>IF(F120&lt;&gt;"",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0" s="300" t="str">
        <f>IF(F120&lt;&gt;"",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0" s="300" t="str">
        <f>IF(Tabla1[[#This Row],[Fecha Inicio grupo]]="","",IFERROR(VLOOKUP(Tabla1[[#This Row],[Mes de Alta como miembro]],Parámetros!$AM$2:$AN$16,2,0),"01/01/1900"))</f>
        <v/>
      </c>
    </row>
    <row r="121" spans="1:63" ht="14.45">
      <c r="A121" s="68">
        <v>114</v>
      </c>
      <c r="B121" s="28"/>
      <c r="C121" s="34"/>
      <c r="D121" s="42"/>
      <c r="E121" s="64"/>
      <c r="F121" s="45"/>
      <c r="G121" s="45"/>
      <c r="H121" s="158"/>
      <c r="I121" s="42"/>
      <c r="J121" s="28"/>
      <c r="K121" s="69"/>
      <c r="L121" s="68"/>
      <c r="M121" s="46"/>
      <c r="N121" s="232" t="str">
        <f ca="1">IF(Tabla1[[#This Row],[Fecha de nac]]="","",IF(Tabla1[[#This Row],[Fecha Finalización]] &gt;=TODAY(), DATEDIF(Tabla1[[#This Row],[Fecha de nac]],TODAY(),"y"), ROUNDDOWN((Tabla1[[#This Row],[Fecha Finalización]] -Tabla1[[#This Row],[Fecha de nac]])/365,0)))</f>
        <v/>
      </c>
      <c r="O121" s="163"/>
      <c r="P121" s="34"/>
      <c r="Q121" s="67"/>
      <c r="R121" s="67"/>
      <c r="S121" s="67"/>
      <c r="T121" s="67"/>
      <c r="U121" s="234" t="str">
        <f>IF(F121="","",Tabla1[[#This Row],[Fecha Inicio grupo]]+3*7-7)</f>
        <v/>
      </c>
      <c r="V121" s="235" t="str">
        <f>IF(F121="","",EDATE(Tabla1[[#This Row],[Fecha Inicio grupo]],3))</f>
        <v/>
      </c>
      <c r="W121" s="29"/>
      <c r="X121" s="29"/>
      <c r="Y121" s="72"/>
      <c r="Z121" s="72"/>
      <c r="AA121" s="72"/>
      <c r="AB121" s="72"/>
      <c r="AC121" s="72"/>
      <c r="AD121" s="72"/>
      <c r="AE121" s="72"/>
      <c r="AF121" s="72"/>
      <c r="AG121" s="72"/>
      <c r="AH121" s="72"/>
      <c r="AI121" s="72"/>
      <c r="AJ121" s="72"/>
      <c r="AK121" s="72"/>
      <c r="AL121" s="72"/>
      <c r="AM121" s="72"/>
      <c r="AN121" s="72"/>
      <c r="AO121" s="139"/>
      <c r="AP121" s="236" t="str">
        <f>IF(F121="","",IFERROR(VLOOKUP(SUBSTITUTE(SUBSTITUTE(Tabla1[[#This Row],[Uso Sistemas]],"T","P"),"N","F"),Parámetros!$M$2:$N$17,2,0),"Completar hasta 3ra sem. para evaluar a Probacionista"))</f>
        <v/>
      </c>
      <c r="AQ121" s="39"/>
      <c r="AR121" s="39"/>
      <c r="AS121" s="39"/>
      <c r="AT121" s="28"/>
      <c r="AU121" s="55"/>
      <c r="AV121" s="55"/>
      <c r="AW121" s="55"/>
      <c r="AX121" s="238" t="str">
        <f>IF(V121="","",EOMONTH(EDATE(Tabla1[[#This Row],[Fecha Finalización]],2),0))</f>
        <v/>
      </c>
      <c r="AY121" s="39"/>
      <c r="AZ121" s="239" t="str">
        <f>IF(V121="","",EOMONTH(EDATE(Tabla1[[#This Row],[Fecha Finalización]],3),0))</f>
        <v/>
      </c>
      <c r="BA121" s="39"/>
      <c r="BB121" s="39"/>
      <c r="BC121" s="229"/>
      <c r="BD121" s="227" t="str">
        <f>IF(F121="","",Tabla1[[#This Row],[sem 01]]&amp;Tabla1[[#This Row],[sem 02]]&amp;Tabla1[[#This Row],[sem 03]])</f>
        <v/>
      </c>
      <c r="BE121" s="228" t="str">
        <f>IF(TRIM(F121)="","",$B$1&amp;"-"&amp;SUBSTITUTE(Tabla1[[#This Row],[Mes Inscrito]]," ","")&amp;"-"&amp;SUBSTITUTE(Tabla1[[#This Row],[Dia de clases Inscrito]]," ","")&amp;"-"&amp;SUBSTITUTE(Tabla1[[#This Row],[Horario Inscrito]]," ","")&amp;"-"&amp;Tabla1[[#This Row],[Fecha Inicio grupo]])</f>
        <v/>
      </c>
      <c r="BF121" s="241" t="str">
        <f>IF(F121="","",Tabla1[[#This Row],[Curso]])</f>
        <v/>
      </c>
      <c r="BG121" s="242" t="str">
        <f>+IF(TRIM(F121)="","",$B$1&amp;"-"&amp;TRIM(Tabla1[[#This Row],[Mes Inscrito]])&amp;"-"&amp;TRIM(Tabla1[[#This Row],[Dia de clases Inscrito]])&amp;"-"&amp;TRIM(Tabla1[[#This Row],[Horario Inscrito]])&amp;"-"&amp;TRIM(Tabla1[[#This Row],[Fecha Inicio grupo]])&amp;"-"&amp;TRIM(Tabla1[[#This Row],[Tipo Incrito]]))</f>
        <v/>
      </c>
      <c r="BH121" s="299" t="str">
        <f>IF(F121="","",OR(IFERROR(SEARCH("CG",Tabla1[[#This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1" s="300" t="str">
        <f>IF(F121&lt;&gt;"",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1" s="300" t="str">
        <f>IF(F121&lt;&gt;"",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1" s="300" t="str">
        <f>IF(Tabla1[[#This Row],[Fecha Inicio grupo]]="","",IFERROR(VLOOKUP(Tabla1[[#This Row],[Mes de Alta como miembro]],Parámetros!$AM$2:$AN$16,2,0),"01/01/1900"))</f>
        <v/>
      </c>
    </row>
    <row r="122" spans="1:63" ht="14.45">
      <c r="A122" s="68">
        <v>115</v>
      </c>
      <c r="B122" s="28"/>
      <c r="C122" s="34"/>
      <c r="D122" s="42"/>
      <c r="E122" s="64"/>
      <c r="F122" s="45"/>
      <c r="G122" s="45"/>
      <c r="H122" s="158"/>
      <c r="I122" s="42"/>
      <c r="J122" s="28"/>
      <c r="K122" s="69"/>
      <c r="L122" s="68"/>
      <c r="M122" s="46"/>
      <c r="N122" s="232" t="str">
        <f ca="1">IF(Tabla1[[#This Row],[Fecha de nac]]="","",IF(Tabla1[[#This Row],[Fecha Finalización]] &gt;=TODAY(), DATEDIF(Tabla1[[#This Row],[Fecha de nac]],TODAY(),"y"), ROUNDDOWN((Tabla1[[#This Row],[Fecha Finalización]] -Tabla1[[#This Row],[Fecha de nac]])/365,0)))</f>
        <v/>
      </c>
      <c r="O122" s="163"/>
      <c r="P122" s="34"/>
      <c r="Q122" s="67"/>
      <c r="R122" s="67"/>
      <c r="S122" s="67"/>
      <c r="T122" s="67"/>
      <c r="U122" s="234" t="str">
        <f>IF(F122="","",Tabla1[[#This Row],[Fecha Inicio grupo]]+3*7-7)</f>
        <v/>
      </c>
      <c r="V122" s="235" t="str">
        <f>IF(F122="","",EDATE(Tabla1[[#This Row],[Fecha Inicio grupo]],3))</f>
        <v/>
      </c>
      <c r="W122" s="29"/>
      <c r="X122" s="29"/>
      <c r="Y122" s="72"/>
      <c r="Z122" s="72"/>
      <c r="AA122" s="72"/>
      <c r="AB122" s="72"/>
      <c r="AC122" s="72"/>
      <c r="AD122" s="72"/>
      <c r="AE122" s="72"/>
      <c r="AF122" s="72"/>
      <c r="AG122" s="72"/>
      <c r="AH122" s="72"/>
      <c r="AI122" s="72"/>
      <c r="AJ122" s="72"/>
      <c r="AK122" s="72"/>
      <c r="AL122" s="72"/>
      <c r="AM122" s="72"/>
      <c r="AN122" s="72"/>
      <c r="AO122" s="139"/>
      <c r="AP122" s="236" t="str">
        <f>IF(F122="","",IFERROR(VLOOKUP(SUBSTITUTE(SUBSTITUTE(Tabla1[[#This Row],[Uso Sistemas]],"T","P"),"N","F"),Parámetros!$M$2:$N$17,2,0),"Completar hasta 3ra sem. para evaluar a Probacionista"))</f>
        <v/>
      </c>
      <c r="AQ122" s="39"/>
      <c r="AR122" s="39"/>
      <c r="AS122" s="39"/>
      <c r="AT122" s="28"/>
      <c r="AU122" s="55"/>
      <c r="AV122" s="55"/>
      <c r="AW122" s="55"/>
      <c r="AX122" s="238" t="str">
        <f>IF(V122="","",EOMONTH(EDATE(Tabla1[[#This Row],[Fecha Finalización]],2),0))</f>
        <v/>
      </c>
      <c r="AY122" s="39"/>
      <c r="AZ122" s="239" t="str">
        <f>IF(V122="","",EOMONTH(EDATE(Tabla1[[#This Row],[Fecha Finalización]],3),0))</f>
        <v/>
      </c>
      <c r="BA122" s="39"/>
      <c r="BB122" s="39"/>
      <c r="BC122" s="229"/>
      <c r="BD122" s="227" t="str">
        <f>IF(F122="","",Tabla1[[#This Row],[sem 01]]&amp;Tabla1[[#This Row],[sem 02]]&amp;Tabla1[[#This Row],[sem 03]])</f>
        <v/>
      </c>
      <c r="BE122" s="228" t="str">
        <f>IF(TRIM(F122)="","",$B$1&amp;"-"&amp;SUBSTITUTE(Tabla1[[#This Row],[Mes Inscrito]]," ","")&amp;"-"&amp;SUBSTITUTE(Tabla1[[#This Row],[Dia de clases Inscrito]]," ","")&amp;"-"&amp;SUBSTITUTE(Tabla1[[#This Row],[Horario Inscrito]]," ","")&amp;"-"&amp;Tabla1[[#This Row],[Fecha Inicio grupo]])</f>
        <v/>
      </c>
      <c r="BF122" s="241" t="str">
        <f>IF(F122="","",Tabla1[[#This Row],[Curso]])</f>
        <v/>
      </c>
      <c r="BG122" s="242" t="str">
        <f>+IF(TRIM(F122)="","",$B$1&amp;"-"&amp;TRIM(Tabla1[[#This Row],[Mes Inscrito]])&amp;"-"&amp;TRIM(Tabla1[[#This Row],[Dia de clases Inscrito]])&amp;"-"&amp;TRIM(Tabla1[[#This Row],[Horario Inscrito]])&amp;"-"&amp;TRIM(Tabla1[[#This Row],[Fecha Inicio grupo]])&amp;"-"&amp;TRIM(Tabla1[[#This Row],[Tipo Incrito]]))</f>
        <v/>
      </c>
      <c r="BH122" s="299" t="str">
        <f>IF(F122="","",OR(IFERROR(SEARCH("CG",Tabla1[[#This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2" s="300" t="str">
        <f>IF(F122&lt;&gt;"",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2" s="300" t="str">
        <f>IF(F122&lt;&gt;"",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2" s="300" t="str">
        <f>IF(Tabla1[[#This Row],[Fecha Inicio grupo]]="","",IFERROR(VLOOKUP(Tabla1[[#This Row],[Mes de Alta como miembro]],Parámetros!$AM$2:$AN$16,2,0),"01/01/1900"))</f>
        <v/>
      </c>
    </row>
    <row r="123" spans="1:63" ht="14.45">
      <c r="A123" s="68">
        <v>116</v>
      </c>
      <c r="B123" s="28"/>
      <c r="C123" s="34"/>
      <c r="D123" s="42"/>
      <c r="E123" s="64"/>
      <c r="F123" s="45"/>
      <c r="G123" s="45"/>
      <c r="H123" s="158"/>
      <c r="I123" s="42"/>
      <c r="J123" s="28"/>
      <c r="K123" s="69"/>
      <c r="L123" s="68"/>
      <c r="M123" s="46"/>
      <c r="N123" s="232" t="str">
        <f ca="1">IF(Tabla1[[#This Row],[Fecha de nac]]="","",IF(Tabla1[[#This Row],[Fecha Finalización]] &gt;=TODAY(), DATEDIF(Tabla1[[#This Row],[Fecha de nac]],TODAY(),"y"), ROUNDDOWN((Tabla1[[#This Row],[Fecha Finalización]] -Tabla1[[#This Row],[Fecha de nac]])/365,0)))</f>
        <v/>
      </c>
      <c r="O123" s="163"/>
      <c r="P123" s="34"/>
      <c r="Q123" s="67"/>
      <c r="R123" s="67"/>
      <c r="S123" s="67"/>
      <c r="T123" s="67"/>
      <c r="U123" s="234" t="str">
        <f>IF(F123="","",Tabla1[[#This Row],[Fecha Inicio grupo]]+3*7-7)</f>
        <v/>
      </c>
      <c r="V123" s="235" t="str">
        <f>IF(F123="","",EDATE(Tabla1[[#This Row],[Fecha Inicio grupo]],3))</f>
        <v/>
      </c>
      <c r="W123" s="29"/>
      <c r="X123" s="29"/>
      <c r="Y123" s="72"/>
      <c r="Z123" s="72"/>
      <c r="AA123" s="72"/>
      <c r="AB123" s="72"/>
      <c r="AC123" s="72"/>
      <c r="AD123" s="72"/>
      <c r="AE123" s="72"/>
      <c r="AF123" s="72"/>
      <c r="AG123" s="72"/>
      <c r="AH123" s="72"/>
      <c r="AI123" s="72"/>
      <c r="AJ123" s="72"/>
      <c r="AK123" s="72"/>
      <c r="AL123" s="72"/>
      <c r="AM123" s="72"/>
      <c r="AN123" s="72"/>
      <c r="AO123" s="139"/>
      <c r="AP123" s="236" t="str">
        <f>IF(F123="","",IFERROR(VLOOKUP(SUBSTITUTE(SUBSTITUTE(Tabla1[[#This Row],[Uso Sistemas]],"T","P"),"N","F"),Parámetros!$M$2:$N$17,2,0),"Completar hasta 3ra sem. para evaluar a Probacionista"))</f>
        <v/>
      </c>
      <c r="AQ123" s="39"/>
      <c r="AR123" s="39"/>
      <c r="AS123" s="39"/>
      <c r="AT123" s="28"/>
      <c r="AU123" s="55"/>
      <c r="AV123" s="55"/>
      <c r="AW123" s="55"/>
      <c r="AX123" s="238" t="str">
        <f>IF(V123="","",EOMONTH(EDATE(Tabla1[[#This Row],[Fecha Finalización]],2),0))</f>
        <v/>
      </c>
      <c r="AY123" s="39"/>
      <c r="AZ123" s="239" t="str">
        <f>IF(V123="","",EOMONTH(EDATE(Tabla1[[#This Row],[Fecha Finalización]],3),0))</f>
        <v/>
      </c>
      <c r="BA123" s="39"/>
      <c r="BB123" s="39"/>
      <c r="BC123" s="229"/>
      <c r="BD123" s="227" t="str">
        <f>IF(F123="","",Tabla1[[#This Row],[sem 01]]&amp;Tabla1[[#This Row],[sem 02]]&amp;Tabla1[[#This Row],[sem 03]])</f>
        <v/>
      </c>
      <c r="BE123" s="228" t="str">
        <f>IF(TRIM(F123)="","",$B$1&amp;"-"&amp;SUBSTITUTE(Tabla1[[#This Row],[Mes Inscrito]]," ","")&amp;"-"&amp;SUBSTITUTE(Tabla1[[#This Row],[Dia de clases Inscrito]]," ","")&amp;"-"&amp;SUBSTITUTE(Tabla1[[#This Row],[Horario Inscrito]]," ","")&amp;"-"&amp;Tabla1[[#This Row],[Fecha Inicio grupo]])</f>
        <v/>
      </c>
      <c r="BF123" s="241" t="str">
        <f>IF(F123="","",Tabla1[[#This Row],[Curso]])</f>
        <v/>
      </c>
      <c r="BG123" s="242" t="str">
        <f>+IF(TRIM(F123)="","",$B$1&amp;"-"&amp;TRIM(Tabla1[[#This Row],[Mes Inscrito]])&amp;"-"&amp;TRIM(Tabla1[[#This Row],[Dia de clases Inscrito]])&amp;"-"&amp;TRIM(Tabla1[[#This Row],[Horario Inscrito]])&amp;"-"&amp;TRIM(Tabla1[[#This Row],[Fecha Inicio grupo]])&amp;"-"&amp;TRIM(Tabla1[[#This Row],[Tipo Incrito]]))</f>
        <v/>
      </c>
      <c r="BH123" s="299" t="str">
        <f>IF(F123="","",OR(IFERROR(SEARCH("CG",Tabla1[[#This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3" s="300" t="str">
        <f>IF(F123&lt;&gt;"",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3" s="300" t="str">
        <f>IF(F123&lt;&gt;"",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3" s="300" t="str">
        <f>IF(Tabla1[[#This Row],[Fecha Inicio grupo]]="","",IFERROR(VLOOKUP(Tabla1[[#This Row],[Mes de Alta como miembro]],Parámetros!$AM$2:$AN$16,2,0),"01/01/1900"))</f>
        <v/>
      </c>
    </row>
    <row r="124" spans="1:63" ht="14.45">
      <c r="A124" s="68">
        <v>117</v>
      </c>
      <c r="B124" s="28"/>
      <c r="C124" s="34"/>
      <c r="D124" s="42"/>
      <c r="E124" s="64"/>
      <c r="F124" s="45"/>
      <c r="G124" s="45"/>
      <c r="H124" s="158"/>
      <c r="I124" s="42"/>
      <c r="J124" s="28"/>
      <c r="K124" s="69"/>
      <c r="L124" s="68"/>
      <c r="M124" s="46"/>
      <c r="N124" s="232" t="str">
        <f ca="1">IF(Tabla1[[#This Row],[Fecha de nac]]="","",IF(Tabla1[[#This Row],[Fecha Finalización]] &gt;=TODAY(), DATEDIF(Tabla1[[#This Row],[Fecha de nac]],TODAY(),"y"), ROUNDDOWN((Tabla1[[#This Row],[Fecha Finalización]] -Tabla1[[#This Row],[Fecha de nac]])/365,0)))</f>
        <v/>
      </c>
      <c r="O124" s="163"/>
      <c r="P124" s="34"/>
      <c r="Q124" s="67"/>
      <c r="R124" s="67"/>
      <c r="S124" s="67"/>
      <c r="T124" s="67"/>
      <c r="U124" s="234" t="str">
        <f>IF(F124="","",Tabla1[[#This Row],[Fecha Inicio grupo]]+3*7-7)</f>
        <v/>
      </c>
      <c r="V124" s="235" t="str">
        <f>IF(F124="","",EDATE(Tabla1[[#This Row],[Fecha Inicio grupo]],3))</f>
        <v/>
      </c>
      <c r="W124" s="29"/>
      <c r="X124" s="29"/>
      <c r="Y124" s="72"/>
      <c r="Z124" s="72"/>
      <c r="AA124" s="72"/>
      <c r="AB124" s="72"/>
      <c r="AC124" s="72"/>
      <c r="AD124" s="72"/>
      <c r="AE124" s="72"/>
      <c r="AF124" s="72"/>
      <c r="AG124" s="72"/>
      <c r="AH124" s="72"/>
      <c r="AI124" s="72"/>
      <c r="AJ124" s="72"/>
      <c r="AK124" s="72"/>
      <c r="AL124" s="72"/>
      <c r="AM124" s="72"/>
      <c r="AN124" s="72"/>
      <c r="AO124" s="139"/>
      <c r="AP124" s="236" t="str">
        <f>IF(F124="","",IFERROR(VLOOKUP(SUBSTITUTE(SUBSTITUTE(Tabla1[[#This Row],[Uso Sistemas]],"T","P"),"N","F"),Parámetros!$M$2:$N$17,2,0),"Completar hasta 3ra sem. para evaluar a Probacionista"))</f>
        <v/>
      </c>
      <c r="AQ124" s="39"/>
      <c r="AR124" s="39"/>
      <c r="AS124" s="39"/>
      <c r="AT124" s="28"/>
      <c r="AU124" s="55"/>
      <c r="AV124" s="55"/>
      <c r="AW124" s="55"/>
      <c r="AX124" s="238" t="str">
        <f>IF(V124="","",EOMONTH(EDATE(Tabla1[[#This Row],[Fecha Finalización]],2),0))</f>
        <v/>
      </c>
      <c r="AY124" s="39"/>
      <c r="AZ124" s="239" t="str">
        <f>IF(V124="","",EOMONTH(EDATE(Tabla1[[#This Row],[Fecha Finalización]],3),0))</f>
        <v/>
      </c>
      <c r="BA124" s="39"/>
      <c r="BB124" s="39"/>
      <c r="BC124" s="229"/>
      <c r="BD124" s="227" t="str">
        <f>IF(F124="","",Tabla1[[#This Row],[sem 01]]&amp;Tabla1[[#This Row],[sem 02]]&amp;Tabla1[[#This Row],[sem 03]])</f>
        <v/>
      </c>
      <c r="BE124" s="228" t="str">
        <f>IF(TRIM(F124)="","",$B$1&amp;"-"&amp;SUBSTITUTE(Tabla1[[#This Row],[Mes Inscrito]]," ","")&amp;"-"&amp;SUBSTITUTE(Tabla1[[#This Row],[Dia de clases Inscrito]]," ","")&amp;"-"&amp;SUBSTITUTE(Tabla1[[#This Row],[Horario Inscrito]]," ","")&amp;"-"&amp;Tabla1[[#This Row],[Fecha Inicio grupo]])</f>
        <v/>
      </c>
      <c r="BF124" s="241" t="str">
        <f>IF(F124="","",Tabla1[[#This Row],[Curso]])</f>
        <v/>
      </c>
      <c r="BG124" s="242" t="str">
        <f>+IF(TRIM(F124)="","",$B$1&amp;"-"&amp;TRIM(Tabla1[[#This Row],[Mes Inscrito]])&amp;"-"&amp;TRIM(Tabla1[[#This Row],[Dia de clases Inscrito]])&amp;"-"&amp;TRIM(Tabla1[[#This Row],[Horario Inscrito]])&amp;"-"&amp;TRIM(Tabla1[[#This Row],[Fecha Inicio grupo]])&amp;"-"&amp;TRIM(Tabla1[[#This Row],[Tipo Incrito]]))</f>
        <v/>
      </c>
      <c r="BH124" s="299" t="str">
        <f>IF(F124="","",OR(IFERROR(SEARCH("CG",Tabla1[[#This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4" s="300" t="str">
        <f>IF(F124&lt;&gt;"",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4" s="300" t="str">
        <f>IF(F124&lt;&gt;"",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4" s="300" t="str">
        <f>IF(Tabla1[[#This Row],[Fecha Inicio grupo]]="","",IFERROR(VLOOKUP(Tabla1[[#This Row],[Mes de Alta como miembro]],Parámetros!$AM$2:$AN$16,2,0),"01/01/1900"))</f>
        <v/>
      </c>
    </row>
    <row r="125" spans="1:63" ht="14.45">
      <c r="A125" s="68">
        <v>118</v>
      </c>
      <c r="B125" s="28"/>
      <c r="C125" s="34"/>
      <c r="D125" s="42"/>
      <c r="E125" s="64"/>
      <c r="F125" s="45"/>
      <c r="G125" s="45"/>
      <c r="H125" s="158"/>
      <c r="I125" s="42"/>
      <c r="J125" s="28"/>
      <c r="K125" s="69"/>
      <c r="L125" s="68"/>
      <c r="M125" s="46"/>
      <c r="N125" s="232" t="str">
        <f ca="1">IF(Tabla1[[#This Row],[Fecha de nac]]="","",IF(Tabla1[[#This Row],[Fecha Finalización]] &gt;=TODAY(), DATEDIF(Tabla1[[#This Row],[Fecha de nac]],TODAY(),"y"), ROUNDDOWN((Tabla1[[#This Row],[Fecha Finalización]] -Tabla1[[#This Row],[Fecha de nac]])/365,0)))</f>
        <v/>
      </c>
      <c r="O125" s="163"/>
      <c r="P125" s="34"/>
      <c r="Q125" s="67"/>
      <c r="R125" s="67"/>
      <c r="S125" s="67"/>
      <c r="T125" s="67"/>
      <c r="U125" s="234" t="str">
        <f>IF(F125="","",Tabla1[[#This Row],[Fecha Inicio grupo]]+3*7-7)</f>
        <v/>
      </c>
      <c r="V125" s="235" t="str">
        <f>IF(F125="","",EDATE(Tabla1[[#This Row],[Fecha Inicio grupo]],3))</f>
        <v/>
      </c>
      <c r="W125" s="29"/>
      <c r="X125" s="29"/>
      <c r="Y125" s="72"/>
      <c r="Z125" s="72"/>
      <c r="AA125" s="72"/>
      <c r="AB125" s="72"/>
      <c r="AC125" s="72"/>
      <c r="AD125" s="72"/>
      <c r="AE125" s="72"/>
      <c r="AF125" s="72"/>
      <c r="AG125" s="72"/>
      <c r="AH125" s="72"/>
      <c r="AI125" s="72"/>
      <c r="AJ125" s="72"/>
      <c r="AK125" s="72"/>
      <c r="AL125" s="72"/>
      <c r="AM125" s="72"/>
      <c r="AN125" s="72"/>
      <c r="AO125" s="139"/>
      <c r="AP125" s="236" t="str">
        <f>IF(F125="","",IFERROR(VLOOKUP(SUBSTITUTE(SUBSTITUTE(Tabla1[[#This Row],[Uso Sistemas]],"T","P"),"N","F"),Parámetros!$M$2:$N$17,2,0),"Completar hasta 3ra sem. para evaluar a Probacionista"))</f>
        <v/>
      </c>
      <c r="AQ125" s="39"/>
      <c r="AR125" s="39"/>
      <c r="AS125" s="39"/>
      <c r="AT125" s="28"/>
      <c r="AU125" s="55"/>
      <c r="AV125" s="55"/>
      <c r="AW125" s="55"/>
      <c r="AX125" s="238" t="str">
        <f>IF(V125="","",EOMONTH(EDATE(Tabla1[[#This Row],[Fecha Finalización]],2),0))</f>
        <v/>
      </c>
      <c r="AY125" s="39"/>
      <c r="AZ125" s="239" t="str">
        <f>IF(V125="","",EOMONTH(EDATE(Tabla1[[#This Row],[Fecha Finalización]],3),0))</f>
        <v/>
      </c>
      <c r="BA125" s="39"/>
      <c r="BB125" s="39"/>
      <c r="BC125" s="229"/>
      <c r="BD125" s="227" t="str">
        <f>IF(F125="","",Tabla1[[#This Row],[sem 01]]&amp;Tabla1[[#This Row],[sem 02]]&amp;Tabla1[[#This Row],[sem 03]])</f>
        <v/>
      </c>
      <c r="BE125" s="228" t="str">
        <f>IF(TRIM(F125)="","",$B$1&amp;"-"&amp;SUBSTITUTE(Tabla1[[#This Row],[Mes Inscrito]]," ","")&amp;"-"&amp;SUBSTITUTE(Tabla1[[#This Row],[Dia de clases Inscrito]]," ","")&amp;"-"&amp;SUBSTITUTE(Tabla1[[#This Row],[Horario Inscrito]]," ","")&amp;"-"&amp;Tabla1[[#This Row],[Fecha Inicio grupo]])</f>
        <v/>
      </c>
      <c r="BF125" s="241" t="str">
        <f>IF(F125="","",Tabla1[[#This Row],[Curso]])</f>
        <v/>
      </c>
      <c r="BG125" s="242" t="str">
        <f>+IF(TRIM(F125)="","",$B$1&amp;"-"&amp;TRIM(Tabla1[[#This Row],[Mes Inscrito]])&amp;"-"&amp;TRIM(Tabla1[[#This Row],[Dia de clases Inscrito]])&amp;"-"&amp;TRIM(Tabla1[[#This Row],[Horario Inscrito]])&amp;"-"&amp;TRIM(Tabla1[[#This Row],[Fecha Inicio grupo]])&amp;"-"&amp;TRIM(Tabla1[[#This Row],[Tipo Incrito]]))</f>
        <v/>
      </c>
      <c r="BH125" s="299" t="str">
        <f>IF(F125="","",OR(IFERROR(SEARCH("CG",Tabla1[[#This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5" s="300" t="str">
        <f>IF(F125&lt;&gt;"",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5" s="300" t="str">
        <f>IF(F125&lt;&gt;"",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5" s="300" t="str">
        <f>IF(Tabla1[[#This Row],[Fecha Inicio grupo]]="","",IFERROR(VLOOKUP(Tabla1[[#This Row],[Mes de Alta como miembro]],Parámetros!$AM$2:$AN$16,2,0),"01/01/1900"))</f>
        <v/>
      </c>
    </row>
    <row r="126" spans="1:63" ht="14.45">
      <c r="A126" s="68">
        <v>119</v>
      </c>
      <c r="B126" s="29"/>
      <c r="C126" s="34"/>
      <c r="D126" s="42"/>
      <c r="E126" s="64"/>
      <c r="F126" s="45"/>
      <c r="G126" s="45"/>
      <c r="H126" s="158"/>
      <c r="I126" s="42"/>
      <c r="J126" s="28"/>
      <c r="K126" s="69"/>
      <c r="L126" s="68"/>
      <c r="M126" s="46"/>
      <c r="N126" s="232" t="str">
        <f ca="1">IF(Tabla1[[#This Row],[Fecha de nac]]="","",IF(Tabla1[[#This Row],[Fecha Finalización]] &gt;=TODAY(), DATEDIF(Tabla1[[#This Row],[Fecha de nac]],TODAY(),"y"), ROUNDDOWN((Tabla1[[#This Row],[Fecha Finalización]] -Tabla1[[#This Row],[Fecha de nac]])/365,0)))</f>
        <v/>
      </c>
      <c r="O126" s="163"/>
      <c r="P126" s="34"/>
      <c r="Q126" s="67"/>
      <c r="R126" s="67"/>
      <c r="S126" s="67"/>
      <c r="T126" s="67"/>
      <c r="U126" s="234" t="str">
        <f>IF(F126="","",Tabla1[[#This Row],[Fecha Inicio grupo]]+3*7-7)</f>
        <v/>
      </c>
      <c r="V126" s="235" t="str">
        <f>IF(F126="","",EDATE(Tabla1[[#This Row],[Fecha Inicio grupo]],3))</f>
        <v/>
      </c>
      <c r="W126" s="29"/>
      <c r="X126" s="29"/>
      <c r="Y126" s="72"/>
      <c r="Z126" s="72"/>
      <c r="AA126" s="72"/>
      <c r="AB126" s="72"/>
      <c r="AC126" s="72"/>
      <c r="AD126" s="72"/>
      <c r="AE126" s="72"/>
      <c r="AF126" s="72"/>
      <c r="AG126" s="72"/>
      <c r="AH126" s="72"/>
      <c r="AI126" s="72"/>
      <c r="AJ126" s="72"/>
      <c r="AK126" s="72"/>
      <c r="AL126" s="72"/>
      <c r="AM126" s="72"/>
      <c r="AN126" s="72"/>
      <c r="AO126" s="139"/>
      <c r="AP126" s="236" t="str">
        <f>IF(F126="","",IFERROR(VLOOKUP(SUBSTITUTE(SUBSTITUTE(Tabla1[[#This Row],[Uso Sistemas]],"T","P"),"N","F"),Parámetros!$M$2:$N$17,2,0),"Completar hasta 3ra sem. para evaluar a Probacionista"))</f>
        <v/>
      </c>
      <c r="AQ126" s="39"/>
      <c r="AR126" s="39"/>
      <c r="AS126" s="39"/>
      <c r="AT126" s="28"/>
      <c r="AU126" s="55"/>
      <c r="AV126" s="55"/>
      <c r="AW126" s="55"/>
      <c r="AX126" s="238" t="str">
        <f>IF(V126="","",EOMONTH(EDATE(Tabla1[[#This Row],[Fecha Finalización]],2),0))</f>
        <v/>
      </c>
      <c r="AY126" s="39"/>
      <c r="AZ126" s="239" t="str">
        <f>IF(V126="","",EOMONTH(EDATE(Tabla1[[#This Row],[Fecha Finalización]],3),0))</f>
        <v/>
      </c>
      <c r="BA126" s="39"/>
      <c r="BB126" s="39"/>
      <c r="BC126" s="229"/>
      <c r="BD126" s="227" t="str">
        <f>IF(F126="","",Tabla1[[#This Row],[sem 01]]&amp;Tabla1[[#This Row],[sem 02]]&amp;Tabla1[[#This Row],[sem 03]])</f>
        <v/>
      </c>
      <c r="BE126" s="228" t="str">
        <f>IF(TRIM(F126)="","",$B$1&amp;"-"&amp;SUBSTITUTE(Tabla1[[#This Row],[Mes Inscrito]]," ","")&amp;"-"&amp;SUBSTITUTE(Tabla1[[#This Row],[Dia de clases Inscrito]]," ","")&amp;"-"&amp;SUBSTITUTE(Tabla1[[#This Row],[Horario Inscrito]]," ","")&amp;"-"&amp;Tabla1[[#This Row],[Fecha Inicio grupo]])</f>
        <v/>
      </c>
      <c r="BF126" s="241" t="str">
        <f>IF(F126="","",Tabla1[[#This Row],[Curso]])</f>
        <v/>
      </c>
      <c r="BG126" s="242" t="str">
        <f>+IF(TRIM(F126)="","",$B$1&amp;"-"&amp;TRIM(Tabla1[[#This Row],[Mes Inscrito]])&amp;"-"&amp;TRIM(Tabla1[[#This Row],[Dia de clases Inscrito]])&amp;"-"&amp;TRIM(Tabla1[[#This Row],[Horario Inscrito]])&amp;"-"&amp;TRIM(Tabla1[[#This Row],[Fecha Inicio grupo]])&amp;"-"&amp;TRIM(Tabla1[[#This Row],[Tipo Incrito]]))</f>
        <v/>
      </c>
      <c r="BH126" s="299" t="str">
        <f>IF(F126="","",OR(IFERROR(SEARCH("CG",Tabla1[[#This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6" s="300" t="str">
        <f>IF(F126&lt;&gt;"",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6" s="300" t="str">
        <f>IF(F126&lt;&gt;"",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6" s="300" t="str">
        <f>IF(Tabla1[[#This Row],[Fecha Inicio grupo]]="","",IFERROR(VLOOKUP(Tabla1[[#This Row],[Mes de Alta como miembro]],Parámetros!$AM$2:$AN$16,2,0),"01/01/1900"))</f>
        <v/>
      </c>
    </row>
    <row r="127" spans="1:63" ht="14.45">
      <c r="A127" s="68">
        <v>120</v>
      </c>
      <c r="B127" s="29"/>
      <c r="C127" s="34"/>
      <c r="D127" s="42"/>
      <c r="E127" s="64"/>
      <c r="F127" s="45"/>
      <c r="G127" s="45"/>
      <c r="H127" s="158"/>
      <c r="I127" s="42"/>
      <c r="J127" s="28"/>
      <c r="K127" s="69"/>
      <c r="L127" s="68"/>
      <c r="M127" s="46"/>
      <c r="N127" s="232" t="str">
        <f ca="1">IF(Tabla1[[#This Row],[Fecha de nac]]="","",IF(Tabla1[[#This Row],[Fecha Finalización]] &gt;=TODAY(), DATEDIF(Tabla1[[#This Row],[Fecha de nac]],TODAY(),"y"), ROUNDDOWN((Tabla1[[#This Row],[Fecha Finalización]] -Tabla1[[#This Row],[Fecha de nac]])/365,0)))</f>
        <v/>
      </c>
      <c r="O127" s="163"/>
      <c r="P127" s="34"/>
      <c r="Q127" s="67"/>
      <c r="R127" s="67"/>
      <c r="S127" s="67"/>
      <c r="T127" s="67"/>
      <c r="U127" s="234" t="str">
        <f>IF(F127="","",Tabla1[[#This Row],[Fecha Inicio grupo]]+3*7-7)</f>
        <v/>
      </c>
      <c r="V127" s="235" t="str">
        <f>IF(F127="","",EDATE(Tabla1[[#This Row],[Fecha Inicio grupo]],3))</f>
        <v/>
      </c>
      <c r="W127" s="29"/>
      <c r="X127" s="29"/>
      <c r="Y127" s="72"/>
      <c r="Z127" s="72"/>
      <c r="AA127" s="72"/>
      <c r="AB127" s="72"/>
      <c r="AC127" s="72"/>
      <c r="AD127" s="72"/>
      <c r="AE127" s="72"/>
      <c r="AF127" s="72"/>
      <c r="AG127" s="72"/>
      <c r="AH127" s="72"/>
      <c r="AI127" s="72"/>
      <c r="AJ127" s="72"/>
      <c r="AK127" s="72"/>
      <c r="AL127" s="72"/>
      <c r="AM127" s="72"/>
      <c r="AN127" s="72"/>
      <c r="AO127" s="139"/>
      <c r="AP127" s="236" t="str">
        <f>IF(F127="","",IFERROR(VLOOKUP(SUBSTITUTE(SUBSTITUTE(Tabla1[[#This Row],[Uso Sistemas]],"T","P"),"N","F"),Parámetros!$M$2:$N$17,2,0),"Completar hasta 3ra sem. para evaluar a Probacionista"))</f>
        <v/>
      </c>
      <c r="AQ127" s="39"/>
      <c r="AR127" s="39"/>
      <c r="AS127" s="39"/>
      <c r="AT127" s="28"/>
      <c r="AU127" s="55"/>
      <c r="AV127" s="55"/>
      <c r="AW127" s="55"/>
      <c r="AX127" s="238" t="str">
        <f>IF(V127="","",EOMONTH(EDATE(Tabla1[[#This Row],[Fecha Finalización]],2),0))</f>
        <v/>
      </c>
      <c r="AY127" s="39"/>
      <c r="AZ127" s="239" t="str">
        <f>IF(V127="","",EOMONTH(EDATE(Tabla1[[#This Row],[Fecha Finalización]],3),0))</f>
        <v/>
      </c>
      <c r="BA127" s="39"/>
      <c r="BB127" s="39"/>
      <c r="BC127" s="229"/>
      <c r="BD127" s="227" t="str">
        <f>IF(F127="","",Tabla1[[#This Row],[sem 01]]&amp;Tabla1[[#This Row],[sem 02]]&amp;Tabla1[[#This Row],[sem 03]])</f>
        <v/>
      </c>
      <c r="BE127" s="228" t="str">
        <f>IF(TRIM(F127)="","",$B$1&amp;"-"&amp;SUBSTITUTE(Tabla1[[#This Row],[Mes Inscrito]]," ","")&amp;"-"&amp;SUBSTITUTE(Tabla1[[#This Row],[Dia de clases Inscrito]]," ","")&amp;"-"&amp;SUBSTITUTE(Tabla1[[#This Row],[Horario Inscrito]]," ","")&amp;"-"&amp;Tabla1[[#This Row],[Fecha Inicio grupo]])</f>
        <v/>
      </c>
      <c r="BF127" s="241" t="str">
        <f>IF(F127="","",Tabla1[[#This Row],[Curso]])</f>
        <v/>
      </c>
      <c r="BG127" s="242" t="str">
        <f>+IF(TRIM(F127)="","",$B$1&amp;"-"&amp;TRIM(Tabla1[[#This Row],[Mes Inscrito]])&amp;"-"&amp;TRIM(Tabla1[[#This Row],[Dia de clases Inscrito]])&amp;"-"&amp;TRIM(Tabla1[[#This Row],[Horario Inscrito]])&amp;"-"&amp;TRIM(Tabla1[[#This Row],[Fecha Inicio grupo]])&amp;"-"&amp;TRIM(Tabla1[[#This Row],[Tipo Incrito]]))</f>
        <v/>
      </c>
      <c r="BH127" s="299" t="str">
        <f>IF(F127="","",OR(IFERROR(SEARCH("CG",Tabla1[[#This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7" s="300" t="str">
        <f>IF(F127&lt;&gt;"",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7" s="300" t="str">
        <f>IF(F127&lt;&gt;"",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7" s="300" t="str">
        <f>IF(Tabla1[[#This Row],[Fecha Inicio grupo]]="","",IFERROR(VLOOKUP(Tabla1[[#This Row],[Mes de Alta como miembro]],Parámetros!$AM$2:$AN$16,2,0),"01/01/1900"))</f>
        <v/>
      </c>
    </row>
    <row r="128" spans="1:63" ht="14.45">
      <c r="A128" s="68">
        <v>121</v>
      </c>
      <c r="B128" s="29"/>
      <c r="C128" s="34"/>
      <c r="D128" s="42"/>
      <c r="E128" s="64"/>
      <c r="F128" s="45"/>
      <c r="G128" s="45"/>
      <c r="H128" s="158"/>
      <c r="I128" s="42"/>
      <c r="J128" s="28"/>
      <c r="K128" s="69"/>
      <c r="L128" s="68"/>
      <c r="M128" s="46"/>
      <c r="N128" s="232" t="str">
        <f ca="1">IF(Tabla1[[#This Row],[Fecha de nac]]="","",IF(Tabla1[[#This Row],[Fecha Finalización]] &gt;=TODAY(), DATEDIF(Tabla1[[#This Row],[Fecha de nac]],TODAY(),"y"), ROUNDDOWN((Tabla1[[#This Row],[Fecha Finalización]] -Tabla1[[#This Row],[Fecha de nac]])/365,0)))</f>
        <v/>
      </c>
      <c r="O128" s="163"/>
      <c r="P128" s="34"/>
      <c r="Q128" s="67"/>
      <c r="R128" s="67"/>
      <c r="S128" s="67"/>
      <c r="T128" s="67"/>
      <c r="U128" s="234" t="str">
        <f>IF(F128="","",Tabla1[[#This Row],[Fecha Inicio grupo]]+3*7-7)</f>
        <v/>
      </c>
      <c r="V128" s="235" t="str">
        <f>IF(F128="","",EDATE(Tabla1[[#This Row],[Fecha Inicio grupo]],3))</f>
        <v/>
      </c>
      <c r="W128" s="29"/>
      <c r="X128" s="29"/>
      <c r="Y128" s="72"/>
      <c r="Z128" s="72"/>
      <c r="AA128" s="72"/>
      <c r="AB128" s="72"/>
      <c r="AC128" s="72"/>
      <c r="AD128" s="72"/>
      <c r="AE128" s="72"/>
      <c r="AF128" s="72"/>
      <c r="AG128" s="72"/>
      <c r="AH128" s="72"/>
      <c r="AI128" s="72"/>
      <c r="AJ128" s="72"/>
      <c r="AK128" s="72"/>
      <c r="AL128" s="72"/>
      <c r="AM128" s="72"/>
      <c r="AN128" s="72"/>
      <c r="AO128" s="139"/>
      <c r="AP128" s="236" t="str">
        <f>IF(F128="","",IFERROR(VLOOKUP(SUBSTITUTE(SUBSTITUTE(Tabla1[[#This Row],[Uso Sistemas]],"T","P"),"N","F"),Parámetros!$M$2:$N$17,2,0),"Completar hasta 3ra sem. para evaluar a Probacionista"))</f>
        <v/>
      </c>
      <c r="AQ128" s="39"/>
      <c r="AR128" s="39"/>
      <c r="AS128" s="39"/>
      <c r="AT128" s="28"/>
      <c r="AU128" s="55"/>
      <c r="AV128" s="55"/>
      <c r="AW128" s="55"/>
      <c r="AX128" s="238" t="str">
        <f>IF(V128="","",EOMONTH(EDATE(Tabla1[[#This Row],[Fecha Finalización]],2),0))</f>
        <v/>
      </c>
      <c r="AY128" s="39"/>
      <c r="AZ128" s="239" t="str">
        <f>IF(V128="","",EOMONTH(EDATE(Tabla1[[#This Row],[Fecha Finalización]],3),0))</f>
        <v/>
      </c>
      <c r="BA128" s="39"/>
      <c r="BB128" s="39"/>
      <c r="BC128" s="229"/>
      <c r="BD128" s="227" t="str">
        <f>IF(F128="","",Tabla1[[#This Row],[sem 01]]&amp;Tabla1[[#This Row],[sem 02]]&amp;Tabla1[[#This Row],[sem 03]])</f>
        <v/>
      </c>
      <c r="BE128" s="228" t="str">
        <f>IF(TRIM(F128)="","",$B$1&amp;"-"&amp;SUBSTITUTE(Tabla1[[#This Row],[Mes Inscrito]]," ","")&amp;"-"&amp;SUBSTITUTE(Tabla1[[#This Row],[Dia de clases Inscrito]]," ","")&amp;"-"&amp;SUBSTITUTE(Tabla1[[#This Row],[Horario Inscrito]]," ","")&amp;"-"&amp;Tabla1[[#This Row],[Fecha Inicio grupo]])</f>
        <v/>
      </c>
      <c r="BF128" s="241" t="str">
        <f>IF(F128="","",Tabla1[[#This Row],[Curso]])</f>
        <v/>
      </c>
      <c r="BG128" s="242" t="str">
        <f>+IF(TRIM(F128)="","",$B$1&amp;"-"&amp;TRIM(Tabla1[[#This Row],[Mes Inscrito]])&amp;"-"&amp;TRIM(Tabla1[[#This Row],[Dia de clases Inscrito]])&amp;"-"&amp;TRIM(Tabla1[[#This Row],[Horario Inscrito]])&amp;"-"&amp;TRIM(Tabla1[[#This Row],[Fecha Inicio grupo]])&amp;"-"&amp;TRIM(Tabla1[[#This Row],[Tipo Incrito]]))</f>
        <v/>
      </c>
      <c r="BH128" s="299" t="str">
        <f>IF(F128="","",OR(IFERROR(SEARCH("CG",Tabla1[[#This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8" s="300" t="str">
        <f>IF(F128&lt;&gt;"",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8" s="300" t="str">
        <f>IF(F128&lt;&gt;"",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8" s="300" t="str">
        <f>IF(Tabla1[[#This Row],[Fecha Inicio grupo]]="","",IFERROR(VLOOKUP(Tabla1[[#This Row],[Mes de Alta como miembro]],Parámetros!$AM$2:$AN$16,2,0),"01/01/1900"))</f>
        <v/>
      </c>
    </row>
    <row r="129" spans="1:63" ht="14.45">
      <c r="A129" s="68">
        <v>122</v>
      </c>
      <c r="B129" s="29"/>
      <c r="C129" s="34"/>
      <c r="D129" s="42"/>
      <c r="E129" s="64"/>
      <c r="F129" s="45"/>
      <c r="G129" s="45"/>
      <c r="H129" s="158"/>
      <c r="I129" s="42"/>
      <c r="J129" s="28"/>
      <c r="K129" s="69"/>
      <c r="L129" s="68"/>
      <c r="M129" s="46"/>
      <c r="N129" s="232" t="str">
        <f ca="1">IF(Tabla1[[#This Row],[Fecha de nac]]="","",IF(Tabla1[[#This Row],[Fecha Finalización]] &gt;=TODAY(), DATEDIF(Tabla1[[#This Row],[Fecha de nac]],TODAY(),"y"), ROUNDDOWN((Tabla1[[#This Row],[Fecha Finalización]] -Tabla1[[#This Row],[Fecha de nac]])/365,0)))</f>
        <v/>
      </c>
      <c r="O129" s="163"/>
      <c r="P129" s="34"/>
      <c r="Q129" s="67"/>
      <c r="R129" s="67"/>
      <c r="S129" s="67"/>
      <c r="T129" s="67"/>
      <c r="U129" s="234" t="str">
        <f>IF(F129="","",Tabla1[[#This Row],[Fecha Inicio grupo]]+3*7-7)</f>
        <v/>
      </c>
      <c r="V129" s="235" t="str">
        <f>IF(F129="","",EDATE(Tabla1[[#This Row],[Fecha Inicio grupo]],3))</f>
        <v/>
      </c>
      <c r="W129" s="29"/>
      <c r="X129" s="29"/>
      <c r="Y129" s="72"/>
      <c r="Z129" s="72"/>
      <c r="AA129" s="72"/>
      <c r="AB129" s="72"/>
      <c r="AC129" s="72"/>
      <c r="AD129" s="72"/>
      <c r="AE129" s="72"/>
      <c r="AF129" s="72"/>
      <c r="AG129" s="72"/>
      <c r="AH129" s="72"/>
      <c r="AI129" s="72"/>
      <c r="AJ129" s="72"/>
      <c r="AK129" s="72"/>
      <c r="AL129" s="72"/>
      <c r="AM129" s="72"/>
      <c r="AN129" s="72"/>
      <c r="AO129" s="139"/>
      <c r="AP129" s="236" t="str">
        <f>IF(F129="","",IFERROR(VLOOKUP(SUBSTITUTE(SUBSTITUTE(Tabla1[[#This Row],[Uso Sistemas]],"T","P"),"N","F"),Parámetros!$M$2:$N$17,2,0),"Completar hasta 3ra sem. para evaluar a Probacionista"))</f>
        <v/>
      </c>
      <c r="AQ129" s="39"/>
      <c r="AR129" s="39"/>
      <c r="AS129" s="39"/>
      <c r="AT129" s="28"/>
      <c r="AU129" s="55"/>
      <c r="AV129" s="55"/>
      <c r="AW129" s="55"/>
      <c r="AX129" s="238" t="str">
        <f>IF(V129="","",EOMONTH(EDATE(Tabla1[[#This Row],[Fecha Finalización]],2),0))</f>
        <v/>
      </c>
      <c r="AY129" s="39"/>
      <c r="AZ129" s="239" t="str">
        <f>IF(V129="","",EOMONTH(EDATE(Tabla1[[#This Row],[Fecha Finalización]],3),0))</f>
        <v/>
      </c>
      <c r="BA129" s="39"/>
      <c r="BB129" s="39"/>
      <c r="BC129" s="229"/>
      <c r="BD129" s="227" t="str">
        <f>IF(F129="","",Tabla1[[#This Row],[sem 01]]&amp;Tabla1[[#This Row],[sem 02]]&amp;Tabla1[[#This Row],[sem 03]])</f>
        <v/>
      </c>
      <c r="BE129" s="228" t="str">
        <f>IF(TRIM(F129)="","",$B$1&amp;"-"&amp;SUBSTITUTE(Tabla1[[#This Row],[Mes Inscrito]]," ","")&amp;"-"&amp;SUBSTITUTE(Tabla1[[#This Row],[Dia de clases Inscrito]]," ","")&amp;"-"&amp;SUBSTITUTE(Tabla1[[#This Row],[Horario Inscrito]]," ","")&amp;"-"&amp;Tabla1[[#This Row],[Fecha Inicio grupo]])</f>
        <v/>
      </c>
      <c r="BF129" s="241" t="str">
        <f>IF(F129="","",Tabla1[[#This Row],[Curso]])</f>
        <v/>
      </c>
      <c r="BG129" s="242" t="str">
        <f>+IF(TRIM(F129)="","",$B$1&amp;"-"&amp;TRIM(Tabla1[[#This Row],[Mes Inscrito]])&amp;"-"&amp;TRIM(Tabla1[[#This Row],[Dia de clases Inscrito]])&amp;"-"&amp;TRIM(Tabla1[[#This Row],[Horario Inscrito]])&amp;"-"&amp;TRIM(Tabla1[[#This Row],[Fecha Inicio grupo]])&amp;"-"&amp;TRIM(Tabla1[[#This Row],[Tipo Incrito]]))</f>
        <v/>
      </c>
      <c r="BH129" s="299" t="str">
        <f>IF(F129="","",OR(IFERROR(SEARCH("CG",Tabla1[[#This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9" s="300" t="str">
        <f>IF(F129&lt;&gt;"",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9" s="300" t="str">
        <f>IF(F129&lt;&gt;"",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9" s="300" t="str">
        <f>IF(Tabla1[[#This Row],[Fecha Inicio grupo]]="","",IFERROR(VLOOKUP(Tabla1[[#This Row],[Mes de Alta como miembro]],Parámetros!$AM$2:$AN$16,2,0),"01/01/1900"))</f>
        <v/>
      </c>
    </row>
    <row r="130" spans="1:63" ht="14.45">
      <c r="A130" s="68">
        <v>123</v>
      </c>
      <c r="B130" s="29"/>
      <c r="C130" s="34"/>
      <c r="D130" s="42"/>
      <c r="E130" s="64"/>
      <c r="F130" s="45"/>
      <c r="G130" s="45"/>
      <c r="H130" s="158"/>
      <c r="I130" s="42"/>
      <c r="J130" s="28"/>
      <c r="K130" s="69"/>
      <c r="L130" s="68"/>
      <c r="M130" s="46"/>
      <c r="N130" s="232" t="str">
        <f ca="1">IF(Tabla1[[#This Row],[Fecha de nac]]="","",IF(Tabla1[[#This Row],[Fecha Finalización]] &gt;=TODAY(), DATEDIF(Tabla1[[#This Row],[Fecha de nac]],TODAY(),"y"), ROUNDDOWN((Tabla1[[#This Row],[Fecha Finalización]] -Tabla1[[#This Row],[Fecha de nac]])/365,0)))</f>
        <v/>
      </c>
      <c r="O130" s="163"/>
      <c r="P130" s="34"/>
      <c r="Q130" s="67"/>
      <c r="R130" s="67"/>
      <c r="S130" s="67"/>
      <c r="T130" s="67"/>
      <c r="U130" s="234" t="str">
        <f>IF(F130="","",Tabla1[[#This Row],[Fecha Inicio grupo]]+3*7-7)</f>
        <v/>
      </c>
      <c r="V130" s="235" t="str">
        <f>IF(F130="","",EDATE(Tabla1[[#This Row],[Fecha Inicio grupo]],3))</f>
        <v/>
      </c>
      <c r="W130" s="29"/>
      <c r="X130" s="29"/>
      <c r="Y130" s="72"/>
      <c r="Z130" s="72"/>
      <c r="AA130" s="72"/>
      <c r="AB130" s="72"/>
      <c r="AC130" s="72"/>
      <c r="AD130" s="72"/>
      <c r="AE130" s="72"/>
      <c r="AF130" s="72"/>
      <c r="AG130" s="72"/>
      <c r="AH130" s="72"/>
      <c r="AI130" s="72"/>
      <c r="AJ130" s="72"/>
      <c r="AK130" s="72"/>
      <c r="AL130" s="72"/>
      <c r="AM130" s="72"/>
      <c r="AN130" s="72"/>
      <c r="AO130" s="139"/>
      <c r="AP130" s="236" t="str">
        <f>IF(F130="","",IFERROR(VLOOKUP(SUBSTITUTE(SUBSTITUTE(Tabla1[[#This Row],[Uso Sistemas]],"T","P"),"N","F"),Parámetros!$M$2:$N$17,2,0),"Completar hasta 3ra sem. para evaluar a Probacionista"))</f>
        <v/>
      </c>
      <c r="AQ130" s="39"/>
      <c r="AR130" s="39"/>
      <c r="AS130" s="39"/>
      <c r="AT130" s="28"/>
      <c r="AU130" s="55"/>
      <c r="AV130" s="55"/>
      <c r="AW130" s="55"/>
      <c r="AX130" s="238" t="str">
        <f>IF(V130="","",EOMONTH(EDATE(Tabla1[[#This Row],[Fecha Finalización]],2),0))</f>
        <v/>
      </c>
      <c r="AY130" s="39"/>
      <c r="AZ130" s="239" t="str">
        <f>IF(V130="","",EOMONTH(EDATE(Tabla1[[#This Row],[Fecha Finalización]],3),0))</f>
        <v/>
      </c>
      <c r="BA130" s="39"/>
      <c r="BB130" s="39"/>
      <c r="BC130" s="229"/>
      <c r="BD130" s="227" t="str">
        <f>IF(F130="","",Tabla1[[#This Row],[sem 01]]&amp;Tabla1[[#This Row],[sem 02]]&amp;Tabla1[[#This Row],[sem 03]])</f>
        <v/>
      </c>
      <c r="BE130" s="228" t="str">
        <f>IF(TRIM(F130)="","",$B$1&amp;"-"&amp;SUBSTITUTE(Tabla1[[#This Row],[Mes Inscrito]]," ","")&amp;"-"&amp;SUBSTITUTE(Tabla1[[#This Row],[Dia de clases Inscrito]]," ","")&amp;"-"&amp;SUBSTITUTE(Tabla1[[#This Row],[Horario Inscrito]]," ","")&amp;"-"&amp;Tabla1[[#This Row],[Fecha Inicio grupo]])</f>
        <v/>
      </c>
      <c r="BF130" s="241" t="str">
        <f>IF(F130="","",Tabla1[[#This Row],[Curso]])</f>
        <v/>
      </c>
      <c r="BG130" s="242" t="str">
        <f>+IF(TRIM(F130)="","",$B$1&amp;"-"&amp;TRIM(Tabla1[[#This Row],[Mes Inscrito]])&amp;"-"&amp;TRIM(Tabla1[[#This Row],[Dia de clases Inscrito]])&amp;"-"&amp;TRIM(Tabla1[[#This Row],[Horario Inscrito]])&amp;"-"&amp;TRIM(Tabla1[[#This Row],[Fecha Inicio grupo]])&amp;"-"&amp;TRIM(Tabla1[[#This Row],[Tipo Incrito]]))</f>
        <v/>
      </c>
      <c r="BH130" s="299" t="str">
        <f>IF(F130="","",OR(IFERROR(SEARCH("CG",Tabla1[[#This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0" s="300" t="str">
        <f>IF(F130&lt;&gt;"",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0" s="300" t="str">
        <f>IF(F130&lt;&gt;"",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0" s="300" t="str">
        <f>IF(Tabla1[[#This Row],[Fecha Inicio grupo]]="","",IFERROR(VLOOKUP(Tabla1[[#This Row],[Mes de Alta como miembro]],Parámetros!$AM$2:$AN$16,2,0),"01/01/1900"))</f>
        <v/>
      </c>
    </row>
    <row r="131" spans="1:63" ht="14.45">
      <c r="A131" s="68">
        <v>124</v>
      </c>
      <c r="B131" s="29"/>
      <c r="C131" s="34"/>
      <c r="D131" s="42"/>
      <c r="E131" s="64"/>
      <c r="F131" s="45"/>
      <c r="G131" s="45"/>
      <c r="H131" s="158"/>
      <c r="I131" s="42"/>
      <c r="J131" s="28"/>
      <c r="K131" s="69"/>
      <c r="L131" s="68"/>
      <c r="M131" s="46"/>
      <c r="N131" s="232" t="str">
        <f ca="1">IF(Tabla1[[#This Row],[Fecha de nac]]="","",IF(Tabla1[[#This Row],[Fecha Finalización]] &gt;=TODAY(), DATEDIF(Tabla1[[#This Row],[Fecha de nac]],TODAY(),"y"), ROUNDDOWN((Tabla1[[#This Row],[Fecha Finalización]] -Tabla1[[#This Row],[Fecha de nac]])/365,0)))</f>
        <v/>
      </c>
      <c r="O131" s="163"/>
      <c r="P131" s="34"/>
      <c r="Q131" s="67"/>
      <c r="R131" s="67"/>
      <c r="S131" s="67"/>
      <c r="T131" s="67"/>
      <c r="U131" s="234" t="str">
        <f>IF(F131="","",Tabla1[[#This Row],[Fecha Inicio grupo]]+3*7-7)</f>
        <v/>
      </c>
      <c r="V131" s="235" t="str">
        <f>IF(F131="","",EDATE(Tabla1[[#This Row],[Fecha Inicio grupo]],3))</f>
        <v/>
      </c>
      <c r="W131" s="29"/>
      <c r="X131" s="29"/>
      <c r="Y131" s="72"/>
      <c r="Z131" s="72"/>
      <c r="AA131" s="72"/>
      <c r="AB131" s="72"/>
      <c r="AC131" s="72"/>
      <c r="AD131" s="72"/>
      <c r="AE131" s="72"/>
      <c r="AF131" s="72"/>
      <c r="AG131" s="72"/>
      <c r="AH131" s="72"/>
      <c r="AI131" s="72"/>
      <c r="AJ131" s="72"/>
      <c r="AK131" s="72"/>
      <c r="AL131" s="72"/>
      <c r="AM131" s="72"/>
      <c r="AN131" s="72"/>
      <c r="AO131" s="139"/>
      <c r="AP131" s="236" t="str">
        <f>IF(F131="","",IFERROR(VLOOKUP(SUBSTITUTE(SUBSTITUTE(Tabla1[[#This Row],[Uso Sistemas]],"T","P"),"N","F"),Parámetros!$M$2:$N$17,2,0),"Completar hasta 3ra sem. para evaluar a Probacionista"))</f>
        <v/>
      </c>
      <c r="AQ131" s="39"/>
      <c r="AR131" s="39"/>
      <c r="AS131" s="39"/>
      <c r="AT131" s="28"/>
      <c r="AU131" s="55"/>
      <c r="AV131" s="55"/>
      <c r="AW131" s="55"/>
      <c r="AX131" s="238" t="str">
        <f>IF(V131="","",EOMONTH(EDATE(Tabla1[[#This Row],[Fecha Finalización]],2),0))</f>
        <v/>
      </c>
      <c r="AY131" s="39"/>
      <c r="AZ131" s="239" t="str">
        <f>IF(V131="","",EOMONTH(EDATE(Tabla1[[#This Row],[Fecha Finalización]],3),0))</f>
        <v/>
      </c>
      <c r="BA131" s="39"/>
      <c r="BB131" s="39"/>
      <c r="BC131" s="229"/>
      <c r="BD131" s="227" t="str">
        <f>IF(F131="","",Tabla1[[#This Row],[sem 01]]&amp;Tabla1[[#This Row],[sem 02]]&amp;Tabla1[[#This Row],[sem 03]])</f>
        <v/>
      </c>
      <c r="BE131" s="228" t="str">
        <f>IF(TRIM(F131)="","",$B$1&amp;"-"&amp;SUBSTITUTE(Tabla1[[#This Row],[Mes Inscrito]]," ","")&amp;"-"&amp;SUBSTITUTE(Tabla1[[#This Row],[Dia de clases Inscrito]]," ","")&amp;"-"&amp;SUBSTITUTE(Tabla1[[#This Row],[Horario Inscrito]]," ","")&amp;"-"&amp;Tabla1[[#This Row],[Fecha Inicio grupo]])</f>
        <v/>
      </c>
      <c r="BF131" s="241" t="str">
        <f>IF(F131="","",Tabla1[[#This Row],[Curso]])</f>
        <v/>
      </c>
      <c r="BG131" s="242" t="str">
        <f>+IF(TRIM(F131)="","",$B$1&amp;"-"&amp;TRIM(Tabla1[[#This Row],[Mes Inscrito]])&amp;"-"&amp;TRIM(Tabla1[[#This Row],[Dia de clases Inscrito]])&amp;"-"&amp;TRIM(Tabla1[[#This Row],[Horario Inscrito]])&amp;"-"&amp;TRIM(Tabla1[[#This Row],[Fecha Inicio grupo]])&amp;"-"&amp;TRIM(Tabla1[[#This Row],[Tipo Incrito]]))</f>
        <v/>
      </c>
      <c r="BH131" s="299" t="str">
        <f>IF(F131="","",OR(IFERROR(SEARCH("CG",Tabla1[[#This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1" s="300" t="str">
        <f>IF(F131&lt;&gt;"",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1" s="300" t="str">
        <f>IF(F131&lt;&gt;"",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1" s="300" t="str">
        <f>IF(Tabla1[[#This Row],[Fecha Inicio grupo]]="","",IFERROR(VLOOKUP(Tabla1[[#This Row],[Mes de Alta como miembro]],Parámetros!$AM$2:$AN$16,2,0),"01/01/1900"))</f>
        <v/>
      </c>
    </row>
    <row r="132" spans="1:63" ht="14.45">
      <c r="A132" s="68">
        <v>125</v>
      </c>
      <c r="B132" s="29"/>
      <c r="C132" s="34"/>
      <c r="D132" s="42"/>
      <c r="E132" s="64"/>
      <c r="F132" s="45"/>
      <c r="G132" s="45"/>
      <c r="H132" s="158"/>
      <c r="I132" s="42"/>
      <c r="J132" s="28"/>
      <c r="K132" s="69"/>
      <c r="L132" s="68"/>
      <c r="M132" s="46"/>
      <c r="N132" s="232" t="str">
        <f ca="1">IF(Tabla1[[#This Row],[Fecha de nac]]="","",IF(Tabla1[[#This Row],[Fecha Finalización]] &gt;=TODAY(), DATEDIF(Tabla1[[#This Row],[Fecha de nac]],TODAY(),"y"), ROUNDDOWN((Tabla1[[#This Row],[Fecha Finalización]] -Tabla1[[#This Row],[Fecha de nac]])/365,0)))</f>
        <v/>
      </c>
      <c r="O132" s="163"/>
      <c r="P132" s="34"/>
      <c r="Q132" s="67"/>
      <c r="R132" s="67"/>
      <c r="S132" s="67"/>
      <c r="T132" s="67"/>
      <c r="U132" s="234" t="str">
        <f>IF(F132="","",Tabla1[[#This Row],[Fecha Inicio grupo]]+3*7-7)</f>
        <v/>
      </c>
      <c r="V132" s="235" t="str">
        <f>IF(F132="","",EDATE(Tabla1[[#This Row],[Fecha Inicio grupo]],3))</f>
        <v/>
      </c>
      <c r="W132" s="29"/>
      <c r="X132" s="29"/>
      <c r="Y132" s="72"/>
      <c r="Z132" s="72"/>
      <c r="AA132" s="72"/>
      <c r="AB132" s="72"/>
      <c r="AC132" s="72"/>
      <c r="AD132" s="72"/>
      <c r="AE132" s="72"/>
      <c r="AF132" s="72"/>
      <c r="AG132" s="72"/>
      <c r="AH132" s="72"/>
      <c r="AI132" s="72"/>
      <c r="AJ132" s="72"/>
      <c r="AK132" s="72"/>
      <c r="AL132" s="72"/>
      <c r="AM132" s="72"/>
      <c r="AN132" s="72"/>
      <c r="AO132" s="139"/>
      <c r="AP132" s="236" t="str">
        <f>IF(F132="","",IFERROR(VLOOKUP(SUBSTITUTE(SUBSTITUTE(Tabla1[[#This Row],[Uso Sistemas]],"T","P"),"N","F"),Parámetros!$M$2:$N$17,2,0),"Completar hasta 3ra sem. para evaluar a Probacionista"))</f>
        <v/>
      </c>
      <c r="AQ132" s="39"/>
      <c r="AR132" s="39"/>
      <c r="AS132" s="39"/>
      <c r="AT132" s="28"/>
      <c r="AU132" s="55"/>
      <c r="AV132" s="55"/>
      <c r="AW132" s="55"/>
      <c r="AX132" s="238" t="str">
        <f>IF(V132="","",EOMONTH(EDATE(Tabla1[[#This Row],[Fecha Finalización]],2),0))</f>
        <v/>
      </c>
      <c r="AY132" s="39"/>
      <c r="AZ132" s="239" t="str">
        <f>IF(V132="","",EOMONTH(EDATE(Tabla1[[#This Row],[Fecha Finalización]],3),0))</f>
        <v/>
      </c>
      <c r="BA132" s="39"/>
      <c r="BB132" s="39"/>
      <c r="BC132" s="229"/>
      <c r="BD132" s="227" t="str">
        <f>IF(F132="","",Tabla1[[#This Row],[sem 01]]&amp;Tabla1[[#This Row],[sem 02]]&amp;Tabla1[[#This Row],[sem 03]])</f>
        <v/>
      </c>
      <c r="BE132" s="228" t="str">
        <f>IF(TRIM(F132)="","",$B$1&amp;"-"&amp;SUBSTITUTE(Tabla1[[#This Row],[Mes Inscrito]]," ","")&amp;"-"&amp;SUBSTITUTE(Tabla1[[#This Row],[Dia de clases Inscrito]]," ","")&amp;"-"&amp;SUBSTITUTE(Tabla1[[#This Row],[Horario Inscrito]]," ","")&amp;"-"&amp;Tabla1[[#This Row],[Fecha Inicio grupo]])</f>
        <v/>
      </c>
      <c r="BF132" s="241" t="str">
        <f>IF(F132="","",Tabla1[[#This Row],[Curso]])</f>
        <v/>
      </c>
      <c r="BG132" s="242" t="str">
        <f>+IF(TRIM(F132)="","",$B$1&amp;"-"&amp;TRIM(Tabla1[[#This Row],[Mes Inscrito]])&amp;"-"&amp;TRIM(Tabla1[[#This Row],[Dia de clases Inscrito]])&amp;"-"&amp;TRIM(Tabla1[[#This Row],[Horario Inscrito]])&amp;"-"&amp;TRIM(Tabla1[[#This Row],[Fecha Inicio grupo]])&amp;"-"&amp;TRIM(Tabla1[[#This Row],[Tipo Incrito]]))</f>
        <v/>
      </c>
      <c r="BH132" s="299" t="str">
        <f>IF(F132="","",OR(IFERROR(SEARCH("CG",Tabla1[[#This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2" s="300" t="str">
        <f>IF(F132&lt;&gt;"",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2" s="300" t="str">
        <f>IF(F132&lt;&gt;"",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2" s="300" t="str">
        <f>IF(Tabla1[[#This Row],[Fecha Inicio grupo]]="","",IFERROR(VLOOKUP(Tabla1[[#This Row],[Mes de Alta como miembro]],Parámetros!$AM$2:$AN$16,2,0),"01/01/1900"))</f>
        <v/>
      </c>
    </row>
    <row r="133" spans="1:63" ht="14.45">
      <c r="A133" s="68">
        <v>126</v>
      </c>
      <c r="B133" s="29"/>
      <c r="C133" s="34"/>
      <c r="D133" s="42"/>
      <c r="E133" s="64"/>
      <c r="F133" s="45"/>
      <c r="G133" s="45"/>
      <c r="H133" s="158"/>
      <c r="I133" s="42"/>
      <c r="J133" s="28"/>
      <c r="K133" s="69"/>
      <c r="L133" s="68"/>
      <c r="M133" s="46"/>
      <c r="N133" s="232" t="str">
        <f ca="1">IF(Tabla1[[#This Row],[Fecha de nac]]="","",IF(Tabla1[[#This Row],[Fecha Finalización]] &gt;=TODAY(), DATEDIF(Tabla1[[#This Row],[Fecha de nac]],TODAY(),"y"), ROUNDDOWN((Tabla1[[#This Row],[Fecha Finalización]] -Tabla1[[#This Row],[Fecha de nac]])/365,0)))</f>
        <v/>
      </c>
      <c r="O133" s="163"/>
      <c r="P133" s="34"/>
      <c r="Q133" s="67"/>
      <c r="R133" s="67"/>
      <c r="S133" s="67"/>
      <c r="T133" s="67"/>
      <c r="U133" s="234" t="str">
        <f>IF(F133="","",Tabla1[[#This Row],[Fecha Inicio grupo]]+3*7-7)</f>
        <v/>
      </c>
      <c r="V133" s="235" t="str">
        <f>IF(F133="","",EDATE(Tabla1[[#This Row],[Fecha Inicio grupo]],3))</f>
        <v/>
      </c>
      <c r="W133" s="29"/>
      <c r="X133" s="29"/>
      <c r="Y133" s="72"/>
      <c r="Z133" s="72"/>
      <c r="AA133" s="72"/>
      <c r="AB133" s="72"/>
      <c r="AC133" s="72"/>
      <c r="AD133" s="72"/>
      <c r="AE133" s="72"/>
      <c r="AF133" s="72"/>
      <c r="AG133" s="72"/>
      <c r="AH133" s="72"/>
      <c r="AI133" s="72"/>
      <c r="AJ133" s="72"/>
      <c r="AK133" s="72"/>
      <c r="AL133" s="72"/>
      <c r="AM133" s="72"/>
      <c r="AN133" s="72"/>
      <c r="AO133" s="139"/>
      <c r="AP133" s="236" t="str">
        <f>IF(F133="","",IFERROR(VLOOKUP(SUBSTITUTE(SUBSTITUTE(Tabla1[[#This Row],[Uso Sistemas]],"T","P"),"N","F"),Parámetros!$M$2:$N$17,2,0),"Completar hasta 3ra sem. para evaluar a Probacionista"))</f>
        <v/>
      </c>
      <c r="AQ133" s="39"/>
      <c r="AR133" s="39"/>
      <c r="AS133" s="39"/>
      <c r="AT133" s="28"/>
      <c r="AU133" s="55"/>
      <c r="AV133" s="55"/>
      <c r="AW133" s="55"/>
      <c r="AX133" s="238" t="str">
        <f>IF(V133="","",EOMONTH(EDATE(Tabla1[[#This Row],[Fecha Finalización]],2),0))</f>
        <v/>
      </c>
      <c r="AY133" s="39"/>
      <c r="AZ133" s="239" t="str">
        <f>IF(V133="","",EOMONTH(EDATE(Tabla1[[#This Row],[Fecha Finalización]],3),0))</f>
        <v/>
      </c>
      <c r="BA133" s="39"/>
      <c r="BB133" s="39"/>
      <c r="BC133" s="229"/>
      <c r="BD133" s="227" t="str">
        <f>IF(F133="","",Tabla1[[#This Row],[sem 01]]&amp;Tabla1[[#This Row],[sem 02]]&amp;Tabla1[[#This Row],[sem 03]])</f>
        <v/>
      </c>
      <c r="BE133" s="228" t="str">
        <f>IF(TRIM(F133)="","",$B$1&amp;"-"&amp;SUBSTITUTE(Tabla1[[#This Row],[Mes Inscrito]]," ","")&amp;"-"&amp;SUBSTITUTE(Tabla1[[#This Row],[Dia de clases Inscrito]]," ","")&amp;"-"&amp;SUBSTITUTE(Tabla1[[#This Row],[Horario Inscrito]]," ","")&amp;"-"&amp;Tabla1[[#This Row],[Fecha Inicio grupo]])</f>
        <v/>
      </c>
      <c r="BF133" s="241" t="str">
        <f>IF(F133="","",Tabla1[[#This Row],[Curso]])</f>
        <v/>
      </c>
      <c r="BG133" s="242" t="str">
        <f>+IF(TRIM(F133)="","",$B$1&amp;"-"&amp;TRIM(Tabla1[[#This Row],[Mes Inscrito]])&amp;"-"&amp;TRIM(Tabla1[[#This Row],[Dia de clases Inscrito]])&amp;"-"&amp;TRIM(Tabla1[[#This Row],[Horario Inscrito]])&amp;"-"&amp;TRIM(Tabla1[[#This Row],[Fecha Inicio grupo]])&amp;"-"&amp;TRIM(Tabla1[[#This Row],[Tipo Incrito]]))</f>
        <v/>
      </c>
      <c r="BH133" s="299" t="str">
        <f>IF(F133="","",OR(IFERROR(SEARCH("CG",Tabla1[[#This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3" s="300" t="str">
        <f>IF(F133&lt;&gt;"",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3" s="300" t="str">
        <f>IF(F133&lt;&gt;"",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3" s="300" t="str">
        <f>IF(Tabla1[[#This Row],[Fecha Inicio grupo]]="","",IFERROR(VLOOKUP(Tabla1[[#This Row],[Mes de Alta como miembro]],Parámetros!$AM$2:$AN$16,2,0),"01/01/1900"))</f>
        <v/>
      </c>
    </row>
    <row r="134" spans="1:63" ht="14.45">
      <c r="A134" s="68">
        <v>127</v>
      </c>
      <c r="B134" s="29"/>
      <c r="C134" s="34"/>
      <c r="D134" s="42"/>
      <c r="E134" s="64"/>
      <c r="F134" s="45"/>
      <c r="G134" s="45"/>
      <c r="H134" s="158"/>
      <c r="I134" s="42"/>
      <c r="J134" s="28"/>
      <c r="K134" s="69"/>
      <c r="L134" s="68"/>
      <c r="M134" s="46"/>
      <c r="N134" s="232" t="str">
        <f ca="1">IF(Tabla1[[#This Row],[Fecha de nac]]="","",IF(Tabla1[[#This Row],[Fecha Finalización]] &gt;=TODAY(), DATEDIF(Tabla1[[#This Row],[Fecha de nac]],TODAY(),"y"), ROUNDDOWN((Tabla1[[#This Row],[Fecha Finalización]] -Tabla1[[#This Row],[Fecha de nac]])/365,0)))</f>
        <v/>
      </c>
      <c r="O134" s="163"/>
      <c r="P134" s="34"/>
      <c r="Q134" s="67"/>
      <c r="R134" s="67"/>
      <c r="S134" s="67"/>
      <c r="T134" s="67"/>
      <c r="U134" s="234" t="str">
        <f>IF(F134="","",Tabla1[[#This Row],[Fecha Inicio grupo]]+3*7-7)</f>
        <v/>
      </c>
      <c r="V134" s="235" t="str">
        <f>IF(F134="","",EDATE(Tabla1[[#This Row],[Fecha Inicio grupo]],3))</f>
        <v/>
      </c>
      <c r="W134" s="29"/>
      <c r="X134" s="29"/>
      <c r="Y134" s="72"/>
      <c r="Z134" s="72"/>
      <c r="AA134" s="72"/>
      <c r="AB134" s="72"/>
      <c r="AC134" s="72"/>
      <c r="AD134" s="72"/>
      <c r="AE134" s="72"/>
      <c r="AF134" s="72"/>
      <c r="AG134" s="72"/>
      <c r="AH134" s="72"/>
      <c r="AI134" s="72"/>
      <c r="AJ134" s="72"/>
      <c r="AK134" s="72"/>
      <c r="AL134" s="72"/>
      <c r="AM134" s="72"/>
      <c r="AN134" s="72"/>
      <c r="AO134" s="139"/>
      <c r="AP134" s="236" t="str">
        <f>IF(F134="","",IFERROR(VLOOKUP(SUBSTITUTE(SUBSTITUTE(Tabla1[[#This Row],[Uso Sistemas]],"T","P"),"N","F"),Parámetros!$M$2:$N$17,2,0),"Completar hasta 3ra sem. para evaluar a Probacionista"))</f>
        <v/>
      </c>
      <c r="AQ134" s="39"/>
      <c r="AR134" s="39"/>
      <c r="AS134" s="39"/>
      <c r="AT134" s="28"/>
      <c r="AU134" s="55"/>
      <c r="AV134" s="55"/>
      <c r="AW134" s="55"/>
      <c r="AX134" s="238" t="str">
        <f>IF(V134="","",EOMONTH(EDATE(Tabla1[[#This Row],[Fecha Finalización]],2),0))</f>
        <v/>
      </c>
      <c r="AY134" s="39"/>
      <c r="AZ134" s="239" t="str">
        <f>IF(V134="","",EOMONTH(EDATE(Tabla1[[#This Row],[Fecha Finalización]],3),0))</f>
        <v/>
      </c>
      <c r="BA134" s="39"/>
      <c r="BB134" s="39"/>
      <c r="BC134" s="229"/>
      <c r="BD134" s="227" t="str">
        <f>IF(F134="","",Tabla1[[#This Row],[sem 01]]&amp;Tabla1[[#This Row],[sem 02]]&amp;Tabla1[[#This Row],[sem 03]])</f>
        <v/>
      </c>
      <c r="BE134" s="228" t="str">
        <f>IF(TRIM(F134)="","",$B$1&amp;"-"&amp;SUBSTITUTE(Tabla1[[#This Row],[Mes Inscrito]]," ","")&amp;"-"&amp;SUBSTITUTE(Tabla1[[#This Row],[Dia de clases Inscrito]]," ","")&amp;"-"&amp;SUBSTITUTE(Tabla1[[#This Row],[Horario Inscrito]]," ","")&amp;"-"&amp;Tabla1[[#This Row],[Fecha Inicio grupo]])</f>
        <v/>
      </c>
      <c r="BF134" s="241" t="str">
        <f>IF(F134="","",Tabla1[[#This Row],[Curso]])</f>
        <v/>
      </c>
      <c r="BG134" s="242" t="str">
        <f>+IF(TRIM(F134)="","",$B$1&amp;"-"&amp;TRIM(Tabla1[[#This Row],[Mes Inscrito]])&amp;"-"&amp;TRIM(Tabla1[[#This Row],[Dia de clases Inscrito]])&amp;"-"&amp;TRIM(Tabla1[[#This Row],[Horario Inscrito]])&amp;"-"&amp;TRIM(Tabla1[[#This Row],[Fecha Inicio grupo]])&amp;"-"&amp;TRIM(Tabla1[[#This Row],[Tipo Incrito]]))</f>
        <v/>
      </c>
      <c r="BH134" s="299" t="str">
        <f>IF(F134="","",OR(IFERROR(SEARCH("CG",Tabla1[[#This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4" s="300" t="str">
        <f>IF(F134&lt;&gt;"",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4" s="300" t="str">
        <f>IF(F134&lt;&gt;"",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4" s="300" t="str">
        <f>IF(Tabla1[[#This Row],[Fecha Inicio grupo]]="","",IFERROR(VLOOKUP(Tabla1[[#This Row],[Mes de Alta como miembro]],Parámetros!$AM$2:$AN$16,2,0),"01/01/1900"))</f>
        <v/>
      </c>
    </row>
    <row r="135" spans="1:63" ht="14.45">
      <c r="A135" s="68">
        <v>128</v>
      </c>
      <c r="B135" s="29"/>
      <c r="C135" s="34"/>
      <c r="D135" s="42"/>
      <c r="E135" s="64"/>
      <c r="F135" s="45"/>
      <c r="G135" s="45"/>
      <c r="H135" s="158"/>
      <c r="I135" s="42"/>
      <c r="J135" s="28"/>
      <c r="K135" s="69"/>
      <c r="L135" s="68"/>
      <c r="M135" s="46"/>
      <c r="N135" s="232" t="str">
        <f ca="1">IF(Tabla1[[#This Row],[Fecha de nac]]="","",IF(Tabla1[[#This Row],[Fecha Finalización]] &gt;=TODAY(), DATEDIF(Tabla1[[#This Row],[Fecha de nac]],TODAY(),"y"), ROUNDDOWN((Tabla1[[#This Row],[Fecha Finalización]] -Tabla1[[#This Row],[Fecha de nac]])/365,0)))</f>
        <v/>
      </c>
      <c r="O135" s="163"/>
      <c r="P135" s="34"/>
      <c r="Q135" s="67"/>
      <c r="R135" s="67"/>
      <c r="S135" s="67"/>
      <c r="T135" s="67"/>
      <c r="U135" s="234" t="str">
        <f>IF(F135="","",Tabla1[[#This Row],[Fecha Inicio grupo]]+3*7-7)</f>
        <v/>
      </c>
      <c r="V135" s="235" t="str">
        <f>IF(F135="","",EDATE(Tabla1[[#This Row],[Fecha Inicio grupo]],3))</f>
        <v/>
      </c>
      <c r="W135" s="29"/>
      <c r="X135" s="29"/>
      <c r="Y135" s="72"/>
      <c r="Z135" s="72"/>
      <c r="AA135" s="72"/>
      <c r="AB135" s="72"/>
      <c r="AC135" s="72"/>
      <c r="AD135" s="72"/>
      <c r="AE135" s="72"/>
      <c r="AF135" s="72"/>
      <c r="AG135" s="72"/>
      <c r="AH135" s="72"/>
      <c r="AI135" s="72"/>
      <c r="AJ135" s="72"/>
      <c r="AK135" s="72"/>
      <c r="AL135" s="72"/>
      <c r="AM135" s="72"/>
      <c r="AN135" s="72"/>
      <c r="AO135" s="139"/>
      <c r="AP135" s="236" t="str">
        <f>IF(F135="","",IFERROR(VLOOKUP(SUBSTITUTE(SUBSTITUTE(Tabla1[[#This Row],[Uso Sistemas]],"T","P"),"N","F"),Parámetros!$M$2:$N$17,2,0),"Completar hasta 3ra sem. para evaluar a Probacionista"))</f>
        <v/>
      </c>
      <c r="AQ135" s="39"/>
      <c r="AR135" s="39"/>
      <c r="AS135" s="39"/>
      <c r="AT135" s="28"/>
      <c r="AU135" s="55"/>
      <c r="AV135" s="55"/>
      <c r="AW135" s="55"/>
      <c r="AX135" s="238" t="str">
        <f>IF(V135="","",EOMONTH(EDATE(Tabla1[[#This Row],[Fecha Finalización]],2),0))</f>
        <v/>
      </c>
      <c r="AY135" s="39"/>
      <c r="AZ135" s="239" t="str">
        <f>IF(V135="","",EOMONTH(EDATE(Tabla1[[#This Row],[Fecha Finalización]],3),0))</f>
        <v/>
      </c>
      <c r="BA135" s="39"/>
      <c r="BB135" s="39"/>
      <c r="BC135" s="229"/>
      <c r="BD135" s="227" t="str">
        <f>IF(F135="","",Tabla1[[#This Row],[sem 01]]&amp;Tabla1[[#This Row],[sem 02]]&amp;Tabla1[[#This Row],[sem 03]])</f>
        <v/>
      </c>
      <c r="BE135" s="228" t="str">
        <f>IF(TRIM(F135)="","",$B$1&amp;"-"&amp;SUBSTITUTE(Tabla1[[#This Row],[Mes Inscrito]]," ","")&amp;"-"&amp;SUBSTITUTE(Tabla1[[#This Row],[Dia de clases Inscrito]]," ","")&amp;"-"&amp;SUBSTITUTE(Tabla1[[#This Row],[Horario Inscrito]]," ","")&amp;"-"&amp;Tabla1[[#This Row],[Fecha Inicio grupo]])</f>
        <v/>
      </c>
      <c r="BF135" s="241" t="str">
        <f>IF(F135="","",Tabla1[[#This Row],[Curso]])</f>
        <v/>
      </c>
      <c r="BG135" s="242" t="str">
        <f>+IF(TRIM(F135)="","",$B$1&amp;"-"&amp;TRIM(Tabla1[[#This Row],[Mes Inscrito]])&amp;"-"&amp;TRIM(Tabla1[[#This Row],[Dia de clases Inscrito]])&amp;"-"&amp;TRIM(Tabla1[[#This Row],[Horario Inscrito]])&amp;"-"&amp;TRIM(Tabla1[[#This Row],[Fecha Inicio grupo]])&amp;"-"&amp;TRIM(Tabla1[[#This Row],[Tipo Incrito]]))</f>
        <v/>
      </c>
      <c r="BH135" s="299" t="str">
        <f>IF(F135="","",OR(IFERROR(SEARCH("CG",Tabla1[[#This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5" s="300" t="str">
        <f>IF(F135&lt;&gt;"",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5" s="300" t="str">
        <f>IF(F135&lt;&gt;"",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5" s="300" t="str">
        <f>IF(Tabla1[[#This Row],[Fecha Inicio grupo]]="","",IFERROR(VLOOKUP(Tabla1[[#This Row],[Mes de Alta como miembro]],Parámetros!$AM$2:$AN$16,2,0),"01/01/1900"))</f>
        <v/>
      </c>
    </row>
    <row r="136" spans="1:63" ht="14.45">
      <c r="A136" s="68">
        <v>129</v>
      </c>
      <c r="B136" s="29"/>
      <c r="C136" s="34"/>
      <c r="D136" s="42"/>
      <c r="E136" s="64"/>
      <c r="F136" s="45"/>
      <c r="G136" s="45"/>
      <c r="H136" s="158"/>
      <c r="I136" s="42"/>
      <c r="J136" s="28"/>
      <c r="K136" s="69"/>
      <c r="L136" s="68"/>
      <c r="M136" s="46"/>
      <c r="N136" s="232" t="str">
        <f ca="1">IF(Tabla1[[#This Row],[Fecha de nac]]="","",IF(Tabla1[[#This Row],[Fecha Finalización]] &gt;=TODAY(), DATEDIF(Tabla1[[#This Row],[Fecha de nac]],TODAY(),"y"), ROUNDDOWN((Tabla1[[#This Row],[Fecha Finalización]] -Tabla1[[#This Row],[Fecha de nac]])/365,0)))</f>
        <v/>
      </c>
      <c r="O136" s="163"/>
      <c r="P136" s="34"/>
      <c r="Q136" s="67"/>
      <c r="R136" s="67"/>
      <c r="S136" s="67"/>
      <c r="T136" s="67"/>
      <c r="U136" s="234" t="str">
        <f>IF(F136="","",Tabla1[[#This Row],[Fecha Inicio grupo]]+3*7-7)</f>
        <v/>
      </c>
      <c r="V136" s="235" t="str">
        <f>IF(F136="","",EDATE(Tabla1[[#This Row],[Fecha Inicio grupo]],3))</f>
        <v/>
      </c>
      <c r="W136" s="29"/>
      <c r="X136" s="29"/>
      <c r="Y136" s="72"/>
      <c r="Z136" s="72"/>
      <c r="AA136" s="72"/>
      <c r="AB136" s="72"/>
      <c r="AC136" s="72"/>
      <c r="AD136" s="72"/>
      <c r="AE136" s="72"/>
      <c r="AF136" s="72"/>
      <c r="AG136" s="72"/>
      <c r="AH136" s="72"/>
      <c r="AI136" s="72"/>
      <c r="AJ136" s="72"/>
      <c r="AK136" s="72"/>
      <c r="AL136" s="72"/>
      <c r="AM136" s="72"/>
      <c r="AN136" s="72"/>
      <c r="AO136" s="139"/>
      <c r="AP136" s="236" t="str">
        <f>IF(F136="","",IFERROR(VLOOKUP(SUBSTITUTE(SUBSTITUTE(Tabla1[[#This Row],[Uso Sistemas]],"T","P"),"N","F"),Parámetros!$M$2:$N$17,2,0),"Completar hasta 3ra sem. para evaluar a Probacionista"))</f>
        <v/>
      </c>
      <c r="AQ136" s="39"/>
      <c r="AR136" s="39"/>
      <c r="AS136" s="39"/>
      <c r="AT136" s="28"/>
      <c r="AU136" s="55"/>
      <c r="AV136" s="55"/>
      <c r="AW136" s="55"/>
      <c r="AX136" s="238" t="str">
        <f>IF(V136="","",EOMONTH(EDATE(Tabla1[[#This Row],[Fecha Finalización]],2),0))</f>
        <v/>
      </c>
      <c r="AY136" s="39"/>
      <c r="AZ136" s="239" t="str">
        <f>IF(V136="","",EOMONTH(EDATE(Tabla1[[#This Row],[Fecha Finalización]],3),0))</f>
        <v/>
      </c>
      <c r="BA136" s="39"/>
      <c r="BB136" s="39"/>
      <c r="BC136" s="229"/>
      <c r="BD136" s="227" t="str">
        <f>IF(F136="","",Tabla1[[#This Row],[sem 01]]&amp;Tabla1[[#This Row],[sem 02]]&amp;Tabla1[[#This Row],[sem 03]])</f>
        <v/>
      </c>
      <c r="BE136" s="228" t="str">
        <f>IF(TRIM(F136)="","",$B$1&amp;"-"&amp;SUBSTITUTE(Tabla1[[#This Row],[Mes Inscrito]]," ","")&amp;"-"&amp;SUBSTITUTE(Tabla1[[#This Row],[Dia de clases Inscrito]]," ","")&amp;"-"&amp;SUBSTITUTE(Tabla1[[#This Row],[Horario Inscrito]]," ","")&amp;"-"&amp;Tabla1[[#This Row],[Fecha Inicio grupo]])</f>
        <v/>
      </c>
      <c r="BF136" s="241" t="str">
        <f>IF(F136="","",Tabla1[[#This Row],[Curso]])</f>
        <v/>
      </c>
      <c r="BG136" s="242" t="str">
        <f>+IF(TRIM(F136)="","",$B$1&amp;"-"&amp;TRIM(Tabla1[[#This Row],[Mes Inscrito]])&amp;"-"&amp;TRIM(Tabla1[[#This Row],[Dia de clases Inscrito]])&amp;"-"&amp;TRIM(Tabla1[[#This Row],[Horario Inscrito]])&amp;"-"&amp;TRIM(Tabla1[[#This Row],[Fecha Inicio grupo]])&amp;"-"&amp;TRIM(Tabla1[[#This Row],[Tipo Incrito]]))</f>
        <v/>
      </c>
      <c r="BH136" s="299" t="str">
        <f>IF(F136="","",OR(IFERROR(SEARCH("CG",Tabla1[[#This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6" s="300" t="str">
        <f>IF(F136&lt;&gt;"",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6" s="300" t="str">
        <f>IF(F136&lt;&gt;"",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6" s="300" t="str">
        <f>IF(Tabla1[[#This Row],[Fecha Inicio grupo]]="","",IFERROR(VLOOKUP(Tabla1[[#This Row],[Mes de Alta como miembro]],Parámetros!$AM$2:$AN$16,2,0),"01/01/1900"))</f>
        <v/>
      </c>
    </row>
    <row r="137" spans="1:63" ht="14.45">
      <c r="A137" s="68">
        <v>130</v>
      </c>
      <c r="B137" s="29"/>
      <c r="C137" s="34"/>
      <c r="D137" s="42"/>
      <c r="E137" s="64"/>
      <c r="F137" s="45"/>
      <c r="G137" s="45"/>
      <c r="H137" s="158"/>
      <c r="I137" s="42"/>
      <c r="J137" s="28"/>
      <c r="K137" s="69"/>
      <c r="L137" s="68"/>
      <c r="M137" s="46"/>
      <c r="N137" s="232" t="str">
        <f ca="1">IF(Tabla1[[#This Row],[Fecha de nac]]="","",IF(Tabla1[[#This Row],[Fecha Finalización]] &gt;=TODAY(), DATEDIF(Tabla1[[#This Row],[Fecha de nac]],TODAY(),"y"), ROUNDDOWN((Tabla1[[#This Row],[Fecha Finalización]] -Tabla1[[#This Row],[Fecha de nac]])/365,0)))</f>
        <v/>
      </c>
      <c r="O137" s="163"/>
      <c r="P137" s="34"/>
      <c r="Q137" s="67"/>
      <c r="R137" s="67"/>
      <c r="S137" s="67"/>
      <c r="T137" s="67"/>
      <c r="U137" s="234" t="str">
        <f>IF(F137="","",Tabla1[[#This Row],[Fecha Inicio grupo]]+3*7-7)</f>
        <v/>
      </c>
      <c r="V137" s="235" t="str">
        <f>IF(F137="","",EDATE(Tabla1[[#This Row],[Fecha Inicio grupo]],3))</f>
        <v/>
      </c>
      <c r="W137" s="29"/>
      <c r="X137" s="29"/>
      <c r="Y137" s="72"/>
      <c r="Z137" s="72"/>
      <c r="AA137" s="72"/>
      <c r="AB137" s="72"/>
      <c r="AC137" s="72"/>
      <c r="AD137" s="72"/>
      <c r="AE137" s="72"/>
      <c r="AF137" s="72"/>
      <c r="AG137" s="72"/>
      <c r="AH137" s="72"/>
      <c r="AI137" s="72"/>
      <c r="AJ137" s="72"/>
      <c r="AK137" s="72"/>
      <c r="AL137" s="72"/>
      <c r="AM137" s="72"/>
      <c r="AN137" s="72"/>
      <c r="AO137" s="139"/>
      <c r="AP137" s="236" t="str">
        <f>IF(F137="","",IFERROR(VLOOKUP(SUBSTITUTE(SUBSTITUTE(Tabla1[[#This Row],[Uso Sistemas]],"T","P"),"N","F"),Parámetros!$M$2:$N$17,2,0),"Completar hasta 3ra sem. para evaluar a Probacionista"))</f>
        <v/>
      </c>
      <c r="AQ137" s="39"/>
      <c r="AR137" s="39"/>
      <c r="AS137" s="39"/>
      <c r="AT137" s="28"/>
      <c r="AU137" s="55"/>
      <c r="AV137" s="55"/>
      <c r="AW137" s="55"/>
      <c r="AX137" s="238" t="str">
        <f>IF(V137="","",EOMONTH(EDATE(Tabla1[[#This Row],[Fecha Finalización]],2),0))</f>
        <v/>
      </c>
      <c r="AY137" s="39"/>
      <c r="AZ137" s="239" t="str">
        <f>IF(V137="","",EOMONTH(EDATE(Tabla1[[#This Row],[Fecha Finalización]],3),0))</f>
        <v/>
      </c>
      <c r="BA137" s="39"/>
      <c r="BB137" s="39"/>
      <c r="BC137" s="229"/>
      <c r="BD137" s="227" t="str">
        <f>IF(F137="","",Tabla1[[#This Row],[sem 01]]&amp;Tabla1[[#This Row],[sem 02]]&amp;Tabla1[[#This Row],[sem 03]])</f>
        <v/>
      </c>
      <c r="BE137" s="228" t="str">
        <f>IF(TRIM(F137)="","",$B$1&amp;"-"&amp;SUBSTITUTE(Tabla1[[#This Row],[Mes Inscrito]]," ","")&amp;"-"&amp;SUBSTITUTE(Tabla1[[#This Row],[Dia de clases Inscrito]]," ","")&amp;"-"&amp;SUBSTITUTE(Tabla1[[#This Row],[Horario Inscrito]]," ","")&amp;"-"&amp;Tabla1[[#This Row],[Fecha Inicio grupo]])</f>
        <v/>
      </c>
      <c r="BF137" s="241" t="str">
        <f>IF(F137="","",Tabla1[[#This Row],[Curso]])</f>
        <v/>
      </c>
      <c r="BG137" s="242" t="str">
        <f>+IF(TRIM(F137)="","",$B$1&amp;"-"&amp;TRIM(Tabla1[[#This Row],[Mes Inscrito]])&amp;"-"&amp;TRIM(Tabla1[[#This Row],[Dia de clases Inscrito]])&amp;"-"&amp;TRIM(Tabla1[[#This Row],[Horario Inscrito]])&amp;"-"&amp;TRIM(Tabla1[[#This Row],[Fecha Inicio grupo]])&amp;"-"&amp;TRIM(Tabla1[[#This Row],[Tipo Incrito]]))</f>
        <v/>
      </c>
      <c r="BH137" s="299" t="str">
        <f>IF(F137="","",OR(IFERROR(SEARCH("CG",Tabla1[[#This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7" s="300" t="str">
        <f>IF(F137&lt;&gt;"",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7" s="300" t="str">
        <f>IF(F137&lt;&gt;"",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7" s="300" t="str">
        <f>IF(Tabla1[[#This Row],[Fecha Inicio grupo]]="","",IFERROR(VLOOKUP(Tabla1[[#This Row],[Mes de Alta como miembro]],Parámetros!$AM$2:$AN$16,2,0),"01/01/1900"))</f>
        <v/>
      </c>
    </row>
    <row r="138" spans="1:63" ht="14.45">
      <c r="A138" s="68">
        <v>131</v>
      </c>
      <c r="B138" s="29"/>
      <c r="C138" s="34"/>
      <c r="D138" s="42"/>
      <c r="E138" s="64"/>
      <c r="F138" s="45"/>
      <c r="G138" s="45"/>
      <c r="H138" s="158"/>
      <c r="I138" s="42"/>
      <c r="J138" s="28"/>
      <c r="K138" s="69"/>
      <c r="L138" s="68"/>
      <c r="M138" s="46"/>
      <c r="N138" s="232" t="str">
        <f ca="1">IF(Tabla1[[#This Row],[Fecha de nac]]="","",IF(Tabla1[[#This Row],[Fecha Finalización]] &gt;=TODAY(), DATEDIF(Tabla1[[#This Row],[Fecha de nac]],TODAY(),"y"), ROUNDDOWN((Tabla1[[#This Row],[Fecha Finalización]] -Tabla1[[#This Row],[Fecha de nac]])/365,0)))</f>
        <v/>
      </c>
      <c r="O138" s="163"/>
      <c r="P138" s="34"/>
      <c r="Q138" s="67"/>
      <c r="R138" s="67"/>
      <c r="S138" s="67"/>
      <c r="T138" s="67"/>
      <c r="U138" s="234" t="str">
        <f>IF(F138="","",Tabla1[[#This Row],[Fecha Inicio grupo]]+3*7-7)</f>
        <v/>
      </c>
      <c r="V138" s="235" t="str">
        <f>IF(F138="","",EDATE(Tabla1[[#This Row],[Fecha Inicio grupo]],3))</f>
        <v/>
      </c>
      <c r="W138" s="29"/>
      <c r="X138" s="29"/>
      <c r="Y138" s="72"/>
      <c r="Z138" s="72"/>
      <c r="AA138" s="72"/>
      <c r="AB138" s="72"/>
      <c r="AC138" s="72"/>
      <c r="AD138" s="72"/>
      <c r="AE138" s="72"/>
      <c r="AF138" s="72"/>
      <c r="AG138" s="72"/>
      <c r="AH138" s="72"/>
      <c r="AI138" s="72"/>
      <c r="AJ138" s="72"/>
      <c r="AK138" s="72"/>
      <c r="AL138" s="72"/>
      <c r="AM138" s="72"/>
      <c r="AN138" s="72"/>
      <c r="AO138" s="139"/>
      <c r="AP138" s="236" t="str">
        <f>IF(F138="","",IFERROR(VLOOKUP(SUBSTITUTE(SUBSTITUTE(Tabla1[[#This Row],[Uso Sistemas]],"T","P"),"N","F"),Parámetros!$M$2:$N$17,2,0),"Completar hasta 3ra sem. para evaluar a Probacionista"))</f>
        <v/>
      </c>
      <c r="AQ138" s="39"/>
      <c r="AR138" s="39"/>
      <c r="AS138" s="39"/>
      <c r="AT138" s="28"/>
      <c r="AU138" s="55"/>
      <c r="AV138" s="55"/>
      <c r="AW138" s="55"/>
      <c r="AX138" s="238" t="str">
        <f>IF(V138="","",EOMONTH(EDATE(Tabla1[[#This Row],[Fecha Finalización]],2),0))</f>
        <v/>
      </c>
      <c r="AY138" s="39"/>
      <c r="AZ138" s="239" t="str">
        <f>IF(V138="","",EOMONTH(EDATE(Tabla1[[#This Row],[Fecha Finalización]],3),0))</f>
        <v/>
      </c>
      <c r="BA138" s="39"/>
      <c r="BB138" s="39"/>
      <c r="BC138" s="229"/>
      <c r="BD138" s="227" t="str">
        <f>IF(F138="","",Tabla1[[#This Row],[sem 01]]&amp;Tabla1[[#This Row],[sem 02]]&amp;Tabla1[[#This Row],[sem 03]])</f>
        <v/>
      </c>
      <c r="BE138" s="228" t="str">
        <f>IF(TRIM(F138)="","",$B$1&amp;"-"&amp;SUBSTITUTE(Tabla1[[#This Row],[Mes Inscrito]]," ","")&amp;"-"&amp;SUBSTITUTE(Tabla1[[#This Row],[Dia de clases Inscrito]]," ","")&amp;"-"&amp;SUBSTITUTE(Tabla1[[#This Row],[Horario Inscrito]]," ","")&amp;"-"&amp;Tabla1[[#This Row],[Fecha Inicio grupo]])</f>
        <v/>
      </c>
      <c r="BF138" s="241" t="str">
        <f>IF(F138="","",Tabla1[[#This Row],[Curso]])</f>
        <v/>
      </c>
      <c r="BG138" s="242" t="str">
        <f>+IF(TRIM(F138)="","",$B$1&amp;"-"&amp;TRIM(Tabla1[[#This Row],[Mes Inscrito]])&amp;"-"&amp;TRIM(Tabla1[[#This Row],[Dia de clases Inscrito]])&amp;"-"&amp;TRIM(Tabla1[[#This Row],[Horario Inscrito]])&amp;"-"&amp;TRIM(Tabla1[[#This Row],[Fecha Inicio grupo]])&amp;"-"&amp;TRIM(Tabla1[[#This Row],[Tipo Incrito]]))</f>
        <v/>
      </c>
      <c r="BH138" s="299" t="str">
        <f>IF(F138="","",OR(IFERROR(SEARCH("CG",Tabla1[[#This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8" s="300" t="str">
        <f>IF(F138&lt;&gt;"",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8" s="300" t="str">
        <f>IF(F138&lt;&gt;"",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8" s="300" t="str">
        <f>IF(Tabla1[[#This Row],[Fecha Inicio grupo]]="","",IFERROR(VLOOKUP(Tabla1[[#This Row],[Mes de Alta como miembro]],Parámetros!$AM$2:$AN$16,2,0),"01/01/1900"))</f>
        <v/>
      </c>
    </row>
    <row r="139" spans="1:63" ht="14.45">
      <c r="A139" s="68">
        <v>132</v>
      </c>
      <c r="B139" s="29"/>
      <c r="C139" s="34"/>
      <c r="D139" s="42"/>
      <c r="E139" s="64"/>
      <c r="F139" s="45"/>
      <c r="G139" s="45"/>
      <c r="H139" s="158"/>
      <c r="I139" s="42"/>
      <c r="J139" s="28"/>
      <c r="K139" s="69"/>
      <c r="L139" s="68"/>
      <c r="M139" s="46"/>
      <c r="N139" s="232" t="str">
        <f ca="1">IF(Tabla1[[#This Row],[Fecha de nac]]="","",IF(Tabla1[[#This Row],[Fecha Finalización]] &gt;=TODAY(), DATEDIF(Tabla1[[#This Row],[Fecha de nac]],TODAY(),"y"), ROUNDDOWN((Tabla1[[#This Row],[Fecha Finalización]] -Tabla1[[#This Row],[Fecha de nac]])/365,0)))</f>
        <v/>
      </c>
      <c r="O139" s="163"/>
      <c r="P139" s="34"/>
      <c r="Q139" s="67"/>
      <c r="R139" s="67"/>
      <c r="S139" s="67"/>
      <c r="T139" s="67"/>
      <c r="U139" s="234" t="str">
        <f>IF(F139="","",Tabla1[[#This Row],[Fecha Inicio grupo]]+3*7-7)</f>
        <v/>
      </c>
      <c r="V139" s="235" t="str">
        <f>IF(F139="","",EDATE(Tabla1[[#This Row],[Fecha Inicio grupo]],3))</f>
        <v/>
      </c>
      <c r="W139" s="29"/>
      <c r="X139" s="29"/>
      <c r="Y139" s="72"/>
      <c r="Z139" s="72"/>
      <c r="AA139" s="72"/>
      <c r="AB139" s="72"/>
      <c r="AC139" s="72"/>
      <c r="AD139" s="72"/>
      <c r="AE139" s="72"/>
      <c r="AF139" s="72"/>
      <c r="AG139" s="72"/>
      <c r="AH139" s="72"/>
      <c r="AI139" s="72"/>
      <c r="AJ139" s="72"/>
      <c r="AK139" s="72"/>
      <c r="AL139" s="72"/>
      <c r="AM139" s="72"/>
      <c r="AN139" s="72"/>
      <c r="AO139" s="139"/>
      <c r="AP139" s="236" t="str">
        <f>IF(F139="","",IFERROR(VLOOKUP(SUBSTITUTE(SUBSTITUTE(Tabla1[[#This Row],[Uso Sistemas]],"T","P"),"N","F"),Parámetros!$M$2:$N$17,2,0),"Completar hasta 3ra sem. para evaluar a Probacionista"))</f>
        <v/>
      </c>
      <c r="AQ139" s="39"/>
      <c r="AR139" s="39"/>
      <c r="AS139" s="39"/>
      <c r="AT139" s="28"/>
      <c r="AU139" s="55"/>
      <c r="AV139" s="55"/>
      <c r="AW139" s="55"/>
      <c r="AX139" s="238" t="str">
        <f>IF(V139="","",EOMONTH(EDATE(Tabla1[[#This Row],[Fecha Finalización]],2),0))</f>
        <v/>
      </c>
      <c r="AY139" s="39"/>
      <c r="AZ139" s="239" t="str">
        <f>IF(V139="","",EOMONTH(EDATE(Tabla1[[#This Row],[Fecha Finalización]],3),0))</f>
        <v/>
      </c>
      <c r="BA139" s="39"/>
      <c r="BB139" s="39"/>
      <c r="BC139" s="229"/>
      <c r="BD139" s="227" t="str">
        <f>IF(F139="","",Tabla1[[#This Row],[sem 01]]&amp;Tabla1[[#This Row],[sem 02]]&amp;Tabla1[[#This Row],[sem 03]])</f>
        <v/>
      </c>
      <c r="BE139" s="228" t="str">
        <f>IF(TRIM(F139)="","",$B$1&amp;"-"&amp;SUBSTITUTE(Tabla1[[#This Row],[Mes Inscrito]]," ","")&amp;"-"&amp;SUBSTITUTE(Tabla1[[#This Row],[Dia de clases Inscrito]]," ","")&amp;"-"&amp;SUBSTITUTE(Tabla1[[#This Row],[Horario Inscrito]]," ","")&amp;"-"&amp;Tabla1[[#This Row],[Fecha Inicio grupo]])</f>
        <v/>
      </c>
      <c r="BF139" s="241" t="str">
        <f>IF(F139="","",Tabla1[[#This Row],[Curso]])</f>
        <v/>
      </c>
      <c r="BG139" s="242" t="str">
        <f>+IF(TRIM(F139)="","",$B$1&amp;"-"&amp;TRIM(Tabla1[[#This Row],[Mes Inscrito]])&amp;"-"&amp;TRIM(Tabla1[[#This Row],[Dia de clases Inscrito]])&amp;"-"&amp;TRIM(Tabla1[[#This Row],[Horario Inscrito]])&amp;"-"&amp;TRIM(Tabla1[[#This Row],[Fecha Inicio grupo]])&amp;"-"&amp;TRIM(Tabla1[[#This Row],[Tipo Incrito]]))</f>
        <v/>
      </c>
      <c r="BH139" s="299" t="str">
        <f>IF(F139="","",OR(IFERROR(SEARCH("CG",Tabla1[[#This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9" s="300" t="str">
        <f>IF(F139&lt;&gt;"",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9" s="300" t="str">
        <f>IF(F139&lt;&gt;"",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9" s="300" t="str">
        <f>IF(Tabla1[[#This Row],[Fecha Inicio grupo]]="","",IFERROR(VLOOKUP(Tabla1[[#This Row],[Mes de Alta como miembro]],Parámetros!$AM$2:$AN$16,2,0),"01/01/1900"))</f>
        <v/>
      </c>
    </row>
    <row r="140" spans="1:63" ht="14.45">
      <c r="A140" s="68">
        <v>133</v>
      </c>
      <c r="B140" s="29"/>
      <c r="C140" s="34"/>
      <c r="D140" s="42"/>
      <c r="E140" s="64"/>
      <c r="F140" s="45"/>
      <c r="G140" s="45"/>
      <c r="H140" s="158"/>
      <c r="I140" s="42"/>
      <c r="J140" s="28"/>
      <c r="K140" s="69"/>
      <c r="L140" s="68"/>
      <c r="M140" s="46"/>
      <c r="N140" s="232" t="str">
        <f ca="1">IF(Tabla1[[#This Row],[Fecha de nac]]="","",IF(Tabla1[[#This Row],[Fecha Finalización]] &gt;=TODAY(), DATEDIF(Tabla1[[#This Row],[Fecha de nac]],TODAY(),"y"), ROUNDDOWN((Tabla1[[#This Row],[Fecha Finalización]] -Tabla1[[#This Row],[Fecha de nac]])/365,0)))</f>
        <v/>
      </c>
      <c r="O140" s="163"/>
      <c r="P140" s="34"/>
      <c r="Q140" s="67"/>
      <c r="R140" s="67"/>
      <c r="S140" s="67"/>
      <c r="T140" s="67"/>
      <c r="U140" s="234" t="str">
        <f>IF(F140="","",Tabla1[[#This Row],[Fecha Inicio grupo]]+3*7-7)</f>
        <v/>
      </c>
      <c r="V140" s="235" t="str">
        <f>IF(F140="","",EDATE(Tabla1[[#This Row],[Fecha Inicio grupo]],3))</f>
        <v/>
      </c>
      <c r="W140" s="29"/>
      <c r="X140" s="29"/>
      <c r="Y140" s="72"/>
      <c r="Z140" s="72"/>
      <c r="AA140" s="72"/>
      <c r="AB140" s="72"/>
      <c r="AC140" s="72"/>
      <c r="AD140" s="72"/>
      <c r="AE140" s="72"/>
      <c r="AF140" s="72"/>
      <c r="AG140" s="72"/>
      <c r="AH140" s="72"/>
      <c r="AI140" s="72"/>
      <c r="AJ140" s="72"/>
      <c r="AK140" s="72"/>
      <c r="AL140" s="72"/>
      <c r="AM140" s="72"/>
      <c r="AN140" s="72"/>
      <c r="AO140" s="139"/>
      <c r="AP140" s="236" t="str">
        <f>IF(F140="","",IFERROR(VLOOKUP(SUBSTITUTE(SUBSTITUTE(Tabla1[[#This Row],[Uso Sistemas]],"T","P"),"N","F"),Parámetros!$M$2:$N$17,2,0),"Completar hasta 3ra sem. para evaluar a Probacionista"))</f>
        <v/>
      </c>
      <c r="AQ140" s="39"/>
      <c r="AR140" s="39"/>
      <c r="AS140" s="39"/>
      <c r="AT140" s="28"/>
      <c r="AU140" s="55"/>
      <c r="AV140" s="55"/>
      <c r="AW140" s="55"/>
      <c r="AX140" s="238" t="str">
        <f>IF(V140="","",EOMONTH(EDATE(Tabla1[[#This Row],[Fecha Finalización]],2),0))</f>
        <v/>
      </c>
      <c r="AY140" s="39"/>
      <c r="AZ140" s="239" t="str">
        <f>IF(V140="","",EOMONTH(EDATE(Tabla1[[#This Row],[Fecha Finalización]],3),0))</f>
        <v/>
      </c>
      <c r="BA140" s="39"/>
      <c r="BB140" s="39"/>
      <c r="BC140" s="229"/>
      <c r="BD140" s="227" t="str">
        <f>IF(F140="","",Tabla1[[#This Row],[sem 01]]&amp;Tabla1[[#This Row],[sem 02]]&amp;Tabla1[[#This Row],[sem 03]])</f>
        <v/>
      </c>
      <c r="BE140" s="228" t="str">
        <f>IF(TRIM(F140)="","",$B$1&amp;"-"&amp;SUBSTITUTE(Tabla1[[#This Row],[Mes Inscrito]]," ","")&amp;"-"&amp;SUBSTITUTE(Tabla1[[#This Row],[Dia de clases Inscrito]]," ","")&amp;"-"&amp;SUBSTITUTE(Tabla1[[#This Row],[Horario Inscrito]]," ","")&amp;"-"&amp;Tabla1[[#This Row],[Fecha Inicio grupo]])</f>
        <v/>
      </c>
      <c r="BF140" s="241" t="str">
        <f>IF(F140="","",Tabla1[[#This Row],[Curso]])</f>
        <v/>
      </c>
      <c r="BG140" s="242" t="str">
        <f>+IF(TRIM(F140)="","",$B$1&amp;"-"&amp;TRIM(Tabla1[[#This Row],[Mes Inscrito]])&amp;"-"&amp;TRIM(Tabla1[[#This Row],[Dia de clases Inscrito]])&amp;"-"&amp;TRIM(Tabla1[[#This Row],[Horario Inscrito]])&amp;"-"&amp;TRIM(Tabla1[[#This Row],[Fecha Inicio grupo]])&amp;"-"&amp;TRIM(Tabla1[[#This Row],[Tipo Incrito]]))</f>
        <v/>
      </c>
      <c r="BH140" s="299" t="str">
        <f>IF(F140="","",OR(IFERROR(SEARCH("CG",Tabla1[[#This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0" s="300" t="str">
        <f>IF(F140&lt;&gt;"",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0" s="300" t="str">
        <f>IF(F140&lt;&gt;"",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0" s="300" t="str">
        <f>IF(Tabla1[[#This Row],[Fecha Inicio grupo]]="","",IFERROR(VLOOKUP(Tabla1[[#This Row],[Mes de Alta como miembro]],Parámetros!$AM$2:$AN$16,2,0),"01/01/1900"))</f>
        <v/>
      </c>
    </row>
    <row r="141" spans="1:63" ht="14.45">
      <c r="A141" s="68">
        <v>134</v>
      </c>
      <c r="B141" s="29"/>
      <c r="C141" s="34"/>
      <c r="D141" s="42"/>
      <c r="E141" s="64"/>
      <c r="F141" s="45"/>
      <c r="G141" s="45"/>
      <c r="H141" s="158"/>
      <c r="I141" s="42"/>
      <c r="J141" s="28"/>
      <c r="K141" s="69"/>
      <c r="L141" s="68"/>
      <c r="M141" s="46"/>
      <c r="N141" s="232" t="str">
        <f ca="1">IF(Tabla1[[#This Row],[Fecha de nac]]="","",IF(Tabla1[[#This Row],[Fecha Finalización]] &gt;=TODAY(), DATEDIF(Tabla1[[#This Row],[Fecha de nac]],TODAY(),"y"), ROUNDDOWN((Tabla1[[#This Row],[Fecha Finalización]] -Tabla1[[#This Row],[Fecha de nac]])/365,0)))</f>
        <v/>
      </c>
      <c r="O141" s="163"/>
      <c r="P141" s="34"/>
      <c r="Q141" s="67"/>
      <c r="R141" s="67"/>
      <c r="S141" s="67"/>
      <c r="T141" s="67"/>
      <c r="U141" s="234" t="str">
        <f>IF(F141="","",Tabla1[[#This Row],[Fecha Inicio grupo]]+3*7-7)</f>
        <v/>
      </c>
      <c r="V141" s="235" t="str">
        <f>IF(F141="","",EDATE(Tabla1[[#This Row],[Fecha Inicio grupo]],3))</f>
        <v/>
      </c>
      <c r="W141" s="29"/>
      <c r="X141" s="29"/>
      <c r="Y141" s="72"/>
      <c r="Z141" s="72"/>
      <c r="AA141" s="72"/>
      <c r="AB141" s="72"/>
      <c r="AC141" s="72"/>
      <c r="AD141" s="72"/>
      <c r="AE141" s="72"/>
      <c r="AF141" s="72"/>
      <c r="AG141" s="72"/>
      <c r="AH141" s="72"/>
      <c r="AI141" s="72"/>
      <c r="AJ141" s="72"/>
      <c r="AK141" s="72"/>
      <c r="AL141" s="72"/>
      <c r="AM141" s="72"/>
      <c r="AN141" s="72"/>
      <c r="AO141" s="139"/>
      <c r="AP141" s="236" t="str">
        <f>IF(F141="","",IFERROR(VLOOKUP(SUBSTITUTE(SUBSTITUTE(Tabla1[[#This Row],[Uso Sistemas]],"T","P"),"N","F"),Parámetros!$M$2:$N$17,2,0),"Completar hasta 3ra sem. para evaluar a Probacionista"))</f>
        <v/>
      </c>
      <c r="AQ141" s="39"/>
      <c r="AR141" s="39"/>
      <c r="AS141" s="39"/>
      <c r="AT141" s="28"/>
      <c r="AU141" s="55"/>
      <c r="AV141" s="55"/>
      <c r="AW141" s="55"/>
      <c r="AX141" s="238" t="str">
        <f>IF(V141="","",EOMONTH(EDATE(Tabla1[[#This Row],[Fecha Finalización]],2),0))</f>
        <v/>
      </c>
      <c r="AY141" s="39"/>
      <c r="AZ141" s="239" t="str">
        <f>IF(V141="","",EOMONTH(EDATE(Tabla1[[#This Row],[Fecha Finalización]],3),0))</f>
        <v/>
      </c>
      <c r="BA141" s="39"/>
      <c r="BB141" s="39"/>
      <c r="BC141" s="229"/>
      <c r="BD141" s="227" t="str">
        <f>IF(F141="","",Tabla1[[#This Row],[sem 01]]&amp;Tabla1[[#This Row],[sem 02]]&amp;Tabla1[[#This Row],[sem 03]])</f>
        <v/>
      </c>
      <c r="BE141" s="228" t="str">
        <f>IF(TRIM(F141)="","",$B$1&amp;"-"&amp;SUBSTITUTE(Tabla1[[#This Row],[Mes Inscrito]]," ","")&amp;"-"&amp;SUBSTITUTE(Tabla1[[#This Row],[Dia de clases Inscrito]]," ","")&amp;"-"&amp;SUBSTITUTE(Tabla1[[#This Row],[Horario Inscrito]]," ","")&amp;"-"&amp;Tabla1[[#This Row],[Fecha Inicio grupo]])</f>
        <v/>
      </c>
      <c r="BF141" s="241" t="str">
        <f>IF(F141="","",Tabla1[[#This Row],[Curso]])</f>
        <v/>
      </c>
      <c r="BG141" s="242" t="str">
        <f>+IF(TRIM(F141)="","",$B$1&amp;"-"&amp;TRIM(Tabla1[[#This Row],[Mes Inscrito]])&amp;"-"&amp;TRIM(Tabla1[[#This Row],[Dia de clases Inscrito]])&amp;"-"&amp;TRIM(Tabla1[[#This Row],[Horario Inscrito]])&amp;"-"&amp;TRIM(Tabla1[[#This Row],[Fecha Inicio grupo]])&amp;"-"&amp;TRIM(Tabla1[[#This Row],[Tipo Incrito]]))</f>
        <v/>
      </c>
      <c r="BH141" s="299" t="str">
        <f>IF(F141="","",OR(IFERROR(SEARCH("CG",Tabla1[[#This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1" s="300" t="str">
        <f>IF(F141&lt;&gt;"",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1" s="300" t="str">
        <f>IF(F141&lt;&gt;"",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1" s="300" t="str">
        <f>IF(Tabla1[[#This Row],[Fecha Inicio grupo]]="","",IFERROR(VLOOKUP(Tabla1[[#This Row],[Mes de Alta como miembro]],Parámetros!$AM$2:$AN$16,2,0),"01/01/1900"))</f>
        <v/>
      </c>
    </row>
    <row r="142" spans="1:63" ht="14.45">
      <c r="A142" s="68">
        <v>135</v>
      </c>
      <c r="B142" s="29"/>
      <c r="C142" s="34"/>
      <c r="D142" s="42"/>
      <c r="E142" s="64"/>
      <c r="F142" s="45"/>
      <c r="G142" s="45"/>
      <c r="H142" s="158"/>
      <c r="I142" s="42"/>
      <c r="J142" s="28"/>
      <c r="K142" s="69"/>
      <c r="L142" s="68"/>
      <c r="M142" s="46"/>
      <c r="N142" s="232" t="str">
        <f ca="1">IF(Tabla1[[#This Row],[Fecha de nac]]="","",IF(Tabla1[[#This Row],[Fecha Finalización]] &gt;=TODAY(), DATEDIF(Tabla1[[#This Row],[Fecha de nac]],TODAY(),"y"), ROUNDDOWN((Tabla1[[#This Row],[Fecha Finalización]] -Tabla1[[#This Row],[Fecha de nac]])/365,0)))</f>
        <v/>
      </c>
      <c r="O142" s="163"/>
      <c r="P142" s="34"/>
      <c r="Q142" s="67"/>
      <c r="R142" s="67"/>
      <c r="S142" s="67"/>
      <c r="T142" s="67"/>
      <c r="U142" s="234" t="str">
        <f>IF(F142="","",Tabla1[[#This Row],[Fecha Inicio grupo]]+3*7-7)</f>
        <v/>
      </c>
      <c r="V142" s="235" t="str">
        <f>IF(F142="","",EDATE(Tabla1[[#This Row],[Fecha Inicio grupo]],3))</f>
        <v/>
      </c>
      <c r="W142" s="29"/>
      <c r="X142" s="29"/>
      <c r="Y142" s="72"/>
      <c r="Z142" s="72"/>
      <c r="AA142" s="72"/>
      <c r="AB142" s="72"/>
      <c r="AC142" s="72"/>
      <c r="AD142" s="72"/>
      <c r="AE142" s="72"/>
      <c r="AF142" s="72"/>
      <c r="AG142" s="72"/>
      <c r="AH142" s="72"/>
      <c r="AI142" s="72"/>
      <c r="AJ142" s="72"/>
      <c r="AK142" s="72"/>
      <c r="AL142" s="72"/>
      <c r="AM142" s="72"/>
      <c r="AN142" s="72"/>
      <c r="AO142" s="139"/>
      <c r="AP142" s="236" t="str">
        <f>IF(F142="","",IFERROR(VLOOKUP(SUBSTITUTE(SUBSTITUTE(Tabla1[[#This Row],[Uso Sistemas]],"T","P"),"N","F"),Parámetros!$M$2:$N$17,2,0),"Completar hasta 3ra sem. para evaluar a Probacionista"))</f>
        <v/>
      </c>
      <c r="AQ142" s="39"/>
      <c r="AR142" s="39"/>
      <c r="AS142" s="39"/>
      <c r="AT142" s="28"/>
      <c r="AU142" s="55"/>
      <c r="AV142" s="55"/>
      <c r="AW142" s="55"/>
      <c r="AX142" s="238" t="str">
        <f>IF(V142="","",EOMONTH(EDATE(Tabla1[[#This Row],[Fecha Finalización]],2),0))</f>
        <v/>
      </c>
      <c r="AY142" s="39"/>
      <c r="AZ142" s="239" t="str">
        <f>IF(V142="","",EOMONTH(EDATE(Tabla1[[#This Row],[Fecha Finalización]],3),0))</f>
        <v/>
      </c>
      <c r="BA142" s="39"/>
      <c r="BB142" s="39"/>
      <c r="BC142" s="229"/>
      <c r="BD142" s="227" t="str">
        <f>IF(F142="","",Tabla1[[#This Row],[sem 01]]&amp;Tabla1[[#This Row],[sem 02]]&amp;Tabla1[[#This Row],[sem 03]])</f>
        <v/>
      </c>
      <c r="BE142" s="228" t="str">
        <f>IF(TRIM(F142)="","",$B$1&amp;"-"&amp;SUBSTITUTE(Tabla1[[#This Row],[Mes Inscrito]]," ","")&amp;"-"&amp;SUBSTITUTE(Tabla1[[#This Row],[Dia de clases Inscrito]]," ","")&amp;"-"&amp;SUBSTITUTE(Tabla1[[#This Row],[Horario Inscrito]]," ","")&amp;"-"&amp;Tabla1[[#This Row],[Fecha Inicio grupo]])</f>
        <v/>
      </c>
      <c r="BF142" s="241" t="str">
        <f>IF(F142="","",Tabla1[[#This Row],[Curso]])</f>
        <v/>
      </c>
      <c r="BG142" s="242" t="str">
        <f>+IF(TRIM(F142)="","",$B$1&amp;"-"&amp;TRIM(Tabla1[[#This Row],[Mes Inscrito]])&amp;"-"&amp;TRIM(Tabla1[[#This Row],[Dia de clases Inscrito]])&amp;"-"&amp;TRIM(Tabla1[[#This Row],[Horario Inscrito]])&amp;"-"&amp;TRIM(Tabla1[[#This Row],[Fecha Inicio grupo]])&amp;"-"&amp;TRIM(Tabla1[[#This Row],[Tipo Incrito]]))</f>
        <v/>
      </c>
      <c r="BH142" s="299" t="str">
        <f>IF(F142="","",OR(IFERROR(SEARCH("CG",Tabla1[[#This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2" s="300" t="str">
        <f>IF(F142&lt;&gt;"",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2" s="300" t="str">
        <f>IF(F142&lt;&gt;"",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2" s="300" t="str">
        <f>IF(Tabla1[[#This Row],[Fecha Inicio grupo]]="","",IFERROR(VLOOKUP(Tabla1[[#This Row],[Mes de Alta como miembro]],Parámetros!$AM$2:$AN$16,2,0),"01/01/1900"))</f>
        <v/>
      </c>
    </row>
    <row r="143" spans="1:63" ht="14.45">
      <c r="A143" s="68">
        <v>136</v>
      </c>
      <c r="B143" s="29"/>
      <c r="C143" s="34"/>
      <c r="D143" s="42"/>
      <c r="E143" s="64"/>
      <c r="F143" s="45"/>
      <c r="G143" s="45"/>
      <c r="H143" s="158"/>
      <c r="I143" s="42"/>
      <c r="J143" s="28"/>
      <c r="K143" s="69"/>
      <c r="L143" s="68"/>
      <c r="M143" s="46"/>
      <c r="N143" s="232" t="str">
        <f ca="1">IF(Tabla1[[#This Row],[Fecha de nac]]="","",IF(Tabla1[[#This Row],[Fecha Finalización]] &gt;=TODAY(), DATEDIF(Tabla1[[#This Row],[Fecha de nac]],TODAY(),"y"), ROUNDDOWN((Tabla1[[#This Row],[Fecha Finalización]] -Tabla1[[#This Row],[Fecha de nac]])/365,0)))</f>
        <v/>
      </c>
      <c r="O143" s="163"/>
      <c r="P143" s="34"/>
      <c r="Q143" s="67"/>
      <c r="R143" s="67"/>
      <c r="S143" s="67"/>
      <c r="T143" s="67"/>
      <c r="U143" s="234" t="str">
        <f>IF(F143="","",Tabla1[[#This Row],[Fecha Inicio grupo]]+3*7-7)</f>
        <v/>
      </c>
      <c r="V143" s="235" t="str">
        <f>IF(F143="","",EDATE(Tabla1[[#This Row],[Fecha Inicio grupo]],3))</f>
        <v/>
      </c>
      <c r="W143" s="29"/>
      <c r="X143" s="29"/>
      <c r="Y143" s="72"/>
      <c r="Z143" s="72"/>
      <c r="AA143" s="72"/>
      <c r="AB143" s="72"/>
      <c r="AC143" s="72"/>
      <c r="AD143" s="72"/>
      <c r="AE143" s="72"/>
      <c r="AF143" s="72"/>
      <c r="AG143" s="72"/>
      <c r="AH143" s="72"/>
      <c r="AI143" s="72"/>
      <c r="AJ143" s="72"/>
      <c r="AK143" s="72"/>
      <c r="AL143" s="72"/>
      <c r="AM143" s="72"/>
      <c r="AN143" s="72"/>
      <c r="AO143" s="139"/>
      <c r="AP143" s="236" t="str">
        <f>IF(F143="","",IFERROR(VLOOKUP(SUBSTITUTE(SUBSTITUTE(Tabla1[[#This Row],[Uso Sistemas]],"T","P"),"N","F"),Parámetros!$M$2:$N$17,2,0),"Completar hasta 3ra sem. para evaluar a Probacionista"))</f>
        <v/>
      </c>
      <c r="AQ143" s="39"/>
      <c r="AR143" s="39"/>
      <c r="AS143" s="39"/>
      <c r="AT143" s="28"/>
      <c r="AU143" s="55"/>
      <c r="AV143" s="55"/>
      <c r="AW143" s="55"/>
      <c r="AX143" s="238" t="str">
        <f>IF(V143="","",EOMONTH(EDATE(Tabla1[[#This Row],[Fecha Finalización]],2),0))</f>
        <v/>
      </c>
      <c r="AY143" s="39"/>
      <c r="AZ143" s="239" t="str">
        <f>IF(V143="","",EOMONTH(EDATE(Tabla1[[#This Row],[Fecha Finalización]],3),0))</f>
        <v/>
      </c>
      <c r="BA143" s="39"/>
      <c r="BB143" s="39"/>
      <c r="BC143" s="229"/>
      <c r="BD143" s="227" t="str">
        <f>IF(F143="","",Tabla1[[#This Row],[sem 01]]&amp;Tabla1[[#This Row],[sem 02]]&amp;Tabla1[[#This Row],[sem 03]])</f>
        <v/>
      </c>
      <c r="BE143" s="228" t="str">
        <f>IF(TRIM(F143)="","",$B$1&amp;"-"&amp;SUBSTITUTE(Tabla1[[#This Row],[Mes Inscrito]]," ","")&amp;"-"&amp;SUBSTITUTE(Tabla1[[#This Row],[Dia de clases Inscrito]]," ","")&amp;"-"&amp;SUBSTITUTE(Tabla1[[#This Row],[Horario Inscrito]]," ","")&amp;"-"&amp;Tabla1[[#This Row],[Fecha Inicio grupo]])</f>
        <v/>
      </c>
      <c r="BF143" s="241" t="str">
        <f>IF(F143="","",Tabla1[[#This Row],[Curso]])</f>
        <v/>
      </c>
      <c r="BG143" s="242" t="str">
        <f>+IF(TRIM(F143)="","",$B$1&amp;"-"&amp;TRIM(Tabla1[[#This Row],[Mes Inscrito]])&amp;"-"&amp;TRIM(Tabla1[[#This Row],[Dia de clases Inscrito]])&amp;"-"&amp;TRIM(Tabla1[[#This Row],[Horario Inscrito]])&amp;"-"&amp;TRIM(Tabla1[[#This Row],[Fecha Inicio grupo]])&amp;"-"&amp;TRIM(Tabla1[[#This Row],[Tipo Incrito]]))</f>
        <v/>
      </c>
      <c r="BH143" s="299" t="str">
        <f>IF(F143="","",OR(IFERROR(SEARCH("CG",Tabla1[[#This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3" s="300" t="str">
        <f>IF(F143&lt;&gt;"",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3" s="300" t="str">
        <f>IF(F143&lt;&gt;"",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3" s="300" t="str">
        <f>IF(Tabla1[[#This Row],[Fecha Inicio grupo]]="","",IFERROR(VLOOKUP(Tabla1[[#This Row],[Mes de Alta como miembro]],Parámetros!$AM$2:$AN$16,2,0),"01/01/1900"))</f>
        <v/>
      </c>
    </row>
    <row r="144" spans="1:63" ht="14.45">
      <c r="A144" s="68">
        <v>137</v>
      </c>
      <c r="B144" s="29"/>
      <c r="C144" s="34"/>
      <c r="D144" s="42"/>
      <c r="E144" s="64"/>
      <c r="F144" s="45"/>
      <c r="G144" s="45"/>
      <c r="H144" s="158"/>
      <c r="I144" s="42"/>
      <c r="J144" s="28"/>
      <c r="K144" s="69"/>
      <c r="L144" s="68"/>
      <c r="M144" s="46"/>
      <c r="N144" s="232" t="str">
        <f ca="1">IF(Tabla1[[#This Row],[Fecha de nac]]="","",IF(Tabla1[[#This Row],[Fecha Finalización]] &gt;=TODAY(), DATEDIF(Tabla1[[#This Row],[Fecha de nac]],TODAY(),"y"), ROUNDDOWN((Tabla1[[#This Row],[Fecha Finalización]] -Tabla1[[#This Row],[Fecha de nac]])/365,0)))</f>
        <v/>
      </c>
      <c r="O144" s="163"/>
      <c r="P144" s="34"/>
      <c r="Q144" s="67"/>
      <c r="R144" s="67"/>
      <c r="S144" s="67"/>
      <c r="T144" s="67"/>
      <c r="U144" s="234" t="str">
        <f>IF(F144="","",Tabla1[[#This Row],[Fecha Inicio grupo]]+3*7-7)</f>
        <v/>
      </c>
      <c r="V144" s="235" t="str">
        <f>IF(F144="","",EDATE(Tabla1[[#This Row],[Fecha Inicio grupo]],3))</f>
        <v/>
      </c>
      <c r="W144" s="29"/>
      <c r="X144" s="29"/>
      <c r="Y144" s="72"/>
      <c r="Z144" s="72"/>
      <c r="AA144" s="72"/>
      <c r="AB144" s="72"/>
      <c r="AC144" s="72"/>
      <c r="AD144" s="72"/>
      <c r="AE144" s="72"/>
      <c r="AF144" s="72"/>
      <c r="AG144" s="72"/>
      <c r="AH144" s="72"/>
      <c r="AI144" s="72"/>
      <c r="AJ144" s="72"/>
      <c r="AK144" s="72"/>
      <c r="AL144" s="72"/>
      <c r="AM144" s="72"/>
      <c r="AN144" s="72"/>
      <c r="AO144" s="139"/>
      <c r="AP144" s="236" t="str">
        <f>IF(F144="","",IFERROR(VLOOKUP(SUBSTITUTE(SUBSTITUTE(Tabla1[[#This Row],[Uso Sistemas]],"T","P"),"N","F"),Parámetros!$M$2:$N$17,2,0),"Completar hasta 3ra sem. para evaluar a Probacionista"))</f>
        <v/>
      </c>
      <c r="AQ144" s="39"/>
      <c r="AR144" s="39"/>
      <c r="AS144" s="39"/>
      <c r="AT144" s="28"/>
      <c r="AU144" s="55"/>
      <c r="AV144" s="55"/>
      <c r="AW144" s="55"/>
      <c r="AX144" s="238" t="str">
        <f>IF(V144="","",EOMONTH(EDATE(Tabla1[[#This Row],[Fecha Finalización]],2),0))</f>
        <v/>
      </c>
      <c r="AY144" s="39"/>
      <c r="AZ144" s="239" t="str">
        <f>IF(V144="","",EOMONTH(EDATE(Tabla1[[#This Row],[Fecha Finalización]],3),0))</f>
        <v/>
      </c>
      <c r="BA144" s="39"/>
      <c r="BB144" s="39"/>
      <c r="BC144" s="229"/>
      <c r="BD144" s="227" t="str">
        <f>IF(F144="","",Tabla1[[#This Row],[sem 01]]&amp;Tabla1[[#This Row],[sem 02]]&amp;Tabla1[[#This Row],[sem 03]])</f>
        <v/>
      </c>
      <c r="BE144" s="228" t="str">
        <f>IF(TRIM(F144)="","",$B$1&amp;"-"&amp;SUBSTITUTE(Tabla1[[#This Row],[Mes Inscrito]]," ","")&amp;"-"&amp;SUBSTITUTE(Tabla1[[#This Row],[Dia de clases Inscrito]]," ","")&amp;"-"&amp;SUBSTITUTE(Tabla1[[#This Row],[Horario Inscrito]]," ","")&amp;"-"&amp;Tabla1[[#This Row],[Fecha Inicio grupo]])</f>
        <v/>
      </c>
      <c r="BF144" s="241" t="str">
        <f>IF(F144="","",Tabla1[[#This Row],[Curso]])</f>
        <v/>
      </c>
      <c r="BG144" s="242" t="str">
        <f>+IF(TRIM(F144)="","",$B$1&amp;"-"&amp;TRIM(Tabla1[[#This Row],[Mes Inscrito]])&amp;"-"&amp;TRIM(Tabla1[[#This Row],[Dia de clases Inscrito]])&amp;"-"&amp;TRIM(Tabla1[[#This Row],[Horario Inscrito]])&amp;"-"&amp;TRIM(Tabla1[[#This Row],[Fecha Inicio grupo]])&amp;"-"&amp;TRIM(Tabla1[[#This Row],[Tipo Incrito]]))</f>
        <v/>
      </c>
      <c r="BH144" s="299" t="str">
        <f>IF(F144="","",OR(IFERROR(SEARCH("CG",Tabla1[[#This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4" s="300" t="str">
        <f>IF(F144&lt;&gt;"",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4" s="300" t="str">
        <f>IF(F144&lt;&gt;"",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4" s="300" t="str">
        <f>IF(Tabla1[[#This Row],[Fecha Inicio grupo]]="","",IFERROR(VLOOKUP(Tabla1[[#This Row],[Mes de Alta como miembro]],Parámetros!$AM$2:$AN$16,2,0),"01/01/1900"))</f>
        <v/>
      </c>
    </row>
    <row r="145" spans="1:63" ht="14.45">
      <c r="A145" s="68">
        <v>138</v>
      </c>
      <c r="B145" s="29"/>
      <c r="C145" s="34"/>
      <c r="D145" s="42"/>
      <c r="E145" s="64"/>
      <c r="F145" s="45"/>
      <c r="G145" s="45"/>
      <c r="H145" s="158"/>
      <c r="I145" s="42"/>
      <c r="J145" s="28"/>
      <c r="K145" s="69"/>
      <c r="L145" s="68"/>
      <c r="M145" s="46"/>
      <c r="N145" s="232" t="str">
        <f ca="1">IF(Tabla1[[#This Row],[Fecha de nac]]="","",IF(Tabla1[[#This Row],[Fecha Finalización]] &gt;=TODAY(), DATEDIF(Tabla1[[#This Row],[Fecha de nac]],TODAY(),"y"), ROUNDDOWN((Tabla1[[#This Row],[Fecha Finalización]] -Tabla1[[#This Row],[Fecha de nac]])/365,0)))</f>
        <v/>
      </c>
      <c r="O145" s="163"/>
      <c r="P145" s="34"/>
      <c r="Q145" s="67"/>
      <c r="R145" s="67"/>
      <c r="S145" s="67"/>
      <c r="T145" s="67"/>
      <c r="U145" s="234" t="str">
        <f>IF(F145="","",Tabla1[[#This Row],[Fecha Inicio grupo]]+3*7-7)</f>
        <v/>
      </c>
      <c r="V145" s="235" t="str">
        <f>IF(F145="","",EDATE(Tabla1[[#This Row],[Fecha Inicio grupo]],3))</f>
        <v/>
      </c>
      <c r="W145" s="29"/>
      <c r="X145" s="29"/>
      <c r="Y145" s="72"/>
      <c r="Z145" s="72"/>
      <c r="AA145" s="72"/>
      <c r="AB145" s="72"/>
      <c r="AC145" s="72"/>
      <c r="AD145" s="72"/>
      <c r="AE145" s="72"/>
      <c r="AF145" s="72"/>
      <c r="AG145" s="72"/>
      <c r="AH145" s="72"/>
      <c r="AI145" s="72"/>
      <c r="AJ145" s="72"/>
      <c r="AK145" s="72"/>
      <c r="AL145" s="72"/>
      <c r="AM145" s="72"/>
      <c r="AN145" s="72"/>
      <c r="AO145" s="139"/>
      <c r="AP145" s="236" t="str">
        <f>IF(F145="","",IFERROR(VLOOKUP(SUBSTITUTE(SUBSTITUTE(Tabla1[[#This Row],[Uso Sistemas]],"T","P"),"N","F"),Parámetros!$M$2:$N$17,2,0),"Completar hasta 3ra sem. para evaluar a Probacionista"))</f>
        <v/>
      </c>
      <c r="AQ145" s="39"/>
      <c r="AR145" s="39"/>
      <c r="AS145" s="39"/>
      <c r="AT145" s="28"/>
      <c r="AU145" s="55"/>
      <c r="AV145" s="55"/>
      <c r="AW145" s="55"/>
      <c r="AX145" s="238" t="str">
        <f>IF(V145="","",EOMONTH(EDATE(Tabla1[[#This Row],[Fecha Finalización]],2),0))</f>
        <v/>
      </c>
      <c r="AY145" s="39"/>
      <c r="AZ145" s="239" t="str">
        <f>IF(V145="","",EOMONTH(EDATE(Tabla1[[#This Row],[Fecha Finalización]],3),0))</f>
        <v/>
      </c>
      <c r="BA145" s="39"/>
      <c r="BB145" s="39"/>
      <c r="BC145" s="229"/>
      <c r="BD145" s="227" t="str">
        <f>IF(F145="","",Tabla1[[#This Row],[sem 01]]&amp;Tabla1[[#This Row],[sem 02]]&amp;Tabla1[[#This Row],[sem 03]])</f>
        <v/>
      </c>
      <c r="BE145" s="228" t="str">
        <f>IF(TRIM(F145)="","",$B$1&amp;"-"&amp;SUBSTITUTE(Tabla1[[#This Row],[Mes Inscrito]]," ","")&amp;"-"&amp;SUBSTITUTE(Tabla1[[#This Row],[Dia de clases Inscrito]]," ","")&amp;"-"&amp;SUBSTITUTE(Tabla1[[#This Row],[Horario Inscrito]]," ","")&amp;"-"&amp;Tabla1[[#This Row],[Fecha Inicio grupo]])</f>
        <v/>
      </c>
      <c r="BF145" s="241" t="str">
        <f>IF(F145="","",Tabla1[[#This Row],[Curso]])</f>
        <v/>
      </c>
      <c r="BG145" s="242" t="str">
        <f>+IF(TRIM(F145)="","",$B$1&amp;"-"&amp;TRIM(Tabla1[[#This Row],[Mes Inscrito]])&amp;"-"&amp;TRIM(Tabla1[[#This Row],[Dia de clases Inscrito]])&amp;"-"&amp;TRIM(Tabla1[[#This Row],[Horario Inscrito]])&amp;"-"&amp;TRIM(Tabla1[[#This Row],[Fecha Inicio grupo]])&amp;"-"&amp;TRIM(Tabla1[[#This Row],[Tipo Incrito]]))</f>
        <v/>
      </c>
      <c r="BH145" s="299" t="str">
        <f>IF(F145="","",OR(IFERROR(SEARCH("CG",Tabla1[[#This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5" s="300" t="str">
        <f>IF(F145&lt;&gt;"",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5" s="300" t="str">
        <f>IF(F145&lt;&gt;"",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5" s="300" t="str">
        <f>IF(Tabla1[[#This Row],[Fecha Inicio grupo]]="","",IFERROR(VLOOKUP(Tabla1[[#This Row],[Mes de Alta como miembro]],Parámetros!$AM$2:$AN$16,2,0),"01/01/1900"))</f>
        <v/>
      </c>
    </row>
    <row r="146" spans="1:63" ht="14.45">
      <c r="A146" s="68">
        <v>139</v>
      </c>
      <c r="B146" s="29"/>
      <c r="C146" s="34"/>
      <c r="D146" s="42"/>
      <c r="E146" s="64"/>
      <c r="F146" s="45"/>
      <c r="G146" s="45"/>
      <c r="H146" s="158"/>
      <c r="I146" s="42"/>
      <c r="J146" s="28"/>
      <c r="K146" s="69"/>
      <c r="L146" s="68"/>
      <c r="M146" s="46"/>
      <c r="N146" s="232" t="str">
        <f ca="1">IF(Tabla1[[#This Row],[Fecha de nac]]="","",IF(Tabla1[[#This Row],[Fecha Finalización]] &gt;=TODAY(), DATEDIF(Tabla1[[#This Row],[Fecha de nac]],TODAY(),"y"), ROUNDDOWN((Tabla1[[#This Row],[Fecha Finalización]] -Tabla1[[#This Row],[Fecha de nac]])/365,0)))</f>
        <v/>
      </c>
      <c r="O146" s="163"/>
      <c r="P146" s="34"/>
      <c r="Q146" s="67"/>
      <c r="R146" s="67"/>
      <c r="S146" s="67"/>
      <c r="T146" s="67"/>
      <c r="U146" s="234" t="str">
        <f>IF(F146="","",Tabla1[[#This Row],[Fecha Inicio grupo]]+3*7-7)</f>
        <v/>
      </c>
      <c r="V146" s="235" t="str">
        <f>IF(F146="","",EDATE(Tabla1[[#This Row],[Fecha Inicio grupo]],3))</f>
        <v/>
      </c>
      <c r="W146" s="29"/>
      <c r="X146" s="29"/>
      <c r="Y146" s="72"/>
      <c r="Z146" s="72"/>
      <c r="AA146" s="72"/>
      <c r="AB146" s="72"/>
      <c r="AC146" s="72"/>
      <c r="AD146" s="72"/>
      <c r="AE146" s="72"/>
      <c r="AF146" s="72"/>
      <c r="AG146" s="72"/>
      <c r="AH146" s="72"/>
      <c r="AI146" s="72"/>
      <c r="AJ146" s="72"/>
      <c r="AK146" s="72"/>
      <c r="AL146" s="72"/>
      <c r="AM146" s="72"/>
      <c r="AN146" s="72"/>
      <c r="AO146" s="139"/>
      <c r="AP146" s="236" t="str">
        <f>IF(F146="","",IFERROR(VLOOKUP(SUBSTITUTE(SUBSTITUTE(Tabla1[[#This Row],[Uso Sistemas]],"T","P"),"N","F"),Parámetros!$M$2:$N$17,2,0),"Completar hasta 3ra sem. para evaluar a Probacionista"))</f>
        <v/>
      </c>
      <c r="AQ146" s="39"/>
      <c r="AR146" s="39"/>
      <c r="AS146" s="39"/>
      <c r="AT146" s="28"/>
      <c r="AU146" s="55"/>
      <c r="AV146" s="55"/>
      <c r="AW146" s="55"/>
      <c r="AX146" s="238" t="str">
        <f>IF(V146="","",EOMONTH(EDATE(Tabla1[[#This Row],[Fecha Finalización]],2),0))</f>
        <v/>
      </c>
      <c r="AY146" s="39"/>
      <c r="AZ146" s="239" t="str">
        <f>IF(V146="","",EOMONTH(EDATE(Tabla1[[#This Row],[Fecha Finalización]],3),0))</f>
        <v/>
      </c>
      <c r="BA146" s="39"/>
      <c r="BB146" s="39"/>
      <c r="BC146" s="229"/>
      <c r="BD146" s="227" t="str">
        <f>IF(F146="","",Tabla1[[#This Row],[sem 01]]&amp;Tabla1[[#This Row],[sem 02]]&amp;Tabla1[[#This Row],[sem 03]])</f>
        <v/>
      </c>
      <c r="BE146" s="228" t="str">
        <f>IF(TRIM(F146)="","",$B$1&amp;"-"&amp;SUBSTITUTE(Tabla1[[#This Row],[Mes Inscrito]]," ","")&amp;"-"&amp;SUBSTITUTE(Tabla1[[#This Row],[Dia de clases Inscrito]]," ","")&amp;"-"&amp;SUBSTITUTE(Tabla1[[#This Row],[Horario Inscrito]]," ","")&amp;"-"&amp;Tabla1[[#This Row],[Fecha Inicio grupo]])</f>
        <v/>
      </c>
      <c r="BF146" s="241" t="str">
        <f>IF(F146="","",Tabla1[[#This Row],[Curso]])</f>
        <v/>
      </c>
      <c r="BG146" s="242" t="str">
        <f>+IF(TRIM(F146)="","",$B$1&amp;"-"&amp;TRIM(Tabla1[[#This Row],[Mes Inscrito]])&amp;"-"&amp;TRIM(Tabla1[[#This Row],[Dia de clases Inscrito]])&amp;"-"&amp;TRIM(Tabla1[[#This Row],[Horario Inscrito]])&amp;"-"&amp;TRIM(Tabla1[[#This Row],[Fecha Inicio grupo]])&amp;"-"&amp;TRIM(Tabla1[[#This Row],[Tipo Incrito]]))</f>
        <v/>
      </c>
      <c r="BH146" s="299" t="str">
        <f>IF(F146="","",OR(IFERROR(SEARCH("CG",Tabla1[[#This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6" s="300" t="str">
        <f>IF(F146&lt;&gt;"",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6" s="300" t="str">
        <f>IF(F146&lt;&gt;"",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6" s="300" t="str">
        <f>IF(Tabla1[[#This Row],[Fecha Inicio grupo]]="","",IFERROR(VLOOKUP(Tabla1[[#This Row],[Mes de Alta como miembro]],Parámetros!$AM$2:$AN$16,2,0),"01/01/1900"))</f>
        <v/>
      </c>
    </row>
    <row r="147" spans="1:63" ht="14.45">
      <c r="A147" s="68">
        <v>140</v>
      </c>
      <c r="B147" s="29"/>
      <c r="C147" s="34"/>
      <c r="D147" s="42"/>
      <c r="E147" s="64"/>
      <c r="F147" s="45"/>
      <c r="G147" s="45"/>
      <c r="H147" s="158"/>
      <c r="I147" s="42"/>
      <c r="J147" s="28"/>
      <c r="K147" s="69"/>
      <c r="L147" s="68"/>
      <c r="M147" s="46"/>
      <c r="N147" s="232" t="str">
        <f ca="1">IF(Tabla1[[#This Row],[Fecha de nac]]="","",IF(Tabla1[[#This Row],[Fecha Finalización]] &gt;=TODAY(), DATEDIF(Tabla1[[#This Row],[Fecha de nac]],TODAY(),"y"), ROUNDDOWN((Tabla1[[#This Row],[Fecha Finalización]] -Tabla1[[#This Row],[Fecha de nac]])/365,0)))</f>
        <v/>
      </c>
      <c r="O147" s="163"/>
      <c r="P147" s="34"/>
      <c r="Q147" s="67"/>
      <c r="R147" s="67"/>
      <c r="S147" s="67"/>
      <c r="T147" s="67"/>
      <c r="U147" s="234" t="str">
        <f>IF(F147="","",Tabla1[[#This Row],[Fecha Inicio grupo]]+3*7-7)</f>
        <v/>
      </c>
      <c r="V147" s="235" t="str">
        <f>IF(F147="","",EDATE(Tabla1[[#This Row],[Fecha Inicio grupo]],3))</f>
        <v/>
      </c>
      <c r="W147" s="29"/>
      <c r="X147" s="29"/>
      <c r="Y147" s="72"/>
      <c r="Z147" s="72"/>
      <c r="AA147" s="72"/>
      <c r="AB147" s="72"/>
      <c r="AC147" s="72"/>
      <c r="AD147" s="72"/>
      <c r="AE147" s="72"/>
      <c r="AF147" s="72"/>
      <c r="AG147" s="72"/>
      <c r="AH147" s="72"/>
      <c r="AI147" s="72"/>
      <c r="AJ147" s="72"/>
      <c r="AK147" s="72"/>
      <c r="AL147" s="72"/>
      <c r="AM147" s="72"/>
      <c r="AN147" s="72"/>
      <c r="AO147" s="139"/>
      <c r="AP147" s="236" t="str">
        <f>IF(F147="","",IFERROR(VLOOKUP(SUBSTITUTE(SUBSTITUTE(Tabla1[[#This Row],[Uso Sistemas]],"T","P"),"N","F"),Parámetros!$M$2:$N$17,2,0),"Completar hasta 3ra sem. para evaluar a Probacionista"))</f>
        <v/>
      </c>
      <c r="AQ147" s="39"/>
      <c r="AR147" s="39"/>
      <c r="AS147" s="39"/>
      <c r="AT147" s="28"/>
      <c r="AU147" s="55"/>
      <c r="AV147" s="55"/>
      <c r="AW147" s="55"/>
      <c r="AX147" s="238" t="str">
        <f>IF(V147="","",EOMONTH(EDATE(Tabla1[[#This Row],[Fecha Finalización]],2),0))</f>
        <v/>
      </c>
      <c r="AY147" s="39"/>
      <c r="AZ147" s="239" t="str">
        <f>IF(V147="","",EOMONTH(EDATE(Tabla1[[#This Row],[Fecha Finalización]],3),0))</f>
        <v/>
      </c>
      <c r="BA147" s="39"/>
      <c r="BB147" s="39"/>
      <c r="BC147" s="229"/>
      <c r="BD147" s="227" t="str">
        <f>IF(F147="","",Tabla1[[#This Row],[sem 01]]&amp;Tabla1[[#This Row],[sem 02]]&amp;Tabla1[[#This Row],[sem 03]])</f>
        <v/>
      </c>
      <c r="BE147" s="228" t="str">
        <f>IF(TRIM(F147)="","",$B$1&amp;"-"&amp;SUBSTITUTE(Tabla1[[#This Row],[Mes Inscrito]]," ","")&amp;"-"&amp;SUBSTITUTE(Tabla1[[#This Row],[Dia de clases Inscrito]]," ","")&amp;"-"&amp;SUBSTITUTE(Tabla1[[#This Row],[Horario Inscrito]]," ","")&amp;"-"&amp;Tabla1[[#This Row],[Fecha Inicio grupo]])</f>
        <v/>
      </c>
      <c r="BF147" s="241" t="str">
        <f>IF(F147="","",Tabla1[[#This Row],[Curso]])</f>
        <v/>
      </c>
      <c r="BG147" s="242" t="str">
        <f>+IF(TRIM(F147)="","",$B$1&amp;"-"&amp;TRIM(Tabla1[[#This Row],[Mes Inscrito]])&amp;"-"&amp;TRIM(Tabla1[[#This Row],[Dia de clases Inscrito]])&amp;"-"&amp;TRIM(Tabla1[[#This Row],[Horario Inscrito]])&amp;"-"&amp;TRIM(Tabla1[[#This Row],[Fecha Inicio grupo]])&amp;"-"&amp;TRIM(Tabla1[[#This Row],[Tipo Incrito]]))</f>
        <v/>
      </c>
      <c r="BH147" s="299" t="str">
        <f>IF(F147="","",OR(IFERROR(SEARCH("CG",Tabla1[[#This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7" s="300" t="str">
        <f>IF(F147&lt;&gt;"",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7" s="300" t="str">
        <f>IF(F147&lt;&gt;"",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7" s="300" t="str">
        <f>IF(Tabla1[[#This Row],[Fecha Inicio grupo]]="","",IFERROR(VLOOKUP(Tabla1[[#This Row],[Mes de Alta como miembro]],Parámetros!$AM$2:$AN$16,2,0),"01/01/1900"))</f>
        <v/>
      </c>
    </row>
    <row r="148" spans="1:63" ht="14.45">
      <c r="A148" s="68">
        <v>141</v>
      </c>
      <c r="B148" s="29"/>
      <c r="C148" s="34"/>
      <c r="D148" s="42"/>
      <c r="E148" s="64"/>
      <c r="F148" s="45"/>
      <c r="G148" s="45"/>
      <c r="H148" s="158"/>
      <c r="I148" s="42"/>
      <c r="J148" s="28"/>
      <c r="K148" s="69"/>
      <c r="L148" s="68"/>
      <c r="M148" s="46"/>
      <c r="N148" s="232" t="str">
        <f ca="1">IF(Tabla1[[#This Row],[Fecha de nac]]="","",IF(Tabla1[[#This Row],[Fecha Finalización]] &gt;=TODAY(), DATEDIF(Tabla1[[#This Row],[Fecha de nac]],TODAY(),"y"), ROUNDDOWN((Tabla1[[#This Row],[Fecha Finalización]] -Tabla1[[#This Row],[Fecha de nac]])/365,0)))</f>
        <v/>
      </c>
      <c r="O148" s="163"/>
      <c r="P148" s="34"/>
      <c r="Q148" s="67"/>
      <c r="R148" s="67"/>
      <c r="S148" s="67"/>
      <c r="T148" s="67"/>
      <c r="U148" s="234" t="str">
        <f>IF(F148="","",Tabla1[[#This Row],[Fecha Inicio grupo]]+3*7-7)</f>
        <v/>
      </c>
      <c r="V148" s="235" t="str">
        <f>IF(F148="","",EDATE(Tabla1[[#This Row],[Fecha Inicio grupo]],3))</f>
        <v/>
      </c>
      <c r="W148" s="29"/>
      <c r="X148" s="29"/>
      <c r="Y148" s="72"/>
      <c r="Z148" s="72"/>
      <c r="AA148" s="72"/>
      <c r="AB148" s="72"/>
      <c r="AC148" s="72"/>
      <c r="AD148" s="72"/>
      <c r="AE148" s="72"/>
      <c r="AF148" s="72"/>
      <c r="AG148" s="72"/>
      <c r="AH148" s="72"/>
      <c r="AI148" s="72"/>
      <c r="AJ148" s="72"/>
      <c r="AK148" s="72"/>
      <c r="AL148" s="72"/>
      <c r="AM148" s="72"/>
      <c r="AN148" s="72"/>
      <c r="AO148" s="139"/>
      <c r="AP148" s="236" t="str">
        <f>IF(F148="","",IFERROR(VLOOKUP(SUBSTITUTE(SUBSTITUTE(Tabla1[[#This Row],[Uso Sistemas]],"T","P"),"N","F"),Parámetros!$M$2:$N$17,2,0),"Completar hasta 3ra sem. para evaluar a Probacionista"))</f>
        <v/>
      </c>
      <c r="AQ148" s="39"/>
      <c r="AR148" s="39"/>
      <c r="AS148" s="39"/>
      <c r="AT148" s="28"/>
      <c r="AU148" s="55"/>
      <c r="AV148" s="55"/>
      <c r="AW148" s="55"/>
      <c r="AX148" s="238" t="str">
        <f>IF(V148="","",EOMONTH(EDATE(Tabla1[[#This Row],[Fecha Finalización]],2),0))</f>
        <v/>
      </c>
      <c r="AY148" s="39"/>
      <c r="AZ148" s="239" t="str">
        <f>IF(V148="","",EOMONTH(EDATE(Tabla1[[#This Row],[Fecha Finalización]],3),0))</f>
        <v/>
      </c>
      <c r="BA148" s="39"/>
      <c r="BB148" s="39"/>
      <c r="BC148" s="229"/>
      <c r="BD148" s="227" t="str">
        <f>IF(F148="","",Tabla1[[#This Row],[sem 01]]&amp;Tabla1[[#This Row],[sem 02]]&amp;Tabla1[[#This Row],[sem 03]])</f>
        <v/>
      </c>
      <c r="BE148" s="228" t="str">
        <f>IF(TRIM(F148)="","",$B$1&amp;"-"&amp;SUBSTITUTE(Tabla1[[#This Row],[Mes Inscrito]]," ","")&amp;"-"&amp;SUBSTITUTE(Tabla1[[#This Row],[Dia de clases Inscrito]]," ","")&amp;"-"&amp;SUBSTITUTE(Tabla1[[#This Row],[Horario Inscrito]]," ","")&amp;"-"&amp;Tabla1[[#This Row],[Fecha Inicio grupo]])</f>
        <v/>
      </c>
      <c r="BF148" s="241" t="str">
        <f>IF(F148="","",Tabla1[[#This Row],[Curso]])</f>
        <v/>
      </c>
      <c r="BG148" s="242" t="str">
        <f>+IF(TRIM(F148)="","",$B$1&amp;"-"&amp;TRIM(Tabla1[[#This Row],[Mes Inscrito]])&amp;"-"&amp;TRIM(Tabla1[[#This Row],[Dia de clases Inscrito]])&amp;"-"&amp;TRIM(Tabla1[[#This Row],[Horario Inscrito]])&amp;"-"&amp;TRIM(Tabla1[[#This Row],[Fecha Inicio grupo]])&amp;"-"&amp;TRIM(Tabla1[[#This Row],[Tipo Incrito]]))</f>
        <v/>
      </c>
      <c r="BH148" s="299" t="str">
        <f>IF(F148="","",OR(IFERROR(SEARCH("CG",Tabla1[[#This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8" s="300" t="str">
        <f>IF(F148&lt;&gt;"",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8" s="300" t="str">
        <f>IF(F148&lt;&gt;"",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8" s="300" t="str">
        <f>IF(Tabla1[[#This Row],[Fecha Inicio grupo]]="","",IFERROR(VLOOKUP(Tabla1[[#This Row],[Mes de Alta como miembro]],Parámetros!$AM$2:$AN$16,2,0),"01/01/1900"))</f>
        <v/>
      </c>
    </row>
    <row r="149" spans="1:63" ht="14.45">
      <c r="A149" s="68">
        <v>142</v>
      </c>
      <c r="B149" s="29"/>
      <c r="C149" s="34"/>
      <c r="D149" s="42"/>
      <c r="E149" s="64"/>
      <c r="F149" s="45"/>
      <c r="G149" s="45"/>
      <c r="H149" s="158"/>
      <c r="I149" s="42"/>
      <c r="J149" s="28"/>
      <c r="K149" s="69"/>
      <c r="L149" s="68"/>
      <c r="M149" s="46"/>
      <c r="N149" s="232" t="str">
        <f ca="1">IF(Tabla1[[#This Row],[Fecha de nac]]="","",IF(Tabla1[[#This Row],[Fecha Finalización]] &gt;=TODAY(), DATEDIF(Tabla1[[#This Row],[Fecha de nac]],TODAY(),"y"), ROUNDDOWN((Tabla1[[#This Row],[Fecha Finalización]] -Tabla1[[#This Row],[Fecha de nac]])/365,0)))</f>
        <v/>
      </c>
      <c r="O149" s="163"/>
      <c r="P149" s="34"/>
      <c r="Q149" s="67"/>
      <c r="R149" s="67"/>
      <c r="S149" s="67"/>
      <c r="T149" s="67"/>
      <c r="U149" s="234" t="str">
        <f>IF(F149="","",Tabla1[[#This Row],[Fecha Inicio grupo]]+3*7-7)</f>
        <v/>
      </c>
      <c r="V149" s="235" t="str">
        <f>IF(F149="","",EDATE(Tabla1[[#This Row],[Fecha Inicio grupo]],3))</f>
        <v/>
      </c>
      <c r="W149" s="29"/>
      <c r="X149" s="29"/>
      <c r="Y149" s="72"/>
      <c r="Z149" s="72"/>
      <c r="AA149" s="72"/>
      <c r="AB149" s="72"/>
      <c r="AC149" s="72"/>
      <c r="AD149" s="72"/>
      <c r="AE149" s="72"/>
      <c r="AF149" s="72"/>
      <c r="AG149" s="72"/>
      <c r="AH149" s="72"/>
      <c r="AI149" s="72"/>
      <c r="AJ149" s="72"/>
      <c r="AK149" s="72"/>
      <c r="AL149" s="72"/>
      <c r="AM149" s="72"/>
      <c r="AN149" s="72"/>
      <c r="AO149" s="139"/>
      <c r="AP149" s="236" t="str">
        <f>IF(F149="","",IFERROR(VLOOKUP(SUBSTITUTE(SUBSTITUTE(Tabla1[[#This Row],[Uso Sistemas]],"T","P"),"N","F"),Parámetros!$M$2:$N$17,2,0),"Completar hasta 3ra sem. para evaluar a Probacionista"))</f>
        <v/>
      </c>
      <c r="AQ149" s="39"/>
      <c r="AR149" s="39"/>
      <c r="AS149" s="39"/>
      <c r="AT149" s="28"/>
      <c r="AU149" s="55"/>
      <c r="AV149" s="55"/>
      <c r="AW149" s="55"/>
      <c r="AX149" s="238" t="str">
        <f>IF(V149="","",EOMONTH(EDATE(Tabla1[[#This Row],[Fecha Finalización]],2),0))</f>
        <v/>
      </c>
      <c r="AY149" s="39"/>
      <c r="AZ149" s="239" t="str">
        <f>IF(V149="","",EOMONTH(EDATE(Tabla1[[#This Row],[Fecha Finalización]],3),0))</f>
        <v/>
      </c>
      <c r="BA149" s="39"/>
      <c r="BB149" s="39"/>
      <c r="BC149" s="229"/>
      <c r="BD149" s="227" t="str">
        <f>IF(F149="","",Tabla1[[#This Row],[sem 01]]&amp;Tabla1[[#This Row],[sem 02]]&amp;Tabla1[[#This Row],[sem 03]])</f>
        <v/>
      </c>
      <c r="BE149" s="228" t="str">
        <f>IF(TRIM(F149)="","",$B$1&amp;"-"&amp;SUBSTITUTE(Tabla1[[#This Row],[Mes Inscrito]]," ","")&amp;"-"&amp;SUBSTITUTE(Tabla1[[#This Row],[Dia de clases Inscrito]]," ","")&amp;"-"&amp;SUBSTITUTE(Tabla1[[#This Row],[Horario Inscrito]]," ","")&amp;"-"&amp;Tabla1[[#This Row],[Fecha Inicio grupo]])</f>
        <v/>
      </c>
      <c r="BF149" s="241" t="str">
        <f>IF(F149="","",Tabla1[[#This Row],[Curso]])</f>
        <v/>
      </c>
      <c r="BG149" s="242" t="str">
        <f>+IF(TRIM(F149)="","",$B$1&amp;"-"&amp;TRIM(Tabla1[[#This Row],[Mes Inscrito]])&amp;"-"&amp;TRIM(Tabla1[[#This Row],[Dia de clases Inscrito]])&amp;"-"&amp;TRIM(Tabla1[[#This Row],[Horario Inscrito]])&amp;"-"&amp;TRIM(Tabla1[[#This Row],[Fecha Inicio grupo]])&amp;"-"&amp;TRIM(Tabla1[[#This Row],[Tipo Incrito]]))</f>
        <v/>
      </c>
      <c r="BH149" s="299" t="str">
        <f>IF(F149="","",OR(IFERROR(SEARCH("CG",Tabla1[[#This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9" s="300" t="str">
        <f>IF(F149&lt;&gt;"",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9" s="300" t="str">
        <f>IF(F149&lt;&gt;"",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9" s="300" t="str">
        <f>IF(Tabla1[[#This Row],[Fecha Inicio grupo]]="","",IFERROR(VLOOKUP(Tabla1[[#This Row],[Mes de Alta como miembro]],Parámetros!$AM$2:$AN$16,2,0),"01/01/1900"))</f>
        <v/>
      </c>
    </row>
    <row r="150" spans="1:63" ht="14.45">
      <c r="A150" s="68">
        <v>143</v>
      </c>
      <c r="B150" s="29"/>
      <c r="C150" s="34"/>
      <c r="D150" s="42"/>
      <c r="E150" s="64"/>
      <c r="F150" s="45"/>
      <c r="G150" s="45"/>
      <c r="H150" s="158"/>
      <c r="I150" s="42"/>
      <c r="J150" s="28"/>
      <c r="K150" s="69"/>
      <c r="L150" s="68"/>
      <c r="M150" s="46"/>
      <c r="N150" s="232" t="str">
        <f ca="1">IF(Tabla1[[#This Row],[Fecha de nac]]="","",IF(Tabla1[[#This Row],[Fecha Finalización]] &gt;=TODAY(), DATEDIF(Tabla1[[#This Row],[Fecha de nac]],TODAY(),"y"), ROUNDDOWN((Tabla1[[#This Row],[Fecha Finalización]] -Tabla1[[#This Row],[Fecha de nac]])/365,0)))</f>
        <v/>
      </c>
      <c r="O150" s="163"/>
      <c r="P150" s="34"/>
      <c r="Q150" s="67"/>
      <c r="R150" s="67"/>
      <c r="S150" s="67"/>
      <c r="T150" s="67"/>
      <c r="U150" s="234" t="str">
        <f>IF(F150="","",Tabla1[[#This Row],[Fecha Inicio grupo]]+3*7-7)</f>
        <v/>
      </c>
      <c r="V150" s="235" t="str">
        <f>IF(F150="","",EDATE(Tabla1[[#This Row],[Fecha Inicio grupo]],3))</f>
        <v/>
      </c>
      <c r="W150" s="29"/>
      <c r="X150" s="29"/>
      <c r="Y150" s="72"/>
      <c r="Z150" s="72"/>
      <c r="AA150" s="72"/>
      <c r="AB150" s="72"/>
      <c r="AC150" s="72"/>
      <c r="AD150" s="72"/>
      <c r="AE150" s="72"/>
      <c r="AF150" s="72"/>
      <c r="AG150" s="72"/>
      <c r="AH150" s="72"/>
      <c r="AI150" s="72"/>
      <c r="AJ150" s="72"/>
      <c r="AK150" s="72"/>
      <c r="AL150" s="72"/>
      <c r="AM150" s="72"/>
      <c r="AN150" s="72"/>
      <c r="AO150" s="139"/>
      <c r="AP150" s="236" t="str">
        <f>IF(F150="","",IFERROR(VLOOKUP(SUBSTITUTE(SUBSTITUTE(Tabla1[[#This Row],[Uso Sistemas]],"T","P"),"N","F"),Parámetros!$M$2:$N$17,2,0),"Completar hasta 3ra sem. para evaluar a Probacionista"))</f>
        <v/>
      </c>
      <c r="AQ150" s="39"/>
      <c r="AR150" s="39"/>
      <c r="AS150" s="39"/>
      <c r="AT150" s="28"/>
      <c r="AU150" s="55"/>
      <c r="AV150" s="55"/>
      <c r="AW150" s="55"/>
      <c r="AX150" s="238" t="str">
        <f>IF(V150="","",EOMONTH(EDATE(Tabla1[[#This Row],[Fecha Finalización]],2),0))</f>
        <v/>
      </c>
      <c r="AY150" s="39"/>
      <c r="AZ150" s="239" t="str">
        <f>IF(V150="","",EOMONTH(EDATE(Tabla1[[#This Row],[Fecha Finalización]],3),0))</f>
        <v/>
      </c>
      <c r="BA150" s="39"/>
      <c r="BB150" s="39"/>
      <c r="BC150" s="229"/>
      <c r="BD150" s="227" t="str">
        <f>IF(F150="","",Tabla1[[#This Row],[sem 01]]&amp;Tabla1[[#This Row],[sem 02]]&amp;Tabla1[[#This Row],[sem 03]])</f>
        <v/>
      </c>
      <c r="BE150" s="228" t="str">
        <f>IF(TRIM(F150)="","",$B$1&amp;"-"&amp;SUBSTITUTE(Tabla1[[#This Row],[Mes Inscrito]]," ","")&amp;"-"&amp;SUBSTITUTE(Tabla1[[#This Row],[Dia de clases Inscrito]]," ","")&amp;"-"&amp;SUBSTITUTE(Tabla1[[#This Row],[Horario Inscrito]]," ","")&amp;"-"&amp;Tabla1[[#This Row],[Fecha Inicio grupo]])</f>
        <v/>
      </c>
      <c r="BF150" s="241" t="str">
        <f>IF(F150="","",Tabla1[[#This Row],[Curso]])</f>
        <v/>
      </c>
      <c r="BG150" s="242" t="str">
        <f>+IF(TRIM(F150)="","",$B$1&amp;"-"&amp;TRIM(Tabla1[[#This Row],[Mes Inscrito]])&amp;"-"&amp;TRIM(Tabla1[[#This Row],[Dia de clases Inscrito]])&amp;"-"&amp;TRIM(Tabla1[[#This Row],[Horario Inscrito]])&amp;"-"&amp;TRIM(Tabla1[[#This Row],[Fecha Inicio grupo]])&amp;"-"&amp;TRIM(Tabla1[[#This Row],[Tipo Incrito]]))</f>
        <v/>
      </c>
      <c r="BH150" s="299" t="str">
        <f>IF(F150="","",OR(IFERROR(SEARCH("CG",Tabla1[[#This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0" s="300" t="str">
        <f>IF(F150&lt;&gt;"",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0" s="300" t="str">
        <f>IF(F150&lt;&gt;"",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0" s="300" t="str">
        <f>IF(Tabla1[[#This Row],[Fecha Inicio grupo]]="","",IFERROR(VLOOKUP(Tabla1[[#This Row],[Mes de Alta como miembro]],Parámetros!$AM$2:$AN$16,2,0),"01/01/1900"))</f>
        <v/>
      </c>
    </row>
    <row r="151" spans="1:63" ht="14.45">
      <c r="A151" s="68">
        <v>144</v>
      </c>
      <c r="B151" s="29"/>
      <c r="C151" s="34"/>
      <c r="D151" s="42"/>
      <c r="E151" s="64"/>
      <c r="F151" s="45"/>
      <c r="G151" s="45"/>
      <c r="H151" s="158"/>
      <c r="I151" s="42"/>
      <c r="J151" s="28"/>
      <c r="K151" s="69"/>
      <c r="L151" s="68"/>
      <c r="M151" s="46"/>
      <c r="N151" s="232" t="str">
        <f ca="1">IF(Tabla1[[#This Row],[Fecha de nac]]="","",IF(Tabla1[[#This Row],[Fecha Finalización]] &gt;=TODAY(), DATEDIF(Tabla1[[#This Row],[Fecha de nac]],TODAY(),"y"), ROUNDDOWN((Tabla1[[#This Row],[Fecha Finalización]] -Tabla1[[#This Row],[Fecha de nac]])/365,0)))</f>
        <v/>
      </c>
      <c r="O151" s="163"/>
      <c r="P151" s="34"/>
      <c r="Q151" s="67"/>
      <c r="R151" s="67"/>
      <c r="S151" s="67"/>
      <c r="T151" s="67"/>
      <c r="U151" s="234" t="str">
        <f>IF(F151="","",Tabla1[[#This Row],[Fecha Inicio grupo]]+3*7-7)</f>
        <v/>
      </c>
      <c r="V151" s="235" t="str">
        <f>IF(F151="","",EDATE(Tabla1[[#This Row],[Fecha Inicio grupo]],3))</f>
        <v/>
      </c>
      <c r="W151" s="29"/>
      <c r="X151" s="29"/>
      <c r="Y151" s="72"/>
      <c r="Z151" s="72"/>
      <c r="AA151" s="72"/>
      <c r="AB151" s="72"/>
      <c r="AC151" s="72"/>
      <c r="AD151" s="72"/>
      <c r="AE151" s="72"/>
      <c r="AF151" s="72"/>
      <c r="AG151" s="72"/>
      <c r="AH151" s="72"/>
      <c r="AI151" s="72"/>
      <c r="AJ151" s="72"/>
      <c r="AK151" s="72"/>
      <c r="AL151" s="72"/>
      <c r="AM151" s="72"/>
      <c r="AN151" s="72"/>
      <c r="AO151" s="139"/>
      <c r="AP151" s="236" t="str">
        <f>IF(F151="","",IFERROR(VLOOKUP(SUBSTITUTE(SUBSTITUTE(Tabla1[[#This Row],[Uso Sistemas]],"T","P"),"N","F"),Parámetros!$M$2:$N$17,2,0),"Completar hasta 3ra sem. para evaluar a Probacionista"))</f>
        <v/>
      </c>
      <c r="AQ151" s="39"/>
      <c r="AR151" s="39"/>
      <c r="AS151" s="39"/>
      <c r="AT151" s="28"/>
      <c r="AU151" s="55"/>
      <c r="AV151" s="55"/>
      <c r="AW151" s="55"/>
      <c r="AX151" s="238" t="str">
        <f>IF(V151="","",EOMONTH(EDATE(Tabla1[[#This Row],[Fecha Finalización]],2),0))</f>
        <v/>
      </c>
      <c r="AY151" s="39"/>
      <c r="AZ151" s="239" t="str">
        <f>IF(V151="","",EOMONTH(EDATE(Tabla1[[#This Row],[Fecha Finalización]],3),0))</f>
        <v/>
      </c>
      <c r="BA151" s="39"/>
      <c r="BB151" s="39"/>
      <c r="BC151" s="229"/>
      <c r="BD151" s="227" t="str">
        <f>IF(F151="","",Tabla1[[#This Row],[sem 01]]&amp;Tabla1[[#This Row],[sem 02]]&amp;Tabla1[[#This Row],[sem 03]])</f>
        <v/>
      </c>
      <c r="BE151" s="228" t="str">
        <f>IF(TRIM(F151)="","",$B$1&amp;"-"&amp;SUBSTITUTE(Tabla1[[#This Row],[Mes Inscrito]]," ","")&amp;"-"&amp;SUBSTITUTE(Tabla1[[#This Row],[Dia de clases Inscrito]]," ","")&amp;"-"&amp;SUBSTITUTE(Tabla1[[#This Row],[Horario Inscrito]]," ","")&amp;"-"&amp;Tabla1[[#This Row],[Fecha Inicio grupo]])</f>
        <v/>
      </c>
      <c r="BF151" s="241" t="str">
        <f>IF(F151="","",Tabla1[[#This Row],[Curso]])</f>
        <v/>
      </c>
      <c r="BG151" s="242" t="str">
        <f>+IF(TRIM(F151)="","",$B$1&amp;"-"&amp;TRIM(Tabla1[[#This Row],[Mes Inscrito]])&amp;"-"&amp;TRIM(Tabla1[[#This Row],[Dia de clases Inscrito]])&amp;"-"&amp;TRIM(Tabla1[[#This Row],[Horario Inscrito]])&amp;"-"&amp;TRIM(Tabla1[[#This Row],[Fecha Inicio grupo]])&amp;"-"&amp;TRIM(Tabla1[[#This Row],[Tipo Incrito]]))</f>
        <v/>
      </c>
      <c r="BH151" s="299" t="str">
        <f>IF(F151="","",OR(IFERROR(SEARCH("CG",Tabla1[[#This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1" s="300" t="str">
        <f>IF(F151&lt;&gt;"",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1" s="300" t="str">
        <f>IF(F151&lt;&gt;"",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1" s="300" t="str">
        <f>IF(Tabla1[[#This Row],[Fecha Inicio grupo]]="","",IFERROR(VLOOKUP(Tabla1[[#This Row],[Mes de Alta como miembro]],Parámetros!$AM$2:$AN$16,2,0),"01/01/1900"))</f>
        <v/>
      </c>
    </row>
    <row r="152" spans="1:63" ht="14.45">
      <c r="A152" s="68">
        <v>145</v>
      </c>
      <c r="B152" s="29"/>
      <c r="C152" s="34"/>
      <c r="D152" s="42"/>
      <c r="E152" s="64"/>
      <c r="F152" s="45"/>
      <c r="G152" s="45"/>
      <c r="H152" s="158"/>
      <c r="I152" s="42"/>
      <c r="J152" s="28"/>
      <c r="K152" s="69"/>
      <c r="L152" s="68"/>
      <c r="M152" s="46"/>
      <c r="N152" s="232" t="str">
        <f ca="1">IF(Tabla1[[#This Row],[Fecha de nac]]="","",IF(Tabla1[[#This Row],[Fecha Finalización]] &gt;=TODAY(), DATEDIF(Tabla1[[#This Row],[Fecha de nac]],TODAY(),"y"), ROUNDDOWN((Tabla1[[#This Row],[Fecha Finalización]] -Tabla1[[#This Row],[Fecha de nac]])/365,0)))</f>
        <v/>
      </c>
      <c r="O152" s="163"/>
      <c r="P152" s="34"/>
      <c r="Q152" s="67"/>
      <c r="R152" s="67"/>
      <c r="S152" s="67"/>
      <c r="T152" s="67"/>
      <c r="U152" s="234" t="str">
        <f>IF(F152="","",Tabla1[[#This Row],[Fecha Inicio grupo]]+3*7-7)</f>
        <v/>
      </c>
      <c r="V152" s="235" t="str">
        <f>IF(F152="","",EDATE(Tabla1[[#This Row],[Fecha Inicio grupo]],3))</f>
        <v/>
      </c>
      <c r="W152" s="29"/>
      <c r="X152" s="29"/>
      <c r="Y152" s="72"/>
      <c r="Z152" s="72"/>
      <c r="AA152" s="72"/>
      <c r="AB152" s="72"/>
      <c r="AC152" s="72"/>
      <c r="AD152" s="72"/>
      <c r="AE152" s="72"/>
      <c r="AF152" s="72"/>
      <c r="AG152" s="72"/>
      <c r="AH152" s="72"/>
      <c r="AI152" s="72"/>
      <c r="AJ152" s="72"/>
      <c r="AK152" s="72"/>
      <c r="AL152" s="72"/>
      <c r="AM152" s="72"/>
      <c r="AN152" s="72"/>
      <c r="AO152" s="139"/>
      <c r="AP152" s="236" t="str">
        <f>IF(F152="","",IFERROR(VLOOKUP(SUBSTITUTE(SUBSTITUTE(Tabla1[[#This Row],[Uso Sistemas]],"T","P"),"N","F"),Parámetros!$M$2:$N$17,2,0),"Completar hasta 3ra sem. para evaluar a Probacionista"))</f>
        <v/>
      </c>
      <c r="AQ152" s="39"/>
      <c r="AR152" s="39"/>
      <c r="AS152" s="39"/>
      <c r="AT152" s="28"/>
      <c r="AU152" s="55"/>
      <c r="AV152" s="55"/>
      <c r="AW152" s="55"/>
      <c r="AX152" s="238" t="str">
        <f>IF(V152="","",EOMONTH(EDATE(Tabla1[[#This Row],[Fecha Finalización]],2),0))</f>
        <v/>
      </c>
      <c r="AY152" s="39"/>
      <c r="AZ152" s="239" t="str">
        <f>IF(V152="","",EOMONTH(EDATE(Tabla1[[#This Row],[Fecha Finalización]],3),0))</f>
        <v/>
      </c>
      <c r="BA152" s="39"/>
      <c r="BB152" s="39"/>
      <c r="BC152" s="229"/>
      <c r="BD152" s="227" t="str">
        <f>IF(F152="","",Tabla1[[#This Row],[sem 01]]&amp;Tabla1[[#This Row],[sem 02]]&amp;Tabla1[[#This Row],[sem 03]])</f>
        <v/>
      </c>
      <c r="BE152" s="228" t="str">
        <f>IF(TRIM(F152)="","",$B$1&amp;"-"&amp;SUBSTITUTE(Tabla1[[#This Row],[Mes Inscrito]]," ","")&amp;"-"&amp;SUBSTITUTE(Tabla1[[#This Row],[Dia de clases Inscrito]]," ","")&amp;"-"&amp;SUBSTITUTE(Tabla1[[#This Row],[Horario Inscrito]]," ","")&amp;"-"&amp;Tabla1[[#This Row],[Fecha Inicio grupo]])</f>
        <v/>
      </c>
      <c r="BF152" s="241" t="str">
        <f>IF(F152="","",Tabla1[[#This Row],[Curso]])</f>
        <v/>
      </c>
      <c r="BG152" s="242" t="str">
        <f>+IF(TRIM(F152)="","",$B$1&amp;"-"&amp;TRIM(Tabla1[[#This Row],[Mes Inscrito]])&amp;"-"&amp;TRIM(Tabla1[[#This Row],[Dia de clases Inscrito]])&amp;"-"&amp;TRIM(Tabla1[[#This Row],[Horario Inscrito]])&amp;"-"&amp;TRIM(Tabla1[[#This Row],[Fecha Inicio grupo]])&amp;"-"&amp;TRIM(Tabla1[[#This Row],[Tipo Incrito]]))</f>
        <v/>
      </c>
      <c r="BH152" s="299" t="str">
        <f>IF(F152="","",OR(IFERROR(SEARCH("CG",Tabla1[[#This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2" s="300" t="str">
        <f>IF(F152&lt;&gt;"",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2" s="300" t="str">
        <f>IF(F152&lt;&gt;"",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2" s="300" t="str">
        <f>IF(Tabla1[[#This Row],[Fecha Inicio grupo]]="","",IFERROR(VLOOKUP(Tabla1[[#This Row],[Mes de Alta como miembro]],Parámetros!$AM$2:$AN$16,2,0),"01/01/1900"))</f>
        <v/>
      </c>
    </row>
    <row r="153" spans="1:63" ht="14.45">
      <c r="A153" s="68">
        <v>146</v>
      </c>
      <c r="B153" s="29"/>
      <c r="C153" s="34"/>
      <c r="D153" s="42"/>
      <c r="E153" s="64"/>
      <c r="F153" s="45"/>
      <c r="G153" s="45"/>
      <c r="H153" s="158"/>
      <c r="I153" s="42"/>
      <c r="J153" s="28"/>
      <c r="K153" s="69"/>
      <c r="L153" s="68"/>
      <c r="M153" s="46"/>
      <c r="N153" s="232" t="str">
        <f ca="1">IF(Tabla1[[#This Row],[Fecha de nac]]="","",IF(Tabla1[[#This Row],[Fecha Finalización]] &gt;=TODAY(), DATEDIF(Tabla1[[#This Row],[Fecha de nac]],TODAY(),"y"), ROUNDDOWN((Tabla1[[#This Row],[Fecha Finalización]] -Tabla1[[#This Row],[Fecha de nac]])/365,0)))</f>
        <v/>
      </c>
      <c r="O153" s="163"/>
      <c r="P153" s="34"/>
      <c r="Q153" s="67"/>
      <c r="R153" s="67"/>
      <c r="S153" s="67"/>
      <c r="T153" s="67"/>
      <c r="U153" s="234" t="str">
        <f>IF(F153="","",Tabla1[[#This Row],[Fecha Inicio grupo]]+3*7-7)</f>
        <v/>
      </c>
      <c r="V153" s="235" t="str">
        <f>IF(F153="","",EDATE(Tabla1[[#This Row],[Fecha Inicio grupo]],3))</f>
        <v/>
      </c>
      <c r="W153" s="29"/>
      <c r="X153" s="29"/>
      <c r="Y153" s="72"/>
      <c r="Z153" s="72"/>
      <c r="AA153" s="72"/>
      <c r="AB153" s="72"/>
      <c r="AC153" s="72"/>
      <c r="AD153" s="72"/>
      <c r="AE153" s="72"/>
      <c r="AF153" s="72"/>
      <c r="AG153" s="72"/>
      <c r="AH153" s="72"/>
      <c r="AI153" s="72"/>
      <c r="AJ153" s="72"/>
      <c r="AK153" s="72"/>
      <c r="AL153" s="72"/>
      <c r="AM153" s="72"/>
      <c r="AN153" s="72"/>
      <c r="AO153" s="139"/>
      <c r="AP153" s="236" t="str">
        <f>IF(F153="","",IFERROR(VLOOKUP(SUBSTITUTE(SUBSTITUTE(Tabla1[[#This Row],[Uso Sistemas]],"T","P"),"N","F"),Parámetros!$M$2:$N$17,2,0),"Completar hasta 3ra sem. para evaluar a Probacionista"))</f>
        <v/>
      </c>
      <c r="AQ153" s="39"/>
      <c r="AR153" s="39"/>
      <c r="AS153" s="39"/>
      <c r="AT153" s="28"/>
      <c r="AU153" s="55"/>
      <c r="AV153" s="55"/>
      <c r="AW153" s="55"/>
      <c r="AX153" s="238" t="str">
        <f>IF(V153="","",EOMONTH(EDATE(Tabla1[[#This Row],[Fecha Finalización]],2),0))</f>
        <v/>
      </c>
      <c r="AY153" s="39"/>
      <c r="AZ153" s="239" t="str">
        <f>IF(V153="","",EOMONTH(EDATE(Tabla1[[#This Row],[Fecha Finalización]],3),0))</f>
        <v/>
      </c>
      <c r="BA153" s="39"/>
      <c r="BB153" s="39"/>
      <c r="BC153" s="229"/>
      <c r="BD153" s="227" t="str">
        <f>IF(F153="","",Tabla1[[#This Row],[sem 01]]&amp;Tabla1[[#This Row],[sem 02]]&amp;Tabla1[[#This Row],[sem 03]])</f>
        <v/>
      </c>
      <c r="BE153" s="228" t="str">
        <f>IF(TRIM(F153)="","",$B$1&amp;"-"&amp;SUBSTITUTE(Tabla1[[#This Row],[Mes Inscrito]]," ","")&amp;"-"&amp;SUBSTITUTE(Tabla1[[#This Row],[Dia de clases Inscrito]]," ","")&amp;"-"&amp;SUBSTITUTE(Tabla1[[#This Row],[Horario Inscrito]]," ","")&amp;"-"&amp;Tabla1[[#This Row],[Fecha Inicio grupo]])</f>
        <v/>
      </c>
      <c r="BF153" s="241" t="str">
        <f>IF(F153="","",Tabla1[[#This Row],[Curso]])</f>
        <v/>
      </c>
      <c r="BG153" s="242" t="str">
        <f>+IF(TRIM(F153)="","",$B$1&amp;"-"&amp;TRIM(Tabla1[[#This Row],[Mes Inscrito]])&amp;"-"&amp;TRIM(Tabla1[[#This Row],[Dia de clases Inscrito]])&amp;"-"&amp;TRIM(Tabla1[[#This Row],[Horario Inscrito]])&amp;"-"&amp;TRIM(Tabla1[[#This Row],[Fecha Inicio grupo]])&amp;"-"&amp;TRIM(Tabla1[[#This Row],[Tipo Incrito]]))</f>
        <v/>
      </c>
      <c r="BH153" s="299" t="str">
        <f>IF(F153="","",OR(IFERROR(SEARCH("CG",Tabla1[[#This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3" s="300" t="str">
        <f>IF(F153&lt;&gt;"",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3" s="300" t="str">
        <f>IF(F153&lt;&gt;"",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3" s="300" t="str">
        <f>IF(Tabla1[[#This Row],[Fecha Inicio grupo]]="","",IFERROR(VLOOKUP(Tabla1[[#This Row],[Mes de Alta como miembro]],Parámetros!$AM$2:$AN$16,2,0),"01/01/1900"))</f>
        <v/>
      </c>
    </row>
    <row r="154" spans="1:63" ht="14.45">
      <c r="A154" s="68">
        <v>147</v>
      </c>
      <c r="B154" s="29"/>
      <c r="C154" s="34"/>
      <c r="D154" s="42"/>
      <c r="E154" s="64"/>
      <c r="F154" s="45"/>
      <c r="G154" s="45"/>
      <c r="H154" s="158"/>
      <c r="I154" s="42"/>
      <c r="J154" s="28"/>
      <c r="K154" s="69"/>
      <c r="L154" s="68"/>
      <c r="M154" s="46"/>
      <c r="N154" s="232" t="str">
        <f ca="1">IF(Tabla1[[#This Row],[Fecha de nac]]="","",IF(Tabla1[[#This Row],[Fecha Finalización]] &gt;=TODAY(), DATEDIF(Tabla1[[#This Row],[Fecha de nac]],TODAY(),"y"), ROUNDDOWN((Tabla1[[#This Row],[Fecha Finalización]] -Tabla1[[#This Row],[Fecha de nac]])/365,0)))</f>
        <v/>
      </c>
      <c r="O154" s="163"/>
      <c r="P154" s="34"/>
      <c r="Q154" s="67"/>
      <c r="R154" s="67"/>
      <c r="S154" s="67"/>
      <c r="T154" s="67"/>
      <c r="U154" s="234" t="str">
        <f>IF(F154="","",Tabla1[[#This Row],[Fecha Inicio grupo]]+3*7-7)</f>
        <v/>
      </c>
      <c r="V154" s="235" t="str">
        <f>IF(F154="","",EDATE(Tabla1[[#This Row],[Fecha Inicio grupo]],3))</f>
        <v/>
      </c>
      <c r="W154" s="29"/>
      <c r="X154" s="29"/>
      <c r="Y154" s="72"/>
      <c r="Z154" s="72"/>
      <c r="AA154" s="72"/>
      <c r="AB154" s="72"/>
      <c r="AC154" s="72"/>
      <c r="AD154" s="72"/>
      <c r="AE154" s="72"/>
      <c r="AF154" s="72"/>
      <c r="AG154" s="72"/>
      <c r="AH154" s="72"/>
      <c r="AI154" s="72"/>
      <c r="AJ154" s="72"/>
      <c r="AK154" s="72"/>
      <c r="AL154" s="72"/>
      <c r="AM154" s="72"/>
      <c r="AN154" s="72"/>
      <c r="AO154" s="139"/>
      <c r="AP154" s="236" t="str">
        <f>IF(F154="","",IFERROR(VLOOKUP(SUBSTITUTE(SUBSTITUTE(Tabla1[[#This Row],[Uso Sistemas]],"T","P"),"N","F"),Parámetros!$M$2:$N$17,2,0),"Completar hasta 3ra sem. para evaluar a Probacionista"))</f>
        <v/>
      </c>
      <c r="AQ154" s="39"/>
      <c r="AR154" s="39"/>
      <c r="AS154" s="39"/>
      <c r="AT154" s="28"/>
      <c r="AU154" s="55"/>
      <c r="AV154" s="55"/>
      <c r="AW154" s="55"/>
      <c r="AX154" s="238" t="str">
        <f>IF(V154="","",EOMONTH(EDATE(Tabla1[[#This Row],[Fecha Finalización]],2),0))</f>
        <v/>
      </c>
      <c r="AY154" s="39"/>
      <c r="AZ154" s="239" t="str">
        <f>IF(V154="","",EOMONTH(EDATE(Tabla1[[#This Row],[Fecha Finalización]],3),0))</f>
        <v/>
      </c>
      <c r="BA154" s="39"/>
      <c r="BB154" s="39"/>
      <c r="BC154" s="229"/>
      <c r="BD154" s="227" t="str">
        <f>IF(F154="","",Tabla1[[#This Row],[sem 01]]&amp;Tabla1[[#This Row],[sem 02]]&amp;Tabla1[[#This Row],[sem 03]])</f>
        <v/>
      </c>
      <c r="BE154" s="228" t="str">
        <f>IF(TRIM(F154)="","",$B$1&amp;"-"&amp;SUBSTITUTE(Tabla1[[#This Row],[Mes Inscrito]]," ","")&amp;"-"&amp;SUBSTITUTE(Tabla1[[#This Row],[Dia de clases Inscrito]]," ","")&amp;"-"&amp;SUBSTITUTE(Tabla1[[#This Row],[Horario Inscrito]]," ","")&amp;"-"&amp;Tabla1[[#This Row],[Fecha Inicio grupo]])</f>
        <v/>
      </c>
      <c r="BF154" s="241" t="str">
        <f>IF(F154="","",Tabla1[[#This Row],[Curso]])</f>
        <v/>
      </c>
      <c r="BG154" s="242" t="str">
        <f>+IF(TRIM(F154)="","",$B$1&amp;"-"&amp;TRIM(Tabla1[[#This Row],[Mes Inscrito]])&amp;"-"&amp;TRIM(Tabla1[[#This Row],[Dia de clases Inscrito]])&amp;"-"&amp;TRIM(Tabla1[[#This Row],[Horario Inscrito]])&amp;"-"&amp;TRIM(Tabla1[[#This Row],[Fecha Inicio grupo]])&amp;"-"&amp;TRIM(Tabla1[[#This Row],[Tipo Incrito]]))</f>
        <v/>
      </c>
      <c r="BH154" s="299" t="str">
        <f>IF(F154="","",OR(IFERROR(SEARCH("CG",Tabla1[[#This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4" s="300" t="str">
        <f>IF(F154&lt;&gt;"",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4" s="300" t="str">
        <f>IF(F154&lt;&gt;"",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4" s="300" t="str">
        <f>IF(Tabla1[[#This Row],[Fecha Inicio grupo]]="","",IFERROR(VLOOKUP(Tabla1[[#This Row],[Mes de Alta como miembro]],Parámetros!$AM$2:$AN$16,2,0),"01/01/1900"))</f>
        <v/>
      </c>
    </row>
    <row r="155" spans="1:63" ht="14.45">
      <c r="A155" s="68">
        <v>148</v>
      </c>
      <c r="B155" s="29"/>
      <c r="C155" s="34"/>
      <c r="D155" s="42"/>
      <c r="E155" s="64"/>
      <c r="F155" s="45"/>
      <c r="G155" s="45"/>
      <c r="H155" s="158"/>
      <c r="I155" s="42"/>
      <c r="J155" s="28"/>
      <c r="K155" s="69"/>
      <c r="L155" s="68"/>
      <c r="M155" s="46"/>
      <c r="N155" s="232" t="str">
        <f ca="1">IF(Tabla1[[#This Row],[Fecha de nac]]="","",IF(Tabla1[[#This Row],[Fecha Finalización]] &gt;=TODAY(), DATEDIF(Tabla1[[#This Row],[Fecha de nac]],TODAY(),"y"), ROUNDDOWN((Tabla1[[#This Row],[Fecha Finalización]] -Tabla1[[#This Row],[Fecha de nac]])/365,0)))</f>
        <v/>
      </c>
      <c r="O155" s="163"/>
      <c r="P155" s="34"/>
      <c r="Q155" s="67"/>
      <c r="R155" s="67"/>
      <c r="S155" s="67"/>
      <c r="T155" s="67"/>
      <c r="U155" s="234" t="str">
        <f>IF(F155="","",Tabla1[[#This Row],[Fecha Inicio grupo]]+3*7-7)</f>
        <v/>
      </c>
      <c r="V155" s="235" t="str">
        <f>IF(F155="","",EDATE(Tabla1[[#This Row],[Fecha Inicio grupo]],3))</f>
        <v/>
      </c>
      <c r="W155" s="29"/>
      <c r="X155" s="29"/>
      <c r="Y155" s="72"/>
      <c r="Z155" s="72"/>
      <c r="AA155" s="72"/>
      <c r="AB155" s="72"/>
      <c r="AC155" s="72"/>
      <c r="AD155" s="72"/>
      <c r="AE155" s="72"/>
      <c r="AF155" s="72"/>
      <c r="AG155" s="72"/>
      <c r="AH155" s="72"/>
      <c r="AI155" s="72"/>
      <c r="AJ155" s="72"/>
      <c r="AK155" s="72"/>
      <c r="AL155" s="72"/>
      <c r="AM155" s="72"/>
      <c r="AN155" s="72"/>
      <c r="AO155" s="139"/>
      <c r="AP155" s="236" t="str">
        <f>IF(F155="","",IFERROR(VLOOKUP(SUBSTITUTE(SUBSTITUTE(Tabla1[[#This Row],[Uso Sistemas]],"T","P"),"N","F"),Parámetros!$M$2:$N$17,2,0),"Completar hasta 3ra sem. para evaluar a Probacionista"))</f>
        <v/>
      </c>
      <c r="AQ155" s="39"/>
      <c r="AR155" s="39"/>
      <c r="AS155" s="39"/>
      <c r="AT155" s="28"/>
      <c r="AU155" s="55"/>
      <c r="AV155" s="55"/>
      <c r="AW155" s="55"/>
      <c r="AX155" s="238" t="str">
        <f>IF(V155="","",EOMONTH(EDATE(Tabla1[[#This Row],[Fecha Finalización]],2),0))</f>
        <v/>
      </c>
      <c r="AY155" s="39"/>
      <c r="AZ155" s="239" t="str">
        <f>IF(V155="","",EOMONTH(EDATE(Tabla1[[#This Row],[Fecha Finalización]],3),0))</f>
        <v/>
      </c>
      <c r="BA155" s="39"/>
      <c r="BB155" s="39"/>
      <c r="BC155" s="229"/>
      <c r="BD155" s="227" t="str">
        <f>IF(F155="","",Tabla1[[#This Row],[sem 01]]&amp;Tabla1[[#This Row],[sem 02]]&amp;Tabla1[[#This Row],[sem 03]])</f>
        <v/>
      </c>
      <c r="BE155" s="228" t="str">
        <f>IF(TRIM(F155)="","",$B$1&amp;"-"&amp;SUBSTITUTE(Tabla1[[#This Row],[Mes Inscrito]]," ","")&amp;"-"&amp;SUBSTITUTE(Tabla1[[#This Row],[Dia de clases Inscrito]]," ","")&amp;"-"&amp;SUBSTITUTE(Tabla1[[#This Row],[Horario Inscrito]]," ","")&amp;"-"&amp;Tabla1[[#This Row],[Fecha Inicio grupo]])</f>
        <v/>
      </c>
      <c r="BF155" s="241" t="str">
        <f>IF(F155="","",Tabla1[[#This Row],[Curso]])</f>
        <v/>
      </c>
      <c r="BG155" s="242" t="str">
        <f>+IF(TRIM(F155)="","",$B$1&amp;"-"&amp;TRIM(Tabla1[[#This Row],[Mes Inscrito]])&amp;"-"&amp;TRIM(Tabla1[[#This Row],[Dia de clases Inscrito]])&amp;"-"&amp;TRIM(Tabla1[[#This Row],[Horario Inscrito]])&amp;"-"&amp;TRIM(Tabla1[[#This Row],[Fecha Inicio grupo]])&amp;"-"&amp;TRIM(Tabla1[[#This Row],[Tipo Incrito]]))</f>
        <v/>
      </c>
      <c r="BH155" s="299" t="str">
        <f>IF(F155="","",OR(IFERROR(SEARCH("CG",Tabla1[[#This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5" s="300" t="str">
        <f>IF(F155&lt;&gt;"",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5" s="300" t="str">
        <f>IF(F155&lt;&gt;"",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5" s="300" t="str">
        <f>IF(Tabla1[[#This Row],[Fecha Inicio grupo]]="","",IFERROR(VLOOKUP(Tabla1[[#This Row],[Mes de Alta como miembro]],Parámetros!$AM$2:$AN$16,2,0),"01/01/1900"))</f>
        <v/>
      </c>
    </row>
    <row r="156" spans="1:63" ht="14.45">
      <c r="A156" s="68">
        <v>149</v>
      </c>
      <c r="B156" s="29"/>
      <c r="C156" s="34"/>
      <c r="D156" s="42"/>
      <c r="E156" s="64"/>
      <c r="F156" s="45"/>
      <c r="G156" s="45"/>
      <c r="H156" s="158"/>
      <c r="I156" s="42"/>
      <c r="J156" s="28"/>
      <c r="K156" s="69"/>
      <c r="L156" s="68"/>
      <c r="M156" s="46"/>
      <c r="N156" s="232" t="str">
        <f ca="1">IF(Tabla1[[#This Row],[Fecha de nac]]="","",IF(Tabla1[[#This Row],[Fecha Finalización]] &gt;=TODAY(), DATEDIF(Tabla1[[#This Row],[Fecha de nac]],TODAY(),"y"), ROUNDDOWN((Tabla1[[#This Row],[Fecha Finalización]] -Tabla1[[#This Row],[Fecha de nac]])/365,0)))</f>
        <v/>
      </c>
      <c r="O156" s="163"/>
      <c r="P156" s="34"/>
      <c r="Q156" s="67"/>
      <c r="R156" s="67"/>
      <c r="S156" s="67"/>
      <c r="T156" s="67"/>
      <c r="U156" s="234" t="str">
        <f>IF(F156="","",Tabla1[[#This Row],[Fecha Inicio grupo]]+3*7-7)</f>
        <v/>
      </c>
      <c r="V156" s="235" t="str">
        <f>IF(F156="","",EDATE(Tabla1[[#This Row],[Fecha Inicio grupo]],3))</f>
        <v/>
      </c>
      <c r="W156" s="29"/>
      <c r="X156" s="29"/>
      <c r="Y156" s="72"/>
      <c r="Z156" s="72"/>
      <c r="AA156" s="72"/>
      <c r="AB156" s="72"/>
      <c r="AC156" s="72"/>
      <c r="AD156" s="72"/>
      <c r="AE156" s="72"/>
      <c r="AF156" s="72"/>
      <c r="AG156" s="72"/>
      <c r="AH156" s="72"/>
      <c r="AI156" s="72"/>
      <c r="AJ156" s="72"/>
      <c r="AK156" s="72"/>
      <c r="AL156" s="72"/>
      <c r="AM156" s="72"/>
      <c r="AN156" s="72"/>
      <c r="AO156" s="139"/>
      <c r="AP156" s="236" t="str">
        <f>IF(F156="","",IFERROR(VLOOKUP(SUBSTITUTE(SUBSTITUTE(Tabla1[[#This Row],[Uso Sistemas]],"T","P"),"N","F"),Parámetros!$M$2:$N$17,2,0),"Completar hasta 3ra sem. para evaluar a Probacionista"))</f>
        <v/>
      </c>
      <c r="AQ156" s="39"/>
      <c r="AR156" s="39"/>
      <c r="AS156" s="39"/>
      <c r="AT156" s="28"/>
      <c r="AU156" s="55"/>
      <c r="AV156" s="55"/>
      <c r="AW156" s="55"/>
      <c r="AX156" s="238" t="str">
        <f>IF(V156="","",EOMONTH(EDATE(Tabla1[[#This Row],[Fecha Finalización]],2),0))</f>
        <v/>
      </c>
      <c r="AY156" s="39"/>
      <c r="AZ156" s="239" t="str">
        <f>IF(V156="","",EOMONTH(EDATE(Tabla1[[#This Row],[Fecha Finalización]],3),0))</f>
        <v/>
      </c>
      <c r="BA156" s="39"/>
      <c r="BB156" s="39"/>
      <c r="BC156" s="229"/>
      <c r="BD156" s="227" t="str">
        <f>IF(F156="","",Tabla1[[#This Row],[sem 01]]&amp;Tabla1[[#This Row],[sem 02]]&amp;Tabla1[[#This Row],[sem 03]])</f>
        <v/>
      </c>
      <c r="BE156" s="228" t="str">
        <f>IF(TRIM(F156)="","",$B$1&amp;"-"&amp;SUBSTITUTE(Tabla1[[#This Row],[Mes Inscrito]]," ","")&amp;"-"&amp;SUBSTITUTE(Tabla1[[#This Row],[Dia de clases Inscrito]]," ","")&amp;"-"&amp;SUBSTITUTE(Tabla1[[#This Row],[Horario Inscrito]]," ","")&amp;"-"&amp;Tabla1[[#This Row],[Fecha Inicio grupo]])</f>
        <v/>
      </c>
      <c r="BF156" s="241" t="str">
        <f>IF(F156="","",Tabla1[[#This Row],[Curso]])</f>
        <v/>
      </c>
      <c r="BG156" s="242" t="str">
        <f>+IF(TRIM(F156)="","",$B$1&amp;"-"&amp;TRIM(Tabla1[[#This Row],[Mes Inscrito]])&amp;"-"&amp;TRIM(Tabla1[[#This Row],[Dia de clases Inscrito]])&amp;"-"&amp;TRIM(Tabla1[[#This Row],[Horario Inscrito]])&amp;"-"&amp;TRIM(Tabla1[[#This Row],[Fecha Inicio grupo]])&amp;"-"&amp;TRIM(Tabla1[[#This Row],[Tipo Incrito]]))</f>
        <v/>
      </c>
      <c r="BH156" s="299" t="str">
        <f>IF(F156="","",OR(IFERROR(SEARCH("CG",Tabla1[[#This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6" s="300" t="str">
        <f>IF(F156&lt;&gt;"",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6" s="300" t="str">
        <f>IF(F156&lt;&gt;"",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6" s="300" t="str">
        <f>IF(Tabla1[[#This Row],[Fecha Inicio grupo]]="","",IFERROR(VLOOKUP(Tabla1[[#This Row],[Mes de Alta como miembro]],Parámetros!$AM$2:$AN$16,2,0),"01/01/1900"))</f>
        <v/>
      </c>
    </row>
    <row r="157" spans="1:63" ht="14.45">
      <c r="A157" s="68">
        <v>150</v>
      </c>
      <c r="B157" s="29"/>
      <c r="C157" s="34"/>
      <c r="D157" s="42"/>
      <c r="E157" s="64"/>
      <c r="F157" s="45"/>
      <c r="G157" s="45"/>
      <c r="H157" s="158"/>
      <c r="I157" s="42"/>
      <c r="J157" s="28"/>
      <c r="K157" s="69"/>
      <c r="L157" s="68"/>
      <c r="M157" s="46"/>
      <c r="N157" s="232" t="str">
        <f ca="1">IF(Tabla1[[#This Row],[Fecha de nac]]="","",IF(Tabla1[[#This Row],[Fecha Finalización]] &gt;=TODAY(), DATEDIF(Tabla1[[#This Row],[Fecha de nac]],TODAY(),"y"), ROUNDDOWN((Tabla1[[#This Row],[Fecha Finalización]] -Tabla1[[#This Row],[Fecha de nac]])/365,0)))</f>
        <v/>
      </c>
      <c r="O157" s="163"/>
      <c r="P157" s="34"/>
      <c r="Q157" s="67"/>
      <c r="R157" s="67"/>
      <c r="S157" s="67"/>
      <c r="T157" s="67"/>
      <c r="U157" s="234" t="str">
        <f>IF(F157="","",Tabla1[[#This Row],[Fecha Inicio grupo]]+3*7-7)</f>
        <v/>
      </c>
      <c r="V157" s="235" t="str">
        <f>IF(F157="","",EDATE(Tabla1[[#This Row],[Fecha Inicio grupo]],3))</f>
        <v/>
      </c>
      <c r="W157" s="29"/>
      <c r="X157" s="29"/>
      <c r="Y157" s="72"/>
      <c r="Z157" s="72"/>
      <c r="AA157" s="72"/>
      <c r="AB157" s="72"/>
      <c r="AC157" s="72"/>
      <c r="AD157" s="72"/>
      <c r="AE157" s="72"/>
      <c r="AF157" s="72"/>
      <c r="AG157" s="72"/>
      <c r="AH157" s="72"/>
      <c r="AI157" s="72"/>
      <c r="AJ157" s="72"/>
      <c r="AK157" s="72"/>
      <c r="AL157" s="72"/>
      <c r="AM157" s="72"/>
      <c r="AN157" s="72"/>
      <c r="AO157" s="139"/>
      <c r="AP157" s="236" t="str">
        <f>IF(F157="","",IFERROR(VLOOKUP(SUBSTITUTE(SUBSTITUTE(Tabla1[[#This Row],[Uso Sistemas]],"T","P"),"N","F"),Parámetros!$M$2:$N$17,2,0),"Completar hasta 3ra sem. para evaluar a Probacionista"))</f>
        <v/>
      </c>
      <c r="AQ157" s="39"/>
      <c r="AR157" s="39"/>
      <c r="AS157" s="39"/>
      <c r="AT157" s="28"/>
      <c r="AU157" s="55"/>
      <c r="AV157" s="55"/>
      <c r="AW157" s="55"/>
      <c r="AX157" s="238" t="str">
        <f>IF(V157="","",EOMONTH(EDATE(Tabla1[[#This Row],[Fecha Finalización]],2),0))</f>
        <v/>
      </c>
      <c r="AY157" s="39"/>
      <c r="AZ157" s="239" t="str">
        <f>IF(V157="","",EOMONTH(EDATE(Tabla1[[#This Row],[Fecha Finalización]],3),0))</f>
        <v/>
      </c>
      <c r="BA157" s="39"/>
      <c r="BB157" s="39"/>
      <c r="BC157" s="229"/>
      <c r="BD157" s="227" t="str">
        <f>IF(F157="","",Tabla1[[#This Row],[sem 01]]&amp;Tabla1[[#This Row],[sem 02]]&amp;Tabla1[[#This Row],[sem 03]])</f>
        <v/>
      </c>
      <c r="BE157" s="228" t="str">
        <f>IF(TRIM(F157)="","",$B$1&amp;"-"&amp;SUBSTITUTE(Tabla1[[#This Row],[Mes Inscrito]]," ","")&amp;"-"&amp;SUBSTITUTE(Tabla1[[#This Row],[Dia de clases Inscrito]]," ","")&amp;"-"&amp;SUBSTITUTE(Tabla1[[#This Row],[Horario Inscrito]]," ","")&amp;"-"&amp;Tabla1[[#This Row],[Fecha Inicio grupo]])</f>
        <v/>
      </c>
      <c r="BF157" s="241" t="str">
        <f>IF(F157="","",Tabla1[[#This Row],[Curso]])</f>
        <v/>
      </c>
      <c r="BG157" s="242" t="str">
        <f>+IF(TRIM(F157)="","",$B$1&amp;"-"&amp;TRIM(Tabla1[[#This Row],[Mes Inscrito]])&amp;"-"&amp;TRIM(Tabla1[[#This Row],[Dia de clases Inscrito]])&amp;"-"&amp;TRIM(Tabla1[[#This Row],[Horario Inscrito]])&amp;"-"&amp;TRIM(Tabla1[[#This Row],[Fecha Inicio grupo]])&amp;"-"&amp;TRIM(Tabla1[[#This Row],[Tipo Incrito]]))</f>
        <v/>
      </c>
      <c r="BH157" s="299" t="str">
        <f>IF(F157="","",OR(IFERROR(SEARCH("CG",Tabla1[[#This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7" s="300" t="str">
        <f>IF(F157&lt;&gt;"",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7" s="300" t="str">
        <f>IF(F157&lt;&gt;"",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7" s="300" t="str">
        <f>IF(Tabla1[[#This Row],[Fecha Inicio grupo]]="","",IFERROR(VLOOKUP(Tabla1[[#This Row],[Mes de Alta como miembro]],Parámetros!$AM$2:$AN$16,2,0),"01/01/1900"))</f>
        <v/>
      </c>
    </row>
    <row r="158" spans="1:63" ht="14.45">
      <c r="A158" s="68">
        <v>151</v>
      </c>
      <c r="B158" s="29"/>
      <c r="C158" s="34"/>
      <c r="D158" s="42"/>
      <c r="E158" s="64"/>
      <c r="F158" s="45"/>
      <c r="G158" s="45"/>
      <c r="H158" s="158"/>
      <c r="I158" s="42"/>
      <c r="J158" s="28"/>
      <c r="K158" s="69"/>
      <c r="L158" s="68"/>
      <c r="M158" s="46"/>
      <c r="N158" s="232" t="str">
        <f ca="1">IF(Tabla1[[#This Row],[Fecha de nac]]="","",IF(Tabla1[[#This Row],[Fecha Finalización]] &gt;=TODAY(), DATEDIF(Tabla1[[#This Row],[Fecha de nac]],TODAY(),"y"), ROUNDDOWN((Tabla1[[#This Row],[Fecha Finalización]] -Tabla1[[#This Row],[Fecha de nac]])/365,0)))</f>
        <v/>
      </c>
      <c r="O158" s="163"/>
      <c r="P158" s="34"/>
      <c r="Q158" s="67"/>
      <c r="R158" s="67"/>
      <c r="S158" s="67"/>
      <c r="T158" s="67"/>
      <c r="U158" s="234" t="str">
        <f>IF(F158="","",Tabla1[[#This Row],[Fecha Inicio grupo]]+3*7-7)</f>
        <v/>
      </c>
      <c r="V158" s="235" t="str">
        <f>IF(F158="","",EDATE(Tabla1[[#This Row],[Fecha Inicio grupo]],3))</f>
        <v/>
      </c>
      <c r="W158" s="29"/>
      <c r="X158" s="29"/>
      <c r="Y158" s="72"/>
      <c r="Z158" s="72"/>
      <c r="AA158" s="72"/>
      <c r="AB158" s="72"/>
      <c r="AC158" s="72"/>
      <c r="AD158" s="72"/>
      <c r="AE158" s="72"/>
      <c r="AF158" s="72"/>
      <c r="AG158" s="72"/>
      <c r="AH158" s="72"/>
      <c r="AI158" s="72"/>
      <c r="AJ158" s="72"/>
      <c r="AK158" s="72"/>
      <c r="AL158" s="72"/>
      <c r="AM158" s="72"/>
      <c r="AN158" s="72"/>
      <c r="AO158" s="139"/>
      <c r="AP158" s="236" t="str">
        <f>IF(F158="","",IFERROR(VLOOKUP(SUBSTITUTE(SUBSTITUTE(Tabla1[[#This Row],[Uso Sistemas]],"T","P"),"N","F"),Parámetros!$M$2:$N$17,2,0),"Completar hasta 3ra sem. para evaluar a Probacionista"))</f>
        <v/>
      </c>
      <c r="AQ158" s="39"/>
      <c r="AR158" s="39"/>
      <c r="AS158" s="39"/>
      <c r="AT158" s="28"/>
      <c r="AU158" s="55"/>
      <c r="AV158" s="55"/>
      <c r="AW158" s="55"/>
      <c r="AX158" s="238" t="str">
        <f>IF(V158="","",EOMONTH(EDATE(Tabla1[[#This Row],[Fecha Finalización]],2),0))</f>
        <v/>
      </c>
      <c r="AY158" s="39"/>
      <c r="AZ158" s="239" t="str">
        <f>IF(V158="","",EOMONTH(EDATE(Tabla1[[#This Row],[Fecha Finalización]],3),0))</f>
        <v/>
      </c>
      <c r="BA158" s="39"/>
      <c r="BB158" s="39"/>
      <c r="BC158" s="229"/>
      <c r="BD158" s="227" t="str">
        <f>IF(F158="","",Tabla1[[#This Row],[sem 01]]&amp;Tabla1[[#This Row],[sem 02]]&amp;Tabla1[[#This Row],[sem 03]])</f>
        <v/>
      </c>
      <c r="BE158" s="228" t="str">
        <f>IF(TRIM(F158)="","",$B$1&amp;"-"&amp;SUBSTITUTE(Tabla1[[#This Row],[Mes Inscrito]]," ","")&amp;"-"&amp;SUBSTITUTE(Tabla1[[#This Row],[Dia de clases Inscrito]]," ","")&amp;"-"&amp;SUBSTITUTE(Tabla1[[#This Row],[Horario Inscrito]]," ","")&amp;"-"&amp;Tabla1[[#This Row],[Fecha Inicio grupo]])</f>
        <v/>
      </c>
      <c r="BF158" s="241" t="str">
        <f>IF(F158="","",Tabla1[[#This Row],[Curso]])</f>
        <v/>
      </c>
      <c r="BG158" s="242" t="str">
        <f>+IF(TRIM(F158)="","",$B$1&amp;"-"&amp;TRIM(Tabla1[[#This Row],[Mes Inscrito]])&amp;"-"&amp;TRIM(Tabla1[[#This Row],[Dia de clases Inscrito]])&amp;"-"&amp;TRIM(Tabla1[[#This Row],[Horario Inscrito]])&amp;"-"&amp;TRIM(Tabla1[[#This Row],[Fecha Inicio grupo]])&amp;"-"&amp;TRIM(Tabla1[[#This Row],[Tipo Incrito]]))</f>
        <v/>
      </c>
      <c r="BH158" s="299" t="str">
        <f>IF(F158="","",OR(IFERROR(SEARCH("CG",Tabla1[[#This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8" s="300" t="str">
        <f>IF(F158&lt;&gt;"",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8" s="300" t="str">
        <f>IF(F158&lt;&gt;"",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8" s="300" t="str">
        <f>IF(Tabla1[[#This Row],[Fecha Inicio grupo]]="","",IFERROR(VLOOKUP(Tabla1[[#This Row],[Mes de Alta como miembro]],Parámetros!$AM$2:$AN$16,2,0),"01/01/1900"))</f>
        <v/>
      </c>
    </row>
    <row r="159" spans="1:63" ht="14.45">
      <c r="A159" s="68">
        <v>152</v>
      </c>
      <c r="B159" s="29"/>
      <c r="C159" s="34"/>
      <c r="D159" s="42"/>
      <c r="E159" s="64"/>
      <c r="F159" s="45"/>
      <c r="G159" s="45"/>
      <c r="H159" s="158"/>
      <c r="I159" s="42"/>
      <c r="J159" s="28"/>
      <c r="K159" s="69"/>
      <c r="L159" s="68"/>
      <c r="M159" s="46"/>
      <c r="N159" s="232" t="str">
        <f ca="1">IF(Tabla1[[#This Row],[Fecha de nac]]="","",IF(Tabla1[[#This Row],[Fecha Finalización]] &gt;=TODAY(), DATEDIF(Tabla1[[#This Row],[Fecha de nac]],TODAY(),"y"), ROUNDDOWN((Tabla1[[#This Row],[Fecha Finalización]] -Tabla1[[#This Row],[Fecha de nac]])/365,0)))</f>
        <v/>
      </c>
      <c r="O159" s="163"/>
      <c r="P159" s="34"/>
      <c r="Q159" s="67"/>
      <c r="R159" s="67"/>
      <c r="S159" s="67"/>
      <c r="T159" s="67"/>
      <c r="U159" s="234" t="str">
        <f>IF(F159="","",Tabla1[[#This Row],[Fecha Inicio grupo]]+3*7-7)</f>
        <v/>
      </c>
      <c r="V159" s="235" t="str">
        <f>IF(F159="","",EDATE(Tabla1[[#This Row],[Fecha Inicio grupo]],3))</f>
        <v/>
      </c>
      <c r="W159" s="29"/>
      <c r="X159" s="29"/>
      <c r="Y159" s="72"/>
      <c r="Z159" s="72"/>
      <c r="AA159" s="72"/>
      <c r="AB159" s="72"/>
      <c r="AC159" s="72"/>
      <c r="AD159" s="72"/>
      <c r="AE159" s="72"/>
      <c r="AF159" s="72"/>
      <c r="AG159" s="72"/>
      <c r="AH159" s="72"/>
      <c r="AI159" s="72"/>
      <c r="AJ159" s="72"/>
      <c r="AK159" s="72"/>
      <c r="AL159" s="72"/>
      <c r="AM159" s="72"/>
      <c r="AN159" s="72"/>
      <c r="AO159" s="139"/>
      <c r="AP159" s="236" t="str">
        <f>IF(F159="","",IFERROR(VLOOKUP(SUBSTITUTE(SUBSTITUTE(Tabla1[[#This Row],[Uso Sistemas]],"T","P"),"N","F"),Parámetros!$M$2:$N$17,2,0),"Completar hasta 3ra sem. para evaluar a Probacionista"))</f>
        <v/>
      </c>
      <c r="AQ159" s="39"/>
      <c r="AR159" s="39"/>
      <c r="AS159" s="39"/>
      <c r="AT159" s="28"/>
      <c r="AU159" s="55"/>
      <c r="AV159" s="55"/>
      <c r="AW159" s="55"/>
      <c r="AX159" s="238" t="str">
        <f>IF(V159="","",EOMONTH(EDATE(Tabla1[[#This Row],[Fecha Finalización]],2),0))</f>
        <v/>
      </c>
      <c r="AY159" s="39"/>
      <c r="AZ159" s="239" t="str">
        <f>IF(V159="","",EOMONTH(EDATE(Tabla1[[#This Row],[Fecha Finalización]],3),0))</f>
        <v/>
      </c>
      <c r="BA159" s="39"/>
      <c r="BB159" s="39"/>
      <c r="BC159" s="229"/>
      <c r="BD159" s="227" t="str">
        <f>IF(F159="","",Tabla1[[#This Row],[sem 01]]&amp;Tabla1[[#This Row],[sem 02]]&amp;Tabla1[[#This Row],[sem 03]])</f>
        <v/>
      </c>
      <c r="BE159" s="228" t="str">
        <f>IF(TRIM(F159)="","",$B$1&amp;"-"&amp;SUBSTITUTE(Tabla1[[#This Row],[Mes Inscrito]]," ","")&amp;"-"&amp;SUBSTITUTE(Tabla1[[#This Row],[Dia de clases Inscrito]]," ","")&amp;"-"&amp;SUBSTITUTE(Tabla1[[#This Row],[Horario Inscrito]]," ","")&amp;"-"&amp;Tabla1[[#This Row],[Fecha Inicio grupo]])</f>
        <v/>
      </c>
      <c r="BF159" s="241" t="str">
        <f>IF(F159="","",Tabla1[[#This Row],[Curso]])</f>
        <v/>
      </c>
      <c r="BG159" s="242" t="str">
        <f>+IF(TRIM(F159)="","",$B$1&amp;"-"&amp;TRIM(Tabla1[[#This Row],[Mes Inscrito]])&amp;"-"&amp;TRIM(Tabla1[[#This Row],[Dia de clases Inscrito]])&amp;"-"&amp;TRIM(Tabla1[[#This Row],[Horario Inscrito]])&amp;"-"&amp;TRIM(Tabla1[[#This Row],[Fecha Inicio grupo]])&amp;"-"&amp;TRIM(Tabla1[[#This Row],[Tipo Incrito]]))</f>
        <v/>
      </c>
      <c r="BH159" s="299" t="str">
        <f>IF(F159="","",OR(IFERROR(SEARCH("CG",Tabla1[[#This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9" s="300" t="str">
        <f>IF(F159&lt;&gt;"",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9" s="300" t="str">
        <f>IF(F159&lt;&gt;"",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9" s="300" t="str">
        <f>IF(Tabla1[[#This Row],[Fecha Inicio grupo]]="","",IFERROR(VLOOKUP(Tabla1[[#This Row],[Mes de Alta como miembro]],Parámetros!$AM$2:$AN$16,2,0),"01/01/1900"))</f>
        <v/>
      </c>
    </row>
    <row r="160" spans="1:63" ht="14.45">
      <c r="A160" s="68">
        <v>153</v>
      </c>
      <c r="B160" s="29"/>
      <c r="C160" s="34"/>
      <c r="D160" s="42"/>
      <c r="E160" s="64"/>
      <c r="F160" s="45"/>
      <c r="G160" s="45"/>
      <c r="H160" s="158"/>
      <c r="I160" s="42"/>
      <c r="J160" s="28"/>
      <c r="K160" s="69"/>
      <c r="L160" s="68"/>
      <c r="M160" s="46"/>
      <c r="N160" s="232" t="str">
        <f ca="1">IF(Tabla1[[#This Row],[Fecha de nac]]="","",IF(Tabla1[[#This Row],[Fecha Finalización]] &gt;=TODAY(), DATEDIF(Tabla1[[#This Row],[Fecha de nac]],TODAY(),"y"), ROUNDDOWN((Tabla1[[#This Row],[Fecha Finalización]] -Tabla1[[#This Row],[Fecha de nac]])/365,0)))</f>
        <v/>
      </c>
      <c r="O160" s="163"/>
      <c r="P160" s="34"/>
      <c r="Q160" s="67"/>
      <c r="R160" s="67"/>
      <c r="S160" s="67"/>
      <c r="T160" s="67"/>
      <c r="U160" s="234" t="str">
        <f>IF(F160="","",Tabla1[[#This Row],[Fecha Inicio grupo]]+3*7-7)</f>
        <v/>
      </c>
      <c r="V160" s="235" t="str">
        <f>IF(F160="","",EDATE(Tabla1[[#This Row],[Fecha Inicio grupo]],3))</f>
        <v/>
      </c>
      <c r="W160" s="29"/>
      <c r="X160" s="29"/>
      <c r="Y160" s="72"/>
      <c r="Z160" s="72"/>
      <c r="AA160" s="72"/>
      <c r="AB160" s="72"/>
      <c r="AC160" s="72"/>
      <c r="AD160" s="72"/>
      <c r="AE160" s="72"/>
      <c r="AF160" s="72"/>
      <c r="AG160" s="72"/>
      <c r="AH160" s="72"/>
      <c r="AI160" s="72"/>
      <c r="AJ160" s="72"/>
      <c r="AK160" s="72"/>
      <c r="AL160" s="72"/>
      <c r="AM160" s="72"/>
      <c r="AN160" s="72"/>
      <c r="AO160" s="139"/>
      <c r="AP160" s="236" t="str">
        <f>IF(F160="","",IFERROR(VLOOKUP(SUBSTITUTE(SUBSTITUTE(Tabla1[[#This Row],[Uso Sistemas]],"T","P"),"N","F"),Parámetros!$M$2:$N$17,2,0),"Completar hasta 3ra sem. para evaluar a Probacionista"))</f>
        <v/>
      </c>
      <c r="AQ160" s="39"/>
      <c r="AR160" s="39"/>
      <c r="AS160" s="39"/>
      <c r="AT160" s="28"/>
      <c r="AU160" s="55"/>
      <c r="AV160" s="55"/>
      <c r="AW160" s="55"/>
      <c r="AX160" s="238" t="str">
        <f>IF(V160="","",EOMONTH(EDATE(Tabla1[[#This Row],[Fecha Finalización]],2),0))</f>
        <v/>
      </c>
      <c r="AY160" s="39"/>
      <c r="AZ160" s="239" t="str">
        <f>IF(V160="","",EOMONTH(EDATE(Tabla1[[#This Row],[Fecha Finalización]],3),0))</f>
        <v/>
      </c>
      <c r="BA160" s="39"/>
      <c r="BB160" s="39"/>
      <c r="BC160" s="229"/>
      <c r="BD160" s="227" t="str">
        <f>IF(F160="","",Tabla1[[#This Row],[sem 01]]&amp;Tabla1[[#This Row],[sem 02]]&amp;Tabla1[[#This Row],[sem 03]])</f>
        <v/>
      </c>
      <c r="BE160" s="228" t="str">
        <f>IF(TRIM(F160)="","",$B$1&amp;"-"&amp;SUBSTITUTE(Tabla1[[#This Row],[Mes Inscrito]]," ","")&amp;"-"&amp;SUBSTITUTE(Tabla1[[#This Row],[Dia de clases Inscrito]]," ","")&amp;"-"&amp;SUBSTITUTE(Tabla1[[#This Row],[Horario Inscrito]]," ","")&amp;"-"&amp;Tabla1[[#This Row],[Fecha Inicio grupo]])</f>
        <v/>
      </c>
      <c r="BF160" s="241" t="str">
        <f>IF(F160="","",Tabla1[[#This Row],[Curso]])</f>
        <v/>
      </c>
      <c r="BG160" s="242" t="str">
        <f>+IF(TRIM(F160)="","",$B$1&amp;"-"&amp;TRIM(Tabla1[[#This Row],[Mes Inscrito]])&amp;"-"&amp;TRIM(Tabla1[[#This Row],[Dia de clases Inscrito]])&amp;"-"&amp;TRIM(Tabla1[[#This Row],[Horario Inscrito]])&amp;"-"&amp;TRIM(Tabla1[[#This Row],[Fecha Inicio grupo]])&amp;"-"&amp;TRIM(Tabla1[[#This Row],[Tipo Incrito]]))</f>
        <v/>
      </c>
      <c r="BH160" s="299" t="str">
        <f>IF(F160="","",OR(IFERROR(SEARCH("CG",Tabla1[[#This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0" s="300" t="str">
        <f>IF(F160&lt;&gt;"",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0" s="300" t="str">
        <f>IF(F160&lt;&gt;"",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0" s="300" t="str">
        <f>IF(Tabla1[[#This Row],[Fecha Inicio grupo]]="","",IFERROR(VLOOKUP(Tabla1[[#This Row],[Mes de Alta como miembro]],Parámetros!$AM$2:$AN$16,2,0),"01/01/1900"))</f>
        <v/>
      </c>
    </row>
    <row r="161" spans="1:63" ht="14.45">
      <c r="A161" s="68">
        <v>154</v>
      </c>
      <c r="B161" s="29"/>
      <c r="C161" s="34"/>
      <c r="D161" s="42"/>
      <c r="E161" s="64"/>
      <c r="F161" s="45"/>
      <c r="G161" s="45"/>
      <c r="H161" s="158"/>
      <c r="I161" s="42"/>
      <c r="J161" s="28"/>
      <c r="K161" s="69"/>
      <c r="L161" s="68"/>
      <c r="M161" s="46"/>
      <c r="N161" s="232" t="str">
        <f ca="1">IF(Tabla1[[#This Row],[Fecha de nac]]="","",IF(Tabla1[[#This Row],[Fecha Finalización]] &gt;=TODAY(), DATEDIF(Tabla1[[#This Row],[Fecha de nac]],TODAY(),"y"), ROUNDDOWN((Tabla1[[#This Row],[Fecha Finalización]] -Tabla1[[#This Row],[Fecha de nac]])/365,0)))</f>
        <v/>
      </c>
      <c r="O161" s="163"/>
      <c r="P161" s="34"/>
      <c r="Q161" s="67"/>
      <c r="R161" s="67"/>
      <c r="S161" s="67"/>
      <c r="T161" s="67"/>
      <c r="U161" s="234" t="str">
        <f>IF(F161="","",Tabla1[[#This Row],[Fecha Inicio grupo]]+3*7-7)</f>
        <v/>
      </c>
      <c r="V161" s="235" t="str">
        <f>IF(F161="","",EDATE(Tabla1[[#This Row],[Fecha Inicio grupo]],3))</f>
        <v/>
      </c>
      <c r="W161" s="29"/>
      <c r="X161" s="29"/>
      <c r="Y161" s="72"/>
      <c r="Z161" s="72"/>
      <c r="AA161" s="72"/>
      <c r="AB161" s="72"/>
      <c r="AC161" s="72"/>
      <c r="AD161" s="72"/>
      <c r="AE161" s="72"/>
      <c r="AF161" s="72"/>
      <c r="AG161" s="72"/>
      <c r="AH161" s="72"/>
      <c r="AI161" s="72"/>
      <c r="AJ161" s="72"/>
      <c r="AK161" s="72"/>
      <c r="AL161" s="72"/>
      <c r="AM161" s="72"/>
      <c r="AN161" s="72"/>
      <c r="AO161" s="139"/>
      <c r="AP161" s="236" t="str">
        <f>IF(F161="","",IFERROR(VLOOKUP(SUBSTITUTE(SUBSTITUTE(Tabla1[[#This Row],[Uso Sistemas]],"T","P"),"N","F"),Parámetros!$M$2:$N$17,2,0),"Completar hasta 3ra sem. para evaluar a Probacionista"))</f>
        <v/>
      </c>
      <c r="AQ161" s="39"/>
      <c r="AR161" s="39"/>
      <c r="AS161" s="39"/>
      <c r="AT161" s="28"/>
      <c r="AU161" s="55"/>
      <c r="AV161" s="55"/>
      <c r="AW161" s="55"/>
      <c r="AX161" s="238" t="str">
        <f>IF(V161="","",EOMONTH(EDATE(Tabla1[[#This Row],[Fecha Finalización]],2),0))</f>
        <v/>
      </c>
      <c r="AY161" s="39"/>
      <c r="AZ161" s="239" t="str">
        <f>IF(V161="","",EOMONTH(EDATE(Tabla1[[#This Row],[Fecha Finalización]],3),0))</f>
        <v/>
      </c>
      <c r="BA161" s="39"/>
      <c r="BB161" s="39"/>
      <c r="BC161" s="229"/>
      <c r="BD161" s="227" t="str">
        <f>IF(F161="","",Tabla1[[#This Row],[sem 01]]&amp;Tabla1[[#This Row],[sem 02]]&amp;Tabla1[[#This Row],[sem 03]])</f>
        <v/>
      </c>
      <c r="BE161" s="228" t="str">
        <f>IF(TRIM(F161)="","",$B$1&amp;"-"&amp;SUBSTITUTE(Tabla1[[#This Row],[Mes Inscrito]]," ","")&amp;"-"&amp;SUBSTITUTE(Tabla1[[#This Row],[Dia de clases Inscrito]]," ","")&amp;"-"&amp;SUBSTITUTE(Tabla1[[#This Row],[Horario Inscrito]]," ","")&amp;"-"&amp;Tabla1[[#This Row],[Fecha Inicio grupo]])</f>
        <v/>
      </c>
      <c r="BF161" s="241" t="str">
        <f>IF(F161="","",Tabla1[[#This Row],[Curso]])</f>
        <v/>
      </c>
      <c r="BG161" s="242" t="str">
        <f>+IF(TRIM(F161)="","",$B$1&amp;"-"&amp;TRIM(Tabla1[[#This Row],[Mes Inscrito]])&amp;"-"&amp;TRIM(Tabla1[[#This Row],[Dia de clases Inscrito]])&amp;"-"&amp;TRIM(Tabla1[[#This Row],[Horario Inscrito]])&amp;"-"&amp;TRIM(Tabla1[[#This Row],[Fecha Inicio grupo]])&amp;"-"&amp;TRIM(Tabla1[[#This Row],[Tipo Incrito]]))</f>
        <v/>
      </c>
      <c r="BH161" s="299" t="str">
        <f>IF(F161="","",OR(IFERROR(SEARCH("CG",Tabla1[[#This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1" s="300" t="str">
        <f>IF(F161&lt;&gt;"",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1" s="300" t="str">
        <f>IF(F161&lt;&gt;"",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1" s="300" t="str">
        <f>IF(Tabla1[[#This Row],[Fecha Inicio grupo]]="","",IFERROR(VLOOKUP(Tabla1[[#This Row],[Mes de Alta como miembro]],Parámetros!$AM$2:$AN$16,2,0),"01/01/1900"))</f>
        <v/>
      </c>
    </row>
    <row r="162" spans="1:63" ht="14.45">
      <c r="A162" s="68">
        <v>155</v>
      </c>
      <c r="B162" s="29"/>
      <c r="C162" s="34"/>
      <c r="D162" s="42"/>
      <c r="E162" s="64"/>
      <c r="F162" s="45"/>
      <c r="G162" s="45"/>
      <c r="H162" s="158"/>
      <c r="I162" s="42"/>
      <c r="J162" s="28"/>
      <c r="K162" s="69"/>
      <c r="L162" s="68"/>
      <c r="M162" s="46"/>
      <c r="N162" s="232" t="str">
        <f ca="1">IF(Tabla1[[#This Row],[Fecha de nac]]="","",IF(Tabla1[[#This Row],[Fecha Finalización]] &gt;=TODAY(), DATEDIF(Tabla1[[#This Row],[Fecha de nac]],TODAY(),"y"), ROUNDDOWN((Tabla1[[#This Row],[Fecha Finalización]] -Tabla1[[#This Row],[Fecha de nac]])/365,0)))</f>
        <v/>
      </c>
      <c r="O162" s="163"/>
      <c r="P162" s="34"/>
      <c r="Q162" s="67"/>
      <c r="R162" s="67"/>
      <c r="S162" s="67"/>
      <c r="T162" s="67"/>
      <c r="U162" s="234" t="str">
        <f>IF(F162="","",Tabla1[[#This Row],[Fecha Inicio grupo]]+3*7-7)</f>
        <v/>
      </c>
      <c r="V162" s="235" t="str">
        <f>IF(F162="","",EDATE(Tabla1[[#This Row],[Fecha Inicio grupo]],3))</f>
        <v/>
      </c>
      <c r="W162" s="29"/>
      <c r="X162" s="29"/>
      <c r="Y162" s="72"/>
      <c r="Z162" s="72"/>
      <c r="AA162" s="72"/>
      <c r="AB162" s="72"/>
      <c r="AC162" s="72"/>
      <c r="AD162" s="72"/>
      <c r="AE162" s="72"/>
      <c r="AF162" s="72"/>
      <c r="AG162" s="72"/>
      <c r="AH162" s="72"/>
      <c r="AI162" s="72"/>
      <c r="AJ162" s="72"/>
      <c r="AK162" s="72"/>
      <c r="AL162" s="72"/>
      <c r="AM162" s="72"/>
      <c r="AN162" s="72"/>
      <c r="AO162" s="139"/>
      <c r="AP162" s="236" t="str">
        <f>IF(F162="","",IFERROR(VLOOKUP(SUBSTITUTE(SUBSTITUTE(Tabla1[[#This Row],[Uso Sistemas]],"T","P"),"N","F"),Parámetros!$M$2:$N$17,2,0),"Completar hasta 3ra sem. para evaluar a Probacionista"))</f>
        <v/>
      </c>
      <c r="AQ162" s="39"/>
      <c r="AR162" s="39"/>
      <c r="AS162" s="39"/>
      <c r="AT162" s="28"/>
      <c r="AU162" s="55"/>
      <c r="AV162" s="55"/>
      <c r="AW162" s="55"/>
      <c r="AX162" s="238" t="str">
        <f>IF(V162="","",EOMONTH(EDATE(Tabla1[[#This Row],[Fecha Finalización]],2),0))</f>
        <v/>
      </c>
      <c r="AY162" s="39"/>
      <c r="AZ162" s="239" t="str">
        <f>IF(V162="","",EOMONTH(EDATE(Tabla1[[#This Row],[Fecha Finalización]],3),0))</f>
        <v/>
      </c>
      <c r="BA162" s="39"/>
      <c r="BB162" s="39"/>
      <c r="BC162" s="229"/>
      <c r="BD162" s="227" t="str">
        <f>IF(F162="","",Tabla1[[#This Row],[sem 01]]&amp;Tabla1[[#This Row],[sem 02]]&amp;Tabla1[[#This Row],[sem 03]])</f>
        <v/>
      </c>
      <c r="BE162" s="228" t="str">
        <f>IF(TRIM(F162)="","",$B$1&amp;"-"&amp;SUBSTITUTE(Tabla1[[#This Row],[Mes Inscrito]]," ","")&amp;"-"&amp;SUBSTITUTE(Tabla1[[#This Row],[Dia de clases Inscrito]]," ","")&amp;"-"&amp;SUBSTITUTE(Tabla1[[#This Row],[Horario Inscrito]]," ","")&amp;"-"&amp;Tabla1[[#This Row],[Fecha Inicio grupo]])</f>
        <v/>
      </c>
      <c r="BF162" s="241" t="str">
        <f>IF(F162="","",Tabla1[[#This Row],[Curso]])</f>
        <v/>
      </c>
      <c r="BG162" s="242" t="str">
        <f>+IF(TRIM(F162)="","",$B$1&amp;"-"&amp;TRIM(Tabla1[[#This Row],[Mes Inscrito]])&amp;"-"&amp;TRIM(Tabla1[[#This Row],[Dia de clases Inscrito]])&amp;"-"&amp;TRIM(Tabla1[[#This Row],[Horario Inscrito]])&amp;"-"&amp;TRIM(Tabla1[[#This Row],[Fecha Inicio grupo]])&amp;"-"&amp;TRIM(Tabla1[[#This Row],[Tipo Incrito]]))</f>
        <v/>
      </c>
      <c r="BH162" s="299" t="str">
        <f>IF(F162="","",OR(IFERROR(SEARCH("CG",Tabla1[[#This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2" s="300" t="str">
        <f>IF(F162&lt;&gt;"",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2" s="300" t="str">
        <f>IF(F162&lt;&gt;"",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2" s="300" t="str">
        <f>IF(Tabla1[[#This Row],[Fecha Inicio grupo]]="","",IFERROR(VLOOKUP(Tabla1[[#This Row],[Mes de Alta como miembro]],Parámetros!$AM$2:$AN$16,2,0),"01/01/1900"))</f>
        <v/>
      </c>
    </row>
    <row r="163" spans="1:63" ht="14.45">
      <c r="A163" s="68">
        <v>156</v>
      </c>
      <c r="B163" s="29"/>
      <c r="C163" s="34"/>
      <c r="D163" s="42"/>
      <c r="E163" s="64"/>
      <c r="F163" s="45"/>
      <c r="G163" s="45"/>
      <c r="H163" s="158"/>
      <c r="I163" s="42"/>
      <c r="J163" s="28"/>
      <c r="K163" s="69"/>
      <c r="L163" s="68"/>
      <c r="M163" s="46"/>
      <c r="N163" s="232" t="str">
        <f ca="1">IF(Tabla1[[#This Row],[Fecha de nac]]="","",IF(Tabla1[[#This Row],[Fecha Finalización]] &gt;=TODAY(), DATEDIF(Tabla1[[#This Row],[Fecha de nac]],TODAY(),"y"), ROUNDDOWN((Tabla1[[#This Row],[Fecha Finalización]] -Tabla1[[#This Row],[Fecha de nac]])/365,0)))</f>
        <v/>
      </c>
      <c r="O163" s="163"/>
      <c r="P163" s="34"/>
      <c r="Q163" s="67"/>
      <c r="R163" s="67"/>
      <c r="S163" s="67"/>
      <c r="T163" s="67"/>
      <c r="U163" s="234" t="str">
        <f>IF(F163="","",Tabla1[[#This Row],[Fecha Inicio grupo]]+3*7-7)</f>
        <v/>
      </c>
      <c r="V163" s="235" t="str">
        <f>IF(F163="","",EDATE(Tabla1[[#This Row],[Fecha Inicio grupo]],3))</f>
        <v/>
      </c>
      <c r="W163" s="29"/>
      <c r="X163" s="29"/>
      <c r="Y163" s="72"/>
      <c r="Z163" s="72"/>
      <c r="AA163" s="72"/>
      <c r="AB163" s="72"/>
      <c r="AC163" s="72"/>
      <c r="AD163" s="72"/>
      <c r="AE163" s="72"/>
      <c r="AF163" s="72"/>
      <c r="AG163" s="72"/>
      <c r="AH163" s="72"/>
      <c r="AI163" s="72"/>
      <c r="AJ163" s="72"/>
      <c r="AK163" s="72"/>
      <c r="AL163" s="72"/>
      <c r="AM163" s="72"/>
      <c r="AN163" s="72"/>
      <c r="AO163" s="139"/>
      <c r="AP163" s="236" t="str">
        <f>IF(F163="","",IFERROR(VLOOKUP(SUBSTITUTE(SUBSTITUTE(Tabla1[[#This Row],[Uso Sistemas]],"T","P"),"N","F"),Parámetros!$M$2:$N$17,2,0),"Completar hasta 3ra sem. para evaluar a Probacionista"))</f>
        <v/>
      </c>
      <c r="AQ163" s="39"/>
      <c r="AR163" s="39"/>
      <c r="AS163" s="39"/>
      <c r="AT163" s="28"/>
      <c r="AU163" s="55"/>
      <c r="AV163" s="55"/>
      <c r="AW163" s="55"/>
      <c r="AX163" s="238" t="str">
        <f>IF(V163="","",EOMONTH(EDATE(Tabla1[[#This Row],[Fecha Finalización]],2),0))</f>
        <v/>
      </c>
      <c r="AY163" s="39"/>
      <c r="AZ163" s="239" t="str">
        <f>IF(V163="","",EOMONTH(EDATE(Tabla1[[#This Row],[Fecha Finalización]],3),0))</f>
        <v/>
      </c>
      <c r="BA163" s="39"/>
      <c r="BB163" s="39"/>
      <c r="BC163" s="229"/>
      <c r="BD163" s="227" t="str">
        <f>IF(F163="","",Tabla1[[#This Row],[sem 01]]&amp;Tabla1[[#This Row],[sem 02]]&amp;Tabla1[[#This Row],[sem 03]])</f>
        <v/>
      </c>
      <c r="BE163" s="228" t="str">
        <f>IF(TRIM(F163)="","",$B$1&amp;"-"&amp;SUBSTITUTE(Tabla1[[#This Row],[Mes Inscrito]]," ","")&amp;"-"&amp;SUBSTITUTE(Tabla1[[#This Row],[Dia de clases Inscrito]]," ","")&amp;"-"&amp;SUBSTITUTE(Tabla1[[#This Row],[Horario Inscrito]]," ","")&amp;"-"&amp;Tabla1[[#This Row],[Fecha Inicio grupo]])</f>
        <v/>
      </c>
      <c r="BF163" s="241" t="str">
        <f>IF(F163="","",Tabla1[[#This Row],[Curso]])</f>
        <v/>
      </c>
      <c r="BG163" s="242" t="str">
        <f>+IF(TRIM(F163)="","",$B$1&amp;"-"&amp;TRIM(Tabla1[[#This Row],[Mes Inscrito]])&amp;"-"&amp;TRIM(Tabla1[[#This Row],[Dia de clases Inscrito]])&amp;"-"&amp;TRIM(Tabla1[[#This Row],[Horario Inscrito]])&amp;"-"&amp;TRIM(Tabla1[[#This Row],[Fecha Inicio grupo]])&amp;"-"&amp;TRIM(Tabla1[[#This Row],[Tipo Incrito]]))</f>
        <v/>
      </c>
      <c r="BH163" s="299" t="str">
        <f>IF(F163="","",OR(IFERROR(SEARCH("CG",Tabla1[[#This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3" s="300" t="str">
        <f>IF(F163&lt;&gt;"",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3" s="300" t="str">
        <f>IF(F163&lt;&gt;"",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3" s="300" t="str">
        <f>IF(Tabla1[[#This Row],[Fecha Inicio grupo]]="","",IFERROR(VLOOKUP(Tabla1[[#This Row],[Mes de Alta como miembro]],Parámetros!$AM$2:$AN$16,2,0),"01/01/1900"))</f>
        <v/>
      </c>
    </row>
    <row r="164" spans="1:63" ht="14.45">
      <c r="A164" s="68">
        <v>157</v>
      </c>
      <c r="B164" s="29"/>
      <c r="C164" s="34"/>
      <c r="D164" s="42"/>
      <c r="E164" s="64"/>
      <c r="F164" s="45"/>
      <c r="G164" s="45"/>
      <c r="H164" s="158"/>
      <c r="I164" s="42"/>
      <c r="J164" s="28"/>
      <c r="K164" s="69"/>
      <c r="L164" s="68"/>
      <c r="M164" s="46"/>
      <c r="N164" s="232" t="str">
        <f ca="1">IF(Tabla1[[#This Row],[Fecha de nac]]="","",IF(Tabla1[[#This Row],[Fecha Finalización]] &gt;=TODAY(), DATEDIF(Tabla1[[#This Row],[Fecha de nac]],TODAY(),"y"), ROUNDDOWN((Tabla1[[#This Row],[Fecha Finalización]] -Tabla1[[#This Row],[Fecha de nac]])/365,0)))</f>
        <v/>
      </c>
      <c r="O164" s="163"/>
      <c r="P164" s="34"/>
      <c r="Q164" s="67"/>
      <c r="R164" s="67"/>
      <c r="S164" s="67"/>
      <c r="T164" s="67"/>
      <c r="U164" s="234" t="str">
        <f>IF(F164="","",Tabla1[[#This Row],[Fecha Inicio grupo]]+3*7-7)</f>
        <v/>
      </c>
      <c r="V164" s="235" t="str">
        <f>IF(F164="","",EDATE(Tabla1[[#This Row],[Fecha Inicio grupo]],3))</f>
        <v/>
      </c>
      <c r="W164" s="29"/>
      <c r="X164" s="29"/>
      <c r="Y164" s="72"/>
      <c r="Z164" s="72"/>
      <c r="AA164" s="72"/>
      <c r="AB164" s="72"/>
      <c r="AC164" s="72"/>
      <c r="AD164" s="72"/>
      <c r="AE164" s="72"/>
      <c r="AF164" s="72"/>
      <c r="AG164" s="72"/>
      <c r="AH164" s="72"/>
      <c r="AI164" s="72"/>
      <c r="AJ164" s="72"/>
      <c r="AK164" s="72"/>
      <c r="AL164" s="72"/>
      <c r="AM164" s="72"/>
      <c r="AN164" s="72"/>
      <c r="AO164" s="139"/>
      <c r="AP164" s="236" t="str">
        <f>IF(F164="","",IFERROR(VLOOKUP(SUBSTITUTE(SUBSTITUTE(Tabla1[[#This Row],[Uso Sistemas]],"T","P"),"N","F"),Parámetros!$M$2:$N$17,2,0),"Completar hasta 3ra sem. para evaluar a Probacionista"))</f>
        <v/>
      </c>
      <c r="AQ164" s="39"/>
      <c r="AR164" s="39"/>
      <c r="AS164" s="39"/>
      <c r="AT164" s="28"/>
      <c r="AU164" s="55"/>
      <c r="AV164" s="55"/>
      <c r="AW164" s="55"/>
      <c r="AX164" s="238" t="str">
        <f>IF(V164="","",EOMONTH(EDATE(Tabla1[[#This Row],[Fecha Finalización]],2),0))</f>
        <v/>
      </c>
      <c r="AY164" s="39"/>
      <c r="AZ164" s="239" t="str">
        <f>IF(V164="","",EOMONTH(EDATE(Tabla1[[#This Row],[Fecha Finalización]],3),0))</f>
        <v/>
      </c>
      <c r="BA164" s="39"/>
      <c r="BB164" s="39"/>
      <c r="BC164" s="229"/>
      <c r="BD164" s="227" t="str">
        <f>IF(F164="","",Tabla1[[#This Row],[sem 01]]&amp;Tabla1[[#This Row],[sem 02]]&amp;Tabla1[[#This Row],[sem 03]])</f>
        <v/>
      </c>
      <c r="BE164" s="228" t="str">
        <f>IF(TRIM(F164)="","",$B$1&amp;"-"&amp;SUBSTITUTE(Tabla1[[#This Row],[Mes Inscrito]]," ","")&amp;"-"&amp;SUBSTITUTE(Tabla1[[#This Row],[Dia de clases Inscrito]]," ","")&amp;"-"&amp;SUBSTITUTE(Tabla1[[#This Row],[Horario Inscrito]]," ","")&amp;"-"&amp;Tabla1[[#This Row],[Fecha Inicio grupo]])</f>
        <v/>
      </c>
      <c r="BF164" s="241" t="str">
        <f>IF(F164="","",Tabla1[[#This Row],[Curso]])</f>
        <v/>
      </c>
      <c r="BG164" s="242" t="str">
        <f>+IF(TRIM(F164)="","",$B$1&amp;"-"&amp;TRIM(Tabla1[[#This Row],[Mes Inscrito]])&amp;"-"&amp;TRIM(Tabla1[[#This Row],[Dia de clases Inscrito]])&amp;"-"&amp;TRIM(Tabla1[[#This Row],[Horario Inscrito]])&amp;"-"&amp;TRIM(Tabla1[[#This Row],[Fecha Inicio grupo]])&amp;"-"&amp;TRIM(Tabla1[[#This Row],[Tipo Incrito]]))</f>
        <v/>
      </c>
      <c r="BH164" s="299" t="str">
        <f>IF(F164="","",OR(IFERROR(SEARCH("CG",Tabla1[[#This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4" s="300" t="str">
        <f>IF(F164&lt;&gt;"",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4" s="300" t="str">
        <f>IF(F164&lt;&gt;"",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4" s="300" t="str">
        <f>IF(Tabla1[[#This Row],[Fecha Inicio grupo]]="","",IFERROR(VLOOKUP(Tabla1[[#This Row],[Mes de Alta como miembro]],Parámetros!$AM$2:$AN$16,2,0),"01/01/1900"))</f>
        <v/>
      </c>
    </row>
    <row r="165" spans="1:63" ht="14.45">
      <c r="A165" s="68">
        <v>158</v>
      </c>
      <c r="B165" s="29"/>
      <c r="C165" s="34"/>
      <c r="D165" s="42"/>
      <c r="E165" s="64"/>
      <c r="F165" s="45"/>
      <c r="G165" s="45"/>
      <c r="H165" s="158"/>
      <c r="I165" s="42"/>
      <c r="J165" s="28"/>
      <c r="K165" s="69"/>
      <c r="L165" s="68"/>
      <c r="M165" s="46"/>
      <c r="N165" s="232" t="str">
        <f ca="1">IF(Tabla1[[#This Row],[Fecha de nac]]="","",IF(Tabla1[[#This Row],[Fecha Finalización]] &gt;=TODAY(), DATEDIF(Tabla1[[#This Row],[Fecha de nac]],TODAY(),"y"), ROUNDDOWN((Tabla1[[#This Row],[Fecha Finalización]] -Tabla1[[#This Row],[Fecha de nac]])/365,0)))</f>
        <v/>
      </c>
      <c r="O165" s="163"/>
      <c r="P165" s="34"/>
      <c r="Q165" s="67"/>
      <c r="R165" s="67"/>
      <c r="S165" s="67"/>
      <c r="T165" s="67"/>
      <c r="U165" s="234" t="str">
        <f>IF(F165="","",Tabla1[[#This Row],[Fecha Inicio grupo]]+3*7-7)</f>
        <v/>
      </c>
      <c r="V165" s="235" t="str">
        <f>IF(F165="","",EDATE(Tabla1[[#This Row],[Fecha Inicio grupo]],3))</f>
        <v/>
      </c>
      <c r="W165" s="29"/>
      <c r="X165" s="29"/>
      <c r="Y165" s="72"/>
      <c r="Z165" s="72"/>
      <c r="AA165" s="72"/>
      <c r="AB165" s="72"/>
      <c r="AC165" s="72"/>
      <c r="AD165" s="72"/>
      <c r="AE165" s="72"/>
      <c r="AF165" s="72"/>
      <c r="AG165" s="72"/>
      <c r="AH165" s="72"/>
      <c r="AI165" s="72"/>
      <c r="AJ165" s="72"/>
      <c r="AK165" s="72"/>
      <c r="AL165" s="72"/>
      <c r="AM165" s="72"/>
      <c r="AN165" s="72"/>
      <c r="AO165" s="139"/>
      <c r="AP165" s="236" t="str">
        <f>IF(F165="","",IFERROR(VLOOKUP(SUBSTITUTE(SUBSTITUTE(Tabla1[[#This Row],[Uso Sistemas]],"T","P"),"N","F"),Parámetros!$M$2:$N$17,2,0),"Completar hasta 3ra sem. para evaluar a Probacionista"))</f>
        <v/>
      </c>
      <c r="AQ165" s="39"/>
      <c r="AR165" s="39"/>
      <c r="AS165" s="39"/>
      <c r="AT165" s="28"/>
      <c r="AU165" s="55"/>
      <c r="AV165" s="55"/>
      <c r="AW165" s="55"/>
      <c r="AX165" s="238" t="str">
        <f>IF(V165="","",EOMONTH(EDATE(Tabla1[[#This Row],[Fecha Finalización]],2),0))</f>
        <v/>
      </c>
      <c r="AY165" s="39"/>
      <c r="AZ165" s="239" t="str">
        <f>IF(V165="","",EOMONTH(EDATE(Tabla1[[#This Row],[Fecha Finalización]],3),0))</f>
        <v/>
      </c>
      <c r="BA165" s="39"/>
      <c r="BB165" s="39"/>
      <c r="BC165" s="229"/>
      <c r="BD165" s="227" t="str">
        <f>IF(F165="","",Tabla1[[#This Row],[sem 01]]&amp;Tabla1[[#This Row],[sem 02]]&amp;Tabla1[[#This Row],[sem 03]])</f>
        <v/>
      </c>
      <c r="BE165" s="228" t="str">
        <f>IF(TRIM(F165)="","",$B$1&amp;"-"&amp;SUBSTITUTE(Tabla1[[#This Row],[Mes Inscrito]]," ","")&amp;"-"&amp;SUBSTITUTE(Tabla1[[#This Row],[Dia de clases Inscrito]]," ","")&amp;"-"&amp;SUBSTITUTE(Tabla1[[#This Row],[Horario Inscrito]]," ","")&amp;"-"&amp;Tabla1[[#This Row],[Fecha Inicio grupo]])</f>
        <v/>
      </c>
      <c r="BF165" s="241" t="str">
        <f>IF(F165="","",Tabla1[[#This Row],[Curso]])</f>
        <v/>
      </c>
      <c r="BG165" s="242" t="str">
        <f>+IF(TRIM(F165)="","",$B$1&amp;"-"&amp;TRIM(Tabla1[[#This Row],[Mes Inscrito]])&amp;"-"&amp;TRIM(Tabla1[[#This Row],[Dia de clases Inscrito]])&amp;"-"&amp;TRIM(Tabla1[[#This Row],[Horario Inscrito]])&amp;"-"&amp;TRIM(Tabla1[[#This Row],[Fecha Inicio grupo]])&amp;"-"&amp;TRIM(Tabla1[[#This Row],[Tipo Incrito]]))</f>
        <v/>
      </c>
      <c r="BH165" s="299" t="str">
        <f>IF(F165="","",OR(IFERROR(SEARCH("CG",Tabla1[[#This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5" s="300" t="str">
        <f>IF(F165&lt;&gt;"",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5" s="300" t="str">
        <f>IF(F165&lt;&gt;"",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5" s="300" t="str">
        <f>IF(Tabla1[[#This Row],[Fecha Inicio grupo]]="","",IFERROR(VLOOKUP(Tabla1[[#This Row],[Mes de Alta como miembro]],Parámetros!$AM$2:$AN$16,2,0),"01/01/1900"))</f>
        <v/>
      </c>
    </row>
    <row r="166" spans="1:63" ht="14.45">
      <c r="A166" s="68">
        <v>159</v>
      </c>
      <c r="B166" s="29"/>
      <c r="C166" s="34"/>
      <c r="D166" s="42"/>
      <c r="E166" s="64"/>
      <c r="F166" s="45"/>
      <c r="G166" s="45"/>
      <c r="H166" s="158"/>
      <c r="I166" s="42"/>
      <c r="J166" s="28"/>
      <c r="K166" s="69"/>
      <c r="L166" s="68"/>
      <c r="M166" s="46"/>
      <c r="N166" s="232" t="str">
        <f ca="1">IF(Tabla1[[#This Row],[Fecha de nac]]="","",IF(Tabla1[[#This Row],[Fecha Finalización]] &gt;=TODAY(), DATEDIF(Tabla1[[#This Row],[Fecha de nac]],TODAY(),"y"), ROUNDDOWN((Tabla1[[#This Row],[Fecha Finalización]] -Tabla1[[#This Row],[Fecha de nac]])/365,0)))</f>
        <v/>
      </c>
      <c r="O166" s="163"/>
      <c r="P166" s="34"/>
      <c r="Q166" s="67"/>
      <c r="R166" s="67"/>
      <c r="S166" s="67"/>
      <c r="T166" s="67"/>
      <c r="U166" s="234" t="str">
        <f>IF(F166="","",Tabla1[[#This Row],[Fecha Inicio grupo]]+3*7-7)</f>
        <v/>
      </c>
      <c r="V166" s="235" t="str">
        <f>IF(F166="","",EDATE(Tabla1[[#This Row],[Fecha Inicio grupo]],3))</f>
        <v/>
      </c>
      <c r="W166" s="29"/>
      <c r="X166" s="29"/>
      <c r="Y166" s="72"/>
      <c r="Z166" s="72"/>
      <c r="AA166" s="72"/>
      <c r="AB166" s="72"/>
      <c r="AC166" s="72"/>
      <c r="AD166" s="72"/>
      <c r="AE166" s="72"/>
      <c r="AF166" s="72"/>
      <c r="AG166" s="72"/>
      <c r="AH166" s="72"/>
      <c r="AI166" s="72"/>
      <c r="AJ166" s="72"/>
      <c r="AK166" s="72"/>
      <c r="AL166" s="72"/>
      <c r="AM166" s="72"/>
      <c r="AN166" s="72"/>
      <c r="AO166" s="139"/>
      <c r="AP166" s="236" t="str">
        <f>IF(F166="","",IFERROR(VLOOKUP(SUBSTITUTE(SUBSTITUTE(Tabla1[[#This Row],[Uso Sistemas]],"T","P"),"N","F"),Parámetros!$M$2:$N$17,2,0),"Completar hasta 3ra sem. para evaluar a Probacionista"))</f>
        <v/>
      </c>
      <c r="AQ166" s="39"/>
      <c r="AR166" s="39"/>
      <c r="AS166" s="39"/>
      <c r="AT166" s="28"/>
      <c r="AU166" s="55"/>
      <c r="AV166" s="55"/>
      <c r="AW166" s="55"/>
      <c r="AX166" s="238" t="str">
        <f>IF(V166="","",EOMONTH(EDATE(Tabla1[[#This Row],[Fecha Finalización]],2),0))</f>
        <v/>
      </c>
      <c r="AY166" s="39"/>
      <c r="AZ166" s="239" t="str">
        <f>IF(V166="","",EOMONTH(EDATE(Tabla1[[#This Row],[Fecha Finalización]],3),0))</f>
        <v/>
      </c>
      <c r="BA166" s="39"/>
      <c r="BB166" s="39"/>
      <c r="BC166" s="229"/>
      <c r="BD166" s="227" t="str">
        <f>IF(F166="","",Tabla1[[#This Row],[sem 01]]&amp;Tabla1[[#This Row],[sem 02]]&amp;Tabla1[[#This Row],[sem 03]])</f>
        <v/>
      </c>
      <c r="BE166" s="228" t="str">
        <f>IF(TRIM(F166)="","",$B$1&amp;"-"&amp;SUBSTITUTE(Tabla1[[#This Row],[Mes Inscrito]]," ","")&amp;"-"&amp;SUBSTITUTE(Tabla1[[#This Row],[Dia de clases Inscrito]]," ","")&amp;"-"&amp;SUBSTITUTE(Tabla1[[#This Row],[Horario Inscrito]]," ","")&amp;"-"&amp;Tabla1[[#This Row],[Fecha Inicio grupo]])</f>
        <v/>
      </c>
      <c r="BF166" s="241" t="str">
        <f>IF(F166="","",Tabla1[[#This Row],[Curso]])</f>
        <v/>
      </c>
      <c r="BG166" s="242" t="str">
        <f>+IF(TRIM(F166)="","",$B$1&amp;"-"&amp;TRIM(Tabla1[[#This Row],[Mes Inscrito]])&amp;"-"&amp;TRIM(Tabla1[[#This Row],[Dia de clases Inscrito]])&amp;"-"&amp;TRIM(Tabla1[[#This Row],[Horario Inscrito]])&amp;"-"&amp;TRIM(Tabla1[[#This Row],[Fecha Inicio grupo]])&amp;"-"&amp;TRIM(Tabla1[[#This Row],[Tipo Incrito]]))</f>
        <v/>
      </c>
      <c r="BH166" s="299" t="str">
        <f>IF(F166="","",OR(IFERROR(SEARCH("CG",Tabla1[[#This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6" s="300" t="str">
        <f>IF(F166&lt;&gt;"",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6" s="300" t="str">
        <f>IF(F166&lt;&gt;"",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6" s="300" t="str">
        <f>IF(Tabla1[[#This Row],[Fecha Inicio grupo]]="","",IFERROR(VLOOKUP(Tabla1[[#This Row],[Mes de Alta como miembro]],Parámetros!$AM$2:$AN$16,2,0),"01/01/1900"))</f>
        <v/>
      </c>
    </row>
    <row r="167" spans="1:63" ht="14.45">
      <c r="A167" s="68">
        <v>160</v>
      </c>
      <c r="B167" s="29"/>
      <c r="C167" s="34"/>
      <c r="D167" s="42"/>
      <c r="E167" s="64"/>
      <c r="F167" s="45"/>
      <c r="G167" s="45"/>
      <c r="H167" s="158"/>
      <c r="I167" s="42"/>
      <c r="J167" s="28"/>
      <c r="K167" s="69"/>
      <c r="L167" s="68"/>
      <c r="M167" s="46"/>
      <c r="N167" s="232" t="str">
        <f ca="1">IF(Tabla1[[#This Row],[Fecha de nac]]="","",IF(Tabla1[[#This Row],[Fecha Finalización]] &gt;=TODAY(), DATEDIF(Tabla1[[#This Row],[Fecha de nac]],TODAY(),"y"), ROUNDDOWN((Tabla1[[#This Row],[Fecha Finalización]] -Tabla1[[#This Row],[Fecha de nac]])/365,0)))</f>
        <v/>
      </c>
      <c r="O167" s="163"/>
      <c r="P167" s="34"/>
      <c r="Q167" s="67"/>
      <c r="R167" s="67"/>
      <c r="S167" s="67"/>
      <c r="T167" s="67"/>
      <c r="U167" s="234" t="str">
        <f>IF(F167="","",Tabla1[[#This Row],[Fecha Inicio grupo]]+3*7-7)</f>
        <v/>
      </c>
      <c r="V167" s="235" t="str">
        <f>IF(F167="","",EDATE(Tabla1[[#This Row],[Fecha Inicio grupo]],3))</f>
        <v/>
      </c>
      <c r="W167" s="29"/>
      <c r="X167" s="29"/>
      <c r="Y167" s="72"/>
      <c r="Z167" s="72"/>
      <c r="AA167" s="72"/>
      <c r="AB167" s="72"/>
      <c r="AC167" s="72"/>
      <c r="AD167" s="72"/>
      <c r="AE167" s="72"/>
      <c r="AF167" s="72"/>
      <c r="AG167" s="72"/>
      <c r="AH167" s="72"/>
      <c r="AI167" s="72"/>
      <c r="AJ167" s="72"/>
      <c r="AK167" s="72"/>
      <c r="AL167" s="72"/>
      <c r="AM167" s="72"/>
      <c r="AN167" s="72"/>
      <c r="AO167" s="139"/>
      <c r="AP167" s="236" t="str">
        <f>IF(F167="","",IFERROR(VLOOKUP(SUBSTITUTE(SUBSTITUTE(Tabla1[[#This Row],[Uso Sistemas]],"T","P"),"N","F"),Parámetros!$M$2:$N$17,2,0),"Completar hasta 3ra sem. para evaluar a Probacionista"))</f>
        <v/>
      </c>
      <c r="AQ167" s="39"/>
      <c r="AR167" s="39"/>
      <c r="AS167" s="39"/>
      <c r="AT167" s="28"/>
      <c r="AU167" s="55"/>
      <c r="AV167" s="55"/>
      <c r="AW167" s="55"/>
      <c r="AX167" s="238" t="str">
        <f>IF(V167="","",EOMONTH(EDATE(Tabla1[[#This Row],[Fecha Finalización]],2),0))</f>
        <v/>
      </c>
      <c r="AY167" s="39"/>
      <c r="AZ167" s="239" t="str">
        <f>IF(V167="","",EOMONTH(EDATE(Tabla1[[#This Row],[Fecha Finalización]],3),0))</f>
        <v/>
      </c>
      <c r="BA167" s="39"/>
      <c r="BB167" s="39"/>
      <c r="BC167" s="229"/>
      <c r="BD167" s="227" t="str">
        <f>IF(F167="","",Tabla1[[#This Row],[sem 01]]&amp;Tabla1[[#This Row],[sem 02]]&amp;Tabla1[[#This Row],[sem 03]])</f>
        <v/>
      </c>
      <c r="BE167" s="228" t="str">
        <f>IF(TRIM(F167)="","",$B$1&amp;"-"&amp;SUBSTITUTE(Tabla1[[#This Row],[Mes Inscrito]]," ","")&amp;"-"&amp;SUBSTITUTE(Tabla1[[#This Row],[Dia de clases Inscrito]]," ","")&amp;"-"&amp;SUBSTITUTE(Tabla1[[#This Row],[Horario Inscrito]]," ","")&amp;"-"&amp;Tabla1[[#This Row],[Fecha Inicio grupo]])</f>
        <v/>
      </c>
      <c r="BF167" s="241" t="str">
        <f>IF(F167="","",Tabla1[[#This Row],[Curso]])</f>
        <v/>
      </c>
      <c r="BG167" s="242" t="str">
        <f>+IF(TRIM(F167)="","",$B$1&amp;"-"&amp;TRIM(Tabla1[[#This Row],[Mes Inscrito]])&amp;"-"&amp;TRIM(Tabla1[[#This Row],[Dia de clases Inscrito]])&amp;"-"&amp;TRIM(Tabla1[[#This Row],[Horario Inscrito]])&amp;"-"&amp;TRIM(Tabla1[[#This Row],[Fecha Inicio grupo]])&amp;"-"&amp;TRIM(Tabla1[[#This Row],[Tipo Incrito]]))</f>
        <v/>
      </c>
      <c r="BH167" s="299" t="str">
        <f>IF(F167="","",OR(IFERROR(SEARCH("CG",Tabla1[[#This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7" s="300" t="str">
        <f>IF(F167&lt;&gt;"",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7" s="300" t="str">
        <f>IF(F167&lt;&gt;"",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7" s="300" t="str">
        <f>IF(Tabla1[[#This Row],[Fecha Inicio grupo]]="","",IFERROR(VLOOKUP(Tabla1[[#This Row],[Mes de Alta como miembro]],Parámetros!$AM$2:$AN$16,2,0),"01/01/1900"))</f>
        <v/>
      </c>
    </row>
    <row r="168" spans="1:63" ht="14.45">
      <c r="A168" s="68">
        <v>161</v>
      </c>
      <c r="B168" s="29"/>
      <c r="C168" s="34"/>
      <c r="D168" s="42"/>
      <c r="E168" s="64"/>
      <c r="F168" s="45"/>
      <c r="G168" s="45"/>
      <c r="H168" s="158"/>
      <c r="I168" s="42"/>
      <c r="J168" s="28"/>
      <c r="K168" s="69"/>
      <c r="L168" s="68"/>
      <c r="M168" s="46"/>
      <c r="N168" s="232" t="str">
        <f ca="1">IF(Tabla1[[#This Row],[Fecha de nac]]="","",IF(Tabla1[[#This Row],[Fecha Finalización]] &gt;=TODAY(), DATEDIF(Tabla1[[#This Row],[Fecha de nac]],TODAY(),"y"), ROUNDDOWN((Tabla1[[#This Row],[Fecha Finalización]] -Tabla1[[#This Row],[Fecha de nac]])/365,0)))</f>
        <v/>
      </c>
      <c r="O168" s="163"/>
      <c r="P168" s="34"/>
      <c r="Q168" s="67"/>
      <c r="R168" s="67"/>
      <c r="S168" s="67"/>
      <c r="T168" s="67"/>
      <c r="U168" s="234" t="str">
        <f>IF(F168="","",Tabla1[[#This Row],[Fecha Inicio grupo]]+3*7-7)</f>
        <v/>
      </c>
      <c r="V168" s="235" t="str">
        <f>IF(F168="","",EDATE(Tabla1[[#This Row],[Fecha Inicio grupo]],3))</f>
        <v/>
      </c>
      <c r="W168" s="29"/>
      <c r="X168" s="29"/>
      <c r="Y168" s="72"/>
      <c r="Z168" s="72"/>
      <c r="AA168" s="72"/>
      <c r="AB168" s="72"/>
      <c r="AC168" s="72"/>
      <c r="AD168" s="72"/>
      <c r="AE168" s="72"/>
      <c r="AF168" s="72"/>
      <c r="AG168" s="72"/>
      <c r="AH168" s="72"/>
      <c r="AI168" s="72"/>
      <c r="AJ168" s="72"/>
      <c r="AK168" s="72"/>
      <c r="AL168" s="72"/>
      <c r="AM168" s="72"/>
      <c r="AN168" s="72"/>
      <c r="AO168" s="139"/>
      <c r="AP168" s="236" t="str">
        <f>IF(F168="","",IFERROR(VLOOKUP(SUBSTITUTE(SUBSTITUTE(Tabla1[[#This Row],[Uso Sistemas]],"T","P"),"N","F"),Parámetros!$M$2:$N$17,2,0),"Completar hasta 3ra sem. para evaluar a Probacionista"))</f>
        <v/>
      </c>
      <c r="AQ168" s="39"/>
      <c r="AR168" s="39"/>
      <c r="AS168" s="39"/>
      <c r="AT168" s="28"/>
      <c r="AU168" s="55"/>
      <c r="AV168" s="55"/>
      <c r="AW168" s="55"/>
      <c r="AX168" s="238" t="str">
        <f>IF(V168="","",EOMONTH(EDATE(Tabla1[[#This Row],[Fecha Finalización]],2),0))</f>
        <v/>
      </c>
      <c r="AY168" s="39"/>
      <c r="AZ168" s="239" t="str">
        <f>IF(V168="","",EOMONTH(EDATE(Tabla1[[#This Row],[Fecha Finalización]],3),0))</f>
        <v/>
      </c>
      <c r="BA168" s="39"/>
      <c r="BB168" s="39"/>
      <c r="BC168" s="229"/>
      <c r="BD168" s="227" t="str">
        <f>IF(F168="","",Tabla1[[#This Row],[sem 01]]&amp;Tabla1[[#This Row],[sem 02]]&amp;Tabla1[[#This Row],[sem 03]])</f>
        <v/>
      </c>
      <c r="BE168" s="228" t="str">
        <f>IF(TRIM(F168)="","",$B$1&amp;"-"&amp;SUBSTITUTE(Tabla1[[#This Row],[Mes Inscrito]]," ","")&amp;"-"&amp;SUBSTITUTE(Tabla1[[#This Row],[Dia de clases Inscrito]]," ","")&amp;"-"&amp;SUBSTITUTE(Tabla1[[#This Row],[Horario Inscrito]]," ","")&amp;"-"&amp;Tabla1[[#This Row],[Fecha Inicio grupo]])</f>
        <v/>
      </c>
      <c r="BF168" s="241" t="str">
        <f>IF(F168="","",Tabla1[[#This Row],[Curso]])</f>
        <v/>
      </c>
      <c r="BG168" s="242" t="str">
        <f>+IF(TRIM(F168)="","",$B$1&amp;"-"&amp;TRIM(Tabla1[[#This Row],[Mes Inscrito]])&amp;"-"&amp;TRIM(Tabla1[[#This Row],[Dia de clases Inscrito]])&amp;"-"&amp;TRIM(Tabla1[[#This Row],[Horario Inscrito]])&amp;"-"&amp;TRIM(Tabla1[[#This Row],[Fecha Inicio grupo]])&amp;"-"&amp;TRIM(Tabla1[[#This Row],[Tipo Incrito]]))</f>
        <v/>
      </c>
      <c r="BH168" s="299" t="str">
        <f>IF(F168="","",OR(IFERROR(SEARCH("CG",Tabla1[[#This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8" s="300" t="str">
        <f>IF(F168&lt;&gt;"",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8" s="300" t="str">
        <f>IF(F168&lt;&gt;"",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8" s="300" t="str">
        <f>IF(Tabla1[[#This Row],[Fecha Inicio grupo]]="","",IFERROR(VLOOKUP(Tabla1[[#This Row],[Mes de Alta como miembro]],Parámetros!$AM$2:$AN$16,2,0),"01/01/1900"))</f>
        <v/>
      </c>
    </row>
    <row r="169" spans="1:63" ht="14.45">
      <c r="A169" s="68">
        <v>162</v>
      </c>
      <c r="B169" s="29"/>
      <c r="C169" s="34"/>
      <c r="D169" s="42"/>
      <c r="E169" s="64"/>
      <c r="F169" s="45"/>
      <c r="G169" s="45"/>
      <c r="H169" s="158"/>
      <c r="I169" s="42"/>
      <c r="J169" s="28"/>
      <c r="K169" s="69"/>
      <c r="L169" s="68"/>
      <c r="M169" s="46"/>
      <c r="N169" s="232" t="str">
        <f ca="1">IF(Tabla1[[#This Row],[Fecha de nac]]="","",IF(Tabla1[[#This Row],[Fecha Finalización]] &gt;=TODAY(), DATEDIF(Tabla1[[#This Row],[Fecha de nac]],TODAY(),"y"), ROUNDDOWN((Tabla1[[#This Row],[Fecha Finalización]] -Tabla1[[#This Row],[Fecha de nac]])/365,0)))</f>
        <v/>
      </c>
      <c r="O169" s="163"/>
      <c r="P169" s="34"/>
      <c r="Q169" s="67"/>
      <c r="R169" s="67"/>
      <c r="S169" s="67"/>
      <c r="T169" s="67"/>
      <c r="U169" s="234" t="str">
        <f>IF(F169="","",Tabla1[[#This Row],[Fecha Inicio grupo]]+3*7-7)</f>
        <v/>
      </c>
      <c r="V169" s="235" t="str">
        <f>IF(F169="","",EDATE(Tabla1[[#This Row],[Fecha Inicio grupo]],3))</f>
        <v/>
      </c>
      <c r="W169" s="29"/>
      <c r="X169" s="29"/>
      <c r="Y169" s="72"/>
      <c r="Z169" s="72"/>
      <c r="AA169" s="72"/>
      <c r="AB169" s="72"/>
      <c r="AC169" s="72"/>
      <c r="AD169" s="72"/>
      <c r="AE169" s="72"/>
      <c r="AF169" s="72"/>
      <c r="AG169" s="72"/>
      <c r="AH169" s="72"/>
      <c r="AI169" s="72"/>
      <c r="AJ169" s="72"/>
      <c r="AK169" s="72"/>
      <c r="AL169" s="72"/>
      <c r="AM169" s="72"/>
      <c r="AN169" s="72"/>
      <c r="AO169" s="139"/>
      <c r="AP169" s="236" t="str">
        <f>IF(F169="","",IFERROR(VLOOKUP(SUBSTITUTE(SUBSTITUTE(Tabla1[[#This Row],[Uso Sistemas]],"T","P"),"N","F"),Parámetros!$M$2:$N$17,2,0),"Completar hasta 3ra sem. para evaluar a Probacionista"))</f>
        <v/>
      </c>
      <c r="AQ169" s="39"/>
      <c r="AR169" s="39"/>
      <c r="AS169" s="39"/>
      <c r="AT169" s="28"/>
      <c r="AU169" s="55"/>
      <c r="AV169" s="55"/>
      <c r="AW169" s="55"/>
      <c r="AX169" s="238" t="str">
        <f>IF(V169="","",EOMONTH(EDATE(Tabla1[[#This Row],[Fecha Finalización]],2),0))</f>
        <v/>
      </c>
      <c r="AY169" s="39"/>
      <c r="AZ169" s="239" t="str">
        <f>IF(V169="","",EOMONTH(EDATE(Tabla1[[#This Row],[Fecha Finalización]],3),0))</f>
        <v/>
      </c>
      <c r="BA169" s="39"/>
      <c r="BB169" s="39"/>
      <c r="BC169" s="229"/>
      <c r="BD169" s="227" t="str">
        <f>IF(F169="","",Tabla1[[#This Row],[sem 01]]&amp;Tabla1[[#This Row],[sem 02]]&amp;Tabla1[[#This Row],[sem 03]])</f>
        <v/>
      </c>
      <c r="BE169" s="228" t="str">
        <f>IF(TRIM(F169)="","",$B$1&amp;"-"&amp;SUBSTITUTE(Tabla1[[#This Row],[Mes Inscrito]]," ","")&amp;"-"&amp;SUBSTITUTE(Tabla1[[#This Row],[Dia de clases Inscrito]]," ","")&amp;"-"&amp;SUBSTITUTE(Tabla1[[#This Row],[Horario Inscrito]]," ","")&amp;"-"&amp;Tabla1[[#This Row],[Fecha Inicio grupo]])</f>
        <v/>
      </c>
      <c r="BF169" s="241" t="str">
        <f>IF(F169="","",Tabla1[[#This Row],[Curso]])</f>
        <v/>
      </c>
      <c r="BG169" s="242" t="str">
        <f>+IF(TRIM(F169)="","",$B$1&amp;"-"&amp;TRIM(Tabla1[[#This Row],[Mes Inscrito]])&amp;"-"&amp;TRIM(Tabla1[[#This Row],[Dia de clases Inscrito]])&amp;"-"&amp;TRIM(Tabla1[[#This Row],[Horario Inscrito]])&amp;"-"&amp;TRIM(Tabla1[[#This Row],[Fecha Inicio grupo]])&amp;"-"&amp;TRIM(Tabla1[[#This Row],[Tipo Incrito]]))</f>
        <v/>
      </c>
      <c r="BH169" s="299" t="str">
        <f>IF(F169="","",OR(IFERROR(SEARCH("CG",Tabla1[[#This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9" s="300" t="str">
        <f>IF(F169&lt;&gt;"",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9" s="300" t="str">
        <f>IF(F169&lt;&gt;"",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9" s="300" t="str">
        <f>IF(Tabla1[[#This Row],[Fecha Inicio grupo]]="","",IFERROR(VLOOKUP(Tabla1[[#This Row],[Mes de Alta como miembro]],Parámetros!$AM$2:$AN$16,2,0),"01/01/1900"))</f>
        <v/>
      </c>
    </row>
    <row r="170" spans="1:63" ht="14.45">
      <c r="A170" s="68">
        <v>163</v>
      </c>
      <c r="B170" s="29"/>
      <c r="C170" s="34"/>
      <c r="D170" s="42"/>
      <c r="E170" s="64"/>
      <c r="F170" s="45"/>
      <c r="G170" s="45"/>
      <c r="H170" s="158"/>
      <c r="I170" s="42"/>
      <c r="J170" s="28"/>
      <c r="K170" s="69"/>
      <c r="L170" s="68"/>
      <c r="M170" s="46"/>
      <c r="N170" s="232" t="str">
        <f ca="1">IF(Tabla1[[#This Row],[Fecha de nac]]="","",IF(Tabla1[[#This Row],[Fecha Finalización]] &gt;=TODAY(), DATEDIF(Tabla1[[#This Row],[Fecha de nac]],TODAY(),"y"), ROUNDDOWN((Tabla1[[#This Row],[Fecha Finalización]] -Tabla1[[#This Row],[Fecha de nac]])/365,0)))</f>
        <v/>
      </c>
      <c r="O170" s="163"/>
      <c r="P170" s="34"/>
      <c r="Q170" s="67"/>
      <c r="R170" s="67"/>
      <c r="S170" s="67"/>
      <c r="T170" s="67"/>
      <c r="U170" s="234" t="str">
        <f>IF(F170="","",Tabla1[[#This Row],[Fecha Inicio grupo]]+3*7-7)</f>
        <v/>
      </c>
      <c r="V170" s="235" t="str">
        <f>IF(F170="","",EDATE(Tabla1[[#This Row],[Fecha Inicio grupo]],3))</f>
        <v/>
      </c>
      <c r="W170" s="29"/>
      <c r="X170" s="29"/>
      <c r="Y170" s="72"/>
      <c r="Z170" s="72"/>
      <c r="AA170" s="72"/>
      <c r="AB170" s="72"/>
      <c r="AC170" s="72"/>
      <c r="AD170" s="72"/>
      <c r="AE170" s="72"/>
      <c r="AF170" s="72"/>
      <c r="AG170" s="72"/>
      <c r="AH170" s="72"/>
      <c r="AI170" s="72"/>
      <c r="AJ170" s="72"/>
      <c r="AK170" s="72"/>
      <c r="AL170" s="72"/>
      <c r="AM170" s="72"/>
      <c r="AN170" s="72"/>
      <c r="AO170" s="139"/>
      <c r="AP170" s="236" t="str">
        <f>IF(F170="","",IFERROR(VLOOKUP(SUBSTITUTE(SUBSTITUTE(Tabla1[[#This Row],[Uso Sistemas]],"T","P"),"N","F"),Parámetros!$M$2:$N$17,2,0),"Completar hasta 3ra sem. para evaluar a Probacionista"))</f>
        <v/>
      </c>
      <c r="AQ170" s="39"/>
      <c r="AR170" s="39"/>
      <c r="AS170" s="39"/>
      <c r="AT170" s="28"/>
      <c r="AU170" s="55"/>
      <c r="AV170" s="55"/>
      <c r="AW170" s="55"/>
      <c r="AX170" s="238" t="str">
        <f>IF(V170="","",EOMONTH(EDATE(Tabla1[[#This Row],[Fecha Finalización]],2),0))</f>
        <v/>
      </c>
      <c r="AY170" s="39"/>
      <c r="AZ170" s="239" t="str">
        <f>IF(V170="","",EOMONTH(EDATE(Tabla1[[#This Row],[Fecha Finalización]],3),0))</f>
        <v/>
      </c>
      <c r="BA170" s="39"/>
      <c r="BB170" s="39"/>
      <c r="BC170" s="229"/>
      <c r="BD170" s="227" t="str">
        <f>IF(F170="","",Tabla1[[#This Row],[sem 01]]&amp;Tabla1[[#This Row],[sem 02]]&amp;Tabla1[[#This Row],[sem 03]])</f>
        <v/>
      </c>
      <c r="BE170" s="228" t="str">
        <f>IF(TRIM(F170)="","",$B$1&amp;"-"&amp;SUBSTITUTE(Tabla1[[#This Row],[Mes Inscrito]]," ","")&amp;"-"&amp;SUBSTITUTE(Tabla1[[#This Row],[Dia de clases Inscrito]]," ","")&amp;"-"&amp;SUBSTITUTE(Tabla1[[#This Row],[Horario Inscrito]]," ","")&amp;"-"&amp;Tabla1[[#This Row],[Fecha Inicio grupo]])</f>
        <v/>
      </c>
      <c r="BF170" s="241" t="str">
        <f>IF(F170="","",Tabla1[[#This Row],[Curso]])</f>
        <v/>
      </c>
      <c r="BG170" s="242" t="str">
        <f>+IF(TRIM(F170)="","",$B$1&amp;"-"&amp;TRIM(Tabla1[[#This Row],[Mes Inscrito]])&amp;"-"&amp;TRIM(Tabla1[[#This Row],[Dia de clases Inscrito]])&amp;"-"&amp;TRIM(Tabla1[[#This Row],[Horario Inscrito]])&amp;"-"&amp;TRIM(Tabla1[[#This Row],[Fecha Inicio grupo]])&amp;"-"&amp;TRIM(Tabla1[[#This Row],[Tipo Incrito]]))</f>
        <v/>
      </c>
      <c r="BH170" s="299" t="str">
        <f>IF(F170="","",OR(IFERROR(SEARCH("CG",Tabla1[[#This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0" s="300" t="str">
        <f>IF(F170&lt;&gt;"",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0" s="300" t="str">
        <f>IF(F170&lt;&gt;"",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0" s="300" t="str">
        <f>IF(Tabla1[[#This Row],[Fecha Inicio grupo]]="","",IFERROR(VLOOKUP(Tabla1[[#This Row],[Mes de Alta como miembro]],Parámetros!$AM$2:$AN$16,2,0),"01/01/1900"))</f>
        <v/>
      </c>
    </row>
    <row r="171" spans="1:63" ht="14.45">
      <c r="A171" s="68">
        <v>164</v>
      </c>
      <c r="B171" s="29"/>
      <c r="C171" s="34"/>
      <c r="D171" s="42"/>
      <c r="E171" s="64"/>
      <c r="F171" s="45"/>
      <c r="G171" s="45"/>
      <c r="H171" s="158"/>
      <c r="I171" s="42"/>
      <c r="J171" s="28"/>
      <c r="K171" s="69"/>
      <c r="L171" s="68"/>
      <c r="M171" s="46"/>
      <c r="N171" s="232" t="str">
        <f ca="1">IF(Tabla1[[#This Row],[Fecha de nac]]="","",IF(Tabla1[[#This Row],[Fecha Finalización]] &gt;=TODAY(), DATEDIF(Tabla1[[#This Row],[Fecha de nac]],TODAY(),"y"), ROUNDDOWN((Tabla1[[#This Row],[Fecha Finalización]] -Tabla1[[#This Row],[Fecha de nac]])/365,0)))</f>
        <v/>
      </c>
      <c r="O171" s="163"/>
      <c r="P171" s="34"/>
      <c r="Q171" s="67"/>
      <c r="R171" s="67"/>
      <c r="S171" s="67"/>
      <c r="T171" s="67"/>
      <c r="U171" s="234" t="str">
        <f>IF(F171="","",Tabla1[[#This Row],[Fecha Inicio grupo]]+3*7-7)</f>
        <v/>
      </c>
      <c r="V171" s="235" t="str">
        <f>IF(F171="","",EDATE(Tabla1[[#This Row],[Fecha Inicio grupo]],3))</f>
        <v/>
      </c>
      <c r="W171" s="29"/>
      <c r="X171" s="29"/>
      <c r="Y171" s="72"/>
      <c r="Z171" s="72"/>
      <c r="AA171" s="72"/>
      <c r="AB171" s="72"/>
      <c r="AC171" s="72"/>
      <c r="AD171" s="72"/>
      <c r="AE171" s="72"/>
      <c r="AF171" s="72"/>
      <c r="AG171" s="72"/>
      <c r="AH171" s="72"/>
      <c r="AI171" s="72"/>
      <c r="AJ171" s="72"/>
      <c r="AK171" s="72"/>
      <c r="AL171" s="72"/>
      <c r="AM171" s="72"/>
      <c r="AN171" s="72"/>
      <c r="AO171" s="139"/>
      <c r="AP171" s="236" t="str">
        <f>IF(F171="","",IFERROR(VLOOKUP(SUBSTITUTE(SUBSTITUTE(Tabla1[[#This Row],[Uso Sistemas]],"T","P"),"N","F"),Parámetros!$M$2:$N$17,2,0),"Completar hasta 3ra sem. para evaluar a Probacionista"))</f>
        <v/>
      </c>
      <c r="AQ171" s="39"/>
      <c r="AR171" s="39"/>
      <c r="AS171" s="39"/>
      <c r="AT171" s="28"/>
      <c r="AU171" s="55"/>
      <c r="AV171" s="55"/>
      <c r="AW171" s="55"/>
      <c r="AX171" s="238" t="str">
        <f>IF(V171="","",EOMONTH(EDATE(Tabla1[[#This Row],[Fecha Finalización]],2),0))</f>
        <v/>
      </c>
      <c r="AY171" s="39"/>
      <c r="AZ171" s="239" t="str">
        <f>IF(V171="","",EOMONTH(EDATE(Tabla1[[#This Row],[Fecha Finalización]],3),0))</f>
        <v/>
      </c>
      <c r="BA171" s="39"/>
      <c r="BB171" s="39"/>
      <c r="BC171" s="229"/>
      <c r="BD171" s="227" t="str">
        <f>IF(F171="","",Tabla1[[#This Row],[sem 01]]&amp;Tabla1[[#This Row],[sem 02]]&amp;Tabla1[[#This Row],[sem 03]])</f>
        <v/>
      </c>
      <c r="BE171" s="228" t="str">
        <f>IF(TRIM(F171)="","",$B$1&amp;"-"&amp;SUBSTITUTE(Tabla1[[#This Row],[Mes Inscrito]]," ","")&amp;"-"&amp;SUBSTITUTE(Tabla1[[#This Row],[Dia de clases Inscrito]]," ","")&amp;"-"&amp;SUBSTITUTE(Tabla1[[#This Row],[Horario Inscrito]]," ","")&amp;"-"&amp;Tabla1[[#This Row],[Fecha Inicio grupo]])</f>
        <v/>
      </c>
      <c r="BF171" s="241" t="str">
        <f>IF(F171="","",Tabla1[[#This Row],[Curso]])</f>
        <v/>
      </c>
      <c r="BG171" s="242" t="str">
        <f>+IF(TRIM(F171)="","",$B$1&amp;"-"&amp;TRIM(Tabla1[[#This Row],[Mes Inscrito]])&amp;"-"&amp;TRIM(Tabla1[[#This Row],[Dia de clases Inscrito]])&amp;"-"&amp;TRIM(Tabla1[[#This Row],[Horario Inscrito]])&amp;"-"&amp;TRIM(Tabla1[[#This Row],[Fecha Inicio grupo]])&amp;"-"&amp;TRIM(Tabla1[[#This Row],[Tipo Incrito]]))</f>
        <v/>
      </c>
      <c r="BH171" s="299" t="str">
        <f>IF(F171="","",OR(IFERROR(SEARCH("CG",Tabla1[[#This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1" s="300" t="str">
        <f>IF(F171&lt;&gt;"",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1" s="300" t="str">
        <f>IF(F171&lt;&gt;"",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1" s="300" t="str">
        <f>IF(Tabla1[[#This Row],[Fecha Inicio grupo]]="","",IFERROR(VLOOKUP(Tabla1[[#This Row],[Mes de Alta como miembro]],Parámetros!$AM$2:$AN$16,2,0),"01/01/1900"))</f>
        <v/>
      </c>
    </row>
    <row r="172" spans="1:63" ht="14.45">
      <c r="A172" s="68">
        <v>165</v>
      </c>
      <c r="B172" s="29"/>
      <c r="C172" s="34"/>
      <c r="D172" s="42"/>
      <c r="E172" s="64"/>
      <c r="F172" s="45"/>
      <c r="G172" s="45"/>
      <c r="H172" s="158"/>
      <c r="I172" s="42"/>
      <c r="J172" s="28"/>
      <c r="K172" s="69"/>
      <c r="L172" s="68"/>
      <c r="M172" s="46"/>
      <c r="N172" s="232" t="str">
        <f ca="1">IF(Tabla1[[#This Row],[Fecha de nac]]="","",IF(Tabla1[[#This Row],[Fecha Finalización]] &gt;=TODAY(), DATEDIF(Tabla1[[#This Row],[Fecha de nac]],TODAY(),"y"), ROUNDDOWN((Tabla1[[#This Row],[Fecha Finalización]] -Tabla1[[#This Row],[Fecha de nac]])/365,0)))</f>
        <v/>
      </c>
      <c r="O172" s="163"/>
      <c r="P172" s="34"/>
      <c r="Q172" s="67"/>
      <c r="R172" s="67"/>
      <c r="S172" s="67"/>
      <c r="T172" s="67"/>
      <c r="U172" s="234" t="str">
        <f>IF(F172="","",Tabla1[[#This Row],[Fecha Inicio grupo]]+3*7-7)</f>
        <v/>
      </c>
      <c r="V172" s="235" t="str">
        <f>IF(F172="","",EDATE(Tabla1[[#This Row],[Fecha Inicio grupo]],3))</f>
        <v/>
      </c>
      <c r="W172" s="29"/>
      <c r="X172" s="29"/>
      <c r="Y172" s="72"/>
      <c r="Z172" s="72"/>
      <c r="AA172" s="72"/>
      <c r="AB172" s="72"/>
      <c r="AC172" s="72"/>
      <c r="AD172" s="72"/>
      <c r="AE172" s="72"/>
      <c r="AF172" s="72"/>
      <c r="AG172" s="72"/>
      <c r="AH172" s="72"/>
      <c r="AI172" s="72"/>
      <c r="AJ172" s="72"/>
      <c r="AK172" s="72"/>
      <c r="AL172" s="72"/>
      <c r="AM172" s="72"/>
      <c r="AN172" s="72"/>
      <c r="AO172" s="139"/>
      <c r="AP172" s="236" t="str">
        <f>IF(F172="","",IFERROR(VLOOKUP(SUBSTITUTE(SUBSTITUTE(Tabla1[[#This Row],[Uso Sistemas]],"T","P"),"N","F"),Parámetros!$M$2:$N$17,2,0),"Completar hasta 3ra sem. para evaluar a Probacionista"))</f>
        <v/>
      </c>
      <c r="AQ172" s="39"/>
      <c r="AR172" s="39"/>
      <c r="AS172" s="39"/>
      <c r="AT172" s="28"/>
      <c r="AU172" s="55"/>
      <c r="AV172" s="55"/>
      <c r="AW172" s="55"/>
      <c r="AX172" s="238" t="str">
        <f>IF(V172="","",EOMONTH(EDATE(Tabla1[[#This Row],[Fecha Finalización]],2),0))</f>
        <v/>
      </c>
      <c r="AY172" s="39"/>
      <c r="AZ172" s="239" t="str">
        <f>IF(V172="","",EOMONTH(EDATE(Tabla1[[#This Row],[Fecha Finalización]],3),0))</f>
        <v/>
      </c>
      <c r="BA172" s="39"/>
      <c r="BB172" s="39"/>
      <c r="BC172" s="229"/>
      <c r="BD172" s="227" t="str">
        <f>IF(F172="","",Tabla1[[#This Row],[sem 01]]&amp;Tabla1[[#This Row],[sem 02]]&amp;Tabla1[[#This Row],[sem 03]])</f>
        <v/>
      </c>
      <c r="BE172" s="228" t="str">
        <f>IF(TRIM(F172)="","",$B$1&amp;"-"&amp;SUBSTITUTE(Tabla1[[#This Row],[Mes Inscrito]]," ","")&amp;"-"&amp;SUBSTITUTE(Tabla1[[#This Row],[Dia de clases Inscrito]]," ","")&amp;"-"&amp;SUBSTITUTE(Tabla1[[#This Row],[Horario Inscrito]]," ","")&amp;"-"&amp;Tabla1[[#This Row],[Fecha Inicio grupo]])</f>
        <v/>
      </c>
      <c r="BF172" s="241" t="str">
        <f>IF(F172="","",Tabla1[[#This Row],[Curso]])</f>
        <v/>
      </c>
      <c r="BG172" s="242" t="str">
        <f>+IF(TRIM(F172)="","",$B$1&amp;"-"&amp;TRIM(Tabla1[[#This Row],[Mes Inscrito]])&amp;"-"&amp;TRIM(Tabla1[[#This Row],[Dia de clases Inscrito]])&amp;"-"&amp;TRIM(Tabla1[[#This Row],[Horario Inscrito]])&amp;"-"&amp;TRIM(Tabla1[[#This Row],[Fecha Inicio grupo]])&amp;"-"&amp;TRIM(Tabla1[[#This Row],[Tipo Incrito]]))</f>
        <v/>
      </c>
      <c r="BH172" s="299" t="str">
        <f>IF(F172="","",OR(IFERROR(SEARCH("CG",Tabla1[[#This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2" s="300" t="str">
        <f>IF(F172&lt;&gt;"",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2" s="300" t="str">
        <f>IF(F172&lt;&gt;"",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2" s="300" t="str">
        <f>IF(Tabla1[[#This Row],[Fecha Inicio grupo]]="","",IFERROR(VLOOKUP(Tabla1[[#This Row],[Mes de Alta como miembro]],Parámetros!$AM$2:$AN$16,2,0),"01/01/1900"))</f>
        <v/>
      </c>
    </row>
    <row r="173" spans="1:63" ht="14.45">
      <c r="A173" s="68">
        <v>166</v>
      </c>
      <c r="B173" s="29"/>
      <c r="C173" s="34"/>
      <c r="D173" s="42"/>
      <c r="E173" s="64"/>
      <c r="F173" s="45"/>
      <c r="G173" s="45"/>
      <c r="H173" s="158"/>
      <c r="I173" s="42"/>
      <c r="J173" s="28"/>
      <c r="K173" s="69"/>
      <c r="L173" s="68"/>
      <c r="M173" s="46"/>
      <c r="N173" s="232" t="str">
        <f ca="1">IF(Tabla1[[#This Row],[Fecha de nac]]="","",IF(Tabla1[[#This Row],[Fecha Finalización]] &gt;=TODAY(), DATEDIF(Tabla1[[#This Row],[Fecha de nac]],TODAY(),"y"), ROUNDDOWN((Tabla1[[#This Row],[Fecha Finalización]] -Tabla1[[#This Row],[Fecha de nac]])/365,0)))</f>
        <v/>
      </c>
      <c r="O173" s="163"/>
      <c r="P173" s="34"/>
      <c r="Q173" s="67"/>
      <c r="R173" s="67"/>
      <c r="S173" s="67"/>
      <c r="T173" s="67"/>
      <c r="U173" s="234" t="str">
        <f>IF(F173="","",Tabla1[[#This Row],[Fecha Inicio grupo]]+3*7-7)</f>
        <v/>
      </c>
      <c r="V173" s="235" t="str">
        <f>IF(F173="","",EDATE(Tabla1[[#This Row],[Fecha Inicio grupo]],3))</f>
        <v/>
      </c>
      <c r="W173" s="29"/>
      <c r="X173" s="29"/>
      <c r="Y173" s="72"/>
      <c r="Z173" s="72"/>
      <c r="AA173" s="72"/>
      <c r="AB173" s="72"/>
      <c r="AC173" s="72"/>
      <c r="AD173" s="72"/>
      <c r="AE173" s="72"/>
      <c r="AF173" s="72"/>
      <c r="AG173" s="72"/>
      <c r="AH173" s="72"/>
      <c r="AI173" s="72"/>
      <c r="AJ173" s="72"/>
      <c r="AK173" s="72"/>
      <c r="AL173" s="72"/>
      <c r="AM173" s="72"/>
      <c r="AN173" s="72"/>
      <c r="AO173" s="139"/>
      <c r="AP173" s="236" t="str">
        <f>IF(F173="","",IFERROR(VLOOKUP(SUBSTITUTE(SUBSTITUTE(Tabla1[[#This Row],[Uso Sistemas]],"T","P"),"N","F"),Parámetros!$M$2:$N$17,2,0),"Completar hasta 3ra sem. para evaluar a Probacionista"))</f>
        <v/>
      </c>
      <c r="AQ173" s="39"/>
      <c r="AR173" s="39"/>
      <c r="AS173" s="39"/>
      <c r="AT173" s="28"/>
      <c r="AU173" s="55"/>
      <c r="AV173" s="55"/>
      <c r="AW173" s="55"/>
      <c r="AX173" s="238" t="str">
        <f>IF(V173="","",EOMONTH(EDATE(Tabla1[[#This Row],[Fecha Finalización]],2),0))</f>
        <v/>
      </c>
      <c r="AY173" s="39"/>
      <c r="AZ173" s="239" t="str">
        <f>IF(V173="","",EOMONTH(EDATE(Tabla1[[#This Row],[Fecha Finalización]],3),0))</f>
        <v/>
      </c>
      <c r="BA173" s="39"/>
      <c r="BB173" s="39"/>
      <c r="BC173" s="229"/>
      <c r="BD173" s="227" t="str">
        <f>IF(F173="","",Tabla1[[#This Row],[sem 01]]&amp;Tabla1[[#This Row],[sem 02]]&amp;Tabla1[[#This Row],[sem 03]])</f>
        <v/>
      </c>
      <c r="BE173" s="228" t="str">
        <f>IF(TRIM(F173)="","",$B$1&amp;"-"&amp;SUBSTITUTE(Tabla1[[#This Row],[Mes Inscrito]]," ","")&amp;"-"&amp;SUBSTITUTE(Tabla1[[#This Row],[Dia de clases Inscrito]]," ","")&amp;"-"&amp;SUBSTITUTE(Tabla1[[#This Row],[Horario Inscrito]]," ","")&amp;"-"&amp;Tabla1[[#This Row],[Fecha Inicio grupo]])</f>
        <v/>
      </c>
      <c r="BF173" s="241" t="str">
        <f>IF(F173="","",Tabla1[[#This Row],[Curso]])</f>
        <v/>
      </c>
      <c r="BG173" s="242" t="str">
        <f>+IF(TRIM(F173)="","",$B$1&amp;"-"&amp;TRIM(Tabla1[[#This Row],[Mes Inscrito]])&amp;"-"&amp;TRIM(Tabla1[[#This Row],[Dia de clases Inscrito]])&amp;"-"&amp;TRIM(Tabla1[[#This Row],[Horario Inscrito]])&amp;"-"&amp;TRIM(Tabla1[[#This Row],[Fecha Inicio grupo]])&amp;"-"&amp;TRIM(Tabla1[[#This Row],[Tipo Incrito]]))</f>
        <v/>
      </c>
      <c r="BH173" s="299" t="str">
        <f>IF(F173="","",OR(IFERROR(SEARCH("CG",Tabla1[[#This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3" s="300" t="str">
        <f>IF(F173&lt;&gt;"",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3" s="300" t="str">
        <f>IF(F173&lt;&gt;"",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3" s="300" t="str">
        <f>IF(Tabla1[[#This Row],[Fecha Inicio grupo]]="","",IFERROR(VLOOKUP(Tabla1[[#This Row],[Mes de Alta como miembro]],Parámetros!$AM$2:$AN$16,2,0),"01/01/1900"))</f>
        <v/>
      </c>
    </row>
    <row r="174" spans="1:63" ht="14.45">
      <c r="A174" s="68">
        <v>167</v>
      </c>
      <c r="B174" s="29"/>
      <c r="C174" s="34"/>
      <c r="D174" s="42"/>
      <c r="E174" s="64"/>
      <c r="F174" s="45"/>
      <c r="G174" s="45"/>
      <c r="H174" s="158"/>
      <c r="I174" s="42"/>
      <c r="J174" s="28"/>
      <c r="K174" s="69"/>
      <c r="L174" s="68"/>
      <c r="M174" s="46"/>
      <c r="N174" s="232" t="str">
        <f ca="1">IF(Tabla1[[#This Row],[Fecha de nac]]="","",IF(Tabla1[[#This Row],[Fecha Finalización]] &gt;=TODAY(), DATEDIF(Tabla1[[#This Row],[Fecha de nac]],TODAY(),"y"), ROUNDDOWN((Tabla1[[#This Row],[Fecha Finalización]] -Tabla1[[#This Row],[Fecha de nac]])/365,0)))</f>
        <v/>
      </c>
      <c r="O174" s="163"/>
      <c r="P174" s="34"/>
      <c r="Q174" s="67"/>
      <c r="R174" s="67"/>
      <c r="S174" s="67"/>
      <c r="T174" s="67"/>
      <c r="U174" s="234" t="str">
        <f>IF(F174="","",Tabla1[[#This Row],[Fecha Inicio grupo]]+3*7-7)</f>
        <v/>
      </c>
      <c r="V174" s="235" t="str">
        <f>IF(F174="","",EDATE(Tabla1[[#This Row],[Fecha Inicio grupo]],3))</f>
        <v/>
      </c>
      <c r="W174" s="29"/>
      <c r="X174" s="29"/>
      <c r="Y174" s="72"/>
      <c r="Z174" s="72"/>
      <c r="AA174" s="72"/>
      <c r="AB174" s="72"/>
      <c r="AC174" s="72"/>
      <c r="AD174" s="72"/>
      <c r="AE174" s="72"/>
      <c r="AF174" s="72"/>
      <c r="AG174" s="72"/>
      <c r="AH174" s="72"/>
      <c r="AI174" s="72"/>
      <c r="AJ174" s="72"/>
      <c r="AK174" s="72"/>
      <c r="AL174" s="72"/>
      <c r="AM174" s="72"/>
      <c r="AN174" s="72"/>
      <c r="AO174" s="139"/>
      <c r="AP174" s="236" t="str">
        <f>IF(F174="","",IFERROR(VLOOKUP(SUBSTITUTE(SUBSTITUTE(Tabla1[[#This Row],[Uso Sistemas]],"T","P"),"N","F"),Parámetros!$M$2:$N$17,2,0),"Completar hasta 3ra sem. para evaluar a Probacionista"))</f>
        <v/>
      </c>
      <c r="AQ174" s="39"/>
      <c r="AR174" s="39"/>
      <c r="AS174" s="39"/>
      <c r="AT174" s="28"/>
      <c r="AU174" s="55"/>
      <c r="AV174" s="55"/>
      <c r="AW174" s="55"/>
      <c r="AX174" s="238" t="str">
        <f>IF(V174="","",EOMONTH(EDATE(Tabla1[[#This Row],[Fecha Finalización]],2),0))</f>
        <v/>
      </c>
      <c r="AY174" s="39"/>
      <c r="AZ174" s="239" t="str">
        <f>IF(V174="","",EOMONTH(EDATE(Tabla1[[#This Row],[Fecha Finalización]],3),0))</f>
        <v/>
      </c>
      <c r="BA174" s="39"/>
      <c r="BB174" s="39"/>
      <c r="BC174" s="229"/>
      <c r="BD174" s="227" t="str">
        <f>IF(F174="","",Tabla1[[#This Row],[sem 01]]&amp;Tabla1[[#This Row],[sem 02]]&amp;Tabla1[[#This Row],[sem 03]])</f>
        <v/>
      </c>
      <c r="BE174" s="228" t="str">
        <f>IF(TRIM(F174)="","",$B$1&amp;"-"&amp;SUBSTITUTE(Tabla1[[#This Row],[Mes Inscrito]]," ","")&amp;"-"&amp;SUBSTITUTE(Tabla1[[#This Row],[Dia de clases Inscrito]]," ","")&amp;"-"&amp;SUBSTITUTE(Tabla1[[#This Row],[Horario Inscrito]]," ","")&amp;"-"&amp;Tabla1[[#This Row],[Fecha Inicio grupo]])</f>
        <v/>
      </c>
      <c r="BF174" s="241" t="str">
        <f>IF(F174="","",Tabla1[[#This Row],[Curso]])</f>
        <v/>
      </c>
      <c r="BG174" s="242" t="str">
        <f>+IF(TRIM(F174)="","",$B$1&amp;"-"&amp;TRIM(Tabla1[[#This Row],[Mes Inscrito]])&amp;"-"&amp;TRIM(Tabla1[[#This Row],[Dia de clases Inscrito]])&amp;"-"&amp;TRIM(Tabla1[[#This Row],[Horario Inscrito]])&amp;"-"&amp;TRIM(Tabla1[[#This Row],[Fecha Inicio grupo]])&amp;"-"&amp;TRIM(Tabla1[[#This Row],[Tipo Incrito]]))</f>
        <v/>
      </c>
      <c r="BH174" s="299" t="str">
        <f>IF(F174="","",OR(IFERROR(SEARCH("CG",Tabla1[[#This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4" s="300" t="str">
        <f>IF(F174&lt;&gt;"",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4" s="300" t="str">
        <f>IF(F174&lt;&gt;"",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4" s="300" t="str">
        <f>IF(Tabla1[[#This Row],[Fecha Inicio grupo]]="","",IFERROR(VLOOKUP(Tabla1[[#This Row],[Mes de Alta como miembro]],Parámetros!$AM$2:$AN$16,2,0),"01/01/1900"))</f>
        <v/>
      </c>
    </row>
    <row r="175" spans="1:63" ht="14.45">
      <c r="A175" s="68">
        <v>168</v>
      </c>
      <c r="B175" s="29"/>
      <c r="C175" s="34"/>
      <c r="D175" s="42"/>
      <c r="E175" s="64"/>
      <c r="F175" s="45"/>
      <c r="G175" s="45"/>
      <c r="H175" s="158"/>
      <c r="I175" s="42"/>
      <c r="J175" s="28"/>
      <c r="K175" s="69"/>
      <c r="L175" s="68"/>
      <c r="M175" s="46"/>
      <c r="N175" s="232" t="str">
        <f ca="1">IF(Tabla1[[#This Row],[Fecha de nac]]="","",IF(Tabla1[[#This Row],[Fecha Finalización]] &gt;=TODAY(), DATEDIF(Tabla1[[#This Row],[Fecha de nac]],TODAY(),"y"), ROUNDDOWN((Tabla1[[#This Row],[Fecha Finalización]] -Tabla1[[#This Row],[Fecha de nac]])/365,0)))</f>
        <v/>
      </c>
      <c r="O175" s="163"/>
      <c r="P175" s="34"/>
      <c r="Q175" s="67"/>
      <c r="R175" s="67"/>
      <c r="S175" s="67"/>
      <c r="T175" s="67"/>
      <c r="U175" s="234" t="str">
        <f>IF(F175="","",Tabla1[[#This Row],[Fecha Inicio grupo]]+3*7-7)</f>
        <v/>
      </c>
      <c r="V175" s="235" t="str">
        <f>IF(F175="","",EDATE(Tabla1[[#This Row],[Fecha Inicio grupo]],3))</f>
        <v/>
      </c>
      <c r="W175" s="29"/>
      <c r="X175" s="29"/>
      <c r="Y175" s="72"/>
      <c r="Z175" s="72"/>
      <c r="AA175" s="72"/>
      <c r="AB175" s="72"/>
      <c r="AC175" s="72"/>
      <c r="AD175" s="72"/>
      <c r="AE175" s="72"/>
      <c r="AF175" s="72"/>
      <c r="AG175" s="72"/>
      <c r="AH175" s="72"/>
      <c r="AI175" s="72"/>
      <c r="AJ175" s="72"/>
      <c r="AK175" s="72"/>
      <c r="AL175" s="72"/>
      <c r="AM175" s="72"/>
      <c r="AN175" s="72"/>
      <c r="AO175" s="139"/>
      <c r="AP175" s="236" t="str">
        <f>IF(F175="","",IFERROR(VLOOKUP(SUBSTITUTE(SUBSTITUTE(Tabla1[[#This Row],[Uso Sistemas]],"T","P"),"N","F"),Parámetros!$M$2:$N$17,2,0),"Completar hasta 3ra sem. para evaluar a Probacionista"))</f>
        <v/>
      </c>
      <c r="AQ175" s="39"/>
      <c r="AR175" s="39"/>
      <c r="AS175" s="39"/>
      <c r="AT175" s="28"/>
      <c r="AU175" s="55"/>
      <c r="AV175" s="55"/>
      <c r="AW175" s="55"/>
      <c r="AX175" s="238" t="str">
        <f>IF(V175="","",EOMONTH(EDATE(Tabla1[[#This Row],[Fecha Finalización]],2),0))</f>
        <v/>
      </c>
      <c r="AY175" s="39"/>
      <c r="AZ175" s="239" t="str">
        <f>IF(V175="","",EOMONTH(EDATE(Tabla1[[#This Row],[Fecha Finalización]],3),0))</f>
        <v/>
      </c>
      <c r="BA175" s="39"/>
      <c r="BB175" s="39"/>
      <c r="BC175" s="229"/>
      <c r="BD175" s="227" t="str">
        <f>IF(F175="","",Tabla1[[#This Row],[sem 01]]&amp;Tabla1[[#This Row],[sem 02]]&amp;Tabla1[[#This Row],[sem 03]])</f>
        <v/>
      </c>
      <c r="BE175" s="228" t="str">
        <f>IF(TRIM(F175)="","",$B$1&amp;"-"&amp;SUBSTITUTE(Tabla1[[#This Row],[Mes Inscrito]]," ","")&amp;"-"&amp;SUBSTITUTE(Tabla1[[#This Row],[Dia de clases Inscrito]]," ","")&amp;"-"&amp;SUBSTITUTE(Tabla1[[#This Row],[Horario Inscrito]]," ","")&amp;"-"&amp;Tabla1[[#This Row],[Fecha Inicio grupo]])</f>
        <v/>
      </c>
      <c r="BF175" s="241" t="str">
        <f>IF(F175="","",Tabla1[[#This Row],[Curso]])</f>
        <v/>
      </c>
      <c r="BG175" s="242" t="str">
        <f>+IF(TRIM(F175)="","",$B$1&amp;"-"&amp;TRIM(Tabla1[[#This Row],[Mes Inscrito]])&amp;"-"&amp;TRIM(Tabla1[[#This Row],[Dia de clases Inscrito]])&amp;"-"&amp;TRIM(Tabla1[[#This Row],[Horario Inscrito]])&amp;"-"&amp;TRIM(Tabla1[[#This Row],[Fecha Inicio grupo]])&amp;"-"&amp;TRIM(Tabla1[[#This Row],[Tipo Incrito]]))</f>
        <v/>
      </c>
      <c r="BH175" s="299" t="str">
        <f>IF(F175="","",OR(IFERROR(SEARCH("CG",Tabla1[[#This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5" s="300" t="str">
        <f>IF(F175&lt;&gt;"",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5" s="300" t="str">
        <f>IF(F175&lt;&gt;"",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5" s="300" t="str">
        <f>IF(Tabla1[[#This Row],[Fecha Inicio grupo]]="","",IFERROR(VLOOKUP(Tabla1[[#This Row],[Mes de Alta como miembro]],Parámetros!$AM$2:$AN$16,2,0),"01/01/1900"))</f>
        <v/>
      </c>
    </row>
    <row r="176" spans="1:63" ht="14.45">
      <c r="A176" s="68">
        <v>169</v>
      </c>
      <c r="B176" s="29"/>
      <c r="C176" s="34"/>
      <c r="D176" s="42"/>
      <c r="E176" s="64"/>
      <c r="F176" s="45"/>
      <c r="G176" s="45"/>
      <c r="H176" s="158"/>
      <c r="I176" s="42"/>
      <c r="J176" s="28"/>
      <c r="K176" s="69"/>
      <c r="L176" s="68"/>
      <c r="M176" s="46"/>
      <c r="N176" s="232" t="str">
        <f ca="1">IF(Tabla1[[#This Row],[Fecha de nac]]="","",IF(Tabla1[[#This Row],[Fecha Finalización]] &gt;=TODAY(), DATEDIF(Tabla1[[#This Row],[Fecha de nac]],TODAY(),"y"), ROUNDDOWN((Tabla1[[#This Row],[Fecha Finalización]] -Tabla1[[#This Row],[Fecha de nac]])/365,0)))</f>
        <v/>
      </c>
      <c r="O176" s="163"/>
      <c r="P176" s="34"/>
      <c r="Q176" s="67"/>
      <c r="R176" s="67"/>
      <c r="S176" s="67"/>
      <c r="T176" s="67"/>
      <c r="U176" s="234" t="str">
        <f>IF(F176="","",Tabla1[[#This Row],[Fecha Inicio grupo]]+3*7-7)</f>
        <v/>
      </c>
      <c r="V176" s="235" t="str">
        <f>IF(F176="","",EDATE(Tabla1[[#This Row],[Fecha Inicio grupo]],3))</f>
        <v/>
      </c>
      <c r="W176" s="29"/>
      <c r="X176" s="29"/>
      <c r="Y176" s="72"/>
      <c r="Z176" s="72"/>
      <c r="AA176" s="72"/>
      <c r="AB176" s="72"/>
      <c r="AC176" s="72"/>
      <c r="AD176" s="72"/>
      <c r="AE176" s="72"/>
      <c r="AF176" s="72"/>
      <c r="AG176" s="72"/>
      <c r="AH176" s="72"/>
      <c r="AI176" s="72"/>
      <c r="AJ176" s="72"/>
      <c r="AK176" s="72"/>
      <c r="AL176" s="72"/>
      <c r="AM176" s="72"/>
      <c r="AN176" s="72"/>
      <c r="AO176" s="139"/>
      <c r="AP176" s="236" t="str">
        <f>IF(F176="","",IFERROR(VLOOKUP(SUBSTITUTE(SUBSTITUTE(Tabla1[[#This Row],[Uso Sistemas]],"T","P"),"N","F"),Parámetros!$M$2:$N$17,2,0),"Completar hasta 3ra sem. para evaluar a Probacionista"))</f>
        <v/>
      </c>
      <c r="AQ176" s="39"/>
      <c r="AR176" s="39"/>
      <c r="AS176" s="39"/>
      <c r="AT176" s="28"/>
      <c r="AU176" s="55"/>
      <c r="AV176" s="55"/>
      <c r="AW176" s="55"/>
      <c r="AX176" s="238" t="str">
        <f>IF(V176="","",EOMONTH(EDATE(Tabla1[[#This Row],[Fecha Finalización]],2),0))</f>
        <v/>
      </c>
      <c r="AY176" s="39"/>
      <c r="AZ176" s="239" t="str">
        <f>IF(V176="","",EOMONTH(EDATE(Tabla1[[#This Row],[Fecha Finalización]],3),0))</f>
        <v/>
      </c>
      <c r="BA176" s="39"/>
      <c r="BB176" s="39"/>
      <c r="BC176" s="229"/>
      <c r="BD176" s="227" t="str">
        <f>IF(F176="","",Tabla1[[#This Row],[sem 01]]&amp;Tabla1[[#This Row],[sem 02]]&amp;Tabla1[[#This Row],[sem 03]])</f>
        <v/>
      </c>
      <c r="BE176" s="228" t="str">
        <f>IF(TRIM(F176)="","",$B$1&amp;"-"&amp;SUBSTITUTE(Tabla1[[#This Row],[Mes Inscrito]]," ","")&amp;"-"&amp;SUBSTITUTE(Tabla1[[#This Row],[Dia de clases Inscrito]]," ","")&amp;"-"&amp;SUBSTITUTE(Tabla1[[#This Row],[Horario Inscrito]]," ","")&amp;"-"&amp;Tabla1[[#This Row],[Fecha Inicio grupo]])</f>
        <v/>
      </c>
      <c r="BF176" s="241" t="str">
        <f>IF(F176="","",Tabla1[[#This Row],[Curso]])</f>
        <v/>
      </c>
      <c r="BG176" s="242" t="str">
        <f>+IF(TRIM(F176)="","",$B$1&amp;"-"&amp;TRIM(Tabla1[[#This Row],[Mes Inscrito]])&amp;"-"&amp;TRIM(Tabla1[[#This Row],[Dia de clases Inscrito]])&amp;"-"&amp;TRIM(Tabla1[[#This Row],[Horario Inscrito]])&amp;"-"&amp;TRIM(Tabla1[[#This Row],[Fecha Inicio grupo]])&amp;"-"&amp;TRIM(Tabla1[[#This Row],[Tipo Incrito]]))</f>
        <v/>
      </c>
      <c r="BH176" s="299" t="str">
        <f>IF(F176="","",OR(IFERROR(SEARCH("CG",Tabla1[[#This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6" s="300" t="str">
        <f>IF(F176&lt;&gt;"",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6" s="300" t="str">
        <f>IF(F176&lt;&gt;"",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6" s="300" t="str">
        <f>IF(Tabla1[[#This Row],[Fecha Inicio grupo]]="","",IFERROR(VLOOKUP(Tabla1[[#This Row],[Mes de Alta como miembro]],Parámetros!$AM$2:$AN$16,2,0),"01/01/1900"))</f>
        <v/>
      </c>
    </row>
    <row r="177" spans="1:63" ht="14.45">
      <c r="A177" s="68">
        <v>170</v>
      </c>
      <c r="B177" s="29"/>
      <c r="C177" s="34"/>
      <c r="D177" s="42"/>
      <c r="E177" s="64"/>
      <c r="F177" s="45"/>
      <c r="G177" s="45"/>
      <c r="H177" s="158"/>
      <c r="I177" s="42"/>
      <c r="J177" s="28"/>
      <c r="K177" s="69"/>
      <c r="L177" s="68"/>
      <c r="M177" s="46"/>
      <c r="N177" s="232" t="str">
        <f ca="1">IF(Tabla1[[#This Row],[Fecha de nac]]="","",IF(Tabla1[[#This Row],[Fecha Finalización]] &gt;=TODAY(), DATEDIF(Tabla1[[#This Row],[Fecha de nac]],TODAY(),"y"), ROUNDDOWN((Tabla1[[#This Row],[Fecha Finalización]] -Tabla1[[#This Row],[Fecha de nac]])/365,0)))</f>
        <v/>
      </c>
      <c r="O177" s="163"/>
      <c r="P177" s="34"/>
      <c r="Q177" s="67"/>
      <c r="R177" s="67"/>
      <c r="S177" s="67"/>
      <c r="T177" s="67"/>
      <c r="U177" s="234" t="str">
        <f>IF(F177="","",Tabla1[[#This Row],[Fecha Inicio grupo]]+3*7-7)</f>
        <v/>
      </c>
      <c r="V177" s="235" t="str">
        <f>IF(F177="","",EDATE(Tabla1[[#This Row],[Fecha Inicio grupo]],3))</f>
        <v/>
      </c>
      <c r="W177" s="29"/>
      <c r="X177" s="29"/>
      <c r="Y177" s="72"/>
      <c r="Z177" s="72"/>
      <c r="AA177" s="72"/>
      <c r="AB177" s="72"/>
      <c r="AC177" s="72"/>
      <c r="AD177" s="72"/>
      <c r="AE177" s="72"/>
      <c r="AF177" s="72"/>
      <c r="AG177" s="72"/>
      <c r="AH177" s="72"/>
      <c r="AI177" s="72"/>
      <c r="AJ177" s="72"/>
      <c r="AK177" s="72"/>
      <c r="AL177" s="72"/>
      <c r="AM177" s="72"/>
      <c r="AN177" s="72"/>
      <c r="AO177" s="139"/>
      <c r="AP177" s="236" t="str">
        <f>IF(F177="","",IFERROR(VLOOKUP(SUBSTITUTE(SUBSTITUTE(Tabla1[[#This Row],[Uso Sistemas]],"T","P"),"N","F"),Parámetros!$M$2:$N$17,2,0),"Completar hasta 3ra sem. para evaluar a Probacionista"))</f>
        <v/>
      </c>
      <c r="AQ177" s="39"/>
      <c r="AR177" s="39"/>
      <c r="AS177" s="39"/>
      <c r="AT177" s="28"/>
      <c r="AU177" s="55"/>
      <c r="AV177" s="55"/>
      <c r="AW177" s="55"/>
      <c r="AX177" s="238" t="str">
        <f>IF(V177="","",EOMONTH(EDATE(Tabla1[[#This Row],[Fecha Finalización]],2),0))</f>
        <v/>
      </c>
      <c r="AY177" s="39"/>
      <c r="AZ177" s="239" t="str">
        <f>IF(V177="","",EOMONTH(EDATE(Tabla1[[#This Row],[Fecha Finalización]],3),0))</f>
        <v/>
      </c>
      <c r="BA177" s="39"/>
      <c r="BB177" s="39"/>
      <c r="BC177" s="229"/>
      <c r="BD177" s="227" t="str">
        <f>IF(F177="","",Tabla1[[#This Row],[sem 01]]&amp;Tabla1[[#This Row],[sem 02]]&amp;Tabla1[[#This Row],[sem 03]])</f>
        <v/>
      </c>
      <c r="BE177" s="228" t="str">
        <f>IF(TRIM(F177)="","",$B$1&amp;"-"&amp;SUBSTITUTE(Tabla1[[#This Row],[Mes Inscrito]]," ","")&amp;"-"&amp;SUBSTITUTE(Tabla1[[#This Row],[Dia de clases Inscrito]]," ","")&amp;"-"&amp;SUBSTITUTE(Tabla1[[#This Row],[Horario Inscrito]]," ","")&amp;"-"&amp;Tabla1[[#This Row],[Fecha Inicio grupo]])</f>
        <v/>
      </c>
      <c r="BF177" s="241" t="str">
        <f>IF(F177="","",Tabla1[[#This Row],[Curso]])</f>
        <v/>
      </c>
      <c r="BG177" s="242" t="str">
        <f>+IF(TRIM(F177)="","",$B$1&amp;"-"&amp;TRIM(Tabla1[[#This Row],[Mes Inscrito]])&amp;"-"&amp;TRIM(Tabla1[[#This Row],[Dia de clases Inscrito]])&amp;"-"&amp;TRIM(Tabla1[[#This Row],[Horario Inscrito]])&amp;"-"&amp;TRIM(Tabla1[[#This Row],[Fecha Inicio grupo]])&amp;"-"&amp;TRIM(Tabla1[[#This Row],[Tipo Incrito]]))</f>
        <v/>
      </c>
      <c r="BH177" s="299" t="str">
        <f>IF(F177="","",OR(IFERROR(SEARCH("CG",Tabla1[[#This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7" s="300" t="str">
        <f>IF(F177&lt;&gt;"",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7" s="300" t="str">
        <f>IF(F177&lt;&gt;"",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7" s="300" t="str">
        <f>IF(Tabla1[[#This Row],[Fecha Inicio grupo]]="","",IFERROR(VLOOKUP(Tabla1[[#This Row],[Mes de Alta como miembro]],Parámetros!$AM$2:$AN$16,2,0),"01/01/1900"))</f>
        <v/>
      </c>
    </row>
    <row r="178" spans="1:63" ht="14.45">
      <c r="A178" s="68">
        <v>171</v>
      </c>
      <c r="B178" s="29"/>
      <c r="C178" s="34"/>
      <c r="D178" s="42"/>
      <c r="E178" s="64"/>
      <c r="F178" s="45"/>
      <c r="G178" s="45"/>
      <c r="H178" s="158"/>
      <c r="I178" s="42"/>
      <c r="J178" s="28"/>
      <c r="K178" s="69"/>
      <c r="L178" s="68"/>
      <c r="M178" s="46"/>
      <c r="N178" s="232" t="str">
        <f ca="1">IF(Tabla1[[#This Row],[Fecha de nac]]="","",IF(Tabla1[[#This Row],[Fecha Finalización]] &gt;=TODAY(), DATEDIF(Tabla1[[#This Row],[Fecha de nac]],TODAY(),"y"), ROUNDDOWN((Tabla1[[#This Row],[Fecha Finalización]] -Tabla1[[#This Row],[Fecha de nac]])/365,0)))</f>
        <v/>
      </c>
      <c r="O178" s="163"/>
      <c r="P178" s="34"/>
      <c r="Q178" s="67"/>
      <c r="R178" s="67"/>
      <c r="S178" s="67"/>
      <c r="T178" s="67"/>
      <c r="U178" s="234" t="str">
        <f>IF(F178="","",Tabla1[[#This Row],[Fecha Inicio grupo]]+3*7-7)</f>
        <v/>
      </c>
      <c r="V178" s="235" t="str">
        <f>IF(F178="","",EDATE(Tabla1[[#This Row],[Fecha Inicio grupo]],3))</f>
        <v/>
      </c>
      <c r="W178" s="29"/>
      <c r="X178" s="29"/>
      <c r="Y178" s="72"/>
      <c r="Z178" s="72"/>
      <c r="AA178" s="72"/>
      <c r="AB178" s="72"/>
      <c r="AC178" s="72"/>
      <c r="AD178" s="72"/>
      <c r="AE178" s="72"/>
      <c r="AF178" s="72"/>
      <c r="AG178" s="72"/>
      <c r="AH178" s="72"/>
      <c r="AI178" s="72"/>
      <c r="AJ178" s="72"/>
      <c r="AK178" s="72"/>
      <c r="AL178" s="72"/>
      <c r="AM178" s="72"/>
      <c r="AN178" s="72"/>
      <c r="AO178" s="139"/>
      <c r="AP178" s="236" t="str">
        <f>IF(F178="","",IFERROR(VLOOKUP(SUBSTITUTE(SUBSTITUTE(Tabla1[[#This Row],[Uso Sistemas]],"T","P"),"N","F"),Parámetros!$M$2:$N$17,2,0),"Completar hasta 3ra sem. para evaluar a Probacionista"))</f>
        <v/>
      </c>
      <c r="AQ178" s="39"/>
      <c r="AR178" s="39"/>
      <c r="AS178" s="39"/>
      <c r="AT178" s="28"/>
      <c r="AU178" s="55"/>
      <c r="AV178" s="55"/>
      <c r="AW178" s="55"/>
      <c r="AX178" s="238" t="str">
        <f>IF(V178="","",EOMONTH(EDATE(Tabla1[[#This Row],[Fecha Finalización]],2),0))</f>
        <v/>
      </c>
      <c r="AY178" s="39"/>
      <c r="AZ178" s="239" t="str">
        <f>IF(V178="","",EOMONTH(EDATE(Tabla1[[#This Row],[Fecha Finalización]],3),0))</f>
        <v/>
      </c>
      <c r="BA178" s="39"/>
      <c r="BB178" s="39"/>
      <c r="BC178" s="229"/>
      <c r="BD178" s="227" t="str">
        <f>IF(F178="","",Tabla1[[#This Row],[sem 01]]&amp;Tabla1[[#This Row],[sem 02]]&amp;Tabla1[[#This Row],[sem 03]])</f>
        <v/>
      </c>
      <c r="BE178" s="228" t="str">
        <f>IF(TRIM(F178)="","",$B$1&amp;"-"&amp;SUBSTITUTE(Tabla1[[#This Row],[Mes Inscrito]]," ","")&amp;"-"&amp;SUBSTITUTE(Tabla1[[#This Row],[Dia de clases Inscrito]]," ","")&amp;"-"&amp;SUBSTITUTE(Tabla1[[#This Row],[Horario Inscrito]]," ","")&amp;"-"&amp;Tabla1[[#This Row],[Fecha Inicio grupo]])</f>
        <v/>
      </c>
      <c r="BF178" s="241" t="str">
        <f>IF(F178="","",Tabla1[[#This Row],[Curso]])</f>
        <v/>
      </c>
      <c r="BG178" s="242" t="str">
        <f>+IF(TRIM(F178)="","",$B$1&amp;"-"&amp;TRIM(Tabla1[[#This Row],[Mes Inscrito]])&amp;"-"&amp;TRIM(Tabla1[[#This Row],[Dia de clases Inscrito]])&amp;"-"&amp;TRIM(Tabla1[[#This Row],[Horario Inscrito]])&amp;"-"&amp;TRIM(Tabla1[[#This Row],[Fecha Inicio grupo]])&amp;"-"&amp;TRIM(Tabla1[[#This Row],[Tipo Incrito]]))</f>
        <v/>
      </c>
      <c r="BH178" s="299" t="str">
        <f>IF(F178="","",OR(IFERROR(SEARCH("CG",Tabla1[[#This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8" s="300" t="str">
        <f>IF(F178&lt;&gt;"",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8" s="300" t="str">
        <f>IF(F178&lt;&gt;"",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8" s="300" t="str">
        <f>IF(Tabla1[[#This Row],[Fecha Inicio grupo]]="","",IFERROR(VLOOKUP(Tabla1[[#This Row],[Mes de Alta como miembro]],Parámetros!$AM$2:$AN$16,2,0),"01/01/1900"))</f>
        <v/>
      </c>
    </row>
    <row r="179" spans="1:63" ht="14.45">
      <c r="A179" s="68">
        <v>172</v>
      </c>
      <c r="B179" s="29"/>
      <c r="C179" s="34"/>
      <c r="D179" s="42"/>
      <c r="E179" s="64"/>
      <c r="F179" s="45"/>
      <c r="G179" s="45"/>
      <c r="H179" s="158"/>
      <c r="I179" s="42"/>
      <c r="J179" s="28"/>
      <c r="K179" s="69"/>
      <c r="L179" s="68"/>
      <c r="M179" s="46"/>
      <c r="N179" s="232" t="str">
        <f ca="1">IF(Tabla1[[#This Row],[Fecha de nac]]="","",IF(Tabla1[[#This Row],[Fecha Finalización]] &gt;=TODAY(), DATEDIF(Tabla1[[#This Row],[Fecha de nac]],TODAY(),"y"), ROUNDDOWN((Tabla1[[#This Row],[Fecha Finalización]] -Tabla1[[#This Row],[Fecha de nac]])/365,0)))</f>
        <v/>
      </c>
      <c r="O179" s="163"/>
      <c r="P179" s="34"/>
      <c r="Q179" s="67"/>
      <c r="R179" s="67"/>
      <c r="S179" s="67"/>
      <c r="T179" s="67"/>
      <c r="U179" s="234" t="str">
        <f>IF(F179="","",Tabla1[[#This Row],[Fecha Inicio grupo]]+3*7-7)</f>
        <v/>
      </c>
      <c r="V179" s="235" t="str">
        <f>IF(F179="","",EDATE(Tabla1[[#This Row],[Fecha Inicio grupo]],3))</f>
        <v/>
      </c>
      <c r="W179" s="29"/>
      <c r="X179" s="29"/>
      <c r="Y179" s="72"/>
      <c r="Z179" s="72"/>
      <c r="AA179" s="72"/>
      <c r="AB179" s="72"/>
      <c r="AC179" s="72"/>
      <c r="AD179" s="72"/>
      <c r="AE179" s="72"/>
      <c r="AF179" s="72"/>
      <c r="AG179" s="72"/>
      <c r="AH179" s="72"/>
      <c r="AI179" s="72"/>
      <c r="AJ179" s="72"/>
      <c r="AK179" s="72"/>
      <c r="AL179" s="72"/>
      <c r="AM179" s="72"/>
      <c r="AN179" s="72"/>
      <c r="AO179" s="139"/>
      <c r="AP179" s="236" t="str">
        <f>IF(F179="","",IFERROR(VLOOKUP(SUBSTITUTE(SUBSTITUTE(Tabla1[[#This Row],[Uso Sistemas]],"T","P"),"N","F"),Parámetros!$M$2:$N$17,2,0),"Completar hasta 3ra sem. para evaluar a Probacionista"))</f>
        <v/>
      </c>
      <c r="AQ179" s="39"/>
      <c r="AR179" s="39"/>
      <c r="AS179" s="39"/>
      <c r="AT179" s="28"/>
      <c r="AU179" s="55"/>
      <c r="AV179" s="55"/>
      <c r="AW179" s="55"/>
      <c r="AX179" s="238" t="str">
        <f>IF(V179="","",EOMONTH(EDATE(Tabla1[[#This Row],[Fecha Finalización]],2),0))</f>
        <v/>
      </c>
      <c r="AY179" s="39"/>
      <c r="AZ179" s="239" t="str">
        <f>IF(V179="","",EOMONTH(EDATE(Tabla1[[#This Row],[Fecha Finalización]],3),0))</f>
        <v/>
      </c>
      <c r="BA179" s="39"/>
      <c r="BB179" s="39"/>
      <c r="BC179" s="229"/>
      <c r="BD179" s="227" t="str">
        <f>IF(F179="","",Tabla1[[#This Row],[sem 01]]&amp;Tabla1[[#This Row],[sem 02]]&amp;Tabla1[[#This Row],[sem 03]])</f>
        <v/>
      </c>
      <c r="BE179" s="228" t="str">
        <f>IF(TRIM(F179)="","",$B$1&amp;"-"&amp;SUBSTITUTE(Tabla1[[#This Row],[Mes Inscrito]]," ","")&amp;"-"&amp;SUBSTITUTE(Tabla1[[#This Row],[Dia de clases Inscrito]]," ","")&amp;"-"&amp;SUBSTITUTE(Tabla1[[#This Row],[Horario Inscrito]]," ","")&amp;"-"&amp;Tabla1[[#This Row],[Fecha Inicio grupo]])</f>
        <v/>
      </c>
      <c r="BF179" s="241" t="str">
        <f>IF(F179="","",Tabla1[[#This Row],[Curso]])</f>
        <v/>
      </c>
      <c r="BG179" s="242" t="str">
        <f>+IF(TRIM(F179)="","",$B$1&amp;"-"&amp;TRIM(Tabla1[[#This Row],[Mes Inscrito]])&amp;"-"&amp;TRIM(Tabla1[[#This Row],[Dia de clases Inscrito]])&amp;"-"&amp;TRIM(Tabla1[[#This Row],[Horario Inscrito]])&amp;"-"&amp;TRIM(Tabla1[[#This Row],[Fecha Inicio grupo]])&amp;"-"&amp;TRIM(Tabla1[[#This Row],[Tipo Incrito]]))</f>
        <v/>
      </c>
      <c r="BH179" s="299" t="str">
        <f>IF(F179="","",OR(IFERROR(SEARCH("CG",Tabla1[[#This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9" s="300" t="str">
        <f>IF(F179&lt;&gt;"",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9" s="300" t="str">
        <f>IF(F179&lt;&gt;"",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9" s="300" t="str">
        <f>IF(Tabla1[[#This Row],[Fecha Inicio grupo]]="","",IFERROR(VLOOKUP(Tabla1[[#This Row],[Mes de Alta como miembro]],Parámetros!$AM$2:$AN$16,2,0),"01/01/1900"))</f>
        <v/>
      </c>
    </row>
    <row r="180" spans="1:63" ht="14.45">
      <c r="A180" s="68">
        <v>173</v>
      </c>
      <c r="B180" s="29"/>
      <c r="C180" s="34"/>
      <c r="D180" s="42"/>
      <c r="E180" s="64"/>
      <c r="F180" s="45"/>
      <c r="G180" s="45"/>
      <c r="H180" s="158"/>
      <c r="I180" s="42"/>
      <c r="J180" s="28"/>
      <c r="K180" s="69"/>
      <c r="L180" s="68"/>
      <c r="M180" s="46"/>
      <c r="N180" s="232" t="str">
        <f ca="1">IF(Tabla1[[#This Row],[Fecha de nac]]="","",IF(Tabla1[[#This Row],[Fecha Finalización]] &gt;=TODAY(), DATEDIF(Tabla1[[#This Row],[Fecha de nac]],TODAY(),"y"), ROUNDDOWN((Tabla1[[#This Row],[Fecha Finalización]] -Tabla1[[#This Row],[Fecha de nac]])/365,0)))</f>
        <v/>
      </c>
      <c r="O180" s="163"/>
      <c r="P180" s="34"/>
      <c r="Q180" s="67"/>
      <c r="R180" s="67"/>
      <c r="S180" s="67"/>
      <c r="T180" s="67"/>
      <c r="U180" s="234" t="str">
        <f>IF(F180="","",Tabla1[[#This Row],[Fecha Inicio grupo]]+3*7-7)</f>
        <v/>
      </c>
      <c r="V180" s="235" t="str">
        <f>IF(F180="","",EDATE(Tabla1[[#This Row],[Fecha Inicio grupo]],3))</f>
        <v/>
      </c>
      <c r="W180" s="29"/>
      <c r="X180" s="29"/>
      <c r="Y180" s="72"/>
      <c r="Z180" s="72"/>
      <c r="AA180" s="72"/>
      <c r="AB180" s="72"/>
      <c r="AC180" s="72"/>
      <c r="AD180" s="72"/>
      <c r="AE180" s="72"/>
      <c r="AF180" s="72"/>
      <c r="AG180" s="72"/>
      <c r="AH180" s="72"/>
      <c r="AI180" s="72"/>
      <c r="AJ180" s="72"/>
      <c r="AK180" s="72"/>
      <c r="AL180" s="72"/>
      <c r="AM180" s="72"/>
      <c r="AN180" s="72"/>
      <c r="AO180" s="139"/>
      <c r="AP180" s="236" t="str">
        <f>IF(F180="","",IFERROR(VLOOKUP(SUBSTITUTE(SUBSTITUTE(Tabla1[[#This Row],[Uso Sistemas]],"T","P"),"N","F"),Parámetros!$M$2:$N$17,2,0),"Completar hasta 3ra sem. para evaluar a Probacionista"))</f>
        <v/>
      </c>
      <c r="AQ180" s="39"/>
      <c r="AR180" s="39"/>
      <c r="AS180" s="39"/>
      <c r="AT180" s="28"/>
      <c r="AU180" s="55"/>
      <c r="AV180" s="55"/>
      <c r="AW180" s="55"/>
      <c r="AX180" s="238" t="str">
        <f>IF(V180="","",EOMONTH(EDATE(Tabla1[[#This Row],[Fecha Finalización]],2),0))</f>
        <v/>
      </c>
      <c r="AY180" s="39"/>
      <c r="AZ180" s="239" t="str">
        <f>IF(V180="","",EOMONTH(EDATE(Tabla1[[#This Row],[Fecha Finalización]],3),0))</f>
        <v/>
      </c>
      <c r="BA180" s="39"/>
      <c r="BB180" s="39"/>
      <c r="BC180" s="229"/>
      <c r="BD180" s="227" t="str">
        <f>IF(F180="","",Tabla1[[#This Row],[sem 01]]&amp;Tabla1[[#This Row],[sem 02]]&amp;Tabla1[[#This Row],[sem 03]])</f>
        <v/>
      </c>
      <c r="BE180" s="228" t="str">
        <f>IF(TRIM(F180)="","",$B$1&amp;"-"&amp;SUBSTITUTE(Tabla1[[#This Row],[Mes Inscrito]]," ","")&amp;"-"&amp;SUBSTITUTE(Tabla1[[#This Row],[Dia de clases Inscrito]]," ","")&amp;"-"&amp;SUBSTITUTE(Tabla1[[#This Row],[Horario Inscrito]]," ","")&amp;"-"&amp;Tabla1[[#This Row],[Fecha Inicio grupo]])</f>
        <v/>
      </c>
      <c r="BF180" s="241" t="str">
        <f>IF(F180="","",Tabla1[[#This Row],[Curso]])</f>
        <v/>
      </c>
      <c r="BG180" s="242" t="str">
        <f>+IF(TRIM(F180)="","",$B$1&amp;"-"&amp;TRIM(Tabla1[[#This Row],[Mes Inscrito]])&amp;"-"&amp;TRIM(Tabla1[[#This Row],[Dia de clases Inscrito]])&amp;"-"&amp;TRIM(Tabla1[[#This Row],[Horario Inscrito]])&amp;"-"&amp;TRIM(Tabla1[[#This Row],[Fecha Inicio grupo]])&amp;"-"&amp;TRIM(Tabla1[[#This Row],[Tipo Incrito]]))</f>
        <v/>
      </c>
      <c r="BH180" s="299" t="str">
        <f>IF(F180="","",OR(IFERROR(SEARCH("CG",Tabla1[[#This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0" s="300" t="str">
        <f>IF(F180&lt;&gt;"",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0" s="300" t="str">
        <f>IF(F180&lt;&gt;"",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0" s="300" t="str">
        <f>IF(Tabla1[[#This Row],[Fecha Inicio grupo]]="","",IFERROR(VLOOKUP(Tabla1[[#This Row],[Mes de Alta como miembro]],Parámetros!$AM$2:$AN$16,2,0),"01/01/1900"))</f>
        <v/>
      </c>
    </row>
    <row r="181" spans="1:63" ht="14.45">
      <c r="A181" s="68">
        <v>174</v>
      </c>
      <c r="B181" s="29"/>
      <c r="C181" s="34"/>
      <c r="D181" s="42"/>
      <c r="E181" s="64"/>
      <c r="F181" s="45"/>
      <c r="G181" s="45"/>
      <c r="H181" s="158"/>
      <c r="I181" s="42"/>
      <c r="J181" s="28"/>
      <c r="K181" s="69"/>
      <c r="L181" s="68"/>
      <c r="M181" s="46"/>
      <c r="N181" s="232" t="str">
        <f ca="1">IF(Tabla1[[#This Row],[Fecha de nac]]="","",IF(Tabla1[[#This Row],[Fecha Finalización]] &gt;=TODAY(), DATEDIF(Tabla1[[#This Row],[Fecha de nac]],TODAY(),"y"), ROUNDDOWN((Tabla1[[#This Row],[Fecha Finalización]] -Tabla1[[#This Row],[Fecha de nac]])/365,0)))</f>
        <v/>
      </c>
      <c r="O181" s="163"/>
      <c r="P181" s="34"/>
      <c r="Q181" s="67"/>
      <c r="R181" s="67"/>
      <c r="S181" s="67"/>
      <c r="T181" s="67"/>
      <c r="U181" s="234" t="str">
        <f>IF(F181="","",Tabla1[[#This Row],[Fecha Inicio grupo]]+3*7-7)</f>
        <v/>
      </c>
      <c r="V181" s="235" t="str">
        <f>IF(F181="","",EDATE(Tabla1[[#This Row],[Fecha Inicio grupo]],3))</f>
        <v/>
      </c>
      <c r="W181" s="29"/>
      <c r="X181" s="29"/>
      <c r="Y181" s="72"/>
      <c r="Z181" s="72"/>
      <c r="AA181" s="72"/>
      <c r="AB181" s="72"/>
      <c r="AC181" s="72"/>
      <c r="AD181" s="72"/>
      <c r="AE181" s="72"/>
      <c r="AF181" s="72"/>
      <c r="AG181" s="72"/>
      <c r="AH181" s="72"/>
      <c r="AI181" s="72"/>
      <c r="AJ181" s="72"/>
      <c r="AK181" s="72"/>
      <c r="AL181" s="72"/>
      <c r="AM181" s="72"/>
      <c r="AN181" s="72"/>
      <c r="AO181" s="139"/>
      <c r="AP181" s="236" t="str">
        <f>IF(F181="","",IFERROR(VLOOKUP(SUBSTITUTE(SUBSTITUTE(Tabla1[[#This Row],[Uso Sistemas]],"T","P"),"N","F"),Parámetros!$M$2:$N$17,2,0),"Completar hasta 3ra sem. para evaluar a Probacionista"))</f>
        <v/>
      </c>
      <c r="AQ181" s="39"/>
      <c r="AR181" s="39"/>
      <c r="AS181" s="39"/>
      <c r="AT181" s="28"/>
      <c r="AU181" s="55"/>
      <c r="AV181" s="55"/>
      <c r="AW181" s="55"/>
      <c r="AX181" s="238" t="str">
        <f>IF(V181="","",EOMONTH(EDATE(Tabla1[[#This Row],[Fecha Finalización]],2),0))</f>
        <v/>
      </c>
      <c r="AY181" s="39"/>
      <c r="AZ181" s="239" t="str">
        <f>IF(V181="","",EOMONTH(EDATE(Tabla1[[#This Row],[Fecha Finalización]],3),0))</f>
        <v/>
      </c>
      <c r="BA181" s="39"/>
      <c r="BB181" s="39"/>
      <c r="BC181" s="229"/>
      <c r="BD181" s="227" t="str">
        <f>IF(F181="","",Tabla1[[#This Row],[sem 01]]&amp;Tabla1[[#This Row],[sem 02]]&amp;Tabla1[[#This Row],[sem 03]])</f>
        <v/>
      </c>
      <c r="BE181" s="228" t="str">
        <f>IF(TRIM(F181)="","",$B$1&amp;"-"&amp;SUBSTITUTE(Tabla1[[#This Row],[Mes Inscrito]]," ","")&amp;"-"&amp;SUBSTITUTE(Tabla1[[#This Row],[Dia de clases Inscrito]]," ","")&amp;"-"&amp;SUBSTITUTE(Tabla1[[#This Row],[Horario Inscrito]]," ","")&amp;"-"&amp;Tabla1[[#This Row],[Fecha Inicio grupo]])</f>
        <v/>
      </c>
      <c r="BF181" s="241" t="str">
        <f>IF(F181="","",Tabla1[[#This Row],[Curso]])</f>
        <v/>
      </c>
      <c r="BG181" s="242" t="str">
        <f>+IF(TRIM(F181)="","",$B$1&amp;"-"&amp;TRIM(Tabla1[[#This Row],[Mes Inscrito]])&amp;"-"&amp;TRIM(Tabla1[[#This Row],[Dia de clases Inscrito]])&amp;"-"&amp;TRIM(Tabla1[[#This Row],[Horario Inscrito]])&amp;"-"&amp;TRIM(Tabla1[[#This Row],[Fecha Inicio grupo]])&amp;"-"&amp;TRIM(Tabla1[[#This Row],[Tipo Incrito]]))</f>
        <v/>
      </c>
      <c r="BH181" s="299" t="str">
        <f>IF(F181="","",OR(IFERROR(SEARCH("CG",Tabla1[[#This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1" s="300" t="str">
        <f>IF(F181&lt;&gt;"",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1" s="300" t="str">
        <f>IF(F181&lt;&gt;"",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1" s="300" t="str">
        <f>IF(Tabla1[[#This Row],[Fecha Inicio grupo]]="","",IFERROR(VLOOKUP(Tabla1[[#This Row],[Mes de Alta como miembro]],Parámetros!$AM$2:$AN$16,2,0),"01/01/1900"))</f>
        <v/>
      </c>
    </row>
    <row r="182" spans="1:63" ht="14.45">
      <c r="A182" s="68">
        <v>175</v>
      </c>
      <c r="B182" s="29"/>
      <c r="C182" s="34"/>
      <c r="D182" s="42"/>
      <c r="E182" s="64"/>
      <c r="F182" s="45"/>
      <c r="G182" s="45"/>
      <c r="H182" s="158"/>
      <c r="I182" s="42"/>
      <c r="J182" s="28"/>
      <c r="K182" s="69"/>
      <c r="L182" s="68"/>
      <c r="M182" s="46"/>
      <c r="N182" s="232" t="str">
        <f ca="1">IF(Tabla1[[#This Row],[Fecha de nac]]="","",IF(Tabla1[[#This Row],[Fecha Finalización]] &gt;=TODAY(), DATEDIF(Tabla1[[#This Row],[Fecha de nac]],TODAY(),"y"), ROUNDDOWN((Tabla1[[#This Row],[Fecha Finalización]] -Tabla1[[#This Row],[Fecha de nac]])/365,0)))</f>
        <v/>
      </c>
      <c r="O182" s="163"/>
      <c r="P182" s="34"/>
      <c r="Q182" s="67"/>
      <c r="R182" s="67"/>
      <c r="S182" s="67"/>
      <c r="T182" s="67"/>
      <c r="U182" s="234" t="str">
        <f>IF(F182="","",Tabla1[[#This Row],[Fecha Inicio grupo]]+3*7-7)</f>
        <v/>
      </c>
      <c r="V182" s="235" t="str">
        <f>IF(F182="","",EDATE(Tabla1[[#This Row],[Fecha Inicio grupo]],3))</f>
        <v/>
      </c>
      <c r="W182" s="29"/>
      <c r="X182" s="29"/>
      <c r="Y182" s="72"/>
      <c r="Z182" s="72"/>
      <c r="AA182" s="72"/>
      <c r="AB182" s="72"/>
      <c r="AC182" s="72"/>
      <c r="AD182" s="72"/>
      <c r="AE182" s="72"/>
      <c r="AF182" s="72"/>
      <c r="AG182" s="72"/>
      <c r="AH182" s="72"/>
      <c r="AI182" s="72"/>
      <c r="AJ182" s="72"/>
      <c r="AK182" s="72"/>
      <c r="AL182" s="72"/>
      <c r="AM182" s="72"/>
      <c r="AN182" s="72"/>
      <c r="AO182" s="139"/>
      <c r="AP182" s="236" t="str">
        <f>IF(F182="","",IFERROR(VLOOKUP(SUBSTITUTE(SUBSTITUTE(Tabla1[[#This Row],[Uso Sistemas]],"T","P"),"N","F"),Parámetros!$M$2:$N$17,2,0),"Completar hasta 3ra sem. para evaluar a Probacionista"))</f>
        <v/>
      </c>
      <c r="AQ182" s="39"/>
      <c r="AR182" s="39"/>
      <c r="AS182" s="39"/>
      <c r="AT182" s="28"/>
      <c r="AU182" s="55"/>
      <c r="AV182" s="55"/>
      <c r="AW182" s="55"/>
      <c r="AX182" s="238" t="str">
        <f>IF(V182="","",EOMONTH(EDATE(Tabla1[[#This Row],[Fecha Finalización]],2),0))</f>
        <v/>
      </c>
      <c r="AY182" s="39"/>
      <c r="AZ182" s="239" t="str">
        <f>IF(V182="","",EOMONTH(EDATE(Tabla1[[#This Row],[Fecha Finalización]],3),0))</f>
        <v/>
      </c>
      <c r="BA182" s="39"/>
      <c r="BB182" s="39"/>
      <c r="BC182" s="229"/>
      <c r="BD182" s="227" t="str">
        <f>IF(F182="","",Tabla1[[#This Row],[sem 01]]&amp;Tabla1[[#This Row],[sem 02]]&amp;Tabla1[[#This Row],[sem 03]])</f>
        <v/>
      </c>
      <c r="BE182" s="228" t="str">
        <f>IF(TRIM(F182)="","",$B$1&amp;"-"&amp;SUBSTITUTE(Tabla1[[#This Row],[Mes Inscrito]]," ","")&amp;"-"&amp;SUBSTITUTE(Tabla1[[#This Row],[Dia de clases Inscrito]]," ","")&amp;"-"&amp;SUBSTITUTE(Tabla1[[#This Row],[Horario Inscrito]]," ","")&amp;"-"&amp;Tabla1[[#This Row],[Fecha Inicio grupo]])</f>
        <v/>
      </c>
      <c r="BF182" s="241" t="str">
        <f>IF(F182="","",Tabla1[[#This Row],[Curso]])</f>
        <v/>
      </c>
      <c r="BG182" s="242" t="str">
        <f>+IF(TRIM(F182)="","",$B$1&amp;"-"&amp;TRIM(Tabla1[[#This Row],[Mes Inscrito]])&amp;"-"&amp;TRIM(Tabla1[[#This Row],[Dia de clases Inscrito]])&amp;"-"&amp;TRIM(Tabla1[[#This Row],[Horario Inscrito]])&amp;"-"&amp;TRIM(Tabla1[[#This Row],[Fecha Inicio grupo]])&amp;"-"&amp;TRIM(Tabla1[[#This Row],[Tipo Incrito]]))</f>
        <v/>
      </c>
      <c r="BH182" s="299" t="str">
        <f>IF(F182="","",OR(IFERROR(SEARCH("CG",Tabla1[[#This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2" s="300" t="str">
        <f>IF(F182&lt;&gt;"",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2" s="300" t="str">
        <f>IF(F182&lt;&gt;"",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2" s="300" t="str">
        <f>IF(Tabla1[[#This Row],[Fecha Inicio grupo]]="","",IFERROR(VLOOKUP(Tabla1[[#This Row],[Mes de Alta como miembro]],Parámetros!$AM$2:$AN$16,2,0),"01/01/1900"))</f>
        <v/>
      </c>
    </row>
    <row r="183" spans="1:63" ht="14.45">
      <c r="A183" s="68">
        <v>176</v>
      </c>
      <c r="B183" s="29"/>
      <c r="C183" s="34"/>
      <c r="D183" s="42"/>
      <c r="E183" s="64"/>
      <c r="F183" s="45"/>
      <c r="G183" s="45"/>
      <c r="H183" s="158"/>
      <c r="I183" s="42"/>
      <c r="J183" s="28"/>
      <c r="K183" s="69"/>
      <c r="L183" s="68"/>
      <c r="M183" s="46"/>
      <c r="N183" s="232" t="str">
        <f ca="1">IF(Tabla1[[#This Row],[Fecha de nac]]="","",IF(Tabla1[[#This Row],[Fecha Finalización]] &gt;=TODAY(), DATEDIF(Tabla1[[#This Row],[Fecha de nac]],TODAY(),"y"), ROUNDDOWN((Tabla1[[#This Row],[Fecha Finalización]] -Tabla1[[#This Row],[Fecha de nac]])/365,0)))</f>
        <v/>
      </c>
      <c r="O183" s="163"/>
      <c r="P183" s="34"/>
      <c r="Q183" s="67"/>
      <c r="R183" s="67"/>
      <c r="S183" s="67"/>
      <c r="T183" s="67"/>
      <c r="U183" s="234" t="str">
        <f>IF(F183="","",Tabla1[[#This Row],[Fecha Inicio grupo]]+3*7-7)</f>
        <v/>
      </c>
      <c r="V183" s="235" t="str">
        <f>IF(F183="","",EDATE(Tabla1[[#This Row],[Fecha Inicio grupo]],3))</f>
        <v/>
      </c>
      <c r="W183" s="29"/>
      <c r="X183" s="29"/>
      <c r="Y183" s="72"/>
      <c r="Z183" s="72"/>
      <c r="AA183" s="72"/>
      <c r="AB183" s="72"/>
      <c r="AC183" s="72"/>
      <c r="AD183" s="72"/>
      <c r="AE183" s="72"/>
      <c r="AF183" s="72"/>
      <c r="AG183" s="72"/>
      <c r="AH183" s="72"/>
      <c r="AI183" s="72"/>
      <c r="AJ183" s="72"/>
      <c r="AK183" s="72"/>
      <c r="AL183" s="72"/>
      <c r="AM183" s="72"/>
      <c r="AN183" s="72"/>
      <c r="AO183" s="139"/>
      <c r="AP183" s="236" t="str">
        <f>IF(F183="","",IFERROR(VLOOKUP(SUBSTITUTE(SUBSTITUTE(Tabla1[[#This Row],[Uso Sistemas]],"T","P"),"N","F"),Parámetros!$M$2:$N$17,2,0),"Completar hasta 3ra sem. para evaluar a Probacionista"))</f>
        <v/>
      </c>
      <c r="AQ183" s="39"/>
      <c r="AR183" s="39"/>
      <c r="AS183" s="39"/>
      <c r="AT183" s="28"/>
      <c r="AU183" s="55"/>
      <c r="AV183" s="55"/>
      <c r="AW183" s="55"/>
      <c r="AX183" s="238" t="str">
        <f>IF(V183="","",EOMONTH(EDATE(Tabla1[[#This Row],[Fecha Finalización]],2),0))</f>
        <v/>
      </c>
      <c r="AY183" s="39"/>
      <c r="AZ183" s="239" t="str">
        <f>IF(V183="","",EOMONTH(EDATE(Tabla1[[#This Row],[Fecha Finalización]],3),0))</f>
        <v/>
      </c>
      <c r="BA183" s="39"/>
      <c r="BB183" s="39"/>
      <c r="BC183" s="229"/>
      <c r="BD183" s="227" t="str">
        <f>IF(F183="","",Tabla1[[#This Row],[sem 01]]&amp;Tabla1[[#This Row],[sem 02]]&amp;Tabla1[[#This Row],[sem 03]])</f>
        <v/>
      </c>
      <c r="BE183" s="228" t="str">
        <f>IF(TRIM(F183)="","",$B$1&amp;"-"&amp;SUBSTITUTE(Tabla1[[#This Row],[Mes Inscrito]]," ","")&amp;"-"&amp;SUBSTITUTE(Tabla1[[#This Row],[Dia de clases Inscrito]]," ","")&amp;"-"&amp;SUBSTITUTE(Tabla1[[#This Row],[Horario Inscrito]]," ","")&amp;"-"&amp;Tabla1[[#This Row],[Fecha Inicio grupo]])</f>
        <v/>
      </c>
      <c r="BF183" s="241" t="str">
        <f>IF(F183="","",Tabla1[[#This Row],[Curso]])</f>
        <v/>
      </c>
      <c r="BG183" s="242" t="str">
        <f>+IF(TRIM(F183)="","",$B$1&amp;"-"&amp;TRIM(Tabla1[[#This Row],[Mes Inscrito]])&amp;"-"&amp;TRIM(Tabla1[[#This Row],[Dia de clases Inscrito]])&amp;"-"&amp;TRIM(Tabla1[[#This Row],[Horario Inscrito]])&amp;"-"&amp;TRIM(Tabla1[[#This Row],[Fecha Inicio grupo]])&amp;"-"&amp;TRIM(Tabla1[[#This Row],[Tipo Incrito]]))</f>
        <v/>
      </c>
      <c r="BH183" s="299" t="str">
        <f>IF(F183="","",OR(IFERROR(SEARCH("CG",Tabla1[[#This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3" s="300" t="str">
        <f>IF(F183&lt;&gt;"",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3" s="300" t="str">
        <f>IF(F183&lt;&gt;"",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3" s="300" t="str">
        <f>IF(Tabla1[[#This Row],[Fecha Inicio grupo]]="","",IFERROR(VLOOKUP(Tabla1[[#This Row],[Mes de Alta como miembro]],Parámetros!$AM$2:$AN$16,2,0),"01/01/1900"))</f>
        <v/>
      </c>
    </row>
    <row r="184" spans="1:63" ht="14.45">
      <c r="A184" s="68">
        <v>177</v>
      </c>
      <c r="B184" s="29"/>
      <c r="C184" s="34"/>
      <c r="D184" s="42"/>
      <c r="E184" s="64"/>
      <c r="F184" s="45"/>
      <c r="G184" s="45"/>
      <c r="H184" s="158"/>
      <c r="I184" s="42"/>
      <c r="J184" s="28"/>
      <c r="K184" s="69"/>
      <c r="L184" s="68"/>
      <c r="M184" s="46"/>
      <c r="N184" s="232" t="str">
        <f ca="1">IF(Tabla1[[#This Row],[Fecha de nac]]="","",IF(Tabla1[[#This Row],[Fecha Finalización]] &gt;=TODAY(), DATEDIF(Tabla1[[#This Row],[Fecha de nac]],TODAY(),"y"), ROUNDDOWN((Tabla1[[#This Row],[Fecha Finalización]] -Tabla1[[#This Row],[Fecha de nac]])/365,0)))</f>
        <v/>
      </c>
      <c r="O184" s="163"/>
      <c r="P184" s="34"/>
      <c r="Q184" s="67"/>
      <c r="R184" s="67"/>
      <c r="S184" s="67"/>
      <c r="T184" s="67"/>
      <c r="U184" s="234" t="str">
        <f>IF(F184="","",Tabla1[[#This Row],[Fecha Inicio grupo]]+3*7-7)</f>
        <v/>
      </c>
      <c r="V184" s="235" t="str">
        <f>IF(F184="","",EDATE(Tabla1[[#This Row],[Fecha Inicio grupo]],3))</f>
        <v/>
      </c>
      <c r="W184" s="29"/>
      <c r="X184" s="29"/>
      <c r="Y184" s="72"/>
      <c r="Z184" s="72"/>
      <c r="AA184" s="72"/>
      <c r="AB184" s="72"/>
      <c r="AC184" s="72"/>
      <c r="AD184" s="72"/>
      <c r="AE184" s="72"/>
      <c r="AF184" s="72"/>
      <c r="AG184" s="72"/>
      <c r="AH184" s="72"/>
      <c r="AI184" s="72"/>
      <c r="AJ184" s="72"/>
      <c r="AK184" s="72"/>
      <c r="AL184" s="72"/>
      <c r="AM184" s="72"/>
      <c r="AN184" s="72"/>
      <c r="AO184" s="139"/>
      <c r="AP184" s="236" t="str">
        <f>IF(F184="","",IFERROR(VLOOKUP(SUBSTITUTE(SUBSTITUTE(Tabla1[[#This Row],[Uso Sistemas]],"T","P"),"N","F"),Parámetros!$M$2:$N$17,2,0),"Completar hasta 3ra sem. para evaluar a Probacionista"))</f>
        <v/>
      </c>
      <c r="AQ184" s="39"/>
      <c r="AR184" s="39"/>
      <c r="AS184" s="39"/>
      <c r="AT184" s="28"/>
      <c r="AU184" s="55"/>
      <c r="AV184" s="55"/>
      <c r="AW184" s="55"/>
      <c r="AX184" s="238" t="str">
        <f>IF(V184="","",EOMONTH(EDATE(Tabla1[[#This Row],[Fecha Finalización]],2),0))</f>
        <v/>
      </c>
      <c r="AY184" s="39"/>
      <c r="AZ184" s="239" t="str">
        <f>IF(V184="","",EOMONTH(EDATE(Tabla1[[#This Row],[Fecha Finalización]],3),0))</f>
        <v/>
      </c>
      <c r="BA184" s="39"/>
      <c r="BB184" s="39"/>
      <c r="BC184" s="229"/>
      <c r="BD184" s="227" t="str">
        <f>IF(F184="","",Tabla1[[#This Row],[sem 01]]&amp;Tabla1[[#This Row],[sem 02]]&amp;Tabla1[[#This Row],[sem 03]])</f>
        <v/>
      </c>
      <c r="BE184" s="228" t="str">
        <f>IF(TRIM(F184)="","",$B$1&amp;"-"&amp;SUBSTITUTE(Tabla1[[#This Row],[Mes Inscrito]]," ","")&amp;"-"&amp;SUBSTITUTE(Tabla1[[#This Row],[Dia de clases Inscrito]]," ","")&amp;"-"&amp;SUBSTITUTE(Tabla1[[#This Row],[Horario Inscrito]]," ","")&amp;"-"&amp;Tabla1[[#This Row],[Fecha Inicio grupo]])</f>
        <v/>
      </c>
      <c r="BF184" s="241" t="str">
        <f>IF(F184="","",Tabla1[[#This Row],[Curso]])</f>
        <v/>
      </c>
      <c r="BG184" s="242" t="str">
        <f>+IF(TRIM(F184)="","",$B$1&amp;"-"&amp;TRIM(Tabla1[[#This Row],[Mes Inscrito]])&amp;"-"&amp;TRIM(Tabla1[[#This Row],[Dia de clases Inscrito]])&amp;"-"&amp;TRIM(Tabla1[[#This Row],[Horario Inscrito]])&amp;"-"&amp;TRIM(Tabla1[[#This Row],[Fecha Inicio grupo]])&amp;"-"&amp;TRIM(Tabla1[[#This Row],[Tipo Incrito]]))</f>
        <v/>
      </c>
      <c r="BH184" s="299" t="str">
        <f>IF(F184="","",OR(IFERROR(SEARCH("CG",Tabla1[[#This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4" s="300" t="str">
        <f>IF(F184&lt;&gt;"",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4" s="300" t="str">
        <f>IF(F184&lt;&gt;"",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4" s="300" t="str">
        <f>IF(Tabla1[[#This Row],[Fecha Inicio grupo]]="","",IFERROR(VLOOKUP(Tabla1[[#This Row],[Mes de Alta como miembro]],Parámetros!$AM$2:$AN$16,2,0),"01/01/1900"))</f>
        <v/>
      </c>
    </row>
    <row r="185" spans="1:63" ht="14.45">
      <c r="A185" s="68">
        <v>178</v>
      </c>
      <c r="B185" s="29"/>
      <c r="C185" s="34"/>
      <c r="D185" s="42"/>
      <c r="E185" s="64"/>
      <c r="F185" s="45"/>
      <c r="G185" s="45"/>
      <c r="H185" s="158"/>
      <c r="I185" s="42"/>
      <c r="J185" s="28"/>
      <c r="K185" s="69"/>
      <c r="L185" s="68"/>
      <c r="M185" s="46"/>
      <c r="N185" s="232" t="str">
        <f ca="1">IF(Tabla1[[#This Row],[Fecha de nac]]="","",IF(Tabla1[[#This Row],[Fecha Finalización]] &gt;=TODAY(), DATEDIF(Tabla1[[#This Row],[Fecha de nac]],TODAY(),"y"), ROUNDDOWN((Tabla1[[#This Row],[Fecha Finalización]] -Tabla1[[#This Row],[Fecha de nac]])/365,0)))</f>
        <v/>
      </c>
      <c r="O185" s="163"/>
      <c r="P185" s="34"/>
      <c r="Q185" s="67"/>
      <c r="R185" s="67"/>
      <c r="S185" s="67"/>
      <c r="T185" s="67"/>
      <c r="U185" s="234" t="str">
        <f>IF(F185="","",Tabla1[[#This Row],[Fecha Inicio grupo]]+3*7-7)</f>
        <v/>
      </c>
      <c r="V185" s="235" t="str">
        <f>IF(F185="","",EDATE(Tabla1[[#This Row],[Fecha Inicio grupo]],3))</f>
        <v/>
      </c>
      <c r="W185" s="29"/>
      <c r="X185" s="29"/>
      <c r="Y185" s="72"/>
      <c r="Z185" s="72"/>
      <c r="AA185" s="72"/>
      <c r="AB185" s="72"/>
      <c r="AC185" s="72"/>
      <c r="AD185" s="72"/>
      <c r="AE185" s="72"/>
      <c r="AF185" s="72"/>
      <c r="AG185" s="72"/>
      <c r="AH185" s="72"/>
      <c r="AI185" s="72"/>
      <c r="AJ185" s="72"/>
      <c r="AK185" s="72"/>
      <c r="AL185" s="72"/>
      <c r="AM185" s="72"/>
      <c r="AN185" s="72"/>
      <c r="AO185" s="139"/>
      <c r="AP185" s="236" t="str">
        <f>IF(F185="","",IFERROR(VLOOKUP(SUBSTITUTE(SUBSTITUTE(Tabla1[[#This Row],[Uso Sistemas]],"T","P"),"N","F"),Parámetros!$M$2:$N$17,2,0),"Completar hasta 3ra sem. para evaluar a Probacionista"))</f>
        <v/>
      </c>
      <c r="AQ185" s="39"/>
      <c r="AR185" s="39"/>
      <c r="AS185" s="39"/>
      <c r="AT185" s="28"/>
      <c r="AU185" s="55"/>
      <c r="AV185" s="55"/>
      <c r="AW185" s="55"/>
      <c r="AX185" s="238" t="str">
        <f>IF(V185="","",EOMONTH(EDATE(Tabla1[[#This Row],[Fecha Finalización]],2),0))</f>
        <v/>
      </c>
      <c r="AY185" s="39"/>
      <c r="AZ185" s="239" t="str">
        <f>IF(V185="","",EOMONTH(EDATE(Tabla1[[#This Row],[Fecha Finalización]],3),0))</f>
        <v/>
      </c>
      <c r="BA185" s="39"/>
      <c r="BB185" s="39"/>
      <c r="BC185" s="229"/>
      <c r="BD185" s="227" t="str">
        <f>IF(F185="","",Tabla1[[#This Row],[sem 01]]&amp;Tabla1[[#This Row],[sem 02]]&amp;Tabla1[[#This Row],[sem 03]])</f>
        <v/>
      </c>
      <c r="BE185" s="228" t="str">
        <f>IF(TRIM(F185)="","",$B$1&amp;"-"&amp;SUBSTITUTE(Tabla1[[#This Row],[Mes Inscrito]]," ","")&amp;"-"&amp;SUBSTITUTE(Tabla1[[#This Row],[Dia de clases Inscrito]]," ","")&amp;"-"&amp;SUBSTITUTE(Tabla1[[#This Row],[Horario Inscrito]]," ","")&amp;"-"&amp;Tabla1[[#This Row],[Fecha Inicio grupo]])</f>
        <v/>
      </c>
      <c r="BF185" s="241" t="str">
        <f>IF(F185="","",Tabla1[[#This Row],[Curso]])</f>
        <v/>
      </c>
      <c r="BG185" s="242" t="str">
        <f>+IF(TRIM(F185)="","",$B$1&amp;"-"&amp;TRIM(Tabla1[[#This Row],[Mes Inscrito]])&amp;"-"&amp;TRIM(Tabla1[[#This Row],[Dia de clases Inscrito]])&amp;"-"&amp;TRIM(Tabla1[[#This Row],[Horario Inscrito]])&amp;"-"&amp;TRIM(Tabla1[[#This Row],[Fecha Inicio grupo]])&amp;"-"&amp;TRIM(Tabla1[[#This Row],[Tipo Incrito]]))</f>
        <v/>
      </c>
      <c r="BH185" s="299" t="str">
        <f>IF(F185="","",OR(IFERROR(SEARCH("CG",Tabla1[[#This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5" s="300" t="str">
        <f>IF(F185&lt;&gt;"",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5" s="300" t="str">
        <f>IF(F185&lt;&gt;"",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5" s="300" t="str">
        <f>IF(Tabla1[[#This Row],[Fecha Inicio grupo]]="","",IFERROR(VLOOKUP(Tabla1[[#This Row],[Mes de Alta como miembro]],Parámetros!$AM$2:$AN$16,2,0),"01/01/1900"))</f>
        <v/>
      </c>
    </row>
    <row r="186" spans="1:63" ht="14.45">
      <c r="A186" s="68">
        <v>179</v>
      </c>
      <c r="B186" s="29"/>
      <c r="C186" s="34"/>
      <c r="D186" s="42"/>
      <c r="E186" s="64"/>
      <c r="F186" s="45"/>
      <c r="G186" s="45"/>
      <c r="H186" s="158"/>
      <c r="I186" s="42"/>
      <c r="J186" s="28"/>
      <c r="K186" s="69"/>
      <c r="L186" s="68"/>
      <c r="M186" s="46"/>
      <c r="N186" s="232" t="str">
        <f ca="1">IF(Tabla1[[#This Row],[Fecha de nac]]="","",IF(Tabla1[[#This Row],[Fecha Finalización]] &gt;=TODAY(), DATEDIF(Tabla1[[#This Row],[Fecha de nac]],TODAY(),"y"), ROUNDDOWN((Tabla1[[#This Row],[Fecha Finalización]] -Tabla1[[#This Row],[Fecha de nac]])/365,0)))</f>
        <v/>
      </c>
      <c r="O186" s="163"/>
      <c r="P186" s="34"/>
      <c r="Q186" s="67"/>
      <c r="R186" s="67"/>
      <c r="S186" s="67"/>
      <c r="T186" s="67"/>
      <c r="U186" s="234" t="str">
        <f>IF(F186="","",Tabla1[[#This Row],[Fecha Inicio grupo]]+3*7-7)</f>
        <v/>
      </c>
      <c r="V186" s="235" t="str">
        <f>IF(F186="","",EDATE(Tabla1[[#This Row],[Fecha Inicio grupo]],3))</f>
        <v/>
      </c>
      <c r="W186" s="29"/>
      <c r="X186" s="29"/>
      <c r="Y186" s="72"/>
      <c r="Z186" s="72"/>
      <c r="AA186" s="72"/>
      <c r="AB186" s="72"/>
      <c r="AC186" s="72"/>
      <c r="AD186" s="72"/>
      <c r="AE186" s="72"/>
      <c r="AF186" s="72"/>
      <c r="AG186" s="72"/>
      <c r="AH186" s="72"/>
      <c r="AI186" s="72"/>
      <c r="AJ186" s="72"/>
      <c r="AK186" s="72"/>
      <c r="AL186" s="72"/>
      <c r="AM186" s="72"/>
      <c r="AN186" s="72"/>
      <c r="AO186" s="139"/>
      <c r="AP186" s="236" t="str">
        <f>IF(F186="","",IFERROR(VLOOKUP(SUBSTITUTE(SUBSTITUTE(Tabla1[[#This Row],[Uso Sistemas]],"T","P"),"N","F"),Parámetros!$M$2:$N$17,2,0),"Completar hasta 3ra sem. para evaluar a Probacionista"))</f>
        <v/>
      </c>
      <c r="AQ186" s="39"/>
      <c r="AR186" s="39"/>
      <c r="AS186" s="39"/>
      <c r="AT186" s="28"/>
      <c r="AU186" s="55"/>
      <c r="AV186" s="55"/>
      <c r="AW186" s="55"/>
      <c r="AX186" s="238" t="str">
        <f>IF(V186="","",EOMONTH(EDATE(Tabla1[[#This Row],[Fecha Finalización]],2),0))</f>
        <v/>
      </c>
      <c r="AY186" s="39"/>
      <c r="AZ186" s="239" t="str">
        <f>IF(V186="","",EOMONTH(EDATE(Tabla1[[#This Row],[Fecha Finalización]],3),0))</f>
        <v/>
      </c>
      <c r="BA186" s="39"/>
      <c r="BB186" s="39"/>
      <c r="BC186" s="229"/>
      <c r="BD186" s="227" t="str">
        <f>IF(F186="","",Tabla1[[#This Row],[sem 01]]&amp;Tabla1[[#This Row],[sem 02]]&amp;Tabla1[[#This Row],[sem 03]])</f>
        <v/>
      </c>
      <c r="BE186" s="228" t="str">
        <f>IF(TRIM(F186)="","",$B$1&amp;"-"&amp;SUBSTITUTE(Tabla1[[#This Row],[Mes Inscrito]]," ","")&amp;"-"&amp;SUBSTITUTE(Tabla1[[#This Row],[Dia de clases Inscrito]]," ","")&amp;"-"&amp;SUBSTITUTE(Tabla1[[#This Row],[Horario Inscrito]]," ","")&amp;"-"&amp;Tabla1[[#This Row],[Fecha Inicio grupo]])</f>
        <v/>
      </c>
      <c r="BF186" s="241" t="str">
        <f>IF(F186="","",Tabla1[[#This Row],[Curso]])</f>
        <v/>
      </c>
      <c r="BG186" s="242" t="str">
        <f>+IF(TRIM(F186)="","",$B$1&amp;"-"&amp;TRIM(Tabla1[[#This Row],[Mes Inscrito]])&amp;"-"&amp;TRIM(Tabla1[[#This Row],[Dia de clases Inscrito]])&amp;"-"&amp;TRIM(Tabla1[[#This Row],[Horario Inscrito]])&amp;"-"&amp;TRIM(Tabla1[[#This Row],[Fecha Inicio grupo]])&amp;"-"&amp;TRIM(Tabla1[[#This Row],[Tipo Incrito]]))</f>
        <v/>
      </c>
      <c r="BH186" s="299" t="str">
        <f>IF(F186="","",OR(IFERROR(SEARCH("CG",Tabla1[[#This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6" s="300" t="str">
        <f>IF(F186&lt;&gt;"",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6" s="300" t="str">
        <f>IF(F186&lt;&gt;"",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6" s="300" t="str">
        <f>IF(Tabla1[[#This Row],[Fecha Inicio grupo]]="","",IFERROR(VLOOKUP(Tabla1[[#This Row],[Mes de Alta como miembro]],Parámetros!$AM$2:$AN$16,2,0),"01/01/1900"))</f>
        <v/>
      </c>
    </row>
    <row r="187" spans="1:63" ht="14.45">
      <c r="A187" s="68">
        <v>180</v>
      </c>
      <c r="B187" s="29"/>
      <c r="C187" s="34"/>
      <c r="D187" s="42"/>
      <c r="E187" s="64"/>
      <c r="F187" s="45"/>
      <c r="G187" s="45"/>
      <c r="H187" s="158"/>
      <c r="I187" s="42"/>
      <c r="J187" s="28"/>
      <c r="K187" s="69"/>
      <c r="L187" s="68"/>
      <c r="M187" s="46"/>
      <c r="N187" s="232" t="str">
        <f ca="1">IF(Tabla1[[#This Row],[Fecha de nac]]="","",IF(Tabla1[[#This Row],[Fecha Finalización]] &gt;=TODAY(), DATEDIF(Tabla1[[#This Row],[Fecha de nac]],TODAY(),"y"), ROUNDDOWN((Tabla1[[#This Row],[Fecha Finalización]] -Tabla1[[#This Row],[Fecha de nac]])/365,0)))</f>
        <v/>
      </c>
      <c r="O187" s="163"/>
      <c r="P187" s="34"/>
      <c r="Q187" s="67"/>
      <c r="R187" s="67"/>
      <c r="S187" s="67"/>
      <c r="T187" s="67"/>
      <c r="U187" s="234" t="str">
        <f>IF(F187="","",Tabla1[[#This Row],[Fecha Inicio grupo]]+3*7-7)</f>
        <v/>
      </c>
      <c r="V187" s="235" t="str">
        <f>IF(F187="","",EDATE(Tabla1[[#This Row],[Fecha Inicio grupo]],3))</f>
        <v/>
      </c>
      <c r="W187" s="29"/>
      <c r="X187" s="29"/>
      <c r="Y187" s="72"/>
      <c r="Z187" s="72"/>
      <c r="AA187" s="72"/>
      <c r="AB187" s="72"/>
      <c r="AC187" s="72"/>
      <c r="AD187" s="72"/>
      <c r="AE187" s="72"/>
      <c r="AF187" s="72"/>
      <c r="AG187" s="72"/>
      <c r="AH187" s="72"/>
      <c r="AI187" s="72"/>
      <c r="AJ187" s="72"/>
      <c r="AK187" s="72"/>
      <c r="AL187" s="72"/>
      <c r="AM187" s="72"/>
      <c r="AN187" s="72"/>
      <c r="AO187" s="139"/>
      <c r="AP187" s="236" t="str">
        <f>IF(F187="","",IFERROR(VLOOKUP(SUBSTITUTE(SUBSTITUTE(Tabla1[[#This Row],[Uso Sistemas]],"T","P"),"N","F"),Parámetros!$M$2:$N$17,2,0),"Completar hasta 3ra sem. para evaluar a Probacionista"))</f>
        <v/>
      </c>
      <c r="AQ187" s="39"/>
      <c r="AR187" s="39"/>
      <c r="AS187" s="39"/>
      <c r="AT187" s="28"/>
      <c r="AU187" s="55"/>
      <c r="AV187" s="55"/>
      <c r="AW187" s="55"/>
      <c r="AX187" s="238" t="str">
        <f>IF(V187="","",EOMONTH(EDATE(Tabla1[[#This Row],[Fecha Finalización]],2),0))</f>
        <v/>
      </c>
      <c r="AY187" s="39"/>
      <c r="AZ187" s="239" t="str">
        <f>IF(V187="","",EOMONTH(EDATE(Tabla1[[#This Row],[Fecha Finalización]],3),0))</f>
        <v/>
      </c>
      <c r="BA187" s="39"/>
      <c r="BB187" s="39"/>
      <c r="BC187" s="229"/>
      <c r="BD187" s="227" t="str">
        <f>IF(F187="","",Tabla1[[#This Row],[sem 01]]&amp;Tabla1[[#This Row],[sem 02]]&amp;Tabla1[[#This Row],[sem 03]])</f>
        <v/>
      </c>
      <c r="BE187" s="228" t="str">
        <f>IF(TRIM(F187)="","",$B$1&amp;"-"&amp;SUBSTITUTE(Tabla1[[#This Row],[Mes Inscrito]]," ","")&amp;"-"&amp;SUBSTITUTE(Tabla1[[#This Row],[Dia de clases Inscrito]]," ","")&amp;"-"&amp;SUBSTITUTE(Tabla1[[#This Row],[Horario Inscrito]]," ","")&amp;"-"&amp;Tabla1[[#This Row],[Fecha Inicio grupo]])</f>
        <v/>
      </c>
      <c r="BF187" s="241" t="str">
        <f>IF(F187="","",Tabla1[[#This Row],[Curso]])</f>
        <v/>
      </c>
      <c r="BG187" s="242" t="str">
        <f>+IF(TRIM(F187)="","",$B$1&amp;"-"&amp;TRIM(Tabla1[[#This Row],[Mes Inscrito]])&amp;"-"&amp;TRIM(Tabla1[[#This Row],[Dia de clases Inscrito]])&amp;"-"&amp;TRIM(Tabla1[[#This Row],[Horario Inscrito]])&amp;"-"&amp;TRIM(Tabla1[[#This Row],[Fecha Inicio grupo]])&amp;"-"&amp;TRIM(Tabla1[[#This Row],[Tipo Incrito]]))</f>
        <v/>
      </c>
      <c r="BH187" s="299" t="str">
        <f>IF(F187="","",OR(IFERROR(SEARCH("CG",Tabla1[[#This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7" s="300" t="str">
        <f>IF(F187&lt;&gt;"",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7" s="300" t="str">
        <f>IF(F187&lt;&gt;"",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7" s="300" t="str">
        <f>IF(Tabla1[[#This Row],[Fecha Inicio grupo]]="","",IFERROR(VLOOKUP(Tabla1[[#This Row],[Mes de Alta como miembro]],Parámetros!$AM$2:$AN$16,2,0),"01/01/1900"))</f>
        <v/>
      </c>
    </row>
    <row r="188" spans="1:63" ht="14.45">
      <c r="A188" s="68">
        <v>181</v>
      </c>
      <c r="B188" s="29"/>
      <c r="C188" s="34"/>
      <c r="D188" s="42"/>
      <c r="E188" s="64"/>
      <c r="F188" s="45"/>
      <c r="G188" s="45"/>
      <c r="H188" s="158"/>
      <c r="I188" s="42"/>
      <c r="J188" s="28"/>
      <c r="K188" s="69"/>
      <c r="L188" s="68"/>
      <c r="M188" s="46"/>
      <c r="N188" s="232" t="str">
        <f ca="1">IF(Tabla1[[#This Row],[Fecha de nac]]="","",IF(Tabla1[[#This Row],[Fecha Finalización]] &gt;=TODAY(), DATEDIF(Tabla1[[#This Row],[Fecha de nac]],TODAY(),"y"), ROUNDDOWN((Tabla1[[#This Row],[Fecha Finalización]] -Tabla1[[#This Row],[Fecha de nac]])/365,0)))</f>
        <v/>
      </c>
      <c r="O188" s="163"/>
      <c r="P188" s="34"/>
      <c r="Q188" s="67"/>
      <c r="R188" s="67"/>
      <c r="S188" s="67"/>
      <c r="T188" s="67"/>
      <c r="U188" s="234" t="str">
        <f>IF(F188="","",Tabla1[[#This Row],[Fecha Inicio grupo]]+3*7-7)</f>
        <v/>
      </c>
      <c r="V188" s="235" t="str">
        <f>IF(F188="","",EDATE(Tabla1[[#This Row],[Fecha Inicio grupo]],3))</f>
        <v/>
      </c>
      <c r="W188" s="29"/>
      <c r="X188" s="29"/>
      <c r="Y188" s="72"/>
      <c r="Z188" s="72"/>
      <c r="AA188" s="72"/>
      <c r="AB188" s="72"/>
      <c r="AC188" s="72"/>
      <c r="AD188" s="72"/>
      <c r="AE188" s="72"/>
      <c r="AF188" s="72"/>
      <c r="AG188" s="72"/>
      <c r="AH188" s="72"/>
      <c r="AI188" s="72"/>
      <c r="AJ188" s="72"/>
      <c r="AK188" s="72"/>
      <c r="AL188" s="72"/>
      <c r="AM188" s="72"/>
      <c r="AN188" s="72"/>
      <c r="AO188" s="139"/>
      <c r="AP188" s="236" t="str">
        <f>IF(F188="","",IFERROR(VLOOKUP(SUBSTITUTE(SUBSTITUTE(Tabla1[[#This Row],[Uso Sistemas]],"T","P"),"N","F"),Parámetros!$M$2:$N$17,2,0),"Completar hasta 3ra sem. para evaluar a Probacionista"))</f>
        <v/>
      </c>
      <c r="AQ188" s="39"/>
      <c r="AR188" s="39"/>
      <c r="AS188" s="39"/>
      <c r="AT188" s="28"/>
      <c r="AU188" s="55"/>
      <c r="AV188" s="55"/>
      <c r="AW188" s="55"/>
      <c r="AX188" s="238" t="str">
        <f>IF(V188="","",EOMONTH(EDATE(Tabla1[[#This Row],[Fecha Finalización]],2),0))</f>
        <v/>
      </c>
      <c r="AY188" s="39"/>
      <c r="AZ188" s="239" t="str">
        <f>IF(V188="","",EOMONTH(EDATE(Tabla1[[#This Row],[Fecha Finalización]],3),0))</f>
        <v/>
      </c>
      <c r="BA188" s="39"/>
      <c r="BB188" s="39"/>
      <c r="BC188" s="229"/>
      <c r="BD188" s="227" t="str">
        <f>IF(F188="","",Tabla1[[#This Row],[sem 01]]&amp;Tabla1[[#This Row],[sem 02]]&amp;Tabla1[[#This Row],[sem 03]])</f>
        <v/>
      </c>
      <c r="BE188" s="228" t="str">
        <f>IF(TRIM(F188)="","",$B$1&amp;"-"&amp;SUBSTITUTE(Tabla1[[#This Row],[Mes Inscrito]]," ","")&amp;"-"&amp;SUBSTITUTE(Tabla1[[#This Row],[Dia de clases Inscrito]]," ","")&amp;"-"&amp;SUBSTITUTE(Tabla1[[#This Row],[Horario Inscrito]]," ","")&amp;"-"&amp;Tabla1[[#This Row],[Fecha Inicio grupo]])</f>
        <v/>
      </c>
      <c r="BF188" s="241" t="str">
        <f>IF(F188="","",Tabla1[[#This Row],[Curso]])</f>
        <v/>
      </c>
      <c r="BG188" s="242" t="str">
        <f>+IF(TRIM(F188)="","",$B$1&amp;"-"&amp;TRIM(Tabla1[[#This Row],[Mes Inscrito]])&amp;"-"&amp;TRIM(Tabla1[[#This Row],[Dia de clases Inscrito]])&amp;"-"&amp;TRIM(Tabla1[[#This Row],[Horario Inscrito]])&amp;"-"&amp;TRIM(Tabla1[[#This Row],[Fecha Inicio grupo]])&amp;"-"&amp;TRIM(Tabla1[[#This Row],[Tipo Incrito]]))</f>
        <v/>
      </c>
      <c r="BH188" s="299" t="str">
        <f>IF(F188="","",OR(IFERROR(SEARCH("CG",Tabla1[[#This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8" s="300" t="str">
        <f>IF(F188&lt;&gt;"",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8" s="300" t="str">
        <f>IF(F188&lt;&gt;"",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8" s="300" t="str">
        <f>IF(Tabla1[[#This Row],[Fecha Inicio grupo]]="","",IFERROR(VLOOKUP(Tabla1[[#This Row],[Mes de Alta como miembro]],Parámetros!$AM$2:$AN$16,2,0),"01/01/1900"))</f>
        <v/>
      </c>
    </row>
    <row r="189" spans="1:63" ht="14.45">
      <c r="A189" s="68">
        <v>182</v>
      </c>
      <c r="B189" s="29"/>
      <c r="C189" s="34"/>
      <c r="D189" s="42"/>
      <c r="E189" s="64"/>
      <c r="F189" s="45"/>
      <c r="G189" s="45"/>
      <c r="H189" s="158"/>
      <c r="I189" s="42"/>
      <c r="J189" s="28"/>
      <c r="K189" s="69"/>
      <c r="L189" s="68"/>
      <c r="M189" s="46"/>
      <c r="N189" s="232" t="str">
        <f ca="1">IF(Tabla1[[#This Row],[Fecha de nac]]="","",IF(Tabla1[[#This Row],[Fecha Finalización]] &gt;=TODAY(), DATEDIF(Tabla1[[#This Row],[Fecha de nac]],TODAY(),"y"), ROUNDDOWN((Tabla1[[#This Row],[Fecha Finalización]] -Tabla1[[#This Row],[Fecha de nac]])/365,0)))</f>
        <v/>
      </c>
      <c r="O189" s="163"/>
      <c r="P189" s="34"/>
      <c r="Q189" s="67"/>
      <c r="R189" s="67"/>
      <c r="S189" s="67"/>
      <c r="T189" s="67"/>
      <c r="U189" s="234" t="str">
        <f>IF(F189="","",Tabla1[[#This Row],[Fecha Inicio grupo]]+3*7-7)</f>
        <v/>
      </c>
      <c r="V189" s="235" t="str">
        <f>IF(F189="","",EDATE(Tabla1[[#This Row],[Fecha Inicio grupo]],3))</f>
        <v/>
      </c>
      <c r="W189" s="29"/>
      <c r="X189" s="29"/>
      <c r="Y189" s="72"/>
      <c r="Z189" s="72"/>
      <c r="AA189" s="72"/>
      <c r="AB189" s="72"/>
      <c r="AC189" s="72"/>
      <c r="AD189" s="72"/>
      <c r="AE189" s="72"/>
      <c r="AF189" s="72"/>
      <c r="AG189" s="72"/>
      <c r="AH189" s="72"/>
      <c r="AI189" s="72"/>
      <c r="AJ189" s="72"/>
      <c r="AK189" s="72"/>
      <c r="AL189" s="72"/>
      <c r="AM189" s="72"/>
      <c r="AN189" s="72"/>
      <c r="AO189" s="139"/>
      <c r="AP189" s="236" t="str">
        <f>IF(F189="","",IFERROR(VLOOKUP(SUBSTITUTE(SUBSTITUTE(Tabla1[[#This Row],[Uso Sistemas]],"T","P"),"N","F"),Parámetros!$M$2:$N$17,2,0),"Completar hasta 3ra sem. para evaluar a Probacionista"))</f>
        <v/>
      </c>
      <c r="AQ189" s="39"/>
      <c r="AR189" s="39"/>
      <c r="AS189" s="39"/>
      <c r="AT189" s="28"/>
      <c r="AU189" s="55"/>
      <c r="AV189" s="55"/>
      <c r="AW189" s="55"/>
      <c r="AX189" s="238" t="str">
        <f>IF(V189="","",EOMONTH(EDATE(Tabla1[[#This Row],[Fecha Finalización]],2),0))</f>
        <v/>
      </c>
      <c r="AY189" s="39"/>
      <c r="AZ189" s="239" t="str">
        <f>IF(V189="","",EOMONTH(EDATE(Tabla1[[#This Row],[Fecha Finalización]],3),0))</f>
        <v/>
      </c>
      <c r="BA189" s="39"/>
      <c r="BB189" s="39"/>
      <c r="BC189" s="229"/>
      <c r="BD189" s="227" t="str">
        <f>IF(F189="","",Tabla1[[#This Row],[sem 01]]&amp;Tabla1[[#This Row],[sem 02]]&amp;Tabla1[[#This Row],[sem 03]])</f>
        <v/>
      </c>
      <c r="BE189" s="228" t="str">
        <f>IF(TRIM(F189)="","",$B$1&amp;"-"&amp;SUBSTITUTE(Tabla1[[#This Row],[Mes Inscrito]]," ","")&amp;"-"&amp;SUBSTITUTE(Tabla1[[#This Row],[Dia de clases Inscrito]]," ","")&amp;"-"&amp;SUBSTITUTE(Tabla1[[#This Row],[Horario Inscrito]]," ","")&amp;"-"&amp;Tabla1[[#This Row],[Fecha Inicio grupo]])</f>
        <v/>
      </c>
      <c r="BF189" s="241" t="str">
        <f>IF(F189="","",Tabla1[[#This Row],[Curso]])</f>
        <v/>
      </c>
      <c r="BG189" s="242" t="str">
        <f>+IF(TRIM(F189)="","",$B$1&amp;"-"&amp;TRIM(Tabla1[[#This Row],[Mes Inscrito]])&amp;"-"&amp;TRIM(Tabla1[[#This Row],[Dia de clases Inscrito]])&amp;"-"&amp;TRIM(Tabla1[[#This Row],[Horario Inscrito]])&amp;"-"&amp;TRIM(Tabla1[[#This Row],[Fecha Inicio grupo]])&amp;"-"&amp;TRIM(Tabla1[[#This Row],[Tipo Incrito]]))</f>
        <v/>
      </c>
      <c r="BH189" s="299" t="str">
        <f>IF(F189="","",OR(IFERROR(SEARCH("CG",Tabla1[[#This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9" s="300" t="str">
        <f>IF(F189&lt;&gt;"",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9" s="300" t="str">
        <f>IF(F189&lt;&gt;"",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9" s="300" t="str">
        <f>IF(Tabla1[[#This Row],[Fecha Inicio grupo]]="","",IFERROR(VLOOKUP(Tabla1[[#This Row],[Mes de Alta como miembro]],Parámetros!$AM$2:$AN$16,2,0),"01/01/1900"))</f>
        <v/>
      </c>
    </row>
    <row r="190" spans="1:63" ht="14.45">
      <c r="A190" s="68">
        <v>183</v>
      </c>
      <c r="B190" s="29"/>
      <c r="C190" s="34"/>
      <c r="D190" s="42"/>
      <c r="E190" s="64"/>
      <c r="F190" s="45"/>
      <c r="G190" s="45"/>
      <c r="H190" s="158"/>
      <c r="I190" s="42"/>
      <c r="J190" s="28"/>
      <c r="K190" s="69"/>
      <c r="L190" s="68"/>
      <c r="M190" s="46"/>
      <c r="N190" s="232" t="str">
        <f ca="1">IF(Tabla1[[#This Row],[Fecha de nac]]="","",IF(Tabla1[[#This Row],[Fecha Finalización]] &gt;=TODAY(), DATEDIF(Tabla1[[#This Row],[Fecha de nac]],TODAY(),"y"), ROUNDDOWN((Tabla1[[#This Row],[Fecha Finalización]] -Tabla1[[#This Row],[Fecha de nac]])/365,0)))</f>
        <v/>
      </c>
      <c r="O190" s="163"/>
      <c r="P190" s="34"/>
      <c r="Q190" s="67"/>
      <c r="R190" s="67"/>
      <c r="S190" s="67"/>
      <c r="T190" s="67"/>
      <c r="U190" s="234" t="str">
        <f>IF(F190="","",Tabla1[[#This Row],[Fecha Inicio grupo]]+3*7-7)</f>
        <v/>
      </c>
      <c r="V190" s="235" t="str">
        <f>IF(F190="","",EDATE(Tabla1[[#This Row],[Fecha Inicio grupo]],3))</f>
        <v/>
      </c>
      <c r="W190" s="29"/>
      <c r="X190" s="29"/>
      <c r="Y190" s="72"/>
      <c r="Z190" s="72"/>
      <c r="AA190" s="72"/>
      <c r="AB190" s="72"/>
      <c r="AC190" s="72"/>
      <c r="AD190" s="72"/>
      <c r="AE190" s="72"/>
      <c r="AF190" s="72"/>
      <c r="AG190" s="72"/>
      <c r="AH190" s="72"/>
      <c r="AI190" s="72"/>
      <c r="AJ190" s="72"/>
      <c r="AK190" s="72"/>
      <c r="AL190" s="72"/>
      <c r="AM190" s="72"/>
      <c r="AN190" s="72"/>
      <c r="AO190" s="139"/>
      <c r="AP190" s="236" t="str">
        <f>IF(F190="","",IFERROR(VLOOKUP(SUBSTITUTE(SUBSTITUTE(Tabla1[[#This Row],[Uso Sistemas]],"T","P"),"N","F"),Parámetros!$M$2:$N$17,2,0),"Completar hasta 3ra sem. para evaluar a Probacionista"))</f>
        <v/>
      </c>
      <c r="AQ190" s="39"/>
      <c r="AR190" s="39"/>
      <c r="AS190" s="39"/>
      <c r="AT190" s="28"/>
      <c r="AU190" s="55"/>
      <c r="AV190" s="55"/>
      <c r="AW190" s="55"/>
      <c r="AX190" s="238" t="str">
        <f>IF(V190="","",EOMONTH(EDATE(Tabla1[[#This Row],[Fecha Finalización]],2),0))</f>
        <v/>
      </c>
      <c r="AY190" s="39"/>
      <c r="AZ190" s="239" t="str">
        <f>IF(V190="","",EOMONTH(EDATE(Tabla1[[#This Row],[Fecha Finalización]],3),0))</f>
        <v/>
      </c>
      <c r="BA190" s="39"/>
      <c r="BB190" s="39"/>
      <c r="BC190" s="229"/>
      <c r="BD190" s="227" t="str">
        <f>IF(F190="","",Tabla1[[#This Row],[sem 01]]&amp;Tabla1[[#This Row],[sem 02]]&amp;Tabla1[[#This Row],[sem 03]])</f>
        <v/>
      </c>
      <c r="BE190" s="228" t="str">
        <f>IF(TRIM(F190)="","",$B$1&amp;"-"&amp;SUBSTITUTE(Tabla1[[#This Row],[Mes Inscrito]]," ","")&amp;"-"&amp;SUBSTITUTE(Tabla1[[#This Row],[Dia de clases Inscrito]]," ","")&amp;"-"&amp;SUBSTITUTE(Tabla1[[#This Row],[Horario Inscrito]]," ","")&amp;"-"&amp;Tabla1[[#This Row],[Fecha Inicio grupo]])</f>
        <v/>
      </c>
      <c r="BF190" s="241" t="str">
        <f>IF(F190="","",Tabla1[[#This Row],[Curso]])</f>
        <v/>
      </c>
      <c r="BG190" s="242" t="str">
        <f>+IF(TRIM(F190)="","",$B$1&amp;"-"&amp;TRIM(Tabla1[[#This Row],[Mes Inscrito]])&amp;"-"&amp;TRIM(Tabla1[[#This Row],[Dia de clases Inscrito]])&amp;"-"&amp;TRIM(Tabla1[[#This Row],[Horario Inscrito]])&amp;"-"&amp;TRIM(Tabla1[[#This Row],[Fecha Inicio grupo]])&amp;"-"&amp;TRIM(Tabla1[[#This Row],[Tipo Incrito]]))</f>
        <v/>
      </c>
      <c r="BH190" s="299" t="str">
        <f>IF(F190="","",OR(IFERROR(SEARCH("CG",Tabla1[[#This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0" s="300" t="str">
        <f>IF(F190&lt;&gt;"",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0" s="300" t="str">
        <f>IF(F190&lt;&gt;"",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0" s="300" t="str">
        <f>IF(Tabla1[[#This Row],[Fecha Inicio grupo]]="","",IFERROR(VLOOKUP(Tabla1[[#This Row],[Mes de Alta como miembro]],Parámetros!$AM$2:$AN$16,2,0),"01/01/1900"))</f>
        <v/>
      </c>
    </row>
    <row r="191" spans="1:63" ht="14.45">
      <c r="A191" s="68">
        <v>184</v>
      </c>
      <c r="B191" s="29"/>
      <c r="C191" s="34"/>
      <c r="D191" s="42"/>
      <c r="E191" s="64"/>
      <c r="F191" s="45"/>
      <c r="G191" s="45"/>
      <c r="H191" s="158"/>
      <c r="I191" s="42"/>
      <c r="J191" s="28"/>
      <c r="K191" s="69"/>
      <c r="L191" s="68"/>
      <c r="M191" s="46"/>
      <c r="N191" s="232" t="str">
        <f ca="1">IF(Tabla1[[#This Row],[Fecha de nac]]="","",IF(Tabla1[[#This Row],[Fecha Finalización]] &gt;=TODAY(), DATEDIF(Tabla1[[#This Row],[Fecha de nac]],TODAY(),"y"), ROUNDDOWN((Tabla1[[#This Row],[Fecha Finalización]] -Tabla1[[#This Row],[Fecha de nac]])/365,0)))</f>
        <v/>
      </c>
      <c r="O191" s="163"/>
      <c r="P191" s="34"/>
      <c r="Q191" s="67"/>
      <c r="R191" s="67"/>
      <c r="S191" s="67"/>
      <c r="T191" s="67"/>
      <c r="U191" s="234" t="str">
        <f>IF(F191="","",Tabla1[[#This Row],[Fecha Inicio grupo]]+3*7-7)</f>
        <v/>
      </c>
      <c r="V191" s="235" t="str">
        <f>IF(F191="","",EDATE(Tabla1[[#This Row],[Fecha Inicio grupo]],3))</f>
        <v/>
      </c>
      <c r="W191" s="29"/>
      <c r="X191" s="29"/>
      <c r="Y191" s="72"/>
      <c r="Z191" s="72"/>
      <c r="AA191" s="72"/>
      <c r="AB191" s="72"/>
      <c r="AC191" s="72"/>
      <c r="AD191" s="72"/>
      <c r="AE191" s="72"/>
      <c r="AF191" s="72"/>
      <c r="AG191" s="72"/>
      <c r="AH191" s="72"/>
      <c r="AI191" s="72"/>
      <c r="AJ191" s="72"/>
      <c r="AK191" s="72"/>
      <c r="AL191" s="72"/>
      <c r="AM191" s="72"/>
      <c r="AN191" s="72"/>
      <c r="AO191" s="139"/>
      <c r="AP191" s="236" t="str">
        <f>IF(F191="","",IFERROR(VLOOKUP(SUBSTITUTE(SUBSTITUTE(Tabla1[[#This Row],[Uso Sistemas]],"T","P"),"N","F"),Parámetros!$M$2:$N$17,2,0),"Completar hasta 3ra sem. para evaluar a Probacionista"))</f>
        <v/>
      </c>
      <c r="AQ191" s="39"/>
      <c r="AR191" s="39"/>
      <c r="AS191" s="39"/>
      <c r="AT191" s="28"/>
      <c r="AU191" s="55"/>
      <c r="AV191" s="55"/>
      <c r="AW191" s="55"/>
      <c r="AX191" s="238" t="str">
        <f>IF(V191="","",EOMONTH(EDATE(Tabla1[[#This Row],[Fecha Finalización]],2),0))</f>
        <v/>
      </c>
      <c r="AY191" s="39"/>
      <c r="AZ191" s="239" t="str">
        <f>IF(V191="","",EOMONTH(EDATE(Tabla1[[#This Row],[Fecha Finalización]],3),0))</f>
        <v/>
      </c>
      <c r="BA191" s="39"/>
      <c r="BB191" s="39"/>
      <c r="BC191" s="229"/>
      <c r="BD191" s="227" t="str">
        <f>IF(F191="","",Tabla1[[#This Row],[sem 01]]&amp;Tabla1[[#This Row],[sem 02]]&amp;Tabla1[[#This Row],[sem 03]])</f>
        <v/>
      </c>
      <c r="BE191" s="228" t="str">
        <f>IF(TRIM(F191)="","",$B$1&amp;"-"&amp;SUBSTITUTE(Tabla1[[#This Row],[Mes Inscrito]]," ","")&amp;"-"&amp;SUBSTITUTE(Tabla1[[#This Row],[Dia de clases Inscrito]]," ","")&amp;"-"&amp;SUBSTITUTE(Tabla1[[#This Row],[Horario Inscrito]]," ","")&amp;"-"&amp;Tabla1[[#This Row],[Fecha Inicio grupo]])</f>
        <v/>
      </c>
      <c r="BF191" s="241" t="str">
        <f>IF(F191="","",Tabla1[[#This Row],[Curso]])</f>
        <v/>
      </c>
      <c r="BG191" s="242" t="str">
        <f>+IF(TRIM(F191)="","",$B$1&amp;"-"&amp;TRIM(Tabla1[[#This Row],[Mes Inscrito]])&amp;"-"&amp;TRIM(Tabla1[[#This Row],[Dia de clases Inscrito]])&amp;"-"&amp;TRIM(Tabla1[[#This Row],[Horario Inscrito]])&amp;"-"&amp;TRIM(Tabla1[[#This Row],[Fecha Inicio grupo]])&amp;"-"&amp;TRIM(Tabla1[[#This Row],[Tipo Incrito]]))</f>
        <v/>
      </c>
      <c r="BH191" s="299" t="str">
        <f>IF(F191="","",OR(IFERROR(SEARCH("CG",Tabla1[[#This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1" s="300" t="str">
        <f>IF(F191&lt;&gt;"",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1" s="300" t="str">
        <f>IF(F191&lt;&gt;"",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1" s="300" t="str">
        <f>IF(Tabla1[[#This Row],[Fecha Inicio grupo]]="","",IFERROR(VLOOKUP(Tabla1[[#This Row],[Mes de Alta como miembro]],Parámetros!$AM$2:$AN$16,2,0),"01/01/1900"))</f>
        <v/>
      </c>
    </row>
    <row r="192" spans="1:63" ht="14.45">
      <c r="A192" s="68">
        <v>185</v>
      </c>
      <c r="B192" s="29"/>
      <c r="C192" s="34"/>
      <c r="D192" s="42"/>
      <c r="E192" s="64"/>
      <c r="F192" s="45"/>
      <c r="G192" s="45"/>
      <c r="H192" s="158"/>
      <c r="I192" s="42"/>
      <c r="J192" s="28"/>
      <c r="K192" s="69"/>
      <c r="L192" s="68"/>
      <c r="M192" s="46"/>
      <c r="N192" s="232" t="str">
        <f ca="1">IF(Tabla1[[#This Row],[Fecha de nac]]="","",IF(Tabla1[[#This Row],[Fecha Finalización]] &gt;=TODAY(), DATEDIF(Tabla1[[#This Row],[Fecha de nac]],TODAY(),"y"), ROUNDDOWN((Tabla1[[#This Row],[Fecha Finalización]] -Tabla1[[#This Row],[Fecha de nac]])/365,0)))</f>
        <v/>
      </c>
      <c r="O192" s="163"/>
      <c r="P192" s="34"/>
      <c r="Q192" s="67"/>
      <c r="R192" s="67"/>
      <c r="S192" s="67"/>
      <c r="T192" s="67"/>
      <c r="U192" s="234" t="str">
        <f>IF(F192="","",Tabla1[[#This Row],[Fecha Inicio grupo]]+3*7-7)</f>
        <v/>
      </c>
      <c r="V192" s="235" t="str">
        <f>IF(F192="","",EDATE(Tabla1[[#This Row],[Fecha Inicio grupo]],3))</f>
        <v/>
      </c>
      <c r="W192" s="29"/>
      <c r="X192" s="29"/>
      <c r="Y192" s="72"/>
      <c r="Z192" s="72"/>
      <c r="AA192" s="72"/>
      <c r="AB192" s="72"/>
      <c r="AC192" s="72"/>
      <c r="AD192" s="72"/>
      <c r="AE192" s="72"/>
      <c r="AF192" s="72"/>
      <c r="AG192" s="72"/>
      <c r="AH192" s="72"/>
      <c r="AI192" s="72"/>
      <c r="AJ192" s="72"/>
      <c r="AK192" s="72"/>
      <c r="AL192" s="72"/>
      <c r="AM192" s="72"/>
      <c r="AN192" s="72"/>
      <c r="AO192" s="139"/>
      <c r="AP192" s="236" t="str">
        <f>IF(F192="","",IFERROR(VLOOKUP(SUBSTITUTE(SUBSTITUTE(Tabla1[[#This Row],[Uso Sistemas]],"T","P"),"N","F"),Parámetros!$M$2:$N$17,2,0),"Completar hasta 3ra sem. para evaluar a Probacionista"))</f>
        <v/>
      </c>
      <c r="AQ192" s="39"/>
      <c r="AR192" s="39"/>
      <c r="AS192" s="39"/>
      <c r="AT192" s="28"/>
      <c r="AU192" s="55"/>
      <c r="AV192" s="55"/>
      <c r="AW192" s="55"/>
      <c r="AX192" s="238" t="str">
        <f>IF(V192="","",EOMONTH(EDATE(Tabla1[[#This Row],[Fecha Finalización]],2),0))</f>
        <v/>
      </c>
      <c r="AY192" s="39"/>
      <c r="AZ192" s="239" t="str">
        <f>IF(V192="","",EOMONTH(EDATE(Tabla1[[#This Row],[Fecha Finalización]],3),0))</f>
        <v/>
      </c>
      <c r="BA192" s="39"/>
      <c r="BB192" s="39"/>
      <c r="BC192" s="229"/>
      <c r="BD192" s="227" t="str">
        <f>IF(F192="","",Tabla1[[#This Row],[sem 01]]&amp;Tabla1[[#This Row],[sem 02]]&amp;Tabla1[[#This Row],[sem 03]])</f>
        <v/>
      </c>
      <c r="BE192" s="228" t="str">
        <f>IF(TRIM(F192)="","",$B$1&amp;"-"&amp;SUBSTITUTE(Tabla1[[#This Row],[Mes Inscrito]]," ","")&amp;"-"&amp;SUBSTITUTE(Tabla1[[#This Row],[Dia de clases Inscrito]]," ","")&amp;"-"&amp;SUBSTITUTE(Tabla1[[#This Row],[Horario Inscrito]]," ","")&amp;"-"&amp;Tabla1[[#This Row],[Fecha Inicio grupo]])</f>
        <v/>
      </c>
      <c r="BF192" s="241" t="str">
        <f>IF(F192="","",Tabla1[[#This Row],[Curso]])</f>
        <v/>
      </c>
      <c r="BG192" s="242" t="str">
        <f>+IF(TRIM(F192)="","",$B$1&amp;"-"&amp;TRIM(Tabla1[[#This Row],[Mes Inscrito]])&amp;"-"&amp;TRIM(Tabla1[[#This Row],[Dia de clases Inscrito]])&amp;"-"&amp;TRIM(Tabla1[[#This Row],[Horario Inscrito]])&amp;"-"&amp;TRIM(Tabla1[[#This Row],[Fecha Inicio grupo]])&amp;"-"&amp;TRIM(Tabla1[[#This Row],[Tipo Incrito]]))</f>
        <v/>
      </c>
      <c r="BH192" s="299" t="str">
        <f>IF(F192="","",OR(IFERROR(SEARCH("CG",Tabla1[[#This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2" s="300" t="str">
        <f>IF(F192&lt;&gt;"",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2" s="300" t="str">
        <f>IF(F192&lt;&gt;"",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2" s="300" t="str">
        <f>IF(Tabla1[[#This Row],[Fecha Inicio grupo]]="","",IFERROR(VLOOKUP(Tabla1[[#This Row],[Mes de Alta como miembro]],Parámetros!$AM$2:$AN$16,2,0),"01/01/1900"))</f>
        <v/>
      </c>
    </row>
    <row r="193" spans="1:63" ht="14.45">
      <c r="A193" s="68">
        <v>186</v>
      </c>
      <c r="B193" s="29"/>
      <c r="C193" s="34"/>
      <c r="D193" s="42"/>
      <c r="E193" s="64"/>
      <c r="F193" s="45"/>
      <c r="G193" s="45"/>
      <c r="H193" s="158"/>
      <c r="I193" s="42"/>
      <c r="J193" s="28"/>
      <c r="K193" s="69"/>
      <c r="L193" s="68"/>
      <c r="M193" s="46"/>
      <c r="N193" s="232" t="str">
        <f ca="1">IF(Tabla1[[#This Row],[Fecha de nac]]="","",IF(Tabla1[[#This Row],[Fecha Finalización]] &gt;=TODAY(), DATEDIF(Tabla1[[#This Row],[Fecha de nac]],TODAY(),"y"), ROUNDDOWN((Tabla1[[#This Row],[Fecha Finalización]] -Tabla1[[#This Row],[Fecha de nac]])/365,0)))</f>
        <v/>
      </c>
      <c r="O193" s="163"/>
      <c r="P193" s="34"/>
      <c r="Q193" s="67"/>
      <c r="R193" s="67"/>
      <c r="S193" s="67"/>
      <c r="T193" s="67"/>
      <c r="U193" s="234" t="str">
        <f>IF(F193="","",Tabla1[[#This Row],[Fecha Inicio grupo]]+3*7-7)</f>
        <v/>
      </c>
      <c r="V193" s="235" t="str">
        <f>IF(F193="","",EDATE(Tabla1[[#This Row],[Fecha Inicio grupo]],3))</f>
        <v/>
      </c>
      <c r="W193" s="29"/>
      <c r="X193" s="29"/>
      <c r="Y193" s="72"/>
      <c r="Z193" s="72"/>
      <c r="AA193" s="72"/>
      <c r="AB193" s="72"/>
      <c r="AC193" s="72"/>
      <c r="AD193" s="72"/>
      <c r="AE193" s="72"/>
      <c r="AF193" s="72"/>
      <c r="AG193" s="72"/>
      <c r="AH193" s="72"/>
      <c r="AI193" s="72"/>
      <c r="AJ193" s="72"/>
      <c r="AK193" s="72"/>
      <c r="AL193" s="72"/>
      <c r="AM193" s="72"/>
      <c r="AN193" s="72"/>
      <c r="AO193" s="139"/>
      <c r="AP193" s="236" t="str">
        <f>IF(F193="","",IFERROR(VLOOKUP(SUBSTITUTE(SUBSTITUTE(Tabla1[[#This Row],[Uso Sistemas]],"T","P"),"N","F"),Parámetros!$M$2:$N$17,2,0),"Completar hasta 3ra sem. para evaluar a Probacionista"))</f>
        <v/>
      </c>
      <c r="AQ193" s="39"/>
      <c r="AR193" s="39"/>
      <c r="AS193" s="39"/>
      <c r="AT193" s="28"/>
      <c r="AU193" s="55"/>
      <c r="AV193" s="55"/>
      <c r="AW193" s="55"/>
      <c r="AX193" s="238" t="str">
        <f>IF(V193="","",EOMONTH(EDATE(Tabla1[[#This Row],[Fecha Finalización]],2),0))</f>
        <v/>
      </c>
      <c r="AY193" s="39"/>
      <c r="AZ193" s="239" t="str">
        <f>IF(V193="","",EOMONTH(EDATE(Tabla1[[#This Row],[Fecha Finalización]],3),0))</f>
        <v/>
      </c>
      <c r="BA193" s="39"/>
      <c r="BB193" s="39"/>
      <c r="BC193" s="229"/>
      <c r="BD193" s="227" t="str">
        <f>IF(F193="","",Tabla1[[#This Row],[sem 01]]&amp;Tabla1[[#This Row],[sem 02]]&amp;Tabla1[[#This Row],[sem 03]])</f>
        <v/>
      </c>
      <c r="BE193" s="228" t="str">
        <f>IF(TRIM(F193)="","",$B$1&amp;"-"&amp;SUBSTITUTE(Tabla1[[#This Row],[Mes Inscrito]]," ","")&amp;"-"&amp;SUBSTITUTE(Tabla1[[#This Row],[Dia de clases Inscrito]]," ","")&amp;"-"&amp;SUBSTITUTE(Tabla1[[#This Row],[Horario Inscrito]]," ","")&amp;"-"&amp;Tabla1[[#This Row],[Fecha Inicio grupo]])</f>
        <v/>
      </c>
      <c r="BF193" s="241" t="str">
        <f>IF(F193="","",Tabla1[[#This Row],[Curso]])</f>
        <v/>
      </c>
      <c r="BG193" s="242" t="str">
        <f>+IF(TRIM(F193)="","",$B$1&amp;"-"&amp;TRIM(Tabla1[[#This Row],[Mes Inscrito]])&amp;"-"&amp;TRIM(Tabla1[[#This Row],[Dia de clases Inscrito]])&amp;"-"&amp;TRIM(Tabla1[[#This Row],[Horario Inscrito]])&amp;"-"&amp;TRIM(Tabla1[[#This Row],[Fecha Inicio grupo]])&amp;"-"&amp;TRIM(Tabla1[[#This Row],[Tipo Incrito]]))</f>
        <v/>
      </c>
      <c r="BH193" s="299" t="str">
        <f>IF(F193="","",OR(IFERROR(SEARCH("CG",Tabla1[[#This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3" s="300" t="str">
        <f>IF(F193&lt;&gt;"",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3" s="300" t="str">
        <f>IF(F193&lt;&gt;"",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3" s="300" t="str">
        <f>IF(Tabla1[[#This Row],[Fecha Inicio grupo]]="","",IFERROR(VLOOKUP(Tabla1[[#This Row],[Mes de Alta como miembro]],Parámetros!$AM$2:$AN$16,2,0),"01/01/1900"))</f>
        <v/>
      </c>
    </row>
    <row r="194" spans="1:63" ht="14.45">
      <c r="A194" s="68">
        <v>187</v>
      </c>
      <c r="B194" s="29"/>
      <c r="C194" s="34"/>
      <c r="D194" s="42"/>
      <c r="E194" s="64"/>
      <c r="F194" s="45"/>
      <c r="G194" s="45"/>
      <c r="H194" s="158"/>
      <c r="I194" s="42"/>
      <c r="J194" s="28"/>
      <c r="K194" s="69"/>
      <c r="L194" s="68"/>
      <c r="M194" s="46"/>
      <c r="N194" s="232" t="str">
        <f ca="1">IF(Tabla1[[#This Row],[Fecha de nac]]="","",IF(Tabla1[[#This Row],[Fecha Finalización]] &gt;=TODAY(), DATEDIF(Tabla1[[#This Row],[Fecha de nac]],TODAY(),"y"), ROUNDDOWN((Tabla1[[#This Row],[Fecha Finalización]] -Tabla1[[#This Row],[Fecha de nac]])/365,0)))</f>
        <v/>
      </c>
      <c r="O194" s="163"/>
      <c r="P194" s="34"/>
      <c r="Q194" s="67"/>
      <c r="R194" s="67"/>
      <c r="S194" s="67"/>
      <c r="T194" s="67"/>
      <c r="U194" s="234" t="str">
        <f>IF(F194="","",Tabla1[[#This Row],[Fecha Inicio grupo]]+3*7-7)</f>
        <v/>
      </c>
      <c r="V194" s="235" t="str">
        <f>IF(F194="","",EDATE(Tabla1[[#This Row],[Fecha Inicio grupo]],3))</f>
        <v/>
      </c>
      <c r="W194" s="29"/>
      <c r="X194" s="29"/>
      <c r="Y194" s="72"/>
      <c r="Z194" s="72"/>
      <c r="AA194" s="72"/>
      <c r="AB194" s="72"/>
      <c r="AC194" s="72"/>
      <c r="AD194" s="72"/>
      <c r="AE194" s="72"/>
      <c r="AF194" s="72"/>
      <c r="AG194" s="72"/>
      <c r="AH194" s="72"/>
      <c r="AI194" s="72"/>
      <c r="AJ194" s="72"/>
      <c r="AK194" s="72"/>
      <c r="AL194" s="72"/>
      <c r="AM194" s="72"/>
      <c r="AN194" s="72"/>
      <c r="AO194" s="139"/>
      <c r="AP194" s="236" t="str">
        <f>IF(F194="","",IFERROR(VLOOKUP(SUBSTITUTE(SUBSTITUTE(Tabla1[[#This Row],[Uso Sistemas]],"T","P"),"N","F"),Parámetros!$M$2:$N$17,2,0),"Completar hasta 3ra sem. para evaluar a Probacionista"))</f>
        <v/>
      </c>
      <c r="AQ194" s="39"/>
      <c r="AR194" s="39"/>
      <c r="AS194" s="39"/>
      <c r="AT194" s="28"/>
      <c r="AU194" s="55"/>
      <c r="AV194" s="55"/>
      <c r="AW194" s="55"/>
      <c r="AX194" s="238" t="str">
        <f>IF(V194="","",EOMONTH(EDATE(Tabla1[[#This Row],[Fecha Finalización]],2),0))</f>
        <v/>
      </c>
      <c r="AY194" s="39"/>
      <c r="AZ194" s="239" t="str">
        <f>IF(V194="","",EOMONTH(EDATE(Tabla1[[#This Row],[Fecha Finalización]],3),0))</f>
        <v/>
      </c>
      <c r="BA194" s="39"/>
      <c r="BB194" s="39"/>
      <c r="BC194" s="229"/>
      <c r="BD194" s="227" t="str">
        <f>IF(F194="","",Tabla1[[#This Row],[sem 01]]&amp;Tabla1[[#This Row],[sem 02]]&amp;Tabla1[[#This Row],[sem 03]])</f>
        <v/>
      </c>
      <c r="BE194" s="228" t="str">
        <f>IF(TRIM(F194)="","",$B$1&amp;"-"&amp;SUBSTITUTE(Tabla1[[#This Row],[Mes Inscrito]]," ","")&amp;"-"&amp;SUBSTITUTE(Tabla1[[#This Row],[Dia de clases Inscrito]]," ","")&amp;"-"&amp;SUBSTITUTE(Tabla1[[#This Row],[Horario Inscrito]]," ","")&amp;"-"&amp;Tabla1[[#This Row],[Fecha Inicio grupo]])</f>
        <v/>
      </c>
      <c r="BF194" s="241" t="str">
        <f>IF(F194="","",Tabla1[[#This Row],[Curso]])</f>
        <v/>
      </c>
      <c r="BG194" s="242" t="str">
        <f>+IF(TRIM(F194)="","",$B$1&amp;"-"&amp;TRIM(Tabla1[[#This Row],[Mes Inscrito]])&amp;"-"&amp;TRIM(Tabla1[[#This Row],[Dia de clases Inscrito]])&amp;"-"&amp;TRIM(Tabla1[[#This Row],[Horario Inscrito]])&amp;"-"&amp;TRIM(Tabla1[[#This Row],[Fecha Inicio grupo]])&amp;"-"&amp;TRIM(Tabla1[[#This Row],[Tipo Incrito]]))</f>
        <v/>
      </c>
      <c r="BH194" s="299" t="str">
        <f>IF(F194="","",OR(IFERROR(SEARCH("CG",Tabla1[[#This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4" s="300" t="str">
        <f>IF(F194&lt;&gt;"",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4" s="300" t="str">
        <f>IF(F194&lt;&gt;"",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4" s="300" t="str">
        <f>IF(Tabla1[[#This Row],[Fecha Inicio grupo]]="","",IFERROR(VLOOKUP(Tabla1[[#This Row],[Mes de Alta como miembro]],Parámetros!$AM$2:$AN$16,2,0),"01/01/1900"))</f>
        <v/>
      </c>
    </row>
    <row r="195" spans="1:63" ht="14.45">
      <c r="A195" s="68">
        <v>188</v>
      </c>
      <c r="B195" s="29"/>
      <c r="C195" s="34"/>
      <c r="D195" s="42"/>
      <c r="E195" s="64"/>
      <c r="F195" s="45"/>
      <c r="G195" s="45"/>
      <c r="H195" s="158"/>
      <c r="I195" s="42"/>
      <c r="J195" s="28"/>
      <c r="K195" s="69"/>
      <c r="L195" s="68"/>
      <c r="M195" s="46"/>
      <c r="N195" s="232" t="str">
        <f ca="1">IF(Tabla1[[#This Row],[Fecha de nac]]="","",IF(Tabla1[[#This Row],[Fecha Finalización]] &gt;=TODAY(), DATEDIF(Tabla1[[#This Row],[Fecha de nac]],TODAY(),"y"), ROUNDDOWN((Tabla1[[#This Row],[Fecha Finalización]] -Tabla1[[#This Row],[Fecha de nac]])/365,0)))</f>
        <v/>
      </c>
      <c r="O195" s="163"/>
      <c r="P195" s="34"/>
      <c r="Q195" s="67"/>
      <c r="R195" s="67"/>
      <c r="S195" s="67"/>
      <c r="T195" s="67"/>
      <c r="U195" s="234" t="str">
        <f>IF(F195="","",Tabla1[[#This Row],[Fecha Inicio grupo]]+3*7-7)</f>
        <v/>
      </c>
      <c r="V195" s="235" t="str">
        <f>IF(F195="","",EDATE(Tabla1[[#This Row],[Fecha Inicio grupo]],3))</f>
        <v/>
      </c>
      <c r="W195" s="29"/>
      <c r="X195" s="29"/>
      <c r="Y195" s="72"/>
      <c r="Z195" s="72"/>
      <c r="AA195" s="72"/>
      <c r="AB195" s="72"/>
      <c r="AC195" s="72"/>
      <c r="AD195" s="72"/>
      <c r="AE195" s="72"/>
      <c r="AF195" s="72"/>
      <c r="AG195" s="72"/>
      <c r="AH195" s="72"/>
      <c r="AI195" s="72"/>
      <c r="AJ195" s="72"/>
      <c r="AK195" s="72"/>
      <c r="AL195" s="72"/>
      <c r="AM195" s="72"/>
      <c r="AN195" s="72"/>
      <c r="AO195" s="139"/>
      <c r="AP195" s="236" t="str">
        <f>IF(F195="","",IFERROR(VLOOKUP(SUBSTITUTE(SUBSTITUTE(Tabla1[[#This Row],[Uso Sistemas]],"T","P"),"N","F"),Parámetros!$M$2:$N$17,2,0),"Completar hasta 3ra sem. para evaluar a Probacionista"))</f>
        <v/>
      </c>
      <c r="AQ195" s="39"/>
      <c r="AR195" s="39"/>
      <c r="AS195" s="39"/>
      <c r="AT195" s="28"/>
      <c r="AU195" s="55"/>
      <c r="AV195" s="55"/>
      <c r="AW195" s="55"/>
      <c r="AX195" s="238" t="str">
        <f>IF(V195="","",EOMONTH(EDATE(Tabla1[[#This Row],[Fecha Finalización]],2),0))</f>
        <v/>
      </c>
      <c r="AY195" s="39"/>
      <c r="AZ195" s="239" t="str">
        <f>IF(V195="","",EOMONTH(EDATE(Tabla1[[#This Row],[Fecha Finalización]],3),0))</f>
        <v/>
      </c>
      <c r="BA195" s="39"/>
      <c r="BB195" s="39"/>
      <c r="BC195" s="229"/>
      <c r="BD195" s="227" t="str">
        <f>IF(F195="","",Tabla1[[#This Row],[sem 01]]&amp;Tabla1[[#This Row],[sem 02]]&amp;Tabla1[[#This Row],[sem 03]])</f>
        <v/>
      </c>
      <c r="BE195" s="228" t="str">
        <f>IF(TRIM(F195)="","",$B$1&amp;"-"&amp;SUBSTITUTE(Tabla1[[#This Row],[Mes Inscrito]]," ","")&amp;"-"&amp;SUBSTITUTE(Tabla1[[#This Row],[Dia de clases Inscrito]]," ","")&amp;"-"&amp;SUBSTITUTE(Tabla1[[#This Row],[Horario Inscrito]]," ","")&amp;"-"&amp;Tabla1[[#This Row],[Fecha Inicio grupo]])</f>
        <v/>
      </c>
      <c r="BF195" s="241" t="str">
        <f>IF(F195="","",Tabla1[[#This Row],[Curso]])</f>
        <v/>
      </c>
      <c r="BG195" s="242" t="str">
        <f>+IF(TRIM(F195)="","",$B$1&amp;"-"&amp;TRIM(Tabla1[[#This Row],[Mes Inscrito]])&amp;"-"&amp;TRIM(Tabla1[[#This Row],[Dia de clases Inscrito]])&amp;"-"&amp;TRIM(Tabla1[[#This Row],[Horario Inscrito]])&amp;"-"&amp;TRIM(Tabla1[[#This Row],[Fecha Inicio grupo]])&amp;"-"&amp;TRIM(Tabla1[[#This Row],[Tipo Incrito]]))</f>
        <v/>
      </c>
      <c r="BH195" s="299" t="str">
        <f>IF(F195="","",OR(IFERROR(SEARCH("CG",Tabla1[[#This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5" s="300" t="str">
        <f>IF(F195&lt;&gt;"",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5" s="300" t="str">
        <f>IF(F195&lt;&gt;"",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5" s="300" t="str">
        <f>IF(Tabla1[[#This Row],[Fecha Inicio grupo]]="","",IFERROR(VLOOKUP(Tabla1[[#This Row],[Mes de Alta como miembro]],Parámetros!$AM$2:$AN$16,2,0),"01/01/1900"))</f>
        <v/>
      </c>
    </row>
    <row r="196" spans="1:63" ht="14.45">
      <c r="A196" s="68">
        <v>189</v>
      </c>
      <c r="B196" s="29"/>
      <c r="C196" s="34"/>
      <c r="D196" s="42"/>
      <c r="E196" s="64"/>
      <c r="F196" s="45"/>
      <c r="G196" s="45"/>
      <c r="H196" s="158"/>
      <c r="I196" s="42"/>
      <c r="J196" s="28"/>
      <c r="K196" s="69"/>
      <c r="L196" s="68"/>
      <c r="M196" s="46"/>
      <c r="N196" s="232" t="str">
        <f ca="1">IF(Tabla1[[#This Row],[Fecha de nac]]="","",IF(Tabla1[[#This Row],[Fecha Finalización]] &gt;=TODAY(), DATEDIF(Tabla1[[#This Row],[Fecha de nac]],TODAY(),"y"), ROUNDDOWN((Tabla1[[#This Row],[Fecha Finalización]] -Tabla1[[#This Row],[Fecha de nac]])/365,0)))</f>
        <v/>
      </c>
      <c r="O196" s="163"/>
      <c r="P196" s="34"/>
      <c r="Q196" s="67"/>
      <c r="R196" s="67"/>
      <c r="S196" s="67"/>
      <c r="T196" s="67"/>
      <c r="U196" s="234" t="str">
        <f>IF(F196="","",Tabla1[[#This Row],[Fecha Inicio grupo]]+3*7-7)</f>
        <v/>
      </c>
      <c r="V196" s="235" t="str">
        <f>IF(F196="","",EDATE(Tabla1[[#This Row],[Fecha Inicio grupo]],3))</f>
        <v/>
      </c>
      <c r="W196" s="29"/>
      <c r="X196" s="29"/>
      <c r="Y196" s="72"/>
      <c r="Z196" s="72"/>
      <c r="AA196" s="72"/>
      <c r="AB196" s="72"/>
      <c r="AC196" s="72"/>
      <c r="AD196" s="72"/>
      <c r="AE196" s="72"/>
      <c r="AF196" s="72"/>
      <c r="AG196" s="72"/>
      <c r="AH196" s="72"/>
      <c r="AI196" s="72"/>
      <c r="AJ196" s="72"/>
      <c r="AK196" s="72"/>
      <c r="AL196" s="72"/>
      <c r="AM196" s="72"/>
      <c r="AN196" s="72"/>
      <c r="AO196" s="139"/>
      <c r="AP196" s="236" t="str">
        <f>IF(F196="","",IFERROR(VLOOKUP(SUBSTITUTE(SUBSTITUTE(Tabla1[[#This Row],[Uso Sistemas]],"T","P"),"N","F"),Parámetros!$M$2:$N$17,2,0),"Completar hasta 3ra sem. para evaluar a Probacionista"))</f>
        <v/>
      </c>
      <c r="AQ196" s="39"/>
      <c r="AR196" s="39"/>
      <c r="AS196" s="39"/>
      <c r="AT196" s="28"/>
      <c r="AU196" s="55"/>
      <c r="AV196" s="55"/>
      <c r="AW196" s="55"/>
      <c r="AX196" s="238" t="str">
        <f>IF(V196="","",EOMONTH(EDATE(Tabla1[[#This Row],[Fecha Finalización]],2),0))</f>
        <v/>
      </c>
      <c r="AY196" s="39"/>
      <c r="AZ196" s="239" t="str">
        <f>IF(V196="","",EOMONTH(EDATE(Tabla1[[#This Row],[Fecha Finalización]],3),0))</f>
        <v/>
      </c>
      <c r="BA196" s="39"/>
      <c r="BB196" s="39"/>
      <c r="BC196" s="229"/>
      <c r="BD196" s="227" t="str">
        <f>IF(F196="","",Tabla1[[#This Row],[sem 01]]&amp;Tabla1[[#This Row],[sem 02]]&amp;Tabla1[[#This Row],[sem 03]])</f>
        <v/>
      </c>
      <c r="BE196" s="228" t="str">
        <f>IF(TRIM(F196)="","",$B$1&amp;"-"&amp;SUBSTITUTE(Tabla1[[#This Row],[Mes Inscrito]]," ","")&amp;"-"&amp;SUBSTITUTE(Tabla1[[#This Row],[Dia de clases Inscrito]]," ","")&amp;"-"&amp;SUBSTITUTE(Tabla1[[#This Row],[Horario Inscrito]]," ","")&amp;"-"&amp;Tabla1[[#This Row],[Fecha Inicio grupo]])</f>
        <v/>
      </c>
      <c r="BF196" s="241" t="str">
        <f>IF(F196="","",Tabla1[[#This Row],[Curso]])</f>
        <v/>
      </c>
      <c r="BG196" s="242" t="str">
        <f>+IF(TRIM(F196)="","",$B$1&amp;"-"&amp;TRIM(Tabla1[[#This Row],[Mes Inscrito]])&amp;"-"&amp;TRIM(Tabla1[[#This Row],[Dia de clases Inscrito]])&amp;"-"&amp;TRIM(Tabla1[[#This Row],[Horario Inscrito]])&amp;"-"&amp;TRIM(Tabla1[[#This Row],[Fecha Inicio grupo]])&amp;"-"&amp;TRIM(Tabla1[[#This Row],[Tipo Incrito]]))</f>
        <v/>
      </c>
      <c r="BH196" s="299" t="str">
        <f>IF(F196="","",OR(IFERROR(SEARCH("CG",Tabla1[[#This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6" s="300" t="str">
        <f>IF(F196&lt;&gt;"",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6" s="300" t="str">
        <f>IF(F196&lt;&gt;"",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6" s="300" t="str">
        <f>IF(Tabla1[[#This Row],[Fecha Inicio grupo]]="","",IFERROR(VLOOKUP(Tabla1[[#This Row],[Mes de Alta como miembro]],Parámetros!$AM$2:$AN$16,2,0),"01/01/1900"))</f>
        <v/>
      </c>
    </row>
    <row r="197" spans="1:63" ht="14.45">
      <c r="A197" s="68">
        <v>190</v>
      </c>
      <c r="B197" s="29"/>
      <c r="C197" s="34"/>
      <c r="D197" s="42"/>
      <c r="E197" s="64"/>
      <c r="F197" s="45"/>
      <c r="G197" s="45"/>
      <c r="H197" s="158"/>
      <c r="I197" s="42"/>
      <c r="J197" s="28"/>
      <c r="K197" s="69"/>
      <c r="L197" s="68"/>
      <c r="M197" s="46"/>
      <c r="N197" s="232" t="str">
        <f ca="1">IF(Tabla1[[#This Row],[Fecha de nac]]="","",IF(Tabla1[[#This Row],[Fecha Finalización]] &gt;=TODAY(), DATEDIF(Tabla1[[#This Row],[Fecha de nac]],TODAY(),"y"), ROUNDDOWN((Tabla1[[#This Row],[Fecha Finalización]] -Tabla1[[#This Row],[Fecha de nac]])/365,0)))</f>
        <v/>
      </c>
      <c r="O197" s="163"/>
      <c r="P197" s="34"/>
      <c r="Q197" s="67"/>
      <c r="R197" s="67"/>
      <c r="S197" s="67"/>
      <c r="T197" s="67"/>
      <c r="U197" s="234" t="str">
        <f>IF(F197="","",Tabla1[[#This Row],[Fecha Inicio grupo]]+3*7-7)</f>
        <v/>
      </c>
      <c r="V197" s="235" t="str">
        <f>IF(F197="","",EDATE(Tabla1[[#This Row],[Fecha Inicio grupo]],3))</f>
        <v/>
      </c>
      <c r="W197" s="29"/>
      <c r="X197" s="29"/>
      <c r="Y197" s="72"/>
      <c r="Z197" s="72"/>
      <c r="AA197" s="72"/>
      <c r="AB197" s="72"/>
      <c r="AC197" s="72"/>
      <c r="AD197" s="72"/>
      <c r="AE197" s="72"/>
      <c r="AF197" s="72"/>
      <c r="AG197" s="72"/>
      <c r="AH197" s="72"/>
      <c r="AI197" s="72"/>
      <c r="AJ197" s="72"/>
      <c r="AK197" s="72"/>
      <c r="AL197" s="72"/>
      <c r="AM197" s="72"/>
      <c r="AN197" s="72"/>
      <c r="AO197" s="139"/>
      <c r="AP197" s="236" t="str">
        <f>IF(F197="","",IFERROR(VLOOKUP(SUBSTITUTE(SUBSTITUTE(Tabla1[[#This Row],[Uso Sistemas]],"T","P"),"N","F"),Parámetros!$M$2:$N$17,2,0),"Completar hasta 3ra sem. para evaluar a Probacionista"))</f>
        <v/>
      </c>
      <c r="AQ197" s="39"/>
      <c r="AR197" s="39"/>
      <c r="AS197" s="39"/>
      <c r="AT197" s="28"/>
      <c r="AU197" s="55"/>
      <c r="AV197" s="55"/>
      <c r="AW197" s="55"/>
      <c r="AX197" s="238" t="str">
        <f>IF(V197="","",EOMONTH(EDATE(Tabla1[[#This Row],[Fecha Finalización]],2),0))</f>
        <v/>
      </c>
      <c r="AY197" s="39"/>
      <c r="AZ197" s="239" t="str">
        <f>IF(V197="","",EOMONTH(EDATE(Tabla1[[#This Row],[Fecha Finalización]],3),0))</f>
        <v/>
      </c>
      <c r="BA197" s="39"/>
      <c r="BB197" s="39"/>
      <c r="BC197" s="229"/>
      <c r="BD197" s="227" t="str">
        <f>IF(F197="","",Tabla1[[#This Row],[sem 01]]&amp;Tabla1[[#This Row],[sem 02]]&amp;Tabla1[[#This Row],[sem 03]])</f>
        <v/>
      </c>
      <c r="BE197" s="228" t="str">
        <f>IF(TRIM(F197)="","",$B$1&amp;"-"&amp;SUBSTITUTE(Tabla1[[#This Row],[Mes Inscrito]]," ","")&amp;"-"&amp;SUBSTITUTE(Tabla1[[#This Row],[Dia de clases Inscrito]]," ","")&amp;"-"&amp;SUBSTITUTE(Tabla1[[#This Row],[Horario Inscrito]]," ","")&amp;"-"&amp;Tabla1[[#This Row],[Fecha Inicio grupo]])</f>
        <v/>
      </c>
      <c r="BF197" s="241" t="str">
        <f>IF(F197="","",Tabla1[[#This Row],[Curso]])</f>
        <v/>
      </c>
      <c r="BG197" s="242" t="str">
        <f>+IF(TRIM(F197)="","",$B$1&amp;"-"&amp;TRIM(Tabla1[[#This Row],[Mes Inscrito]])&amp;"-"&amp;TRIM(Tabla1[[#This Row],[Dia de clases Inscrito]])&amp;"-"&amp;TRIM(Tabla1[[#This Row],[Horario Inscrito]])&amp;"-"&amp;TRIM(Tabla1[[#This Row],[Fecha Inicio grupo]])&amp;"-"&amp;TRIM(Tabla1[[#This Row],[Tipo Incrito]]))</f>
        <v/>
      </c>
      <c r="BH197" s="299" t="str">
        <f>IF(F197="","",OR(IFERROR(SEARCH("CG",Tabla1[[#This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7" s="300" t="str">
        <f>IF(F197&lt;&gt;"",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7" s="300" t="str">
        <f>IF(F197&lt;&gt;"",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7" s="300" t="str">
        <f>IF(Tabla1[[#This Row],[Fecha Inicio grupo]]="","",IFERROR(VLOOKUP(Tabla1[[#This Row],[Mes de Alta como miembro]],Parámetros!$AM$2:$AN$16,2,0),"01/01/1900"))</f>
        <v/>
      </c>
    </row>
    <row r="198" spans="1:63" ht="14.45">
      <c r="A198" s="68">
        <v>191</v>
      </c>
      <c r="B198" s="29"/>
      <c r="C198" s="34"/>
      <c r="D198" s="42"/>
      <c r="E198" s="64"/>
      <c r="F198" s="45"/>
      <c r="G198" s="45"/>
      <c r="H198" s="158"/>
      <c r="I198" s="42"/>
      <c r="J198" s="28"/>
      <c r="K198" s="69"/>
      <c r="L198" s="68"/>
      <c r="M198" s="46"/>
      <c r="N198" s="232" t="str">
        <f ca="1">IF(Tabla1[[#This Row],[Fecha de nac]]="","",IF(Tabla1[[#This Row],[Fecha Finalización]] &gt;=TODAY(), DATEDIF(Tabla1[[#This Row],[Fecha de nac]],TODAY(),"y"), ROUNDDOWN((Tabla1[[#This Row],[Fecha Finalización]] -Tabla1[[#This Row],[Fecha de nac]])/365,0)))</f>
        <v/>
      </c>
      <c r="O198" s="163"/>
      <c r="P198" s="34"/>
      <c r="Q198" s="67"/>
      <c r="R198" s="67"/>
      <c r="S198" s="67"/>
      <c r="T198" s="67"/>
      <c r="U198" s="234" t="str">
        <f>IF(F198="","",Tabla1[[#This Row],[Fecha Inicio grupo]]+3*7-7)</f>
        <v/>
      </c>
      <c r="V198" s="235" t="str">
        <f>IF(F198="","",EDATE(Tabla1[[#This Row],[Fecha Inicio grupo]],3))</f>
        <v/>
      </c>
      <c r="W198" s="29"/>
      <c r="X198" s="29"/>
      <c r="Y198" s="72"/>
      <c r="Z198" s="72"/>
      <c r="AA198" s="72"/>
      <c r="AB198" s="72"/>
      <c r="AC198" s="72"/>
      <c r="AD198" s="72"/>
      <c r="AE198" s="72"/>
      <c r="AF198" s="72"/>
      <c r="AG198" s="72"/>
      <c r="AH198" s="72"/>
      <c r="AI198" s="72"/>
      <c r="AJ198" s="72"/>
      <c r="AK198" s="72"/>
      <c r="AL198" s="72"/>
      <c r="AM198" s="72"/>
      <c r="AN198" s="72"/>
      <c r="AO198" s="139"/>
      <c r="AP198" s="236" t="str">
        <f>IF(F198="","",IFERROR(VLOOKUP(SUBSTITUTE(SUBSTITUTE(Tabla1[[#This Row],[Uso Sistemas]],"T","P"),"N","F"),Parámetros!$M$2:$N$17,2,0),"Completar hasta 3ra sem. para evaluar a Probacionista"))</f>
        <v/>
      </c>
      <c r="AQ198" s="39"/>
      <c r="AR198" s="39"/>
      <c r="AS198" s="39"/>
      <c r="AT198" s="28"/>
      <c r="AU198" s="55"/>
      <c r="AV198" s="55"/>
      <c r="AW198" s="55"/>
      <c r="AX198" s="238" t="str">
        <f>IF(V198="","",EOMONTH(EDATE(Tabla1[[#This Row],[Fecha Finalización]],2),0))</f>
        <v/>
      </c>
      <c r="AY198" s="39"/>
      <c r="AZ198" s="239" t="str">
        <f>IF(V198="","",EOMONTH(EDATE(Tabla1[[#This Row],[Fecha Finalización]],3),0))</f>
        <v/>
      </c>
      <c r="BA198" s="39"/>
      <c r="BB198" s="39"/>
      <c r="BC198" s="229"/>
      <c r="BD198" s="227" t="str">
        <f>IF(F198="","",Tabla1[[#This Row],[sem 01]]&amp;Tabla1[[#This Row],[sem 02]]&amp;Tabla1[[#This Row],[sem 03]])</f>
        <v/>
      </c>
      <c r="BE198" s="228" t="str">
        <f>IF(TRIM(F198)="","",$B$1&amp;"-"&amp;SUBSTITUTE(Tabla1[[#This Row],[Mes Inscrito]]," ","")&amp;"-"&amp;SUBSTITUTE(Tabla1[[#This Row],[Dia de clases Inscrito]]," ","")&amp;"-"&amp;SUBSTITUTE(Tabla1[[#This Row],[Horario Inscrito]]," ","")&amp;"-"&amp;Tabla1[[#This Row],[Fecha Inicio grupo]])</f>
        <v/>
      </c>
      <c r="BF198" s="241" t="str">
        <f>IF(F198="","",Tabla1[[#This Row],[Curso]])</f>
        <v/>
      </c>
      <c r="BG198" s="242" t="str">
        <f>+IF(TRIM(F198)="","",$B$1&amp;"-"&amp;TRIM(Tabla1[[#This Row],[Mes Inscrito]])&amp;"-"&amp;TRIM(Tabla1[[#This Row],[Dia de clases Inscrito]])&amp;"-"&amp;TRIM(Tabla1[[#This Row],[Horario Inscrito]])&amp;"-"&amp;TRIM(Tabla1[[#This Row],[Fecha Inicio grupo]])&amp;"-"&amp;TRIM(Tabla1[[#This Row],[Tipo Incrito]]))</f>
        <v/>
      </c>
      <c r="BH198" s="299" t="str">
        <f>IF(F198="","",OR(IFERROR(SEARCH("CG",Tabla1[[#This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8" s="300" t="str">
        <f>IF(F198&lt;&gt;"",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8" s="300" t="str">
        <f>IF(F198&lt;&gt;"",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8" s="300" t="str">
        <f>IF(Tabla1[[#This Row],[Fecha Inicio grupo]]="","",IFERROR(VLOOKUP(Tabla1[[#This Row],[Mes de Alta como miembro]],Parámetros!$AM$2:$AN$16,2,0),"01/01/1900"))</f>
        <v/>
      </c>
    </row>
    <row r="199" spans="1:63" ht="14.45">
      <c r="A199" s="68">
        <v>192</v>
      </c>
      <c r="B199" s="29"/>
      <c r="C199" s="34"/>
      <c r="D199" s="42"/>
      <c r="E199" s="64"/>
      <c r="F199" s="45"/>
      <c r="G199" s="45"/>
      <c r="H199" s="158"/>
      <c r="I199" s="42"/>
      <c r="J199" s="28"/>
      <c r="K199" s="69"/>
      <c r="L199" s="68"/>
      <c r="M199" s="46"/>
      <c r="N199" s="232" t="str">
        <f ca="1">IF(Tabla1[[#This Row],[Fecha de nac]]="","",IF(Tabla1[[#This Row],[Fecha Finalización]] &gt;=TODAY(), DATEDIF(Tabla1[[#This Row],[Fecha de nac]],TODAY(),"y"), ROUNDDOWN((Tabla1[[#This Row],[Fecha Finalización]] -Tabla1[[#This Row],[Fecha de nac]])/365,0)))</f>
        <v/>
      </c>
      <c r="O199" s="163"/>
      <c r="P199" s="34"/>
      <c r="Q199" s="67"/>
      <c r="R199" s="67"/>
      <c r="S199" s="67"/>
      <c r="T199" s="67"/>
      <c r="U199" s="234" t="str">
        <f>IF(F199="","",Tabla1[[#This Row],[Fecha Inicio grupo]]+3*7-7)</f>
        <v/>
      </c>
      <c r="V199" s="235" t="str">
        <f>IF(F199="","",EDATE(Tabla1[[#This Row],[Fecha Inicio grupo]],3))</f>
        <v/>
      </c>
      <c r="W199" s="29"/>
      <c r="X199" s="29"/>
      <c r="Y199" s="72"/>
      <c r="Z199" s="72"/>
      <c r="AA199" s="72"/>
      <c r="AB199" s="72"/>
      <c r="AC199" s="72"/>
      <c r="AD199" s="72"/>
      <c r="AE199" s="72"/>
      <c r="AF199" s="72"/>
      <c r="AG199" s="72"/>
      <c r="AH199" s="72"/>
      <c r="AI199" s="72"/>
      <c r="AJ199" s="72"/>
      <c r="AK199" s="72"/>
      <c r="AL199" s="72"/>
      <c r="AM199" s="72"/>
      <c r="AN199" s="72"/>
      <c r="AO199" s="139"/>
      <c r="AP199" s="236" t="str">
        <f>IF(F199="","",IFERROR(VLOOKUP(SUBSTITUTE(SUBSTITUTE(Tabla1[[#This Row],[Uso Sistemas]],"T","P"),"N","F"),Parámetros!$M$2:$N$17,2,0),"Completar hasta 3ra sem. para evaluar a Probacionista"))</f>
        <v/>
      </c>
      <c r="AQ199" s="39"/>
      <c r="AR199" s="39"/>
      <c r="AS199" s="39"/>
      <c r="AT199" s="28"/>
      <c r="AU199" s="55"/>
      <c r="AV199" s="55"/>
      <c r="AW199" s="55"/>
      <c r="AX199" s="238" t="str">
        <f>IF(V199="","",EOMONTH(EDATE(Tabla1[[#This Row],[Fecha Finalización]],2),0))</f>
        <v/>
      </c>
      <c r="AY199" s="39"/>
      <c r="AZ199" s="239" t="str">
        <f>IF(V199="","",EOMONTH(EDATE(Tabla1[[#This Row],[Fecha Finalización]],3),0))</f>
        <v/>
      </c>
      <c r="BA199" s="39"/>
      <c r="BB199" s="39"/>
      <c r="BC199" s="229"/>
      <c r="BD199" s="227" t="str">
        <f>IF(F199="","",Tabla1[[#This Row],[sem 01]]&amp;Tabla1[[#This Row],[sem 02]]&amp;Tabla1[[#This Row],[sem 03]])</f>
        <v/>
      </c>
      <c r="BE199" s="228" t="str">
        <f>IF(TRIM(F199)="","",$B$1&amp;"-"&amp;SUBSTITUTE(Tabla1[[#This Row],[Mes Inscrito]]," ","")&amp;"-"&amp;SUBSTITUTE(Tabla1[[#This Row],[Dia de clases Inscrito]]," ","")&amp;"-"&amp;SUBSTITUTE(Tabla1[[#This Row],[Horario Inscrito]]," ","")&amp;"-"&amp;Tabla1[[#This Row],[Fecha Inicio grupo]])</f>
        <v/>
      </c>
      <c r="BF199" s="241" t="str">
        <f>IF(F199="","",Tabla1[[#This Row],[Curso]])</f>
        <v/>
      </c>
      <c r="BG199" s="242" t="str">
        <f>+IF(TRIM(F199)="","",$B$1&amp;"-"&amp;TRIM(Tabla1[[#This Row],[Mes Inscrito]])&amp;"-"&amp;TRIM(Tabla1[[#This Row],[Dia de clases Inscrito]])&amp;"-"&amp;TRIM(Tabla1[[#This Row],[Horario Inscrito]])&amp;"-"&amp;TRIM(Tabla1[[#This Row],[Fecha Inicio grupo]])&amp;"-"&amp;TRIM(Tabla1[[#This Row],[Tipo Incrito]]))</f>
        <v/>
      </c>
      <c r="BH199" s="299" t="str">
        <f>IF(F199="","",OR(IFERROR(SEARCH("CG",Tabla1[[#This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9" s="300" t="str">
        <f>IF(F199&lt;&gt;"",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9" s="300" t="str">
        <f>IF(F199&lt;&gt;"",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9" s="300" t="str">
        <f>IF(Tabla1[[#This Row],[Fecha Inicio grupo]]="","",IFERROR(VLOOKUP(Tabla1[[#This Row],[Mes de Alta como miembro]],Parámetros!$AM$2:$AN$16,2,0),"01/01/1900"))</f>
        <v/>
      </c>
    </row>
    <row r="200" spans="1:63" ht="14.45">
      <c r="A200" s="68">
        <v>193</v>
      </c>
      <c r="B200" s="29"/>
      <c r="C200" s="34"/>
      <c r="D200" s="42"/>
      <c r="E200" s="64"/>
      <c r="F200" s="45"/>
      <c r="G200" s="45"/>
      <c r="H200" s="158"/>
      <c r="I200" s="42"/>
      <c r="J200" s="28"/>
      <c r="K200" s="69"/>
      <c r="L200" s="68"/>
      <c r="M200" s="46"/>
      <c r="N200" s="232" t="str">
        <f ca="1">IF(Tabla1[[#This Row],[Fecha de nac]]="","",IF(Tabla1[[#This Row],[Fecha Finalización]] &gt;=TODAY(), DATEDIF(Tabla1[[#This Row],[Fecha de nac]],TODAY(),"y"), ROUNDDOWN((Tabla1[[#This Row],[Fecha Finalización]] -Tabla1[[#This Row],[Fecha de nac]])/365,0)))</f>
        <v/>
      </c>
      <c r="O200" s="163"/>
      <c r="P200" s="34"/>
      <c r="Q200" s="67"/>
      <c r="R200" s="67"/>
      <c r="S200" s="67"/>
      <c r="T200" s="67"/>
      <c r="U200" s="234" t="str">
        <f>IF(F200="","",Tabla1[[#This Row],[Fecha Inicio grupo]]+3*7-7)</f>
        <v/>
      </c>
      <c r="V200" s="235" t="str">
        <f>IF(F200="","",EDATE(Tabla1[[#This Row],[Fecha Inicio grupo]],3))</f>
        <v/>
      </c>
      <c r="W200" s="29"/>
      <c r="X200" s="29"/>
      <c r="Y200" s="72"/>
      <c r="Z200" s="72"/>
      <c r="AA200" s="72"/>
      <c r="AB200" s="72"/>
      <c r="AC200" s="72"/>
      <c r="AD200" s="72"/>
      <c r="AE200" s="72"/>
      <c r="AF200" s="72"/>
      <c r="AG200" s="72"/>
      <c r="AH200" s="72"/>
      <c r="AI200" s="72"/>
      <c r="AJ200" s="72"/>
      <c r="AK200" s="72"/>
      <c r="AL200" s="72"/>
      <c r="AM200" s="72"/>
      <c r="AN200" s="72"/>
      <c r="AO200" s="139"/>
      <c r="AP200" s="236" t="str">
        <f>IF(F200="","",IFERROR(VLOOKUP(SUBSTITUTE(SUBSTITUTE(Tabla1[[#This Row],[Uso Sistemas]],"T","P"),"N","F"),Parámetros!$M$2:$N$17,2,0),"Completar hasta 3ra sem. para evaluar a Probacionista"))</f>
        <v/>
      </c>
      <c r="AQ200" s="39"/>
      <c r="AR200" s="39"/>
      <c r="AS200" s="39"/>
      <c r="AT200" s="28"/>
      <c r="AU200" s="55"/>
      <c r="AV200" s="55"/>
      <c r="AW200" s="55"/>
      <c r="AX200" s="238" t="str">
        <f>IF(V200="","",EOMONTH(EDATE(Tabla1[[#This Row],[Fecha Finalización]],2),0))</f>
        <v/>
      </c>
      <c r="AY200" s="39"/>
      <c r="AZ200" s="239" t="str">
        <f>IF(V200="","",EOMONTH(EDATE(Tabla1[[#This Row],[Fecha Finalización]],3),0))</f>
        <v/>
      </c>
      <c r="BA200" s="39"/>
      <c r="BB200" s="39"/>
      <c r="BC200" s="229"/>
      <c r="BD200" s="227" t="str">
        <f>IF(F200="","",Tabla1[[#This Row],[sem 01]]&amp;Tabla1[[#This Row],[sem 02]]&amp;Tabla1[[#This Row],[sem 03]])</f>
        <v/>
      </c>
      <c r="BE200" s="228" t="str">
        <f>IF(TRIM(F200)="","",$B$1&amp;"-"&amp;SUBSTITUTE(Tabla1[[#This Row],[Mes Inscrito]]," ","")&amp;"-"&amp;SUBSTITUTE(Tabla1[[#This Row],[Dia de clases Inscrito]]," ","")&amp;"-"&amp;SUBSTITUTE(Tabla1[[#This Row],[Horario Inscrito]]," ","")&amp;"-"&amp;Tabla1[[#This Row],[Fecha Inicio grupo]])</f>
        <v/>
      </c>
      <c r="BF200" s="241" t="str">
        <f>IF(F200="","",Tabla1[[#This Row],[Curso]])</f>
        <v/>
      </c>
      <c r="BG200" s="242" t="str">
        <f>+IF(TRIM(F200)="","",$B$1&amp;"-"&amp;TRIM(Tabla1[[#This Row],[Mes Inscrito]])&amp;"-"&amp;TRIM(Tabla1[[#This Row],[Dia de clases Inscrito]])&amp;"-"&amp;TRIM(Tabla1[[#This Row],[Horario Inscrito]])&amp;"-"&amp;TRIM(Tabla1[[#This Row],[Fecha Inicio grupo]])&amp;"-"&amp;TRIM(Tabla1[[#This Row],[Tipo Incrito]]))</f>
        <v/>
      </c>
      <c r="BH200" s="299" t="str">
        <f>IF(F200="","",OR(IFERROR(SEARCH("CG",Tabla1[[#This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0" s="300" t="str">
        <f>IF(F200&lt;&gt;"",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0" s="300" t="str">
        <f>IF(F200&lt;&gt;"",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0" s="300" t="str">
        <f>IF(Tabla1[[#This Row],[Fecha Inicio grupo]]="","",IFERROR(VLOOKUP(Tabla1[[#This Row],[Mes de Alta como miembro]],Parámetros!$AM$2:$AN$16,2,0),"01/01/1900"))</f>
        <v/>
      </c>
    </row>
    <row r="201" spans="1:63" ht="14.45">
      <c r="A201" s="68">
        <v>194</v>
      </c>
      <c r="B201" s="29"/>
      <c r="C201" s="34"/>
      <c r="D201" s="42"/>
      <c r="E201" s="64"/>
      <c r="F201" s="45"/>
      <c r="G201" s="45"/>
      <c r="H201" s="158"/>
      <c r="I201" s="42"/>
      <c r="J201" s="28"/>
      <c r="K201" s="69"/>
      <c r="L201" s="68"/>
      <c r="M201" s="46"/>
      <c r="N201" s="232" t="str">
        <f ca="1">IF(Tabla1[[#This Row],[Fecha de nac]]="","",IF(Tabla1[[#This Row],[Fecha Finalización]] &gt;=TODAY(), DATEDIF(Tabla1[[#This Row],[Fecha de nac]],TODAY(),"y"), ROUNDDOWN((Tabla1[[#This Row],[Fecha Finalización]] -Tabla1[[#This Row],[Fecha de nac]])/365,0)))</f>
        <v/>
      </c>
      <c r="O201" s="163"/>
      <c r="P201" s="34"/>
      <c r="Q201" s="67"/>
      <c r="R201" s="67"/>
      <c r="S201" s="67"/>
      <c r="T201" s="67"/>
      <c r="U201" s="234" t="str">
        <f>IF(F201="","",Tabla1[[#This Row],[Fecha Inicio grupo]]+3*7-7)</f>
        <v/>
      </c>
      <c r="V201" s="235" t="str">
        <f>IF(F201="","",EDATE(Tabla1[[#This Row],[Fecha Inicio grupo]],3))</f>
        <v/>
      </c>
      <c r="W201" s="29"/>
      <c r="X201" s="29"/>
      <c r="Y201" s="72"/>
      <c r="Z201" s="72"/>
      <c r="AA201" s="72"/>
      <c r="AB201" s="72"/>
      <c r="AC201" s="72"/>
      <c r="AD201" s="72"/>
      <c r="AE201" s="72"/>
      <c r="AF201" s="72"/>
      <c r="AG201" s="72"/>
      <c r="AH201" s="72"/>
      <c r="AI201" s="72"/>
      <c r="AJ201" s="72"/>
      <c r="AK201" s="72"/>
      <c r="AL201" s="72"/>
      <c r="AM201" s="72"/>
      <c r="AN201" s="72"/>
      <c r="AO201" s="139"/>
      <c r="AP201" s="236" t="str">
        <f>IF(F201="","",IFERROR(VLOOKUP(SUBSTITUTE(SUBSTITUTE(Tabla1[[#This Row],[Uso Sistemas]],"T","P"),"N","F"),Parámetros!$M$2:$N$17,2,0),"Completar hasta 3ra sem. para evaluar a Probacionista"))</f>
        <v/>
      </c>
      <c r="AQ201" s="39"/>
      <c r="AR201" s="39"/>
      <c r="AS201" s="39"/>
      <c r="AT201" s="28"/>
      <c r="AU201" s="55"/>
      <c r="AV201" s="55"/>
      <c r="AW201" s="55"/>
      <c r="AX201" s="238" t="str">
        <f>IF(V201="","",EOMONTH(EDATE(Tabla1[[#This Row],[Fecha Finalización]],2),0))</f>
        <v/>
      </c>
      <c r="AY201" s="39"/>
      <c r="AZ201" s="239" t="str">
        <f>IF(V201="","",EOMONTH(EDATE(Tabla1[[#This Row],[Fecha Finalización]],3),0))</f>
        <v/>
      </c>
      <c r="BA201" s="39"/>
      <c r="BB201" s="39"/>
      <c r="BC201" s="229"/>
      <c r="BD201" s="227" t="str">
        <f>IF(F201="","",Tabla1[[#This Row],[sem 01]]&amp;Tabla1[[#This Row],[sem 02]]&amp;Tabla1[[#This Row],[sem 03]])</f>
        <v/>
      </c>
      <c r="BE201" s="228" t="str">
        <f>IF(TRIM(F201)="","",$B$1&amp;"-"&amp;SUBSTITUTE(Tabla1[[#This Row],[Mes Inscrito]]," ","")&amp;"-"&amp;SUBSTITUTE(Tabla1[[#This Row],[Dia de clases Inscrito]]," ","")&amp;"-"&amp;SUBSTITUTE(Tabla1[[#This Row],[Horario Inscrito]]," ","")&amp;"-"&amp;Tabla1[[#This Row],[Fecha Inicio grupo]])</f>
        <v/>
      </c>
      <c r="BF201" s="241" t="str">
        <f>IF(F201="","",Tabla1[[#This Row],[Curso]])</f>
        <v/>
      </c>
      <c r="BG201" s="242" t="str">
        <f>+IF(TRIM(F201)="","",$B$1&amp;"-"&amp;TRIM(Tabla1[[#This Row],[Mes Inscrito]])&amp;"-"&amp;TRIM(Tabla1[[#This Row],[Dia de clases Inscrito]])&amp;"-"&amp;TRIM(Tabla1[[#This Row],[Horario Inscrito]])&amp;"-"&amp;TRIM(Tabla1[[#This Row],[Fecha Inicio grupo]])&amp;"-"&amp;TRIM(Tabla1[[#This Row],[Tipo Incrito]]))</f>
        <v/>
      </c>
      <c r="BH201" s="299" t="str">
        <f>IF(F201="","",OR(IFERROR(SEARCH("CG",Tabla1[[#This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1" s="300" t="str">
        <f>IF(F201&lt;&gt;"",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1" s="300" t="str">
        <f>IF(F201&lt;&gt;"",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1" s="300" t="str">
        <f>IF(Tabla1[[#This Row],[Fecha Inicio grupo]]="","",IFERROR(VLOOKUP(Tabla1[[#This Row],[Mes de Alta como miembro]],Parámetros!$AM$2:$AN$16,2,0),"01/01/1900"))</f>
        <v/>
      </c>
    </row>
    <row r="202" spans="1:63" ht="14.45">
      <c r="A202" s="68">
        <v>195</v>
      </c>
      <c r="B202" s="29"/>
      <c r="C202" s="34"/>
      <c r="D202" s="42"/>
      <c r="E202" s="64"/>
      <c r="F202" s="45"/>
      <c r="G202" s="45"/>
      <c r="H202" s="158"/>
      <c r="I202" s="42"/>
      <c r="J202" s="28"/>
      <c r="K202" s="69"/>
      <c r="L202" s="68"/>
      <c r="M202" s="46"/>
      <c r="N202" s="232" t="str">
        <f ca="1">IF(Tabla1[[#This Row],[Fecha de nac]]="","",IF(Tabla1[[#This Row],[Fecha Finalización]] &gt;=TODAY(), DATEDIF(Tabla1[[#This Row],[Fecha de nac]],TODAY(),"y"), ROUNDDOWN((Tabla1[[#This Row],[Fecha Finalización]] -Tabla1[[#This Row],[Fecha de nac]])/365,0)))</f>
        <v/>
      </c>
      <c r="O202" s="163"/>
      <c r="P202" s="34"/>
      <c r="Q202" s="67"/>
      <c r="R202" s="67"/>
      <c r="S202" s="67"/>
      <c r="T202" s="67"/>
      <c r="U202" s="234" t="str">
        <f>IF(F202="","",Tabla1[[#This Row],[Fecha Inicio grupo]]+3*7-7)</f>
        <v/>
      </c>
      <c r="V202" s="235" t="str">
        <f>IF(F202="","",EDATE(Tabla1[[#This Row],[Fecha Inicio grupo]],3))</f>
        <v/>
      </c>
      <c r="W202" s="29"/>
      <c r="X202" s="29"/>
      <c r="Y202" s="72"/>
      <c r="Z202" s="72"/>
      <c r="AA202" s="72"/>
      <c r="AB202" s="72"/>
      <c r="AC202" s="72"/>
      <c r="AD202" s="72"/>
      <c r="AE202" s="72"/>
      <c r="AF202" s="72"/>
      <c r="AG202" s="72"/>
      <c r="AH202" s="72"/>
      <c r="AI202" s="72"/>
      <c r="AJ202" s="72"/>
      <c r="AK202" s="72"/>
      <c r="AL202" s="72"/>
      <c r="AM202" s="72"/>
      <c r="AN202" s="72"/>
      <c r="AO202" s="139"/>
      <c r="AP202" s="236" t="str">
        <f>IF(F202="","",IFERROR(VLOOKUP(SUBSTITUTE(SUBSTITUTE(Tabla1[[#This Row],[Uso Sistemas]],"T","P"),"N","F"),Parámetros!$M$2:$N$17,2,0),"Completar hasta 3ra sem. para evaluar a Probacionista"))</f>
        <v/>
      </c>
      <c r="AQ202" s="39"/>
      <c r="AR202" s="39"/>
      <c r="AS202" s="39"/>
      <c r="AT202" s="28"/>
      <c r="AU202" s="55"/>
      <c r="AV202" s="55"/>
      <c r="AW202" s="55"/>
      <c r="AX202" s="238" t="str">
        <f>IF(V202="","",EOMONTH(EDATE(Tabla1[[#This Row],[Fecha Finalización]],2),0))</f>
        <v/>
      </c>
      <c r="AY202" s="39"/>
      <c r="AZ202" s="239" t="str">
        <f>IF(V202="","",EOMONTH(EDATE(Tabla1[[#This Row],[Fecha Finalización]],3),0))</f>
        <v/>
      </c>
      <c r="BA202" s="39"/>
      <c r="BB202" s="39"/>
      <c r="BC202" s="229"/>
      <c r="BD202" s="227" t="str">
        <f>IF(F202="","",Tabla1[[#This Row],[sem 01]]&amp;Tabla1[[#This Row],[sem 02]]&amp;Tabla1[[#This Row],[sem 03]])</f>
        <v/>
      </c>
      <c r="BE202" s="228" t="str">
        <f>IF(TRIM(F202)="","",$B$1&amp;"-"&amp;SUBSTITUTE(Tabla1[[#This Row],[Mes Inscrito]]," ","")&amp;"-"&amp;SUBSTITUTE(Tabla1[[#This Row],[Dia de clases Inscrito]]," ","")&amp;"-"&amp;SUBSTITUTE(Tabla1[[#This Row],[Horario Inscrito]]," ","")&amp;"-"&amp;Tabla1[[#This Row],[Fecha Inicio grupo]])</f>
        <v/>
      </c>
      <c r="BF202" s="241" t="str">
        <f>IF(F202="","",Tabla1[[#This Row],[Curso]])</f>
        <v/>
      </c>
      <c r="BG202" s="242" t="str">
        <f>+IF(TRIM(F202)="","",$B$1&amp;"-"&amp;TRIM(Tabla1[[#This Row],[Mes Inscrito]])&amp;"-"&amp;TRIM(Tabla1[[#This Row],[Dia de clases Inscrito]])&amp;"-"&amp;TRIM(Tabla1[[#This Row],[Horario Inscrito]])&amp;"-"&amp;TRIM(Tabla1[[#This Row],[Fecha Inicio grupo]])&amp;"-"&amp;TRIM(Tabla1[[#This Row],[Tipo Incrito]]))</f>
        <v/>
      </c>
      <c r="BH202" s="299" t="str">
        <f>IF(F202="","",OR(IFERROR(SEARCH("CG",Tabla1[[#This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2" s="300" t="str">
        <f>IF(F202&lt;&gt;"",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2" s="300" t="str">
        <f>IF(F202&lt;&gt;"",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2" s="300" t="str">
        <f>IF(Tabla1[[#This Row],[Fecha Inicio grupo]]="","",IFERROR(VLOOKUP(Tabla1[[#This Row],[Mes de Alta como miembro]],Parámetros!$AM$2:$AN$16,2,0),"01/01/1900"))</f>
        <v/>
      </c>
    </row>
    <row r="203" spans="1:63" ht="14.45">
      <c r="A203" s="68">
        <v>196</v>
      </c>
      <c r="B203" s="29"/>
      <c r="C203" s="34"/>
      <c r="D203" s="42"/>
      <c r="E203" s="64"/>
      <c r="F203" s="45"/>
      <c r="G203" s="45"/>
      <c r="H203" s="158"/>
      <c r="I203" s="42"/>
      <c r="J203" s="28"/>
      <c r="K203" s="69"/>
      <c r="L203" s="68"/>
      <c r="M203" s="46"/>
      <c r="N203" s="232" t="str">
        <f ca="1">IF(Tabla1[[#This Row],[Fecha de nac]]="","",IF(Tabla1[[#This Row],[Fecha Finalización]] &gt;=TODAY(), DATEDIF(Tabla1[[#This Row],[Fecha de nac]],TODAY(),"y"), ROUNDDOWN((Tabla1[[#This Row],[Fecha Finalización]] -Tabla1[[#This Row],[Fecha de nac]])/365,0)))</f>
        <v/>
      </c>
      <c r="O203" s="163"/>
      <c r="P203" s="34"/>
      <c r="Q203" s="67"/>
      <c r="R203" s="67"/>
      <c r="S203" s="67"/>
      <c r="T203" s="67"/>
      <c r="U203" s="234" t="str">
        <f>IF(F203="","",Tabla1[[#This Row],[Fecha Inicio grupo]]+3*7-7)</f>
        <v/>
      </c>
      <c r="V203" s="235" t="str">
        <f>IF(F203="","",EDATE(Tabla1[[#This Row],[Fecha Inicio grupo]],3))</f>
        <v/>
      </c>
      <c r="W203" s="29"/>
      <c r="X203" s="29"/>
      <c r="Y203" s="72"/>
      <c r="Z203" s="72"/>
      <c r="AA203" s="72"/>
      <c r="AB203" s="72"/>
      <c r="AC203" s="72"/>
      <c r="AD203" s="72"/>
      <c r="AE203" s="72"/>
      <c r="AF203" s="72"/>
      <c r="AG203" s="72"/>
      <c r="AH203" s="72"/>
      <c r="AI203" s="72"/>
      <c r="AJ203" s="72"/>
      <c r="AK203" s="72"/>
      <c r="AL203" s="72"/>
      <c r="AM203" s="72"/>
      <c r="AN203" s="72"/>
      <c r="AO203" s="139"/>
      <c r="AP203" s="236" t="str">
        <f>IF(F203="","",IFERROR(VLOOKUP(SUBSTITUTE(SUBSTITUTE(Tabla1[[#This Row],[Uso Sistemas]],"T","P"),"N","F"),Parámetros!$M$2:$N$17,2,0),"Completar hasta 3ra sem. para evaluar a Probacionista"))</f>
        <v/>
      </c>
      <c r="AQ203" s="39"/>
      <c r="AR203" s="39"/>
      <c r="AS203" s="39"/>
      <c r="AT203" s="28"/>
      <c r="AU203" s="55"/>
      <c r="AV203" s="55"/>
      <c r="AW203" s="55"/>
      <c r="AX203" s="238" t="str">
        <f>IF(V203="","",EOMONTH(EDATE(Tabla1[[#This Row],[Fecha Finalización]],2),0))</f>
        <v/>
      </c>
      <c r="AY203" s="39"/>
      <c r="AZ203" s="239" t="str">
        <f>IF(V203="","",EOMONTH(EDATE(Tabla1[[#This Row],[Fecha Finalización]],3),0))</f>
        <v/>
      </c>
      <c r="BA203" s="39"/>
      <c r="BB203" s="39"/>
      <c r="BC203" s="229"/>
      <c r="BD203" s="227" t="str">
        <f>IF(F203="","",Tabla1[[#This Row],[sem 01]]&amp;Tabla1[[#This Row],[sem 02]]&amp;Tabla1[[#This Row],[sem 03]])</f>
        <v/>
      </c>
      <c r="BE203" s="228" t="str">
        <f>IF(TRIM(F203)="","",$B$1&amp;"-"&amp;SUBSTITUTE(Tabla1[[#This Row],[Mes Inscrito]]," ","")&amp;"-"&amp;SUBSTITUTE(Tabla1[[#This Row],[Dia de clases Inscrito]]," ","")&amp;"-"&amp;SUBSTITUTE(Tabla1[[#This Row],[Horario Inscrito]]," ","")&amp;"-"&amp;Tabla1[[#This Row],[Fecha Inicio grupo]])</f>
        <v/>
      </c>
      <c r="BF203" s="241" t="str">
        <f>IF(F203="","",Tabla1[[#This Row],[Curso]])</f>
        <v/>
      </c>
      <c r="BG203" s="242" t="str">
        <f>+IF(TRIM(F203)="","",$B$1&amp;"-"&amp;TRIM(Tabla1[[#This Row],[Mes Inscrito]])&amp;"-"&amp;TRIM(Tabla1[[#This Row],[Dia de clases Inscrito]])&amp;"-"&amp;TRIM(Tabla1[[#This Row],[Horario Inscrito]])&amp;"-"&amp;TRIM(Tabla1[[#This Row],[Fecha Inicio grupo]])&amp;"-"&amp;TRIM(Tabla1[[#This Row],[Tipo Incrito]]))</f>
        <v/>
      </c>
      <c r="BH203" s="299" t="str">
        <f>IF(F203="","",OR(IFERROR(SEARCH("CG",Tabla1[[#This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3" s="300" t="str">
        <f>IF(F203&lt;&gt;"",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3" s="300" t="str">
        <f>IF(F203&lt;&gt;"",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3" s="300" t="str">
        <f>IF(Tabla1[[#This Row],[Fecha Inicio grupo]]="","",IFERROR(VLOOKUP(Tabla1[[#This Row],[Mes de Alta como miembro]],Parámetros!$AM$2:$AN$16,2,0),"01/01/1900"))</f>
        <v/>
      </c>
    </row>
    <row r="204" spans="1:63" ht="14.45">
      <c r="A204" s="68">
        <v>197</v>
      </c>
      <c r="B204" s="29"/>
      <c r="C204" s="34"/>
      <c r="D204" s="42"/>
      <c r="E204" s="64"/>
      <c r="F204" s="45"/>
      <c r="G204" s="45"/>
      <c r="H204" s="158"/>
      <c r="I204" s="42"/>
      <c r="J204" s="28"/>
      <c r="K204" s="69"/>
      <c r="L204" s="68"/>
      <c r="M204" s="46"/>
      <c r="N204" s="232" t="str">
        <f ca="1">IF(Tabla1[[#This Row],[Fecha de nac]]="","",IF(Tabla1[[#This Row],[Fecha Finalización]] &gt;=TODAY(), DATEDIF(Tabla1[[#This Row],[Fecha de nac]],TODAY(),"y"), ROUNDDOWN((Tabla1[[#This Row],[Fecha Finalización]] -Tabla1[[#This Row],[Fecha de nac]])/365,0)))</f>
        <v/>
      </c>
      <c r="O204" s="163"/>
      <c r="P204" s="34"/>
      <c r="Q204" s="67"/>
      <c r="R204" s="67"/>
      <c r="S204" s="67"/>
      <c r="T204" s="67"/>
      <c r="U204" s="234" t="str">
        <f>IF(F204="","",Tabla1[[#This Row],[Fecha Inicio grupo]]+3*7-7)</f>
        <v/>
      </c>
      <c r="V204" s="235" t="str">
        <f>IF(F204="","",EDATE(Tabla1[[#This Row],[Fecha Inicio grupo]],3))</f>
        <v/>
      </c>
      <c r="W204" s="29"/>
      <c r="X204" s="29"/>
      <c r="Y204" s="72"/>
      <c r="Z204" s="72"/>
      <c r="AA204" s="72"/>
      <c r="AB204" s="72"/>
      <c r="AC204" s="72"/>
      <c r="AD204" s="72"/>
      <c r="AE204" s="72"/>
      <c r="AF204" s="72"/>
      <c r="AG204" s="72"/>
      <c r="AH204" s="72"/>
      <c r="AI204" s="72"/>
      <c r="AJ204" s="72"/>
      <c r="AK204" s="72"/>
      <c r="AL204" s="72"/>
      <c r="AM204" s="72"/>
      <c r="AN204" s="72"/>
      <c r="AO204" s="139"/>
      <c r="AP204" s="236" t="str">
        <f>IF(F204="","",IFERROR(VLOOKUP(SUBSTITUTE(SUBSTITUTE(Tabla1[[#This Row],[Uso Sistemas]],"T","P"),"N","F"),Parámetros!$M$2:$N$17,2,0),"Completar hasta 3ra sem. para evaluar a Probacionista"))</f>
        <v/>
      </c>
      <c r="AQ204" s="39"/>
      <c r="AR204" s="39"/>
      <c r="AS204" s="39"/>
      <c r="AT204" s="28"/>
      <c r="AU204" s="55"/>
      <c r="AV204" s="55"/>
      <c r="AW204" s="55"/>
      <c r="AX204" s="238" t="str">
        <f>IF(V204="","",EOMONTH(EDATE(Tabla1[[#This Row],[Fecha Finalización]],2),0))</f>
        <v/>
      </c>
      <c r="AY204" s="39"/>
      <c r="AZ204" s="239" t="str">
        <f>IF(V204="","",EOMONTH(EDATE(Tabla1[[#This Row],[Fecha Finalización]],3),0))</f>
        <v/>
      </c>
      <c r="BA204" s="39"/>
      <c r="BB204" s="39"/>
      <c r="BC204" s="229"/>
      <c r="BD204" s="227" t="str">
        <f>IF(F204="","",Tabla1[[#This Row],[sem 01]]&amp;Tabla1[[#This Row],[sem 02]]&amp;Tabla1[[#This Row],[sem 03]])</f>
        <v/>
      </c>
      <c r="BE204" s="228" t="str">
        <f>IF(TRIM(F204)="","",$B$1&amp;"-"&amp;SUBSTITUTE(Tabla1[[#This Row],[Mes Inscrito]]," ","")&amp;"-"&amp;SUBSTITUTE(Tabla1[[#This Row],[Dia de clases Inscrito]]," ","")&amp;"-"&amp;SUBSTITUTE(Tabla1[[#This Row],[Horario Inscrito]]," ","")&amp;"-"&amp;Tabla1[[#This Row],[Fecha Inicio grupo]])</f>
        <v/>
      </c>
      <c r="BF204" s="241" t="str">
        <f>IF(F204="","",Tabla1[[#This Row],[Curso]])</f>
        <v/>
      </c>
      <c r="BG204" s="242" t="str">
        <f>+IF(TRIM(F204)="","",$B$1&amp;"-"&amp;TRIM(Tabla1[[#This Row],[Mes Inscrito]])&amp;"-"&amp;TRIM(Tabla1[[#This Row],[Dia de clases Inscrito]])&amp;"-"&amp;TRIM(Tabla1[[#This Row],[Horario Inscrito]])&amp;"-"&amp;TRIM(Tabla1[[#This Row],[Fecha Inicio grupo]])&amp;"-"&amp;TRIM(Tabla1[[#This Row],[Tipo Incrito]]))</f>
        <v/>
      </c>
      <c r="BH204" s="299" t="str">
        <f>IF(F204="","",OR(IFERROR(SEARCH("CG",Tabla1[[#This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4" s="300" t="str">
        <f>IF(F204&lt;&gt;"",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4" s="300" t="str">
        <f>IF(F204&lt;&gt;"",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4" s="300" t="str">
        <f>IF(Tabla1[[#This Row],[Fecha Inicio grupo]]="","",IFERROR(VLOOKUP(Tabla1[[#This Row],[Mes de Alta como miembro]],Parámetros!$AM$2:$AN$16,2,0),"01/01/1900"))</f>
        <v/>
      </c>
    </row>
    <row r="205" spans="1:63" ht="14.45">
      <c r="A205" s="68">
        <v>198</v>
      </c>
      <c r="B205" s="29"/>
      <c r="C205" s="34"/>
      <c r="D205" s="42"/>
      <c r="E205" s="64"/>
      <c r="F205" s="45"/>
      <c r="G205" s="45"/>
      <c r="H205" s="158"/>
      <c r="I205" s="42"/>
      <c r="J205" s="28"/>
      <c r="K205" s="69"/>
      <c r="L205" s="68"/>
      <c r="M205" s="46"/>
      <c r="N205" s="232" t="str">
        <f ca="1">IF(Tabla1[[#This Row],[Fecha de nac]]="","",IF(Tabla1[[#This Row],[Fecha Finalización]] &gt;=TODAY(), DATEDIF(Tabla1[[#This Row],[Fecha de nac]],TODAY(),"y"), ROUNDDOWN((Tabla1[[#This Row],[Fecha Finalización]] -Tabla1[[#This Row],[Fecha de nac]])/365,0)))</f>
        <v/>
      </c>
      <c r="O205" s="163"/>
      <c r="P205" s="34"/>
      <c r="Q205" s="67"/>
      <c r="R205" s="67"/>
      <c r="S205" s="67"/>
      <c r="T205" s="67"/>
      <c r="U205" s="234" t="str">
        <f>IF(F205="","",Tabla1[[#This Row],[Fecha Inicio grupo]]+3*7-7)</f>
        <v/>
      </c>
      <c r="V205" s="235" t="str">
        <f>IF(F205="","",EDATE(Tabla1[[#This Row],[Fecha Inicio grupo]],3))</f>
        <v/>
      </c>
      <c r="W205" s="29"/>
      <c r="X205" s="29"/>
      <c r="Y205" s="72"/>
      <c r="Z205" s="72"/>
      <c r="AA205" s="72"/>
      <c r="AB205" s="72"/>
      <c r="AC205" s="72"/>
      <c r="AD205" s="72"/>
      <c r="AE205" s="72"/>
      <c r="AF205" s="72"/>
      <c r="AG205" s="72"/>
      <c r="AH205" s="72"/>
      <c r="AI205" s="72"/>
      <c r="AJ205" s="72"/>
      <c r="AK205" s="72"/>
      <c r="AL205" s="72"/>
      <c r="AM205" s="72"/>
      <c r="AN205" s="72"/>
      <c r="AO205" s="139"/>
      <c r="AP205" s="236" t="str">
        <f>IF(F205="","",IFERROR(VLOOKUP(SUBSTITUTE(SUBSTITUTE(Tabla1[[#This Row],[Uso Sistemas]],"T","P"),"N","F"),Parámetros!$M$2:$N$17,2,0),"Completar hasta 3ra sem. para evaluar a Probacionista"))</f>
        <v/>
      </c>
      <c r="AQ205" s="39"/>
      <c r="AR205" s="39"/>
      <c r="AS205" s="39"/>
      <c r="AT205" s="28"/>
      <c r="AU205" s="55"/>
      <c r="AV205" s="55"/>
      <c r="AW205" s="55"/>
      <c r="AX205" s="238" t="str">
        <f>IF(V205="","",EOMONTH(EDATE(Tabla1[[#This Row],[Fecha Finalización]],2),0))</f>
        <v/>
      </c>
      <c r="AY205" s="39"/>
      <c r="AZ205" s="239" t="str">
        <f>IF(V205="","",EOMONTH(EDATE(Tabla1[[#This Row],[Fecha Finalización]],3),0))</f>
        <v/>
      </c>
      <c r="BA205" s="39"/>
      <c r="BB205" s="39"/>
      <c r="BC205" s="229"/>
      <c r="BD205" s="227" t="str">
        <f>IF(F205="","",Tabla1[[#This Row],[sem 01]]&amp;Tabla1[[#This Row],[sem 02]]&amp;Tabla1[[#This Row],[sem 03]])</f>
        <v/>
      </c>
      <c r="BE205" s="228" t="str">
        <f>IF(TRIM(F205)="","",$B$1&amp;"-"&amp;SUBSTITUTE(Tabla1[[#This Row],[Mes Inscrito]]," ","")&amp;"-"&amp;SUBSTITUTE(Tabla1[[#This Row],[Dia de clases Inscrito]]," ","")&amp;"-"&amp;SUBSTITUTE(Tabla1[[#This Row],[Horario Inscrito]]," ","")&amp;"-"&amp;Tabla1[[#This Row],[Fecha Inicio grupo]])</f>
        <v/>
      </c>
      <c r="BF205" s="241" t="str">
        <f>IF(F205="","",Tabla1[[#This Row],[Curso]])</f>
        <v/>
      </c>
      <c r="BG205" s="242" t="str">
        <f>+IF(TRIM(F205)="","",$B$1&amp;"-"&amp;TRIM(Tabla1[[#This Row],[Mes Inscrito]])&amp;"-"&amp;TRIM(Tabla1[[#This Row],[Dia de clases Inscrito]])&amp;"-"&amp;TRIM(Tabla1[[#This Row],[Horario Inscrito]])&amp;"-"&amp;TRIM(Tabla1[[#This Row],[Fecha Inicio grupo]])&amp;"-"&amp;TRIM(Tabla1[[#This Row],[Tipo Incrito]]))</f>
        <v/>
      </c>
      <c r="BH205" s="299" t="str">
        <f>IF(F205="","",OR(IFERROR(SEARCH("CG",Tabla1[[#This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5" s="300" t="str">
        <f>IF(F205&lt;&gt;"",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5" s="300" t="str">
        <f>IF(F205&lt;&gt;"",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5" s="300" t="str">
        <f>IF(Tabla1[[#This Row],[Fecha Inicio grupo]]="","",IFERROR(VLOOKUP(Tabla1[[#This Row],[Mes de Alta como miembro]],Parámetros!$AM$2:$AN$16,2,0),"01/01/1900"))</f>
        <v/>
      </c>
    </row>
    <row r="206" spans="1:63" ht="14.45">
      <c r="A206" s="68">
        <v>199</v>
      </c>
      <c r="B206" s="29"/>
      <c r="C206" s="34"/>
      <c r="D206" s="42"/>
      <c r="E206" s="64"/>
      <c r="F206" s="45"/>
      <c r="G206" s="45"/>
      <c r="H206" s="158"/>
      <c r="I206" s="42"/>
      <c r="J206" s="28"/>
      <c r="K206" s="69"/>
      <c r="L206" s="68"/>
      <c r="M206" s="46"/>
      <c r="N206" s="232" t="str">
        <f ca="1">IF(Tabla1[[#This Row],[Fecha de nac]]="","",IF(Tabla1[[#This Row],[Fecha Finalización]] &gt;=TODAY(), DATEDIF(Tabla1[[#This Row],[Fecha de nac]],TODAY(),"y"), ROUNDDOWN((Tabla1[[#This Row],[Fecha Finalización]] -Tabla1[[#This Row],[Fecha de nac]])/365,0)))</f>
        <v/>
      </c>
      <c r="O206" s="163"/>
      <c r="P206" s="34"/>
      <c r="Q206" s="67"/>
      <c r="R206" s="67"/>
      <c r="S206" s="67"/>
      <c r="T206" s="67"/>
      <c r="U206" s="234" t="str">
        <f>IF(F206="","",Tabla1[[#This Row],[Fecha Inicio grupo]]+3*7-7)</f>
        <v/>
      </c>
      <c r="V206" s="235" t="str">
        <f>IF(F206="","",EDATE(Tabla1[[#This Row],[Fecha Inicio grupo]],3))</f>
        <v/>
      </c>
      <c r="W206" s="29"/>
      <c r="X206" s="29"/>
      <c r="Y206" s="72"/>
      <c r="Z206" s="72"/>
      <c r="AA206" s="72"/>
      <c r="AB206" s="72"/>
      <c r="AC206" s="72"/>
      <c r="AD206" s="72"/>
      <c r="AE206" s="72"/>
      <c r="AF206" s="72"/>
      <c r="AG206" s="72"/>
      <c r="AH206" s="72"/>
      <c r="AI206" s="72"/>
      <c r="AJ206" s="72"/>
      <c r="AK206" s="72"/>
      <c r="AL206" s="72"/>
      <c r="AM206" s="72"/>
      <c r="AN206" s="72"/>
      <c r="AO206" s="139"/>
      <c r="AP206" s="236" t="str">
        <f>IF(F206="","",IFERROR(VLOOKUP(SUBSTITUTE(SUBSTITUTE(Tabla1[[#This Row],[Uso Sistemas]],"T","P"),"N","F"),Parámetros!$M$2:$N$17,2,0),"Completar hasta 3ra sem. para evaluar a Probacionista"))</f>
        <v/>
      </c>
      <c r="AQ206" s="39"/>
      <c r="AR206" s="39"/>
      <c r="AS206" s="39"/>
      <c r="AT206" s="28"/>
      <c r="AU206" s="55"/>
      <c r="AV206" s="55"/>
      <c r="AW206" s="55"/>
      <c r="AX206" s="238" t="str">
        <f>IF(V206="","",EOMONTH(EDATE(Tabla1[[#This Row],[Fecha Finalización]],2),0))</f>
        <v/>
      </c>
      <c r="AY206" s="39"/>
      <c r="AZ206" s="239" t="str">
        <f>IF(V206="","",EOMONTH(EDATE(Tabla1[[#This Row],[Fecha Finalización]],3),0))</f>
        <v/>
      </c>
      <c r="BA206" s="39"/>
      <c r="BB206" s="39"/>
      <c r="BC206" s="229"/>
      <c r="BD206" s="227" t="str">
        <f>IF(F206="","",Tabla1[[#This Row],[sem 01]]&amp;Tabla1[[#This Row],[sem 02]]&amp;Tabla1[[#This Row],[sem 03]])</f>
        <v/>
      </c>
      <c r="BE206" s="228" t="str">
        <f>IF(TRIM(F206)="","",$B$1&amp;"-"&amp;SUBSTITUTE(Tabla1[[#This Row],[Mes Inscrito]]," ","")&amp;"-"&amp;SUBSTITUTE(Tabla1[[#This Row],[Dia de clases Inscrito]]," ","")&amp;"-"&amp;SUBSTITUTE(Tabla1[[#This Row],[Horario Inscrito]]," ","")&amp;"-"&amp;Tabla1[[#This Row],[Fecha Inicio grupo]])</f>
        <v/>
      </c>
      <c r="BF206" s="241" t="str">
        <f>IF(F206="","",Tabla1[[#This Row],[Curso]])</f>
        <v/>
      </c>
      <c r="BG206" s="242" t="str">
        <f>+IF(TRIM(F206)="","",$B$1&amp;"-"&amp;TRIM(Tabla1[[#This Row],[Mes Inscrito]])&amp;"-"&amp;TRIM(Tabla1[[#This Row],[Dia de clases Inscrito]])&amp;"-"&amp;TRIM(Tabla1[[#This Row],[Horario Inscrito]])&amp;"-"&amp;TRIM(Tabla1[[#This Row],[Fecha Inicio grupo]])&amp;"-"&amp;TRIM(Tabla1[[#This Row],[Tipo Incrito]]))</f>
        <v/>
      </c>
      <c r="BH206" s="299" t="str">
        <f>IF(F206="","",OR(IFERROR(SEARCH("CG",Tabla1[[#This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6" s="300" t="str">
        <f>IF(F206&lt;&gt;"",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6" s="300" t="str">
        <f>IF(F206&lt;&gt;"",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6" s="300" t="str">
        <f>IF(Tabla1[[#This Row],[Fecha Inicio grupo]]="","",IFERROR(VLOOKUP(Tabla1[[#This Row],[Mes de Alta como miembro]],Parámetros!$AM$2:$AN$16,2,0),"01/01/1900"))</f>
        <v/>
      </c>
    </row>
    <row r="207" spans="1:63" ht="14.45">
      <c r="A207" s="68">
        <v>200</v>
      </c>
      <c r="B207" s="29"/>
      <c r="C207" s="34"/>
      <c r="D207" s="42"/>
      <c r="E207" s="64"/>
      <c r="F207" s="45"/>
      <c r="G207" s="45"/>
      <c r="H207" s="158"/>
      <c r="I207" s="42"/>
      <c r="J207" s="28"/>
      <c r="K207" s="69"/>
      <c r="L207" s="68"/>
      <c r="M207" s="46"/>
      <c r="N207" s="232" t="str">
        <f ca="1">IF(Tabla1[[#This Row],[Fecha de nac]]="","",IF(Tabla1[[#This Row],[Fecha Finalización]] &gt;=TODAY(), DATEDIF(Tabla1[[#This Row],[Fecha de nac]],TODAY(),"y"), ROUNDDOWN((Tabla1[[#This Row],[Fecha Finalización]] -Tabla1[[#This Row],[Fecha de nac]])/365,0)))</f>
        <v/>
      </c>
      <c r="O207" s="163"/>
      <c r="P207" s="34"/>
      <c r="Q207" s="67"/>
      <c r="R207" s="67"/>
      <c r="S207" s="67"/>
      <c r="T207" s="67"/>
      <c r="U207" s="234" t="str">
        <f>IF(F207="","",Tabla1[[#This Row],[Fecha Inicio grupo]]+3*7-7)</f>
        <v/>
      </c>
      <c r="V207" s="235" t="str">
        <f>IF(F207="","",EDATE(Tabla1[[#This Row],[Fecha Inicio grupo]],3))</f>
        <v/>
      </c>
      <c r="W207" s="29"/>
      <c r="X207" s="29"/>
      <c r="Y207" s="72"/>
      <c r="Z207" s="72"/>
      <c r="AA207" s="72"/>
      <c r="AB207" s="72"/>
      <c r="AC207" s="72"/>
      <c r="AD207" s="72"/>
      <c r="AE207" s="72"/>
      <c r="AF207" s="72"/>
      <c r="AG207" s="72"/>
      <c r="AH207" s="72"/>
      <c r="AI207" s="72"/>
      <c r="AJ207" s="72"/>
      <c r="AK207" s="72"/>
      <c r="AL207" s="72"/>
      <c r="AM207" s="72"/>
      <c r="AN207" s="72"/>
      <c r="AO207" s="139"/>
      <c r="AP207" s="236" t="str">
        <f>IF(F207="","",IFERROR(VLOOKUP(SUBSTITUTE(SUBSTITUTE(Tabla1[[#This Row],[Uso Sistemas]],"T","P"),"N","F"),Parámetros!$M$2:$N$17,2,0),"Completar hasta 3ra sem. para evaluar a Probacionista"))</f>
        <v/>
      </c>
      <c r="AQ207" s="39"/>
      <c r="AR207" s="39"/>
      <c r="AS207" s="39"/>
      <c r="AT207" s="28"/>
      <c r="AU207" s="55"/>
      <c r="AV207" s="55"/>
      <c r="AW207" s="55"/>
      <c r="AX207" s="238" t="str">
        <f>IF(V207="","",EOMONTH(EDATE(Tabla1[[#This Row],[Fecha Finalización]],2),0))</f>
        <v/>
      </c>
      <c r="AY207" s="39"/>
      <c r="AZ207" s="239" t="str">
        <f>IF(V207="","",EOMONTH(EDATE(Tabla1[[#This Row],[Fecha Finalización]],3),0))</f>
        <v/>
      </c>
      <c r="BA207" s="39"/>
      <c r="BB207" s="39"/>
      <c r="BC207" s="229"/>
      <c r="BD207" s="227" t="str">
        <f>IF(F207="","",Tabla1[[#This Row],[sem 01]]&amp;Tabla1[[#This Row],[sem 02]]&amp;Tabla1[[#This Row],[sem 03]])</f>
        <v/>
      </c>
      <c r="BE207" s="228" t="str">
        <f>IF(TRIM(F207)="","",$B$1&amp;"-"&amp;SUBSTITUTE(Tabla1[[#This Row],[Mes Inscrito]]," ","")&amp;"-"&amp;SUBSTITUTE(Tabla1[[#This Row],[Dia de clases Inscrito]]," ","")&amp;"-"&amp;SUBSTITUTE(Tabla1[[#This Row],[Horario Inscrito]]," ","")&amp;"-"&amp;Tabla1[[#This Row],[Fecha Inicio grupo]])</f>
        <v/>
      </c>
      <c r="BF207" s="241" t="str">
        <f>IF(F207="","",Tabla1[[#This Row],[Curso]])</f>
        <v/>
      </c>
      <c r="BG207" s="242" t="str">
        <f>+IF(TRIM(F207)="","",$B$1&amp;"-"&amp;TRIM(Tabla1[[#This Row],[Mes Inscrito]])&amp;"-"&amp;TRIM(Tabla1[[#This Row],[Dia de clases Inscrito]])&amp;"-"&amp;TRIM(Tabla1[[#This Row],[Horario Inscrito]])&amp;"-"&amp;TRIM(Tabla1[[#This Row],[Fecha Inicio grupo]])&amp;"-"&amp;TRIM(Tabla1[[#This Row],[Tipo Incrito]]))</f>
        <v/>
      </c>
      <c r="BH207" s="299" t="str">
        <f>IF(F207="","",OR(IFERROR(SEARCH("CG",Tabla1[[#This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7" s="300" t="str">
        <f>IF(F207&lt;&gt;"",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7" s="300" t="str">
        <f>IF(F207&lt;&gt;"",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7" s="300" t="str">
        <f>IF(Tabla1[[#This Row],[Fecha Inicio grupo]]="","",IFERROR(VLOOKUP(Tabla1[[#This Row],[Mes de Alta como miembro]],Parámetros!$AM$2:$AN$16,2,0),"01/01/1900"))</f>
        <v/>
      </c>
    </row>
    <row r="208" spans="1:63" ht="14.45">
      <c r="A208" s="68">
        <v>201</v>
      </c>
      <c r="B208" s="29"/>
      <c r="C208" s="34"/>
      <c r="D208" s="42"/>
      <c r="E208" s="64"/>
      <c r="F208" s="45"/>
      <c r="G208" s="45"/>
      <c r="H208" s="158"/>
      <c r="I208" s="42"/>
      <c r="J208" s="28"/>
      <c r="K208" s="69"/>
      <c r="L208" s="68"/>
      <c r="M208" s="46"/>
      <c r="N208" s="232" t="str">
        <f ca="1">IF(Tabla1[[#This Row],[Fecha de nac]]="","",IF(Tabla1[[#This Row],[Fecha Finalización]] &gt;=TODAY(), DATEDIF(Tabla1[[#This Row],[Fecha de nac]],TODAY(),"y"), ROUNDDOWN((Tabla1[[#This Row],[Fecha Finalización]] -Tabla1[[#This Row],[Fecha de nac]])/365,0)))</f>
        <v/>
      </c>
      <c r="O208" s="163"/>
      <c r="P208" s="34"/>
      <c r="Q208" s="67"/>
      <c r="R208" s="67"/>
      <c r="S208" s="67"/>
      <c r="T208" s="67"/>
      <c r="U208" s="234" t="str">
        <f>IF(F208="","",Tabla1[[#This Row],[Fecha Inicio grupo]]+3*7-7)</f>
        <v/>
      </c>
      <c r="V208" s="235" t="str">
        <f>IF(F208="","",EDATE(Tabla1[[#This Row],[Fecha Inicio grupo]],3))</f>
        <v/>
      </c>
      <c r="W208" s="29"/>
      <c r="X208" s="29"/>
      <c r="Y208" s="72"/>
      <c r="Z208" s="72"/>
      <c r="AA208" s="72"/>
      <c r="AB208" s="72"/>
      <c r="AC208" s="72"/>
      <c r="AD208" s="72"/>
      <c r="AE208" s="72"/>
      <c r="AF208" s="72"/>
      <c r="AG208" s="72"/>
      <c r="AH208" s="72"/>
      <c r="AI208" s="72"/>
      <c r="AJ208" s="72"/>
      <c r="AK208" s="72"/>
      <c r="AL208" s="72"/>
      <c r="AM208" s="72"/>
      <c r="AN208" s="72"/>
      <c r="AO208" s="139"/>
      <c r="AP208" s="236" t="str">
        <f>IF(F208="","",IFERROR(VLOOKUP(SUBSTITUTE(SUBSTITUTE(Tabla1[[#This Row],[Uso Sistemas]],"T","P"),"N","F"),Parámetros!$M$2:$N$17,2,0),"Completar hasta 3ra sem. para evaluar a Probacionista"))</f>
        <v/>
      </c>
      <c r="AQ208" s="39"/>
      <c r="AR208" s="39"/>
      <c r="AS208" s="39"/>
      <c r="AT208" s="28"/>
      <c r="AU208" s="55"/>
      <c r="AV208" s="55"/>
      <c r="AW208" s="55"/>
      <c r="AX208" s="238" t="str">
        <f>IF(V208="","",EOMONTH(EDATE(Tabla1[[#This Row],[Fecha Finalización]],2),0))</f>
        <v/>
      </c>
      <c r="AY208" s="39"/>
      <c r="AZ208" s="239" t="str">
        <f>IF(V208="","",EOMONTH(EDATE(Tabla1[[#This Row],[Fecha Finalización]],3),0))</f>
        <v/>
      </c>
      <c r="BA208" s="39"/>
      <c r="BB208" s="39"/>
      <c r="BC208" s="229"/>
      <c r="BD208" s="227" t="str">
        <f>IF(F208="","",Tabla1[[#This Row],[sem 01]]&amp;Tabla1[[#This Row],[sem 02]]&amp;Tabla1[[#This Row],[sem 03]])</f>
        <v/>
      </c>
      <c r="BE208" s="228" t="str">
        <f>IF(TRIM(F208)="","",$B$1&amp;"-"&amp;SUBSTITUTE(Tabla1[[#This Row],[Mes Inscrito]]," ","")&amp;"-"&amp;SUBSTITUTE(Tabla1[[#This Row],[Dia de clases Inscrito]]," ","")&amp;"-"&amp;SUBSTITUTE(Tabla1[[#This Row],[Horario Inscrito]]," ","")&amp;"-"&amp;Tabla1[[#This Row],[Fecha Inicio grupo]])</f>
        <v/>
      </c>
      <c r="BF208" s="241" t="str">
        <f>IF(F208="","",Tabla1[[#This Row],[Curso]])</f>
        <v/>
      </c>
      <c r="BG208" s="242" t="str">
        <f>+IF(TRIM(F208)="","",$B$1&amp;"-"&amp;TRIM(Tabla1[[#This Row],[Mes Inscrito]])&amp;"-"&amp;TRIM(Tabla1[[#This Row],[Dia de clases Inscrito]])&amp;"-"&amp;TRIM(Tabla1[[#This Row],[Horario Inscrito]])&amp;"-"&amp;TRIM(Tabla1[[#This Row],[Fecha Inicio grupo]])&amp;"-"&amp;TRIM(Tabla1[[#This Row],[Tipo Incrito]]))</f>
        <v/>
      </c>
      <c r="BH208" s="299" t="str">
        <f>IF(F208="","",OR(IFERROR(SEARCH("CG",Tabla1[[#This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8" s="300" t="str">
        <f>IF(F208&lt;&gt;"",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8" s="300" t="str">
        <f>IF(F208&lt;&gt;"",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8" s="300" t="str">
        <f>IF(Tabla1[[#This Row],[Fecha Inicio grupo]]="","",IFERROR(VLOOKUP(Tabla1[[#This Row],[Mes de Alta como miembro]],Parámetros!$AM$2:$AN$16,2,0),"01/01/1900"))</f>
        <v/>
      </c>
    </row>
    <row r="209" spans="1:63" ht="14.45">
      <c r="A209" s="68">
        <v>202</v>
      </c>
      <c r="B209" s="29"/>
      <c r="C209" s="34"/>
      <c r="D209" s="42"/>
      <c r="E209" s="64"/>
      <c r="F209" s="45"/>
      <c r="G209" s="45"/>
      <c r="H209" s="158"/>
      <c r="I209" s="42"/>
      <c r="J209" s="28"/>
      <c r="K209" s="69"/>
      <c r="L209" s="68"/>
      <c r="M209" s="46"/>
      <c r="N209" s="232" t="str">
        <f ca="1">IF(Tabla1[[#This Row],[Fecha de nac]]="","",IF(Tabla1[[#This Row],[Fecha Finalización]] &gt;=TODAY(), DATEDIF(Tabla1[[#This Row],[Fecha de nac]],TODAY(),"y"), ROUNDDOWN((Tabla1[[#This Row],[Fecha Finalización]] -Tabla1[[#This Row],[Fecha de nac]])/365,0)))</f>
        <v/>
      </c>
      <c r="O209" s="163"/>
      <c r="P209" s="34"/>
      <c r="Q209" s="67"/>
      <c r="R209" s="67"/>
      <c r="S209" s="67"/>
      <c r="T209" s="67"/>
      <c r="U209" s="234" t="str">
        <f>IF(F209="","",Tabla1[[#This Row],[Fecha Inicio grupo]]+3*7-7)</f>
        <v/>
      </c>
      <c r="V209" s="235" t="str">
        <f>IF(F209="","",EDATE(Tabla1[[#This Row],[Fecha Inicio grupo]],3))</f>
        <v/>
      </c>
      <c r="W209" s="29"/>
      <c r="X209" s="29"/>
      <c r="Y209" s="72"/>
      <c r="Z209" s="72"/>
      <c r="AA209" s="72"/>
      <c r="AB209" s="72"/>
      <c r="AC209" s="72"/>
      <c r="AD209" s="72"/>
      <c r="AE209" s="72"/>
      <c r="AF209" s="72"/>
      <c r="AG209" s="72"/>
      <c r="AH209" s="72"/>
      <c r="AI209" s="72"/>
      <c r="AJ209" s="72"/>
      <c r="AK209" s="72"/>
      <c r="AL209" s="72"/>
      <c r="AM209" s="72"/>
      <c r="AN209" s="72"/>
      <c r="AO209" s="139"/>
      <c r="AP209" s="236" t="str">
        <f>IF(F209="","",IFERROR(VLOOKUP(SUBSTITUTE(SUBSTITUTE(Tabla1[[#This Row],[Uso Sistemas]],"T","P"),"N","F"),Parámetros!$M$2:$N$17,2,0),"Completar hasta 3ra sem. para evaluar a Probacionista"))</f>
        <v/>
      </c>
      <c r="AQ209" s="39"/>
      <c r="AR209" s="39"/>
      <c r="AS209" s="39"/>
      <c r="AT209" s="28"/>
      <c r="AU209" s="55"/>
      <c r="AV209" s="55"/>
      <c r="AW209" s="55"/>
      <c r="AX209" s="238" t="str">
        <f>IF(V209="","",EOMONTH(EDATE(Tabla1[[#This Row],[Fecha Finalización]],2),0))</f>
        <v/>
      </c>
      <c r="AY209" s="39"/>
      <c r="AZ209" s="239" t="str">
        <f>IF(V209="","",EOMONTH(EDATE(Tabla1[[#This Row],[Fecha Finalización]],3),0))</f>
        <v/>
      </c>
      <c r="BA209" s="39"/>
      <c r="BB209" s="39"/>
      <c r="BC209" s="229"/>
      <c r="BD209" s="227" t="str">
        <f>IF(F209="","",Tabla1[[#This Row],[sem 01]]&amp;Tabla1[[#This Row],[sem 02]]&amp;Tabla1[[#This Row],[sem 03]])</f>
        <v/>
      </c>
      <c r="BE209" s="228" t="str">
        <f>IF(TRIM(F209)="","",$B$1&amp;"-"&amp;SUBSTITUTE(Tabla1[[#This Row],[Mes Inscrito]]," ","")&amp;"-"&amp;SUBSTITUTE(Tabla1[[#This Row],[Dia de clases Inscrito]]," ","")&amp;"-"&amp;SUBSTITUTE(Tabla1[[#This Row],[Horario Inscrito]]," ","")&amp;"-"&amp;Tabla1[[#This Row],[Fecha Inicio grupo]])</f>
        <v/>
      </c>
      <c r="BF209" s="241" t="str">
        <f>IF(F209="","",Tabla1[[#This Row],[Curso]])</f>
        <v/>
      </c>
      <c r="BG209" s="242" t="str">
        <f>+IF(TRIM(F209)="","",$B$1&amp;"-"&amp;TRIM(Tabla1[[#This Row],[Mes Inscrito]])&amp;"-"&amp;TRIM(Tabla1[[#This Row],[Dia de clases Inscrito]])&amp;"-"&amp;TRIM(Tabla1[[#This Row],[Horario Inscrito]])&amp;"-"&amp;TRIM(Tabla1[[#This Row],[Fecha Inicio grupo]])&amp;"-"&amp;TRIM(Tabla1[[#This Row],[Tipo Incrito]]))</f>
        <v/>
      </c>
      <c r="BH209" s="299" t="str">
        <f>IF(F209="","",OR(IFERROR(SEARCH("CG",Tabla1[[#This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9" s="300" t="str">
        <f>IF(F209&lt;&gt;"",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9" s="300" t="str">
        <f>IF(F209&lt;&gt;"",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9" s="300" t="str">
        <f>IF(Tabla1[[#This Row],[Fecha Inicio grupo]]="","",IFERROR(VLOOKUP(Tabla1[[#This Row],[Mes de Alta como miembro]],Parámetros!$AM$2:$AN$16,2,0),"01/01/1900"))</f>
        <v/>
      </c>
    </row>
    <row r="210" spans="1:63" ht="14.45">
      <c r="A210" s="68">
        <v>203</v>
      </c>
      <c r="B210" s="29"/>
      <c r="C210" s="34"/>
      <c r="D210" s="42"/>
      <c r="E210" s="64"/>
      <c r="F210" s="45"/>
      <c r="G210" s="45"/>
      <c r="H210" s="158"/>
      <c r="I210" s="42"/>
      <c r="J210" s="28"/>
      <c r="K210" s="69"/>
      <c r="L210" s="68"/>
      <c r="M210" s="46"/>
      <c r="N210" s="232" t="str">
        <f ca="1">IF(Tabla1[[#This Row],[Fecha de nac]]="","",IF(Tabla1[[#This Row],[Fecha Finalización]] &gt;=TODAY(), DATEDIF(Tabla1[[#This Row],[Fecha de nac]],TODAY(),"y"), ROUNDDOWN((Tabla1[[#This Row],[Fecha Finalización]] -Tabla1[[#This Row],[Fecha de nac]])/365,0)))</f>
        <v/>
      </c>
      <c r="O210" s="163"/>
      <c r="P210" s="34"/>
      <c r="Q210" s="67"/>
      <c r="R210" s="67"/>
      <c r="S210" s="67"/>
      <c r="T210" s="67"/>
      <c r="U210" s="234" t="str">
        <f>IF(F210="","",Tabla1[[#This Row],[Fecha Inicio grupo]]+3*7-7)</f>
        <v/>
      </c>
      <c r="V210" s="235" t="str">
        <f>IF(F210="","",EDATE(Tabla1[[#This Row],[Fecha Inicio grupo]],3))</f>
        <v/>
      </c>
      <c r="W210" s="29"/>
      <c r="X210" s="29"/>
      <c r="Y210" s="72"/>
      <c r="Z210" s="72"/>
      <c r="AA210" s="72"/>
      <c r="AB210" s="72"/>
      <c r="AC210" s="72"/>
      <c r="AD210" s="72"/>
      <c r="AE210" s="72"/>
      <c r="AF210" s="72"/>
      <c r="AG210" s="72"/>
      <c r="AH210" s="72"/>
      <c r="AI210" s="72"/>
      <c r="AJ210" s="72"/>
      <c r="AK210" s="72"/>
      <c r="AL210" s="72"/>
      <c r="AM210" s="72"/>
      <c r="AN210" s="72"/>
      <c r="AO210" s="139"/>
      <c r="AP210" s="236" t="str">
        <f>IF(F210="","",IFERROR(VLOOKUP(SUBSTITUTE(SUBSTITUTE(Tabla1[[#This Row],[Uso Sistemas]],"T","P"),"N","F"),Parámetros!$M$2:$N$17,2,0),"Completar hasta 3ra sem. para evaluar a Probacionista"))</f>
        <v/>
      </c>
      <c r="AQ210" s="39"/>
      <c r="AR210" s="39"/>
      <c r="AS210" s="39"/>
      <c r="AT210" s="28"/>
      <c r="AU210" s="55"/>
      <c r="AV210" s="55"/>
      <c r="AW210" s="55"/>
      <c r="AX210" s="238" t="str">
        <f>IF(V210="","",EOMONTH(EDATE(Tabla1[[#This Row],[Fecha Finalización]],2),0))</f>
        <v/>
      </c>
      <c r="AY210" s="39"/>
      <c r="AZ210" s="239" t="str">
        <f>IF(V210="","",EOMONTH(EDATE(Tabla1[[#This Row],[Fecha Finalización]],3),0))</f>
        <v/>
      </c>
      <c r="BA210" s="39"/>
      <c r="BB210" s="39"/>
      <c r="BC210" s="229"/>
      <c r="BD210" s="227" t="str">
        <f>IF(F210="","",Tabla1[[#This Row],[sem 01]]&amp;Tabla1[[#This Row],[sem 02]]&amp;Tabla1[[#This Row],[sem 03]])</f>
        <v/>
      </c>
      <c r="BE210" s="228" t="str">
        <f>IF(TRIM(F210)="","",$B$1&amp;"-"&amp;SUBSTITUTE(Tabla1[[#This Row],[Mes Inscrito]]," ","")&amp;"-"&amp;SUBSTITUTE(Tabla1[[#This Row],[Dia de clases Inscrito]]," ","")&amp;"-"&amp;SUBSTITUTE(Tabla1[[#This Row],[Horario Inscrito]]," ","")&amp;"-"&amp;Tabla1[[#This Row],[Fecha Inicio grupo]])</f>
        <v/>
      </c>
      <c r="BF210" s="241" t="str">
        <f>IF(F210="","",Tabla1[[#This Row],[Curso]])</f>
        <v/>
      </c>
      <c r="BG210" s="242" t="str">
        <f>+IF(TRIM(F210)="","",$B$1&amp;"-"&amp;TRIM(Tabla1[[#This Row],[Mes Inscrito]])&amp;"-"&amp;TRIM(Tabla1[[#This Row],[Dia de clases Inscrito]])&amp;"-"&amp;TRIM(Tabla1[[#This Row],[Horario Inscrito]])&amp;"-"&amp;TRIM(Tabla1[[#This Row],[Fecha Inicio grupo]])&amp;"-"&amp;TRIM(Tabla1[[#This Row],[Tipo Incrito]]))</f>
        <v/>
      </c>
      <c r="BH210" s="299" t="str">
        <f>IF(F210="","",OR(IFERROR(SEARCH("CG",Tabla1[[#This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0" s="300" t="str">
        <f>IF(F210&lt;&gt;"",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0" s="300" t="str">
        <f>IF(F210&lt;&gt;"",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0" s="300" t="str">
        <f>IF(Tabla1[[#This Row],[Fecha Inicio grupo]]="","",IFERROR(VLOOKUP(Tabla1[[#This Row],[Mes de Alta como miembro]],Parámetros!$AM$2:$AN$16,2,0),"01/01/1900"))</f>
        <v/>
      </c>
    </row>
    <row r="211" spans="1:63" ht="14.45">
      <c r="A211" s="68">
        <v>204</v>
      </c>
      <c r="B211" s="29"/>
      <c r="C211" s="34"/>
      <c r="D211" s="42"/>
      <c r="E211" s="64"/>
      <c r="F211" s="45"/>
      <c r="G211" s="45"/>
      <c r="H211" s="158"/>
      <c r="I211" s="42"/>
      <c r="J211" s="28"/>
      <c r="K211" s="69"/>
      <c r="L211" s="68"/>
      <c r="M211" s="46"/>
      <c r="N211" s="232" t="str">
        <f ca="1">IF(Tabla1[[#This Row],[Fecha de nac]]="","",IF(Tabla1[[#This Row],[Fecha Finalización]] &gt;=TODAY(), DATEDIF(Tabla1[[#This Row],[Fecha de nac]],TODAY(),"y"), ROUNDDOWN((Tabla1[[#This Row],[Fecha Finalización]] -Tabla1[[#This Row],[Fecha de nac]])/365,0)))</f>
        <v/>
      </c>
      <c r="O211" s="163"/>
      <c r="P211" s="34"/>
      <c r="Q211" s="67"/>
      <c r="R211" s="67"/>
      <c r="S211" s="67"/>
      <c r="T211" s="67"/>
      <c r="U211" s="234" t="str">
        <f>IF(F211="","",Tabla1[[#This Row],[Fecha Inicio grupo]]+3*7-7)</f>
        <v/>
      </c>
      <c r="V211" s="235" t="str">
        <f>IF(F211="","",EDATE(Tabla1[[#This Row],[Fecha Inicio grupo]],3))</f>
        <v/>
      </c>
      <c r="W211" s="29"/>
      <c r="X211" s="29"/>
      <c r="Y211" s="72"/>
      <c r="Z211" s="72"/>
      <c r="AA211" s="72"/>
      <c r="AB211" s="72"/>
      <c r="AC211" s="72"/>
      <c r="AD211" s="72"/>
      <c r="AE211" s="72"/>
      <c r="AF211" s="72"/>
      <c r="AG211" s="72"/>
      <c r="AH211" s="72"/>
      <c r="AI211" s="72"/>
      <c r="AJ211" s="72"/>
      <c r="AK211" s="72"/>
      <c r="AL211" s="72"/>
      <c r="AM211" s="72"/>
      <c r="AN211" s="72"/>
      <c r="AO211" s="139"/>
      <c r="AP211" s="236" t="str">
        <f>IF(F211="","",IFERROR(VLOOKUP(SUBSTITUTE(SUBSTITUTE(Tabla1[[#This Row],[Uso Sistemas]],"T","P"),"N","F"),Parámetros!$M$2:$N$17,2,0),"Completar hasta 3ra sem. para evaluar a Probacionista"))</f>
        <v/>
      </c>
      <c r="AQ211" s="39"/>
      <c r="AR211" s="39"/>
      <c r="AS211" s="39"/>
      <c r="AT211" s="28"/>
      <c r="AU211" s="55"/>
      <c r="AV211" s="55"/>
      <c r="AW211" s="55"/>
      <c r="AX211" s="238" t="str">
        <f>IF(V211="","",EOMONTH(EDATE(Tabla1[[#This Row],[Fecha Finalización]],2),0))</f>
        <v/>
      </c>
      <c r="AY211" s="39"/>
      <c r="AZ211" s="239" t="str">
        <f>IF(V211="","",EOMONTH(EDATE(Tabla1[[#This Row],[Fecha Finalización]],3),0))</f>
        <v/>
      </c>
      <c r="BA211" s="39"/>
      <c r="BB211" s="39"/>
      <c r="BC211" s="229"/>
      <c r="BD211" s="227" t="str">
        <f>IF(F211="","",Tabla1[[#This Row],[sem 01]]&amp;Tabla1[[#This Row],[sem 02]]&amp;Tabla1[[#This Row],[sem 03]])</f>
        <v/>
      </c>
      <c r="BE211" s="228" t="str">
        <f>IF(TRIM(F211)="","",$B$1&amp;"-"&amp;SUBSTITUTE(Tabla1[[#This Row],[Mes Inscrito]]," ","")&amp;"-"&amp;SUBSTITUTE(Tabla1[[#This Row],[Dia de clases Inscrito]]," ","")&amp;"-"&amp;SUBSTITUTE(Tabla1[[#This Row],[Horario Inscrito]]," ","")&amp;"-"&amp;Tabla1[[#This Row],[Fecha Inicio grupo]])</f>
        <v/>
      </c>
      <c r="BF211" s="241" t="str">
        <f>IF(F211="","",Tabla1[[#This Row],[Curso]])</f>
        <v/>
      </c>
      <c r="BG211" s="242" t="str">
        <f>+IF(TRIM(F211)="","",$B$1&amp;"-"&amp;TRIM(Tabla1[[#This Row],[Mes Inscrito]])&amp;"-"&amp;TRIM(Tabla1[[#This Row],[Dia de clases Inscrito]])&amp;"-"&amp;TRIM(Tabla1[[#This Row],[Horario Inscrito]])&amp;"-"&amp;TRIM(Tabla1[[#This Row],[Fecha Inicio grupo]])&amp;"-"&amp;TRIM(Tabla1[[#This Row],[Tipo Incrito]]))</f>
        <v/>
      </c>
      <c r="BH211" s="299" t="str">
        <f>IF(F211="","",OR(IFERROR(SEARCH("CG",Tabla1[[#This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1" s="300" t="str">
        <f>IF(F211&lt;&gt;"",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1" s="300" t="str">
        <f>IF(F211&lt;&gt;"",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1" s="300" t="str">
        <f>IF(Tabla1[[#This Row],[Fecha Inicio grupo]]="","",IFERROR(VLOOKUP(Tabla1[[#This Row],[Mes de Alta como miembro]],Parámetros!$AM$2:$AN$16,2,0),"01/01/1900"))</f>
        <v/>
      </c>
    </row>
    <row r="212" spans="1:63" ht="14.45">
      <c r="A212" s="68">
        <v>205</v>
      </c>
      <c r="B212" s="29"/>
      <c r="C212" s="34"/>
      <c r="D212" s="42"/>
      <c r="E212" s="64"/>
      <c r="F212" s="45"/>
      <c r="G212" s="45"/>
      <c r="H212" s="158"/>
      <c r="I212" s="42"/>
      <c r="J212" s="28"/>
      <c r="K212" s="69"/>
      <c r="L212" s="68"/>
      <c r="M212" s="46"/>
      <c r="N212" s="232" t="str">
        <f ca="1">IF(Tabla1[[#This Row],[Fecha de nac]]="","",IF(Tabla1[[#This Row],[Fecha Finalización]] &gt;=TODAY(), DATEDIF(Tabla1[[#This Row],[Fecha de nac]],TODAY(),"y"), ROUNDDOWN((Tabla1[[#This Row],[Fecha Finalización]] -Tabla1[[#This Row],[Fecha de nac]])/365,0)))</f>
        <v/>
      </c>
      <c r="O212" s="163"/>
      <c r="P212" s="34"/>
      <c r="Q212" s="67"/>
      <c r="R212" s="67"/>
      <c r="S212" s="67"/>
      <c r="T212" s="67"/>
      <c r="U212" s="234" t="str">
        <f>IF(F212="","",Tabla1[[#This Row],[Fecha Inicio grupo]]+3*7-7)</f>
        <v/>
      </c>
      <c r="V212" s="235" t="str">
        <f>IF(F212="","",EDATE(Tabla1[[#This Row],[Fecha Inicio grupo]],3))</f>
        <v/>
      </c>
      <c r="W212" s="29"/>
      <c r="X212" s="29"/>
      <c r="Y212" s="72"/>
      <c r="Z212" s="72"/>
      <c r="AA212" s="72"/>
      <c r="AB212" s="72"/>
      <c r="AC212" s="72"/>
      <c r="AD212" s="72"/>
      <c r="AE212" s="72"/>
      <c r="AF212" s="72"/>
      <c r="AG212" s="72"/>
      <c r="AH212" s="72"/>
      <c r="AI212" s="72"/>
      <c r="AJ212" s="72"/>
      <c r="AK212" s="72"/>
      <c r="AL212" s="72"/>
      <c r="AM212" s="72"/>
      <c r="AN212" s="72"/>
      <c r="AO212" s="139"/>
      <c r="AP212" s="236" t="str">
        <f>IF(F212="","",IFERROR(VLOOKUP(SUBSTITUTE(SUBSTITUTE(Tabla1[[#This Row],[Uso Sistemas]],"T","P"),"N","F"),Parámetros!$M$2:$N$17,2,0),"Completar hasta 3ra sem. para evaluar a Probacionista"))</f>
        <v/>
      </c>
      <c r="AQ212" s="39"/>
      <c r="AR212" s="39"/>
      <c r="AS212" s="39"/>
      <c r="AT212" s="28"/>
      <c r="AU212" s="55"/>
      <c r="AV212" s="55"/>
      <c r="AW212" s="55"/>
      <c r="AX212" s="238" t="str">
        <f>IF(V212="","",EOMONTH(EDATE(Tabla1[[#This Row],[Fecha Finalización]],2),0))</f>
        <v/>
      </c>
      <c r="AY212" s="39"/>
      <c r="AZ212" s="239" t="str">
        <f>IF(V212="","",EOMONTH(EDATE(Tabla1[[#This Row],[Fecha Finalización]],3),0))</f>
        <v/>
      </c>
      <c r="BA212" s="39"/>
      <c r="BB212" s="39"/>
      <c r="BC212" s="229"/>
      <c r="BD212" s="227" t="str">
        <f>IF(F212="","",Tabla1[[#This Row],[sem 01]]&amp;Tabla1[[#This Row],[sem 02]]&amp;Tabla1[[#This Row],[sem 03]])</f>
        <v/>
      </c>
      <c r="BE212" s="228" t="str">
        <f>IF(TRIM(F212)="","",$B$1&amp;"-"&amp;SUBSTITUTE(Tabla1[[#This Row],[Mes Inscrito]]," ","")&amp;"-"&amp;SUBSTITUTE(Tabla1[[#This Row],[Dia de clases Inscrito]]," ","")&amp;"-"&amp;SUBSTITUTE(Tabla1[[#This Row],[Horario Inscrito]]," ","")&amp;"-"&amp;Tabla1[[#This Row],[Fecha Inicio grupo]])</f>
        <v/>
      </c>
      <c r="BF212" s="241" t="str">
        <f>IF(F212="","",Tabla1[[#This Row],[Curso]])</f>
        <v/>
      </c>
      <c r="BG212" s="242" t="str">
        <f>+IF(TRIM(F212)="","",$B$1&amp;"-"&amp;TRIM(Tabla1[[#This Row],[Mes Inscrito]])&amp;"-"&amp;TRIM(Tabla1[[#This Row],[Dia de clases Inscrito]])&amp;"-"&amp;TRIM(Tabla1[[#This Row],[Horario Inscrito]])&amp;"-"&amp;TRIM(Tabla1[[#This Row],[Fecha Inicio grupo]])&amp;"-"&amp;TRIM(Tabla1[[#This Row],[Tipo Incrito]]))</f>
        <v/>
      </c>
      <c r="BH212" s="299" t="str">
        <f>IF(F212="","",OR(IFERROR(SEARCH("CG",Tabla1[[#This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2" s="300" t="str">
        <f>IF(F212&lt;&gt;"",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2" s="300" t="str">
        <f>IF(F212&lt;&gt;"",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2" s="300" t="str">
        <f>IF(Tabla1[[#This Row],[Fecha Inicio grupo]]="","",IFERROR(VLOOKUP(Tabla1[[#This Row],[Mes de Alta como miembro]],Parámetros!$AM$2:$AN$16,2,0),"01/01/1900"))</f>
        <v/>
      </c>
    </row>
    <row r="213" spans="1:63" ht="14.45">
      <c r="A213" s="68">
        <v>206</v>
      </c>
      <c r="B213" s="29"/>
      <c r="C213" s="34"/>
      <c r="D213" s="42"/>
      <c r="E213" s="64"/>
      <c r="F213" s="45"/>
      <c r="G213" s="45"/>
      <c r="H213" s="158"/>
      <c r="I213" s="42"/>
      <c r="J213" s="28"/>
      <c r="K213" s="69"/>
      <c r="L213" s="68"/>
      <c r="M213" s="46"/>
      <c r="N213" s="232" t="str">
        <f ca="1">IF(Tabla1[[#This Row],[Fecha de nac]]="","",IF(Tabla1[[#This Row],[Fecha Finalización]] &gt;=TODAY(), DATEDIF(Tabla1[[#This Row],[Fecha de nac]],TODAY(),"y"), ROUNDDOWN((Tabla1[[#This Row],[Fecha Finalización]] -Tabla1[[#This Row],[Fecha de nac]])/365,0)))</f>
        <v/>
      </c>
      <c r="O213" s="163"/>
      <c r="P213" s="34"/>
      <c r="Q213" s="67"/>
      <c r="R213" s="67"/>
      <c r="S213" s="67"/>
      <c r="T213" s="67"/>
      <c r="U213" s="234" t="str">
        <f>IF(F213="","",Tabla1[[#This Row],[Fecha Inicio grupo]]+3*7-7)</f>
        <v/>
      </c>
      <c r="V213" s="235" t="str">
        <f>IF(F213="","",EDATE(Tabla1[[#This Row],[Fecha Inicio grupo]],3))</f>
        <v/>
      </c>
      <c r="W213" s="29"/>
      <c r="X213" s="29"/>
      <c r="Y213" s="72"/>
      <c r="Z213" s="72"/>
      <c r="AA213" s="72"/>
      <c r="AB213" s="72"/>
      <c r="AC213" s="72"/>
      <c r="AD213" s="72"/>
      <c r="AE213" s="72"/>
      <c r="AF213" s="72"/>
      <c r="AG213" s="72"/>
      <c r="AH213" s="72"/>
      <c r="AI213" s="72"/>
      <c r="AJ213" s="72"/>
      <c r="AK213" s="72"/>
      <c r="AL213" s="72"/>
      <c r="AM213" s="72"/>
      <c r="AN213" s="72"/>
      <c r="AO213" s="139"/>
      <c r="AP213" s="236" t="str">
        <f>IF(F213="","",IFERROR(VLOOKUP(SUBSTITUTE(SUBSTITUTE(Tabla1[[#This Row],[Uso Sistemas]],"T","P"),"N","F"),Parámetros!$M$2:$N$17,2,0),"Completar hasta 3ra sem. para evaluar a Probacionista"))</f>
        <v/>
      </c>
      <c r="AQ213" s="39"/>
      <c r="AR213" s="39"/>
      <c r="AS213" s="39"/>
      <c r="AT213" s="28"/>
      <c r="AU213" s="55"/>
      <c r="AV213" s="55"/>
      <c r="AW213" s="55"/>
      <c r="AX213" s="238" t="str">
        <f>IF(V213="","",EOMONTH(EDATE(Tabla1[[#This Row],[Fecha Finalización]],2),0))</f>
        <v/>
      </c>
      <c r="AY213" s="39"/>
      <c r="AZ213" s="239" t="str">
        <f>IF(V213="","",EOMONTH(EDATE(Tabla1[[#This Row],[Fecha Finalización]],3),0))</f>
        <v/>
      </c>
      <c r="BA213" s="39"/>
      <c r="BB213" s="39"/>
      <c r="BC213" s="229"/>
      <c r="BD213" s="227" t="str">
        <f>IF(F213="","",Tabla1[[#This Row],[sem 01]]&amp;Tabla1[[#This Row],[sem 02]]&amp;Tabla1[[#This Row],[sem 03]])</f>
        <v/>
      </c>
      <c r="BE213" s="228" t="str">
        <f>IF(TRIM(F213)="","",$B$1&amp;"-"&amp;SUBSTITUTE(Tabla1[[#This Row],[Mes Inscrito]]," ","")&amp;"-"&amp;SUBSTITUTE(Tabla1[[#This Row],[Dia de clases Inscrito]]," ","")&amp;"-"&amp;SUBSTITUTE(Tabla1[[#This Row],[Horario Inscrito]]," ","")&amp;"-"&amp;Tabla1[[#This Row],[Fecha Inicio grupo]])</f>
        <v/>
      </c>
      <c r="BF213" s="241" t="str">
        <f>IF(F213="","",Tabla1[[#This Row],[Curso]])</f>
        <v/>
      </c>
      <c r="BG213" s="242" t="str">
        <f>+IF(TRIM(F213)="","",$B$1&amp;"-"&amp;TRIM(Tabla1[[#This Row],[Mes Inscrito]])&amp;"-"&amp;TRIM(Tabla1[[#This Row],[Dia de clases Inscrito]])&amp;"-"&amp;TRIM(Tabla1[[#This Row],[Horario Inscrito]])&amp;"-"&amp;TRIM(Tabla1[[#This Row],[Fecha Inicio grupo]])&amp;"-"&amp;TRIM(Tabla1[[#This Row],[Tipo Incrito]]))</f>
        <v/>
      </c>
      <c r="BH213" s="299" t="str">
        <f>IF(F213="","",OR(IFERROR(SEARCH("CG",Tabla1[[#This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3" s="300" t="str">
        <f>IF(F213&lt;&gt;"",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3" s="300" t="str">
        <f>IF(F213&lt;&gt;"",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3" s="300" t="str">
        <f>IF(Tabla1[[#This Row],[Fecha Inicio grupo]]="","",IFERROR(VLOOKUP(Tabla1[[#This Row],[Mes de Alta como miembro]],Parámetros!$AM$2:$AN$16,2,0),"01/01/1900"))</f>
        <v/>
      </c>
    </row>
    <row r="214" spans="1:63" ht="14.45">
      <c r="A214" s="68">
        <v>207</v>
      </c>
      <c r="B214" s="29"/>
      <c r="C214" s="34"/>
      <c r="D214" s="42"/>
      <c r="E214" s="64"/>
      <c r="F214" s="45"/>
      <c r="G214" s="45"/>
      <c r="H214" s="158"/>
      <c r="I214" s="42"/>
      <c r="J214" s="28"/>
      <c r="K214" s="69"/>
      <c r="L214" s="68"/>
      <c r="M214" s="46"/>
      <c r="N214" s="232" t="str">
        <f ca="1">IF(Tabla1[[#This Row],[Fecha de nac]]="","",IF(Tabla1[[#This Row],[Fecha Finalización]] &gt;=TODAY(), DATEDIF(Tabla1[[#This Row],[Fecha de nac]],TODAY(),"y"), ROUNDDOWN((Tabla1[[#This Row],[Fecha Finalización]] -Tabla1[[#This Row],[Fecha de nac]])/365,0)))</f>
        <v/>
      </c>
      <c r="O214" s="163"/>
      <c r="P214" s="34"/>
      <c r="Q214" s="67"/>
      <c r="R214" s="67"/>
      <c r="S214" s="67"/>
      <c r="T214" s="67"/>
      <c r="U214" s="234" t="str">
        <f>IF(F214="","",Tabla1[[#This Row],[Fecha Inicio grupo]]+3*7-7)</f>
        <v/>
      </c>
      <c r="V214" s="235" t="str">
        <f>IF(F214="","",EDATE(Tabla1[[#This Row],[Fecha Inicio grupo]],3))</f>
        <v/>
      </c>
      <c r="W214" s="29"/>
      <c r="X214" s="29"/>
      <c r="Y214" s="72"/>
      <c r="Z214" s="72"/>
      <c r="AA214" s="72"/>
      <c r="AB214" s="72"/>
      <c r="AC214" s="72"/>
      <c r="AD214" s="72"/>
      <c r="AE214" s="72"/>
      <c r="AF214" s="72"/>
      <c r="AG214" s="72"/>
      <c r="AH214" s="72"/>
      <c r="AI214" s="72"/>
      <c r="AJ214" s="72"/>
      <c r="AK214" s="72"/>
      <c r="AL214" s="72"/>
      <c r="AM214" s="72"/>
      <c r="AN214" s="72"/>
      <c r="AO214" s="139"/>
      <c r="AP214" s="236" t="str">
        <f>IF(F214="","",IFERROR(VLOOKUP(SUBSTITUTE(SUBSTITUTE(Tabla1[[#This Row],[Uso Sistemas]],"T","P"),"N","F"),Parámetros!$M$2:$N$17,2,0),"Completar hasta 3ra sem. para evaluar a Probacionista"))</f>
        <v/>
      </c>
      <c r="AQ214" s="39"/>
      <c r="AR214" s="39"/>
      <c r="AS214" s="39"/>
      <c r="AT214" s="28"/>
      <c r="AU214" s="55"/>
      <c r="AV214" s="55"/>
      <c r="AW214" s="55"/>
      <c r="AX214" s="238" t="str">
        <f>IF(V214="","",EOMONTH(EDATE(Tabla1[[#This Row],[Fecha Finalización]],2),0))</f>
        <v/>
      </c>
      <c r="AY214" s="39"/>
      <c r="AZ214" s="239" t="str">
        <f>IF(V214="","",EOMONTH(EDATE(Tabla1[[#This Row],[Fecha Finalización]],3),0))</f>
        <v/>
      </c>
      <c r="BA214" s="39"/>
      <c r="BB214" s="39"/>
      <c r="BC214" s="229"/>
      <c r="BD214" s="227" t="str">
        <f>IF(F214="","",Tabla1[[#This Row],[sem 01]]&amp;Tabla1[[#This Row],[sem 02]]&amp;Tabla1[[#This Row],[sem 03]])</f>
        <v/>
      </c>
      <c r="BE214" s="228" t="str">
        <f>IF(TRIM(F214)="","",$B$1&amp;"-"&amp;SUBSTITUTE(Tabla1[[#This Row],[Mes Inscrito]]," ","")&amp;"-"&amp;SUBSTITUTE(Tabla1[[#This Row],[Dia de clases Inscrito]]," ","")&amp;"-"&amp;SUBSTITUTE(Tabla1[[#This Row],[Horario Inscrito]]," ","")&amp;"-"&amp;Tabla1[[#This Row],[Fecha Inicio grupo]])</f>
        <v/>
      </c>
      <c r="BF214" s="241" t="str">
        <f>IF(F214="","",Tabla1[[#This Row],[Curso]])</f>
        <v/>
      </c>
      <c r="BG214" s="242" t="str">
        <f>+IF(TRIM(F214)="","",$B$1&amp;"-"&amp;TRIM(Tabla1[[#This Row],[Mes Inscrito]])&amp;"-"&amp;TRIM(Tabla1[[#This Row],[Dia de clases Inscrito]])&amp;"-"&amp;TRIM(Tabla1[[#This Row],[Horario Inscrito]])&amp;"-"&amp;TRIM(Tabla1[[#This Row],[Fecha Inicio grupo]])&amp;"-"&amp;TRIM(Tabla1[[#This Row],[Tipo Incrito]]))</f>
        <v/>
      </c>
      <c r="BH214" s="299" t="str">
        <f>IF(F214="","",OR(IFERROR(SEARCH("CG",Tabla1[[#This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4" s="300" t="str">
        <f>IF(F214&lt;&gt;"",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4" s="300" t="str">
        <f>IF(F214&lt;&gt;"",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4" s="300" t="str">
        <f>IF(Tabla1[[#This Row],[Fecha Inicio grupo]]="","",IFERROR(VLOOKUP(Tabla1[[#This Row],[Mes de Alta como miembro]],Parámetros!$AM$2:$AN$16,2,0),"01/01/1900"))</f>
        <v/>
      </c>
    </row>
    <row r="215" spans="1:63" ht="14.45">
      <c r="A215" s="68">
        <v>208</v>
      </c>
      <c r="B215" s="29"/>
      <c r="C215" s="34"/>
      <c r="D215" s="42"/>
      <c r="E215" s="64"/>
      <c r="F215" s="45"/>
      <c r="G215" s="45"/>
      <c r="H215" s="158"/>
      <c r="I215" s="42"/>
      <c r="J215" s="28"/>
      <c r="K215" s="69"/>
      <c r="L215" s="68"/>
      <c r="M215" s="46"/>
      <c r="N215" s="232" t="str">
        <f ca="1">IF(Tabla1[[#This Row],[Fecha de nac]]="","",IF(Tabla1[[#This Row],[Fecha Finalización]] &gt;=TODAY(), DATEDIF(Tabla1[[#This Row],[Fecha de nac]],TODAY(),"y"), ROUNDDOWN((Tabla1[[#This Row],[Fecha Finalización]] -Tabla1[[#This Row],[Fecha de nac]])/365,0)))</f>
        <v/>
      </c>
      <c r="O215" s="163"/>
      <c r="P215" s="34"/>
      <c r="Q215" s="67"/>
      <c r="R215" s="67"/>
      <c r="S215" s="67"/>
      <c r="T215" s="67"/>
      <c r="U215" s="234" t="str">
        <f>IF(F215="","",Tabla1[[#This Row],[Fecha Inicio grupo]]+3*7-7)</f>
        <v/>
      </c>
      <c r="V215" s="235" t="str">
        <f>IF(F215="","",EDATE(Tabla1[[#This Row],[Fecha Inicio grupo]],3))</f>
        <v/>
      </c>
      <c r="W215" s="29"/>
      <c r="X215" s="29"/>
      <c r="Y215" s="72"/>
      <c r="Z215" s="72"/>
      <c r="AA215" s="72"/>
      <c r="AB215" s="72"/>
      <c r="AC215" s="72"/>
      <c r="AD215" s="72"/>
      <c r="AE215" s="72"/>
      <c r="AF215" s="72"/>
      <c r="AG215" s="72"/>
      <c r="AH215" s="72"/>
      <c r="AI215" s="72"/>
      <c r="AJ215" s="72"/>
      <c r="AK215" s="72"/>
      <c r="AL215" s="72"/>
      <c r="AM215" s="72"/>
      <c r="AN215" s="72"/>
      <c r="AO215" s="139"/>
      <c r="AP215" s="236" t="str">
        <f>IF(F215="","",IFERROR(VLOOKUP(SUBSTITUTE(SUBSTITUTE(Tabla1[[#This Row],[Uso Sistemas]],"T","P"),"N","F"),Parámetros!$M$2:$N$17,2,0),"Completar hasta 3ra sem. para evaluar a Probacionista"))</f>
        <v/>
      </c>
      <c r="AQ215" s="39"/>
      <c r="AR215" s="39"/>
      <c r="AS215" s="39"/>
      <c r="AT215" s="28"/>
      <c r="AU215" s="55"/>
      <c r="AV215" s="55"/>
      <c r="AW215" s="55"/>
      <c r="AX215" s="238" t="str">
        <f>IF(V215="","",EOMONTH(EDATE(Tabla1[[#This Row],[Fecha Finalización]],2),0))</f>
        <v/>
      </c>
      <c r="AY215" s="39"/>
      <c r="AZ215" s="239" t="str">
        <f>IF(V215="","",EOMONTH(EDATE(Tabla1[[#This Row],[Fecha Finalización]],3),0))</f>
        <v/>
      </c>
      <c r="BA215" s="39"/>
      <c r="BB215" s="39"/>
      <c r="BC215" s="229"/>
      <c r="BD215" s="227" t="str">
        <f>IF(F215="","",Tabla1[[#This Row],[sem 01]]&amp;Tabla1[[#This Row],[sem 02]]&amp;Tabla1[[#This Row],[sem 03]])</f>
        <v/>
      </c>
      <c r="BE215" s="228" t="str">
        <f>IF(TRIM(F215)="","",$B$1&amp;"-"&amp;SUBSTITUTE(Tabla1[[#This Row],[Mes Inscrito]]," ","")&amp;"-"&amp;SUBSTITUTE(Tabla1[[#This Row],[Dia de clases Inscrito]]," ","")&amp;"-"&amp;SUBSTITUTE(Tabla1[[#This Row],[Horario Inscrito]]," ","")&amp;"-"&amp;Tabla1[[#This Row],[Fecha Inicio grupo]])</f>
        <v/>
      </c>
      <c r="BF215" s="241" t="str">
        <f>IF(F215="","",Tabla1[[#This Row],[Curso]])</f>
        <v/>
      </c>
      <c r="BG215" s="242" t="str">
        <f>+IF(TRIM(F215)="","",$B$1&amp;"-"&amp;TRIM(Tabla1[[#This Row],[Mes Inscrito]])&amp;"-"&amp;TRIM(Tabla1[[#This Row],[Dia de clases Inscrito]])&amp;"-"&amp;TRIM(Tabla1[[#This Row],[Horario Inscrito]])&amp;"-"&amp;TRIM(Tabla1[[#This Row],[Fecha Inicio grupo]])&amp;"-"&amp;TRIM(Tabla1[[#This Row],[Tipo Incrito]]))</f>
        <v/>
      </c>
      <c r="BH215" s="299" t="str">
        <f>IF(F215="","",OR(IFERROR(SEARCH("CG",Tabla1[[#This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5" s="300" t="str">
        <f>IF(F215&lt;&gt;"",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5" s="300" t="str">
        <f>IF(F215&lt;&gt;"",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5" s="300" t="str">
        <f>IF(Tabla1[[#This Row],[Fecha Inicio grupo]]="","",IFERROR(VLOOKUP(Tabla1[[#This Row],[Mes de Alta como miembro]],Parámetros!$AM$2:$AN$16,2,0),"01/01/1900"))</f>
        <v/>
      </c>
    </row>
    <row r="216" spans="1:63" ht="14.45">
      <c r="A216" s="68">
        <v>209</v>
      </c>
      <c r="B216" s="29"/>
      <c r="C216" s="34"/>
      <c r="D216" s="42"/>
      <c r="E216" s="64"/>
      <c r="F216" s="45"/>
      <c r="G216" s="45"/>
      <c r="H216" s="158"/>
      <c r="I216" s="42"/>
      <c r="J216" s="28"/>
      <c r="K216" s="69"/>
      <c r="L216" s="68"/>
      <c r="M216" s="46"/>
      <c r="N216" s="232" t="str">
        <f ca="1">IF(Tabla1[[#This Row],[Fecha de nac]]="","",IF(Tabla1[[#This Row],[Fecha Finalización]] &gt;=TODAY(), DATEDIF(Tabla1[[#This Row],[Fecha de nac]],TODAY(),"y"), ROUNDDOWN((Tabla1[[#This Row],[Fecha Finalización]] -Tabla1[[#This Row],[Fecha de nac]])/365,0)))</f>
        <v/>
      </c>
      <c r="O216" s="163"/>
      <c r="P216" s="34"/>
      <c r="Q216" s="67"/>
      <c r="R216" s="67"/>
      <c r="S216" s="67"/>
      <c r="T216" s="67"/>
      <c r="U216" s="234" t="str">
        <f>IF(F216="","",Tabla1[[#This Row],[Fecha Inicio grupo]]+3*7-7)</f>
        <v/>
      </c>
      <c r="V216" s="235" t="str">
        <f>IF(F216="","",EDATE(Tabla1[[#This Row],[Fecha Inicio grupo]],3))</f>
        <v/>
      </c>
      <c r="W216" s="29"/>
      <c r="X216" s="29"/>
      <c r="Y216" s="72"/>
      <c r="Z216" s="72"/>
      <c r="AA216" s="72"/>
      <c r="AB216" s="72"/>
      <c r="AC216" s="72"/>
      <c r="AD216" s="72"/>
      <c r="AE216" s="72"/>
      <c r="AF216" s="72"/>
      <c r="AG216" s="72"/>
      <c r="AH216" s="72"/>
      <c r="AI216" s="72"/>
      <c r="AJ216" s="72"/>
      <c r="AK216" s="72"/>
      <c r="AL216" s="72"/>
      <c r="AM216" s="72"/>
      <c r="AN216" s="72"/>
      <c r="AO216" s="139"/>
      <c r="AP216" s="236" t="str">
        <f>IF(F216="","",IFERROR(VLOOKUP(SUBSTITUTE(SUBSTITUTE(Tabla1[[#This Row],[Uso Sistemas]],"T","P"),"N","F"),Parámetros!$M$2:$N$17,2,0),"Completar hasta 3ra sem. para evaluar a Probacionista"))</f>
        <v/>
      </c>
      <c r="AQ216" s="39"/>
      <c r="AR216" s="39"/>
      <c r="AS216" s="39"/>
      <c r="AT216" s="28"/>
      <c r="AU216" s="55"/>
      <c r="AV216" s="55"/>
      <c r="AW216" s="55"/>
      <c r="AX216" s="238" t="str">
        <f>IF(V216="","",EOMONTH(EDATE(Tabla1[[#This Row],[Fecha Finalización]],2),0))</f>
        <v/>
      </c>
      <c r="AY216" s="39"/>
      <c r="AZ216" s="239" t="str">
        <f>IF(V216="","",EOMONTH(EDATE(Tabla1[[#This Row],[Fecha Finalización]],3),0))</f>
        <v/>
      </c>
      <c r="BA216" s="39"/>
      <c r="BB216" s="39"/>
      <c r="BC216" s="229"/>
      <c r="BD216" s="227" t="str">
        <f>IF(F216="","",Tabla1[[#This Row],[sem 01]]&amp;Tabla1[[#This Row],[sem 02]]&amp;Tabla1[[#This Row],[sem 03]])</f>
        <v/>
      </c>
      <c r="BE216" s="228" t="str">
        <f>IF(TRIM(F216)="","",$B$1&amp;"-"&amp;SUBSTITUTE(Tabla1[[#This Row],[Mes Inscrito]]," ","")&amp;"-"&amp;SUBSTITUTE(Tabla1[[#This Row],[Dia de clases Inscrito]]," ","")&amp;"-"&amp;SUBSTITUTE(Tabla1[[#This Row],[Horario Inscrito]]," ","")&amp;"-"&amp;Tabla1[[#This Row],[Fecha Inicio grupo]])</f>
        <v/>
      </c>
      <c r="BF216" s="241" t="str">
        <f>IF(F216="","",Tabla1[[#This Row],[Curso]])</f>
        <v/>
      </c>
      <c r="BG216" s="242" t="str">
        <f>+IF(TRIM(F216)="","",$B$1&amp;"-"&amp;TRIM(Tabla1[[#This Row],[Mes Inscrito]])&amp;"-"&amp;TRIM(Tabla1[[#This Row],[Dia de clases Inscrito]])&amp;"-"&amp;TRIM(Tabla1[[#This Row],[Horario Inscrito]])&amp;"-"&amp;TRIM(Tabla1[[#This Row],[Fecha Inicio grupo]])&amp;"-"&amp;TRIM(Tabla1[[#This Row],[Tipo Incrito]]))</f>
        <v/>
      </c>
      <c r="BH216" s="299" t="str">
        <f>IF(F216="","",OR(IFERROR(SEARCH("CG",Tabla1[[#This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6" s="300" t="str">
        <f>IF(F216&lt;&gt;"",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6" s="300" t="str">
        <f>IF(F216&lt;&gt;"",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6" s="300" t="str">
        <f>IF(Tabla1[[#This Row],[Fecha Inicio grupo]]="","",IFERROR(VLOOKUP(Tabla1[[#This Row],[Mes de Alta como miembro]],Parámetros!$AM$2:$AN$16,2,0),"01/01/1900"))</f>
        <v/>
      </c>
    </row>
    <row r="217" spans="1:63" ht="14.45">
      <c r="A217" s="68">
        <v>210</v>
      </c>
      <c r="B217" s="29"/>
      <c r="C217" s="34"/>
      <c r="D217" s="42"/>
      <c r="E217" s="64"/>
      <c r="F217" s="45"/>
      <c r="G217" s="45"/>
      <c r="H217" s="158"/>
      <c r="I217" s="42"/>
      <c r="J217" s="28"/>
      <c r="K217" s="69"/>
      <c r="L217" s="68"/>
      <c r="M217" s="46"/>
      <c r="N217" s="232" t="str">
        <f ca="1">IF(Tabla1[[#This Row],[Fecha de nac]]="","",IF(Tabla1[[#This Row],[Fecha Finalización]] &gt;=TODAY(), DATEDIF(Tabla1[[#This Row],[Fecha de nac]],TODAY(),"y"), ROUNDDOWN((Tabla1[[#This Row],[Fecha Finalización]] -Tabla1[[#This Row],[Fecha de nac]])/365,0)))</f>
        <v/>
      </c>
      <c r="O217" s="163"/>
      <c r="P217" s="34"/>
      <c r="Q217" s="67"/>
      <c r="R217" s="67"/>
      <c r="S217" s="67"/>
      <c r="T217" s="67"/>
      <c r="U217" s="234" t="str">
        <f>IF(F217="","",Tabla1[[#This Row],[Fecha Inicio grupo]]+3*7-7)</f>
        <v/>
      </c>
      <c r="V217" s="235" t="str">
        <f>IF(F217="","",EDATE(Tabla1[[#This Row],[Fecha Inicio grupo]],3))</f>
        <v/>
      </c>
      <c r="W217" s="29"/>
      <c r="X217" s="29"/>
      <c r="Y217" s="72"/>
      <c r="Z217" s="72"/>
      <c r="AA217" s="72"/>
      <c r="AB217" s="72"/>
      <c r="AC217" s="72"/>
      <c r="AD217" s="72"/>
      <c r="AE217" s="72"/>
      <c r="AF217" s="72"/>
      <c r="AG217" s="72"/>
      <c r="AH217" s="72"/>
      <c r="AI217" s="72"/>
      <c r="AJ217" s="72"/>
      <c r="AK217" s="72"/>
      <c r="AL217" s="72"/>
      <c r="AM217" s="72"/>
      <c r="AN217" s="72"/>
      <c r="AO217" s="139"/>
      <c r="AP217" s="236" t="str">
        <f>IF(F217="","",IFERROR(VLOOKUP(SUBSTITUTE(SUBSTITUTE(Tabla1[[#This Row],[Uso Sistemas]],"T","P"),"N","F"),Parámetros!$M$2:$N$17,2,0),"Completar hasta 3ra sem. para evaluar a Probacionista"))</f>
        <v/>
      </c>
      <c r="AQ217" s="39"/>
      <c r="AR217" s="39"/>
      <c r="AS217" s="39"/>
      <c r="AT217" s="28"/>
      <c r="AU217" s="55"/>
      <c r="AV217" s="55"/>
      <c r="AW217" s="55"/>
      <c r="AX217" s="238" t="str">
        <f>IF(V217="","",EOMONTH(EDATE(Tabla1[[#This Row],[Fecha Finalización]],2),0))</f>
        <v/>
      </c>
      <c r="AY217" s="39"/>
      <c r="AZ217" s="239" t="str">
        <f>IF(V217="","",EOMONTH(EDATE(Tabla1[[#This Row],[Fecha Finalización]],3),0))</f>
        <v/>
      </c>
      <c r="BA217" s="39"/>
      <c r="BB217" s="39"/>
      <c r="BC217" s="229"/>
      <c r="BD217" s="227" t="str">
        <f>IF(F217="","",Tabla1[[#This Row],[sem 01]]&amp;Tabla1[[#This Row],[sem 02]]&amp;Tabla1[[#This Row],[sem 03]])</f>
        <v/>
      </c>
      <c r="BE217" s="228" t="str">
        <f>IF(TRIM(F217)="","",$B$1&amp;"-"&amp;SUBSTITUTE(Tabla1[[#This Row],[Mes Inscrito]]," ","")&amp;"-"&amp;SUBSTITUTE(Tabla1[[#This Row],[Dia de clases Inscrito]]," ","")&amp;"-"&amp;SUBSTITUTE(Tabla1[[#This Row],[Horario Inscrito]]," ","")&amp;"-"&amp;Tabla1[[#This Row],[Fecha Inicio grupo]])</f>
        <v/>
      </c>
      <c r="BF217" s="241" t="str">
        <f>IF(F217="","",Tabla1[[#This Row],[Curso]])</f>
        <v/>
      </c>
      <c r="BG217" s="242" t="str">
        <f>+IF(TRIM(F217)="","",$B$1&amp;"-"&amp;TRIM(Tabla1[[#This Row],[Mes Inscrito]])&amp;"-"&amp;TRIM(Tabla1[[#This Row],[Dia de clases Inscrito]])&amp;"-"&amp;TRIM(Tabla1[[#This Row],[Horario Inscrito]])&amp;"-"&amp;TRIM(Tabla1[[#This Row],[Fecha Inicio grupo]])&amp;"-"&amp;TRIM(Tabla1[[#This Row],[Tipo Incrito]]))</f>
        <v/>
      </c>
      <c r="BH217" s="299" t="str">
        <f>IF(F217="","",OR(IFERROR(SEARCH("CG",Tabla1[[#This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7" s="300" t="str">
        <f>IF(F217&lt;&gt;"",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7" s="300" t="str">
        <f>IF(F217&lt;&gt;"",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7" s="300" t="str">
        <f>IF(Tabla1[[#This Row],[Fecha Inicio grupo]]="","",IFERROR(VLOOKUP(Tabla1[[#This Row],[Mes de Alta como miembro]],Parámetros!$AM$2:$AN$16,2,0),"01/01/1900"))</f>
        <v/>
      </c>
    </row>
    <row r="218" spans="1:63" ht="14.45">
      <c r="A218" s="68">
        <v>211</v>
      </c>
      <c r="B218" s="29"/>
      <c r="C218" s="34"/>
      <c r="D218" s="42"/>
      <c r="E218" s="64"/>
      <c r="F218" s="45"/>
      <c r="G218" s="45"/>
      <c r="H218" s="158"/>
      <c r="I218" s="42"/>
      <c r="J218" s="28"/>
      <c r="K218" s="69"/>
      <c r="L218" s="68"/>
      <c r="M218" s="46"/>
      <c r="N218" s="232" t="str">
        <f ca="1">IF(Tabla1[[#This Row],[Fecha de nac]]="","",IF(Tabla1[[#This Row],[Fecha Finalización]] &gt;=TODAY(), DATEDIF(Tabla1[[#This Row],[Fecha de nac]],TODAY(),"y"), ROUNDDOWN((Tabla1[[#This Row],[Fecha Finalización]] -Tabla1[[#This Row],[Fecha de nac]])/365,0)))</f>
        <v/>
      </c>
      <c r="O218" s="163"/>
      <c r="P218" s="34"/>
      <c r="Q218" s="67"/>
      <c r="R218" s="67"/>
      <c r="S218" s="67"/>
      <c r="T218" s="67"/>
      <c r="U218" s="234" t="str">
        <f>IF(F218="","",Tabla1[[#This Row],[Fecha Inicio grupo]]+3*7-7)</f>
        <v/>
      </c>
      <c r="V218" s="235" t="str">
        <f>IF(F218="","",EDATE(Tabla1[[#This Row],[Fecha Inicio grupo]],3))</f>
        <v/>
      </c>
      <c r="W218" s="29"/>
      <c r="X218" s="29"/>
      <c r="Y218" s="72"/>
      <c r="Z218" s="72"/>
      <c r="AA218" s="72"/>
      <c r="AB218" s="72"/>
      <c r="AC218" s="72"/>
      <c r="AD218" s="72"/>
      <c r="AE218" s="72"/>
      <c r="AF218" s="72"/>
      <c r="AG218" s="72"/>
      <c r="AH218" s="72"/>
      <c r="AI218" s="72"/>
      <c r="AJ218" s="72"/>
      <c r="AK218" s="72"/>
      <c r="AL218" s="72"/>
      <c r="AM218" s="72"/>
      <c r="AN218" s="72"/>
      <c r="AO218" s="139"/>
      <c r="AP218" s="236" t="str">
        <f>IF(F218="","",IFERROR(VLOOKUP(SUBSTITUTE(SUBSTITUTE(Tabla1[[#This Row],[Uso Sistemas]],"T","P"),"N","F"),Parámetros!$M$2:$N$17,2,0),"Completar hasta 3ra sem. para evaluar a Probacionista"))</f>
        <v/>
      </c>
      <c r="AQ218" s="39"/>
      <c r="AR218" s="39"/>
      <c r="AS218" s="39"/>
      <c r="AT218" s="28"/>
      <c r="AU218" s="55"/>
      <c r="AV218" s="55"/>
      <c r="AW218" s="55"/>
      <c r="AX218" s="238" t="str">
        <f>IF(V218="","",EOMONTH(EDATE(Tabla1[[#This Row],[Fecha Finalización]],2),0))</f>
        <v/>
      </c>
      <c r="AY218" s="39"/>
      <c r="AZ218" s="239" t="str">
        <f>IF(V218="","",EOMONTH(EDATE(Tabla1[[#This Row],[Fecha Finalización]],3),0))</f>
        <v/>
      </c>
      <c r="BA218" s="39"/>
      <c r="BB218" s="39"/>
      <c r="BC218" s="229"/>
      <c r="BD218" s="227" t="str">
        <f>IF(F218="","",Tabla1[[#This Row],[sem 01]]&amp;Tabla1[[#This Row],[sem 02]]&amp;Tabla1[[#This Row],[sem 03]])</f>
        <v/>
      </c>
      <c r="BE218" s="228" t="str">
        <f>IF(TRIM(F218)="","",$B$1&amp;"-"&amp;SUBSTITUTE(Tabla1[[#This Row],[Mes Inscrito]]," ","")&amp;"-"&amp;SUBSTITUTE(Tabla1[[#This Row],[Dia de clases Inscrito]]," ","")&amp;"-"&amp;SUBSTITUTE(Tabla1[[#This Row],[Horario Inscrito]]," ","")&amp;"-"&amp;Tabla1[[#This Row],[Fecha Inicio grupo]])</f>
        <v/>
      </c>
      <c r="BF218" s="241" t="str">
        <f>IF(F218="","",Tabla1[[#This Row],[Curso]])</f>
        <v/>
      </c>
      <c r="BG218" s="242" t="str">
        <f>+IF(TRIM(F218)="","",$B$1&amp;"-"&amp;TRIM(Tabla1[[#This Row],[Mes Inscrito]])&amp;"-"&amp;TRIM(Tabla1[[#This Row],[Dia de clases Inscrito]])&amp;"-"&amp;TRIM(Tabla1[[#This Row],[Horario Inscrito]])&amp;"-"&amp;TRIM(Tabla1[[#This Row],[Fecha Inicio grupo]])&amp;"-"&amp;TRIM(Tabla1[[#This Row],[Tipo Incrito]]))</f>
        <v/>
      </c>
      <c r="BH218" s="299" t="str">
        <f>IF(F218="","",OR(IFERROR(SEARCH("CG",Tabla1[[#This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8" s="300" t="str">
        <f>IF(F218&lt;&gt;"",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8" s="300" t="str">
        <f>IF(F218&lt;&gt;"",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8" s="300" t="str">
        <f>IF(Tabla1[[#This Row],[Fecha Inicio grupo]]="","",IFERROR(VLOOKUP(Tabla1[[#This Row],[Mes de Alta como miembro]],Parámetros!$AM$2:$AN$16,2,0),"01/01/1900"))</f>
        <v/>
      </c>
    </row>
    <row r="219" spans="1:63" ht="14.45">
      <c r="A219" s="68">
        <v>212</v>
      </c>
      <c r="B219" s="29"/>
      <c r="C219" s="34"/>
      <c r="D219" s="42"/>
      <c r="E219" s="64"/>
      <c r="F219" s="45"/>
      <c r="G219" s="45"/>
      <c r="H219" s="158"/>
      <c r="I219" s="42"/>
      <c r="J219" s="28"/>
      <c r="K219" s="69"/>
      <c r="L219" s="68"/>
      <c r="M219" s="46"/>
      <c r="N219" s="232" t="str">
        <f ca="1">IF(Tabla1[[#This Row],[Fecha de nac]]="","",IF(Tabla1[[#This Row],[Fecha Finalización]] &gt;=TODAY(), DATEDIF(Tabla1[[#This Row],[Fecha de nac]],TODAY(),"y"), ROUNDDOWN((Tabla1[[#This Row],[Fecha Finalización]] -Tabla1[[#This Row],[Fecha de nac]])/365,0)))</f>
        <v/>
      </c>
      <c r="O219" s="163"/>
      <c r="P219" s="34"/>
      <c r="Q219" s="67"/>
      <c r="R219" s="67"/>
      <c r="S219" s="67"/>
      <c r="T219" s="67"/>
      <c r="U219" s="234" t="str">
        <f>IF(F219="","",Tabla1[[#This Row],[Fecha Inicio grupo]]+3*7-7)</f>
        <v/>
      </c>
      <c r="V219" s="235" t="str">
        <f>IF(F219="","",EDATE(Tabla1[[#This Row],[Fecha Inicio grupo]],3))</f>
        <v/>
      </c>
      <c r="W219" s="29"/>
      <c r="X219" s="29"/>
      <c r="Y219" s="72"/>
      <c r="Z219" s="72"/>
      <c r="AA219" s="72"/>
      <c r="AB219" s="72"/>
      <c r="AC219" s="72"/>
      <c r="AD219" s="72"/>
      <c r="AE219" s="72"/>
      <c r="AF219" s="72"/>
      <c r="AG219" s="72"/>
      <c r="AH219" s="72"/>
      <c r="AI219" s="72"/>
      <c r="AJ219" s="72"/>
      <c r="AK219" s="72"/>
      <c r="AL219" s="72"/>
      <c r="AM219" s="72"/>
      <c r="AN219" s="72"/>
      <c r="AO219" s="139"/>
      <c r="AP219" s="236" t="str">
        <f>IF(F219="","",IFERROR(VLOOKUP(SUBSTITUTE(SUBSTITUTE(Tabla1[[#This Row],[Uso Sistemas]],"T","P"),"N","F"),Parámetros!$M$2:$N$17,2,0),"Completar hasta 3ra sem. para evaluar a Probacionista"))</f>
        <v/>
      </c>
      <c r="AQ219" s="39"/>
      <c r="AR219" s="39"/>
      <c r="AS219" s="39"/>
      <c r="AT219" s="28"/>
      <c r="AU219" s="55"/>
      <c r="AV219" s="55"/>
      <c r="AW219" s="55"/>
      <c r="AX219" s="238" t="str">
        <f>IF(V219="","",EOMONTH(EDATE(Tabla1[[#This Row],[Fecha Finalización]],2),0))</f>
        <v/>
      </c>
      <c r="AY219" s="39"/>
      <c r="AZ219" s="239" t="str">
        <f>IF(V219="","",EOMONTH(EDATE(Tabla1[[#This Row],[Fecha Finalización]],3),0))</f>
        <v/>
      </c>
      <c r="BA219" s="39"/>
      <c r="BB219" s="39"/>
      <c r="BC219" s="229"/>
      <c r="BD219" s="227" t="str">
        <f>IF(F219="","",Tabla1[[#This Row],[sem 01]]&amp;Tabla1[[#This Row],[sem 02]]&amp;Tabla1[[#This Row],[sem 03]])</f>
        <v/>
      </c>
      <c r="BE219" s="228" t="str">
        <f>IF(TRIM(F219)="","",$B$1&amp;"-"&amp;SUBSTITUTE(Tabla1[[#This Row],[Mes Inscrito]]," ","")&amp;"-"&amp;SUBSTITUTE(Tabla1[[#This Row],[Dia de clases Inscrito]]," ","")&amp;"-"&amp;SUBSTITUTE(Tabla1[[#This Row],[Horario Inscrito]]," ","")&amp;"-"&amp;Tabla1[[#This Row],[Fecha Inicio grupo]])</f>
        <v/>
      </c>
      <c r="BF219" s="241" t="str">
        <f>IF(F219="","",Tabla1[[#This Row],[Curso]])</f>
        <v/>
      </c>
      <c r="BG219" s="242" t="str">
        <f>+IF(TRIM(F219)="","",$B$1&amp;"-"&amp;TRIM(Tabla1[[#This Row],[Mes Inscrito]])&amp;"-"&amp;TRIM(Tabla1[[#This Row],[Dia de clases Inscrito]])&amp;"-"&amp;TRIM(Tabla1[[#This Row],[Horario Inscrito]])&amp;"-"&amp;TRIM(Tabla1[[#This Row],[Fecha Inicio grupo]])&amp;"-"&amp;TRIM(Tabla1[[#This Row],[Tipo Incrito]]))</f>
        <v/>
      </c>
      <c r="BH219" s="299" t="str">
        <f>IF(F219="","",OR(IFERROR(SEARCH("CG",Tabla1[[#This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9" s="300" t="str">
        <f>IF(F219&lt;&gt;"",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9" s="300" t="str">
        <f>IF(F219&lt;&gt;"",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9" s="300" t="str">
        <f>IF(Tabla1[[#This Row],[Fecha Inicio grupo]]="","",IFERROR(VLOOKUP(Tabla1[[#This Row],[Mes de Alta como miembro]],Parámetros!$AM$2:$AN$16,2,0),"01/01/1900"))</f>
        <v/>
      </c>
    </row>
    <row r="220" spans="1:63" ht="14.45">
      <c r="A220" s="68">
        <v>213</v>
      </c>
      <c r="B220" s="29"/>
      <c r="C220" s="34"/>
      <c r="D220" s="42"/>
      <c r="E220" s="64"/>
      <c r="F220" s="45"/>
      <c r="G220" s="45"/>
      <c r="H220" s="158"/>
      <c r="I220" s="42"/>
      <c r="J220" s="28"/>
      <c r="K220" s="69"/>
      <c r="L220" s="68"/>
      <c r="M220" s="46"/>
      <c r="N220" s="232" t="str">
        <f ca="1">IF(Tabla1[[#This Row],[Fecha de nac]]="","",IF(Tabla1[[#This Row],[Fecha Finalización]] &gt;=TODAY(), DATEDIF(Tabla1[[#This Row],[Fecha de nac]],TODAY(),"y"), ROUNDDOWN((Tabla1[[#This Row],[Fecha Finalización]] -Tabla1[[#This Row],[Fecha de nac]])/365,0)))</f>
        <v/>
      </c>
      <c r="O220" s="163"/>
      <c r="P220" s="34"/>
      <c r="Q220" s="67"/>
      <c r="R220" s="67"/>
      <c r="S220" s="67"/>
      <c r="T220" s="67"/>
      <c r="U220" s="234" t="str">
        <f>IF(F220="","",Tabla1[[#This Row],[Fecha Inicio grupo]]+3*7-7)</f>
        <v/>
      </c>
      <c r="V220" s="235" t="str">
        <f>IF(F220="","",EDATE(Tabla1[[#This Row],[Fecha Inicio grupo]],3))</f>
        <v/>
      </c>
      <c r="W220" s="29"/>
      <c r="X220" s="29"/>
      <c r="Y220" s="72"/>
      <c r="Z220" s="72"/>
      <c r="AA220" s="72"/>
      <c r="AB220" s="72"/>
      <c r="AC220" s="72"/>
      <c r="AD220" s="72"/>
      <c r="AE220" s="72"/>
      <c r="AF220" s="72"/>
      <c r="AG220" s="72"/>
      <c r="AH220" s="72"/>
      <c r="AI220" s="72"/>
      <c r="AJ220" s="72"/>
      <c r="AK220" s="72"/>
      <c r="AL220" s="72"/>
      <c r="AM220" s="72"/>
      <c r="AN220" s="72"/>
      <c r="AO220" s="139"/>
      <c r="AP220" s="236" t="str">
        <f>IF(F220="","",IFERROR(VLOOKUP(SUBSTITUTE(SUBSTITUTE(Tabla1[[#This Row],[Uso Sistemas]],"T","P"),"N","F"),Parámetros!$M$2:$N$17,2,0),"Completar hasta 3ra sem. para evaluar a Probacionista"))</f>
        <v/>
      </c>
      <c r="AQ220" s="39"/>
      <c r="AR220" s="39"/>
      <c r="AS220" s="39"/>
      <c r="AT220" s="28"/>
      <c r="AU220" s="55"/>
      <c r="AV220" s="55"/>
      <c r="AW220" s="55"/>
      <c r="AX220" s="238" t="str">
        <f>IF(V220="","",EOMONTH(EDATE(Tabla1[[#This Row],[Fecha Finalización]],2),0))</f>
        <v/>
      </c>
      <c r="AY220" s="39"/>
      <c r="AZ220" s="239" t="str">
        <f>IF(V220="","",EOMONTH(EDATE(Tabla1[[#This Row],[Fecha Finalización]],3),0))</f>
        <v/>
      </c>
      <c r="BA220" s="39"/>
      <c r="BB220" s="39"/>
      <c r="BC220" s="229"/>
      <c r="BD220" s="227" t="str">
        <f>IF(F220="","",Tabla1[[#This Row],[sem 01]]&amp;Tabla1[[#This Row],[sem 02]]&amp;Tabla1[[#This Row],[sem 03]])</f>
        <v/>
      </c>
      <c r="BE220" s="228" t="str">
        <f>IF(TRIM(F220)="","",$B$1&amp;"-"&amp;SUBSTITUTE(Tabla1[[#This Row],[Mes Inscrito]]," ","")&amp;"-"&amp;SUBSTITUTE(Tabla1[[#This Row],[Dia de clases Inscrito]]," ","")&amp;"-"&amp;SUBSTITUTE(Tabla1[[#This Row],[Horario Inscrito]]," ","")&amp;"-"&amp;Tabla1[[#This Row],[Fecha Inicio grupo]])</f>
        <v/>
      </c>
      <c r="BF220" s="241" t="str">
        <f>IF(F220="","",Tabla1[[#This Row],[Curso]])</f>
        <v/>
      </c>
      <c r="BG220" s="242" t="str">
        <f>+IF(TRIM(F220)="","",$B$1&amp;"-"&amp;TRIM(Tabla1[[#This Row],[Mes Inscrito]])&amp;"-"&amp;TRIM(Tabla1[[#This Row],[Dia de clases Inscrito]])&amp;"-"&amp;TRIM(Tabla1[[#This Row],[Horario Inscrito]])&amp;"-"&amp;TRIM(Tabla1[[#This Row],[Fecha Inicio grupo]])&amp;"-"&amp;TRIM(Tabla1[[#This Row],[Tipo Incrito]]))</f>
        <v/>
      </c>
      <c r="BH220" s="299" t="str">
        <f>IF(F220="","",OR(IFERROR(SEARCH("CG",Tabla1[[#This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0" s="300" t="str">
        <f>IF(F220&lt;&gt;"",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0" s="300" t="str">
        <f>IF(F220&lt;&gt;"",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0" s="300" t="str">
        <f>IF(Tabla1[[#This Row],[Fecha Inicio grupo]]="","",IFERROR(VLOOKUP(Tabla1[[#This Row],[Mes de Alta como miembro]],Parámetros!$AM$2:$AN$16,2,0),"01/01/1900"))</f>
        <v/>
      </c>
    </row>
    <row r="221" spans="1:63" ht="14.45">
      <c r="A221" s="68">
        <v>214</v>
      </c>
      <c r="B221" s="29"/>
      <c r="C221" s="34"/>
      <c r="D221" s="42"/>
      <c r="E221" s="64"/>
      <c r="F221" s="45"/>
      <c r="G221" s="45"/>
      <c r="H221" s="158"/>
      <c r="I221" s="42"/>
      <c r="J221" s="28"/>
      <c r="K221" s="69"/>
      <c r="L221" s="68"/>
      <c r="M221" s="46"/>
      <c r="N221" s="232" t="str">
        <f ca="1">IF(Tabla1[[#This Row],[Fecha de nac]]="","",IF(Tabla1[[#This Row],[Fecha Finalización]] &gt;=TODAY(), DATEDIF(Tabla1[[#This Row],[Fecha de nac]],TODAY(),"y"), ROUNDDOWN((Tabla1[[#This Row],[Fecha Finalización]] -Tabla1[[#This Row],[Fecha de nac]])/365,0)))</f>
        <v/>
      </c>
      <c r="O221" s="163"/>
      <c r="P221" s="34"/>
      <c r="Q221" s="67"/>
      <c r="R221" s="67"/>
      <c r="S221" s="67"/>
      <c r="T221" s="67"/>
      <c r="U221" s="234" t="str">
        <f>IF(F221="","",Tabla1[[#This Row],[Fecha Inicio grupo]]+3*7-7)</f>
        <v/>
      </c>
      <c r="V221" s="235" t="str">
        <f>IF(F221="","",EDATE(Tabla1[[#This Row],[Fecha Inicio grupo]],3))</f>
        <v/>
      </c>
      <c r="W221" s="29"/>
      <c r="X221" s="29"/>
      <c r="Y221" s="72"/>
      <c r="Z221" s="72"/>
      <c r="AA221" s="72"/>
      <c r="AB221" s="72"/>
      <c r="AC221" s="72"/>
      <c r="AD221" s="72"/>
      <c r="AE221" s="72"/>
      <c r="AF221" s="72"/>
      <c r="AG221" s="72"/>
      <c r="AH221" s="72"/>
      <c r="AI221" s="72"/>
      <c r="AJ221" s="72"/>
      <c r="AK221" s="72"/>
      <c r="AL221" s="72"/>
      <c r="AM221" s="72"/>
      <c r="AN221" s="72"/>
      <c r="AO221" s="139"/>
      <c r="AP221" s="236" t="str">
        <f>IF(F221="","",IFERROR(VLOOKUP(SUBSTITUTE(SUBSTITUTE(Tabla1[[#This Row],[Uso Sistemas]],"T","P"),"N","F"),Parámetros!$M$2:$N$17,2,0),"Completar hasta 3ra sem. para evaluar a Probacionista"))</f>
        <v/>
      </c>
      <c r="AQ221" s="39"/>
      <c r="AR221" s="39"/>
      <c r="AS221" s="39"/>
      <c r="AT221" s="28"/>
      <c r="AU221" s="55"/>
      <c r="AV221" s="55"/>
      <c r="AW221" s="55"/>
      <c r="AX221" s="238" t="str">
        <f>IF(V221="","",EOMONTH(EDATE(Tabla1[[#This Row],[Fecha Finalización]],2),0))</f>
        <v/>
      </c>
      <c r="AY221" s="39"/>
      <c r="AZ221" s="239" t="str">
        <f>IF(V221="","",EOMONTH(EDATE(Tabla1[[#This Row],[Fecha Finalización]],3),0))</f>
        <v/>
      </c>
      <c r="BA221" s="39"/>
      <c r="BB221" s="39"/>
      <c r="BC221" s="229"/>
      <c r="BD221" s="227" t="str">
        <f>IF(F221="","",Tabla1[[#This Row],[sem 01]]&amp;Tabla1[[#This Row],[sem 02]]&amp;Tabla1[[#This Row],[sem 03]])</f>
        <v/>
      </c>
      <c r="BE221" s="228" t="str">
        <f>IF(TRIM(F221)="","",$B$1&amp;"-"&amp;SUBSTITUTE(Tabla1[[#This Row],[Mes Inscrito]]," ","")&amp;"-"&amp;SUBSTITUTE(Tabla1[[#This Row],[Dia de clases Inscrito]]," ","")&amp;"-"&amp;SUBSTITUTE(Tabla1[[#This Row],[Horario Inscrito]]," ","")&amp;"-"&amp;Tabla1[[#This Row],[Fecha Inicio grupo]])</f>
        <v/>
      </c>
      <c r="BF221" s="241" t="str">
        <f>IF(F221="","",Tabla1[[#This Row],[Curso]])</f>
        <v/>
      </c>
      <c r="BG221" s="242" t="str">
        <f>+IF(TRIM(F221)="","",$B$1&amp;"-"&amp;TRIM(Tabla1[[#This Row],[Mes Inscrito]])&amp;"-"&amp;TRIM(Tabla1[[#This Row],[Dia de clases Inscrito]])&amp;"-"&amp;TRIM(Tabla1[[#This Row],[Horario Inscrito]])&amp;"-"&amp;TRIM(Tabla1[[#This Row],[Fecha Inicio grupo]])&amp;"-"&amp;TRIM(Tabla1[[#This Row],[Tipo Incrito]]))</f>
        <v/>
      </c>
      <c r="BH221" s="299" t="str">
        <f>IF(F221="","",OR(IFERROR(SEARCH("CG",Tabla1[[#This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1" s="300" t="str">
        <f>IF(F221&lt;&gt;"",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1" s="300" t="str">
        <f>IF(F221&lt;&gt;"",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1" s="300" t="str">
        <f>IF(Tabla1[[#This Row],[Fecha Inicio grupo]]="","",IFERROR(VLOOKUP(Tabla1[[#This Row],[Mes de Alta como miembro]],Parámetros!$AM$2:$AN$16,2,0),"01/01/1900"))</f>
        <v/>
      </c>
    </row>
    <row r="222" spans="1:63" ht="14.45">
      <c r="A222" s="68">
        <v>215</v>
      </c>
      <c r="B222" s="29"/>
      <c r="C222" s="34"/>
      <c r="D222" s="42"/>
      <c r="E222" s="64"/>
      <c r="F222" s="45"/>
      <c r="G222" s="45"/>
      <c r="H222" s="158"/>
      <c r="I222" s="42"/>
      <c r="J222" s="28"/>
      <c r="K222" s="69"/>
      <c r="L222" s="68"/>
      <c r="M222" s="46"/>
      <c r="N222" s="232" t="str">
        <f ca="1">IF(Tabla1[[#This Row],[Fecha de nac]]="","",IF(Tabla1[[#This Row],[Fecha Finalización]] &gt;=TODAY(), DATEDIF(Tabla1[[#This Row],[Fecha de nac]],TODAY(),"y"), ROUNDDOWN((Tabla1[[#This Row],[Fecha Finalización]] -Tabla1[[#This Row],[Fecha de nac]])/365,0)))</f>
        <v/>
      </c>
      <c r="O222" s="163"/>
      <c r="P222" s="34"/>
      <c r="Q222" s="67"/>
      <c r="R222" s="67"/>
      <c r="S222" s="67"/>
      <c r="T222" s="67"/>
      <c r="U222" s="234" t="str">
        <f>IF(F222="","",Tabla1[[#This Row],[Fecha Inicio grupo]]+3*7-7)</f>
        <v/>
      </c>
      <c r="V222" s="235" t="str">
        <f>IF(F222="","",EDATE(Tabla1[[#This Row],[Fecha Inicio grupo]],3))</f>
        <v/>
      </c>
      <c r="W222" s="29"/>
      <c r="X222" s="29"/>
      <c r="Y222" s="72"/>
      <c r="Z222" s="72"/>
      <c r="AA222" s="72"/>
      <c r="AB222" s="72"/>
      <c r="AC222" s="72"/>
      <c r="AD222" s="72"/>
      <c r="AE222" s="72"/>
      <c r="AF222" s="72"/>
      <c r="AG222" s="72"/>
      <c r="AH222" s="72"/>
      <c r="AI222" s="72"/>
      <c r="AJ222" s="72"/>
      <c r="AK222" s="72"/>
      <c r="AL222" s="72"/>
      <c r="AM222" s="72"/>
      <c r="AN222" s="72"/>
      <c r="AO222" s="139"/>
      <c r="AP222" s="236" t="str">
        <f>IF(F222="","",IFERROR(VLOOKUP(SUBSTITUTE(SUBSTITUTE(Tabla1[[#This Row],[Uso Sistemas]],"T","P"),"N","F"),Parámetros!$M$2:$N$17,2,0),"Completar hasta 3ra sem. para evaluar a Probacionista"))</f>
        <v/>
      </c>
      <c r="AQ222" s="39"/>
      <c r="AR222" s="39"/>
      <c r="AS222" s="39"/>
      <c r="AT222" s="28"/>
      <c r="AU222" s="55"/>
      <c r="AV222" s="55"/>
      <c r="AW222" s="55"/>
      <c r="AX222" s="238" t="str">
        <f>IF(V222="","",EOMONTH(EDATE(Tabla1[[#This Row],[Fecha Finalización]],2),0))</f>
        <v/>
      </c>
      <c r="AY222" s="39"/>
      <c r="AZ222" s="239" t="str">
        <f>IF(V222="","",EOMONTH(EDATE(Tabla1[[#This Row],[Fecha Finalización]],3),0))</f>
        <v/>
      </c>
      <c r="BA222" s="39"/>
      <c r="BB222" s="39"/>
      <c r="BC222" s="229"/>
      <c r="BD222" s="227" t="str">
        <f>IF(F222="","",Tabla1[[#This Row],[sem 01]]&amp;Tabla1[[#This Row],[sem 02]]&amp;Tabla1[[#This Row],[sem 03]])</f>
        <v/>
      </c>
      <c r="BE222" s="228" t="str">
        <f>IF(TRIM(F222)="","",$B$1&amp;"-"&amp;SUBSTITUTE(Tabla1[[#This Row],[Mes Inscrito]]," ","")&amp;"-"&amp;SUBSTITUTE(Tabla1[[#This Row],[Dia de clases Inscrito]]," ","")&amp;"-"&amp;SUBSTITUTE(Tabla1[[#This Row],[Horario Inscrito]]," ","")&amp;"-"&amp;Tabla1[[#This Row],[Fecha Inicio grupo]])</f>
        <v/>
      </c>
      <c r="BF222" s="241" t="str">
        <f>IF(F222="","",Tabla1[[#This Row],[Curso]])</f>
        <v/>
      </c>
      <c r="BG222" s="242" t="str">
        <f>+IF(TRIM(F222)="","",$B$1&amp;"-"&amp;TRIM(Tabla1[[#This Row],[Mes Inscrito]])&amp;"-"&amp;TRIM(Tabla1[[#This Row],[Dia de clases Inscrito]])&amp;"-"&amp;TRIM(Tabla1[[#This Row],[Horario Inscrito]])&amp;"-"&amp;TRIM(Tabla1[[#This Row],[Fecha Inicio grupo]])&amp;"-"&amp;TRIM(Tabla1[[#This Row],[Tipo Incrito]]))</f>
        <v/>
      </c>
      <c r="BH222" s="299" t="str">
        <f>IF(F222="","",OR(IFERROR(SEARCH("CG",Tabla1[[#This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2" s="300" t="str">
        <f>IF(F222&lt;&gt;"",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2" s="300" t="str">
        <f>IF(F222&lt;&gt;"",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2" s="300" t="str">
        <f>IF(Tabla1[[#This Row],[Fecha Inicio grupo]]="","",IFERROR(VLOOKUP(Tabla1[[#This Row],[Mes de Alta como miembro]],Parámetros!$AM$2:$AN$16,2,0),"01/01/1900"))</f>
        <v/>
      </c>
    </row>
    <row r="223" spans="1:63" ht="14.45">
      <c r="A223" s="68">
        <v>216</v>
      </c>
      <c r="B223" s="29"/>
      <c r="C223" s="34"/>
      <c r="D223" s="42"/>
      <c r="E223" s="64"/>
      <c r="F223" s="45"/>
      <c r="G223" s="45"/>
      <c r="H223" s="158"/>
      <c r="I223" s="42"/>
      <c r="J223" s="28"/>
      <c r="K223" s="69"/>
      <c r="L223" s="68"/>
      <c r="M223" s="46"/>
      <c r="N223" s="232" t="str">
        <f ca="1">IF(Tabla1[[#This Row],[Fecha de nac]]="","",IF(Tabla1[[#This Row],[Fecha Finalización]] &gt;=TODAY(), DATEDIF(Tabla1[[#This Row],[Fecha de nac]],TODAY(),"y"), ROUNDDOWN((Tabla1[[#This Row],[Fecha Finalización]] -Tabla1[[#This Row],[Fecha de nac]])/365,0)))</f>
        <v/>
      </c>
      <c r="O223" s="163"/>
      <c r="P223" s="34"/>
      <c r="Q223" s="67"/>
      <c r="R223" s="67"/>
      <c r="S223" s="67"/>
      <c r="T223" s="67"/>
      <c r="U223" s="234" t="str">
        <f>IF(F223="","",Tabla1[[#This Row],[Fecha Inicio grupo]]+3*7-7)</f>
        <v/>
      </c>
      <c r="V223" s="235" t="str">
        <f>IF(F223="","",EDATE(Tabla1[[#This Row],[Fecha Inicio grupo]],3))</f>
        <v/>
      </c>
      <c r="W223" s="29"/>
      <c r="X223" s="29"/>
      <c r="Y223" s="72"/>
      <c r="Z223" s="72"/>
      <c r="AA223" s="72"/>
      <c r="AB223" s="72"/>
      <c r="AC223" s="72"/>
      <c r="AD223" s="72"/>
      <c r="AE223" s="72"/>
      <c r="AF223" s="72"/>
      <c r="AG223" s="72"/>
      <c r="AH223" s="72"/>
      <c r="AI223" s="72"/>
      <c r="AJ223" s="72"/>
      <c r="AK223" s="72"/>
      <c r="AL223" s="72"/>
      <c r="AM223" s="72"/>
      <c r="AN223" s="72"/>
      <c r="AO223" s="139"/>
      <c r="AP223" s="236" t="str">
        <f>IF(F223="","",IFERROR(VLOOKUP(SUBSTITUTE(SUBSTITUTE(Tabla1[[#This Row],[Uso Sistemas]],"T","P"),"N","F"),Parámetros!$M$2:$N$17,2,0),"Completar hasta 3ra sem. para evaluar a Probacionista"))</f>
        <v/>
      </c>
      <c r="AQ223" s="39"/>
      <c r="AR223" s="39"/>
      <c r="AS223" s="39"/>
      <c r="AT223" s="28"/>
      <c r="AU223" s="55"/>
      <c r="AV223" s="55"/>
      <c r="AW223" s="55"/>
      <c r="AX223" s="238" t="str">
        <f>IF(V223="","",EOMONTH(EDATE(Tabla1[[#This Row],[Fecha Finalización]],2),0))</f>
        <v/>
      </c>
      <c r="AY223" s="39"/>
      <c r="AZ223" s="239" t="str">
        <f>IF(V223="","",EOMONTH(EDATE(Tabla1[[#This Row],[Fecha Finalización]],3),0))</f>
        <v/>
      </c>
      <c r="BA223" s="39"/>
      <c r="BB223" s="39"/>
      <c r="BC223" s="229"/>
      <c r="BD223" s="227" t="str">
        <f>IF(F223="","",Tabla1[[#This Row],[sem 01]]&amp;Tabla1[[#This Row],[sem 02]]&amp;Tabla1[[#This Row],[sem 03]])</f>
        <v/>
      </c>
      <c r="BE223" s="228" t="str">
        <f>IF(TRIM(F223)="","",$B$1&amp;"-"&amp;SUBSTITUTE(Tabla1[[#This Row],[Mes Inscrito]]," ","")&amp;"-"&amp;SUBSTITUTE(Tabla1[[#This Row],[Dia de clases Inscrito]]," ","")&amp;"-"&amp;SUBSTITUTE(Tabla1[[#This Row],[Horario Inscrito]]," ","")&amp;"-"&amp;Tabla1[[#This Row],[Fecha Inicio grupo]])</f>
        <v/>
      </c>
      <c r="BF223" s="241" t="str">
        <f>IF(F223="","",Tabla1[[#This Row],[Curso]])</f>
        <v/>
      </c>
      <c r="BG223" s="242" t="str">
        <f>+IF(TRIM(F223)="","",$B$1&amp;"-"&amp;TRIM(Tabla1[[#This Row],[Mes Inscrito]])&amp;"-"&amp;TRIM(Tabla1[[#This Row],[Dia de clases Inscrito]])&amp;"-"&amp;TRIM(Tabla1[[#This Row],[Horario Inscrito]])&amp;"-"&amp;TRIM(Tabla1[[#This Row],[Fecha Inicio grupo]])&amp;"-"&amp;TRIM(Tabla1[[#This Row],[Tipo Incrito]]))</f>
        <v/>
      </c>
      <c r="BH223" s="299" t="str">
        <f>IF(F223="","",OR(IFERROR(SEARCH("CG",Tabla1[[#This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3" s="300" t="str">
        <f>IF(F223&lt;&gt;"",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3" s="300" t="str">
        <f>IF(F223&lt;&gt;"",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3" s="300" t="str">
        <f>IF(Tabla1[[#This Row],[Fecha Inicio grupo]]="","",IFERROR(VLOOKUP(Tabla1[[#This Row],[Mes de Alta como miembro]],Parámetros!$AM$2:$AN$16,2,0),"01/01/1900"))</f>
        <v/>
      </c>
    </row>
    <row r="224" spans="1:63" ht="14.45">
      <c r="A224" s="68">
        <v>217</v>
      </c>
      <c r="B224" s="29"/>
      <c r="C224" s="34"/>
      <c r="D224" s="42"/>
      <c r="E224" s="64"/>
      <c r="F224" s="45"/>
      <c r="G224" s="45"/>
      <c r="H224" s="158"/>
      <c r="I224" s="42"/>
      <c r="J224" s="28"/>
      <c r="K224" s="69"/>
      <c r="L224" s="68"/>
      <c r="M224" s="46"/>
      <c r="N224" s="232" t="str">
        <f ca="1">IF(Tabla1[[#This Row],[Fecha de nac]]="","",IF(Tabla1[[#This Row],[Fecha Finalización]] &gt;=TODAY(), DATEDIF(Tabla1[[#This Row],[Fecha de nac]],TODAY(),"y"), ROUNDDOWN((Tabla1[[#This Row],[Fecha Finalización]] -Tabla1[[#This Row],[Fecha de nac]])/365,0)))</f>
        <v/>
      </c>
      <c r="O224" s="163"/>
      <c r="P224" s="34"/>
      <c r="Q224" s="67"/>
      <c r="R224" s="67"/>
      <c r="S224" s="67"/>
      <c r="T224" s="67"/>
      <c r="U224" s="234" t="str">
        <f>IF(F224="","",Tabla1[[#This Row],[Fecha Inicio grupo]]+3*7-7)</f>
        <v/>
      </c>
      <c r="V224" s="235" t="str">
        <f>IF(F224="","",EDATE(Tabla1[[#This Row],[Fecha Inicio grupo]],3))</f>
        <v/>
      </c>
      <c r="W224" s="29"/>
      <c r="X224" s="29"/>
      <c r="Y224" s="72"/>
      <c r="Z224" s="72"/>
      <c r="AA224" s="72"/>
      <c r="AB224" s="72"/>
      <c r="AC224" s="72"/>
      <c r="AD224" s="72"/>
      <c r="AE224" s="72"/>
      <c r="AF224" s="72"/>
      <c r="AG224" s="72"/>
      <c r="AH224" s="72"/>
      <c r="AI224" s="72"/>
      <c r="AJ224" s="72"/>
      <c r="AK224" s="72"/>
      <c r="AL224" s="72"/>
      <c r="AM224" s="72"/>
      <c r="AN224" s="72"/>
      <c r="AO224" s="139"/>
      <c r="AP224" s="236" t="str">
        <f>IF(F224="","",IFERROR(VLOOKUP(SUBSTITUTE(SUBSTITUTE(Tabla1[[#This Row],[Uso Sistemas]],"T","P"),"N","F"),Parámetros!$M$2:$N$17,2,0),"Completar hasta 3ra sem. para evaluar a Probacionista"))</f>
        <v/>
      </c>
      <c r="AQ224" s="39"/>
      <c r="AR224" s="39"/>
      <c r="AS224" s="39"/>
      <c r="AT224" s="28"/>
      <c r="AU224" s="55"/>
      <c r="AV224" s="55"/>
      <c r="AW224" s="55"/>
      <c r="AX224" s="238" t="str">
        <f>IF(V224="","",EOMONTH(EDATE(Tabla1[[#This Row],[Fecha Finalización]],2),0))</f>
        <v/>
      </c>
      <c r="AY224" s="39"/>
      <c r="AZ224" s="239" t="str">
        <f>IF(V224="","",EOMONTH(EDATE(Tabla1[[#This Row],[Fecha Finalización]],3),0))</f>
        <v/>
      </c>
      <c r="BA224" s="39"/>
      <c r="BB224" s="39"/>
      <c r="BC224" s="229"/>
      <c r="BD224" s="227" t="str">
        <f>IF(F224="","",Tabla1[[#This Row],[sem 01]]&amp;Tabla1[[#This Row],[sem 02]]&amp;Tabla1[[#This Row],[sem 03]])</f>
        <v/>
      </c>
      <c r="BE224" s="228" t="str">
        <f>IF(TRIM(F224)="","",$B$1&amp;"-"&amp;SUBSTITUTE(Tabla1[[#This Row],[Mes Inscrito]]," ","")&amp;"-"&amp;SUBSTITUTE(Tabla1[[#This Row],[Dia de clases Inscrito]]," ","")&amp;"-"&amp;SUBSTITUTE(Tabla1[[#This Row],[Horario Inscrito]]," ","")&amp;"-"&amp;Tabla1[[#This Row],[Fecha Inicio grupo]])</f>
        <v/>
      </c>
      <c r="BF224" s="241" t="str">
        <f>IF(F224="","",Tabla1[[#This Row],[Curso]])</f>
        <v/>
      </c>
      <c r="BG224" s="242" t="str">
        <f>+IF(TRIM(F224)="","",$B$1&amp;"-"&amp;TRIM(Tabla1[[#This Row],[Mes Inscrito]])&amp;"-"&amp;TRIM(Tabla1[[#This Row],[Dia de clases Inscrito]])&amp;"-"&amp;TRIM(Tabla1[[#This Row],[Horario Inscrito]])&amp;"-"&amp;TRIM(Tabla1[[#This Row],[Fecha Inicio grupo]])&amp;"-"&amp;TRIM(Tabla1[[#This Row],[Tipo Incrito]]))</f>
        <v/>
      </c>
      <c r="BH224" s="299" t="str">
        <f>IF(F224="","",OR(IFERROR(SEARCH("CG",Tabla1[[#This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4" s="300" t="str">
        <f>IF(F224&lt;&gt;"",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4" s="300" t="str">
        <f>IF(F224&lt;&gt;"",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4" s="300" t="str">
        <f>IF(Tabla1[[#This Row],[Fecha Inicio grupo]]="","",IFERROR(VLOOKUP(Tabla1[[#This Row],[Mes de Alta como miembro]],Parámetros!$AM$2:$AN$16,2,0),"01/01/1900"))</f>
        <v/>
      </c>
    </row>
    <row r="225" spans="1:63" ht="14.45">
      <c r="A225" s="68">
        <v>218</v>
      </c>
      <c r="B225" s="29"/>
      <c r="C225" s="34"/>
      <c r="D225" s="42"/>
      <c r="E225" s="64"/>
      <c r="F225" s="45"/>
      <c r="G225" s="45"/>
      <c r="H225" s="158"/>
      <c r="I225" s="42"/>
      <c r="J225" s="28"/>
      <c r="K225" s="69"/>
      <c r="L225" s="68"/>
      <c r="M225" s="46"/>
      <c r="N225" s="232" t="str">
        <f ca="1">IF(Tabla1[[#This Row],[Fecha de nac]]="","",IF(Tabla1[[#This Row],[Fecha Finalización]] &gt;=TODAY(), DATEDIF(Tabla1[[#This Row],[Fecha de nac]],TODAY(),"y"), ROUNDDOWN((Tabla1[[#This Row],[Fecha Finalización]] -Tabla1[[#This Row],[Fecha de nac]])/365,0)))</f>
        <v/>
      </c>
      <c r="O225" s="163"/>
      <c r="P225" s="34"/>
      <c r="Q225" s="67"/>
      <c r="R225" s="67"/>
      <c r="S225" s="67"/>
      <c r="T225" s="67"/>
      <c r="U225" s="234" t="str">
        <f>IF(F225="","",Tabla1[[#This Row],[Fecha Inicio grupo]]+3*7-7)</f>
        <v/>
      </c>
      <c r="V225" s="235" t="str">
        <f>IF(F225="","",EDATE(Tabla1[[#This Row],[Fecha Inicio grupo]],3))</f>
        <v/>
      </c>
      <c r="W225" s="29"/>
      <c r="X225" s="29"/>
      <c r="Y225" s="72"/>
      <c r="Z225" s="72"/>
      <c r="AA225" s="72"/>
      <c r="AB225" s="72"/>
      <c r="AC225" s="72"/>
      <c r="AD225" s="72"/>
      <c r="AE225" s="72"/>
      <c r="AF225" s="72"/>
      <c r="AG225" s="72"/>
      <c r="AH225" s="72"/>
      <c r="AI225" s="72"/>
      <c r="AJ225" s="72"/>
      <c r="AK225" s="72"/>
      <c r="AL225" s="72"/>
      <c r="AM225" s="72"/>
      <c r="AN225" s="72"/>
      <c r="AO225" s="139"/>
      <c r="AP225" s="236" t="str">
        <f>IF(F225="","",IFERROR(VLOOKUP(SUBSTITUTE(SUBSTITUTE(Tabla1[[#This Row],[Uso Sistemas]],"T","P"),"N","F"),Parámetros!$M$2:$N$17,2,0),"Completar hasta 3ra sem. para evaluar a Probacionista"))</f>
        <v/>
      </c>
      <c r="AQ225" s="39"/>
      <c r="AR225" s="39"/>
      <c r="AS225" s="39"/>
      <c r="AT225" s="28"/>
      <c r="AU225" s="55"/>
      <c r="AV225" s="55"/>
      <c r="AW225" s="55"/>
      <c r="AX225" s="238" t="str">
        <f>IF(V225="","",EOMONTH(EDATE(Tabla1[[#This Row],[Fecha Finalización]],2),0))</f>
        <v/>
      </c>
      <c r="AY225" s="39"/>
      <c r="AZ225" s="239" t="str">
        <f>IF(V225="","",EOMONTH(EDATE(Tabla1[[#This Row],[Fecha Finalización]],3),0))</f>
        <v/>
      </c>
      <c r="BA225" s="39"/>
      <c r="BB225" s="39"/>
      <c r="BC225" s="229"/>
      <c r="BD225" s="227" t="str">
        <f>IF(F225="","",Tabla1[[#This Row],[sem 01]]&amp;Tabla1[[#This Row],[sem 02]]&amp;Tabla1[[#This Row],[sem 03]])</f>
        <v/>
      </c>
      <c r="BE225" s="228" t="str">
        <f>IF(TRIM(F225)="","",$B$1&amp;"-"&amp;SUBSTITUTE(Tabla1[[#This Row],[Mes Inscrito]]," ","")&amp;"-"&amp;SUBSTITUTE(Tabla1[[#This Row],[Dia de clases Inscrito]]," ","")&amp;"-"&amp;SUBSTITUTE(Tabla1[[#This Row],[Horario Inscrito]]," ","")&amp;"-"&amp;Tabla1[[#This Row],[Fecha Inicio grupo]])</f>
        <v/>
      </c>
      <c r="BF225" s="241" t="str">
        <f>IF(F225="","",Tabla1[[#This Row],[Curso]])</f>
        <v/>
      </c>
      <c r="BG225" s="242" t="str">
        <f>+IF(TRIM(F225)="","",$B$1&amp;"-"&amp;TRIM(Tabla1[[#This Row],[Mes Inscrito]])&amp;"-"&amp;TRIM(Tabla1[[#This Row],[Dia de clases Inscrito]])&amp;"-"&amp;TRIM(Tabla1[[#This Row],[Horario Inscrito]])&amp;"-"&amp;TRIM(Tabla1[[#This Row],[Fecha Inicio grupo]])&amp;"-"&amp;TRIM(Tabla1[[#This Row],[Tipo Incrito]]))</f>
        <v/>
      </c>
      <c r="BH225" s="299" t="str">
        <f>IF(F225="","",OR(IFERROR(SEARCH("CG",Tabla1[[#This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5" s="300" t="str">
        <f>IF(F225&lt;&gt;"",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5" s="300" t="str">
        <f>IF(F225&lt;&gt;"",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5" s="300" t="str">
        <f>IF(Tabla1[[#This Row],[Fecha Inicio grupo]]="","",IFERROR(VLOOKUP(Tabla1[[#This Row],[Mes de Alta como miembro]],Parámetros!$AM$2:$AN$16,2,0),"01/01/1900"))</f>
        <v/>
      </c>
    </row>
    <row r="226" spans="1:63" ht="14.45">
      <c r="A226" s="68">
        <v>219</v>
      </c>
      <c r="B226" s="29"/>
      <c r="C226" s="34"/>
      <c r="D226" s="42"/>
      <c r="E226" s="64"/>
      <c r="F226" s="45"/>
      <c r="G226" s="45"/>
      <c r="H226" s="158"/>
      <c r="I226" s="42"/>
      <c r="J226" s="28"/>
      <c r="K226" s="69"/>
      <c r="L226" s="68"/>
      <c r="M226" s="46"/>
      <c r="N226" s="232" t="str">
        <f ca="1">IF(Tabla1[[#This Row],[Fecha de nac]]="","",IF(Tabla1[[#This Row],[Fecha Finalización]] &gt;=TODAY(), DATEDIF(Tabla1[[#This Row],[Fecha de nac]],TODAY(),"y"), ROUNDDOWN((Tabla1[[#This Row],[Fecha Finalización]] -Tabla1[[#This Row],[Fecha de nac]])/365,0)))</f>
        <v/>
      </c>
      <c r="O226" s="163"/>
      <c r="P226" s="34"/>
      <c r="Q226" s="67"/>
      <c r="R226" s="67"/>
      <c r="S226" s="67"/>
      <c r="T226" s="67"/>
      <c r="U226" s="234" t="str">
        <f>IF(F226="","",Tabla1[[#This Row],[Fecha Inicio grupo]]+3*7-7)</f>
        <v/>
      </c>
      <c r="V226" s="235" t="str">
        <f>IF(F226="","",EDATE(Tabla1[[#This Row],[Fecha Inicio grupo]],3))</f>
        <v/>
      </c>
      <c r="W226" s="29"/>
      <c r="X226" s="29"/>
      <c r="Y226" s="72"/>
      <c r="Z226" s="72"/>
      <c r="AA226" s="72"/>
      <c r="AB226" s="72"/>
      <c r="AC226" s="72"/>
      <c r="AD226" s="72"/>
      <c r="AE226" s="72"/>
      <c r="AF226" s="72"/>
      <c r="AG226" s="72"/>
      <c r="AH226" s="72"/>
      <c r="AI226" s="72"/>
      <c r="AJ226" s="72"/>
      <c r="AK226" s="72"/>
      <c r="AL226" s="72"/>
      <c r="AM226" s="72"/>
      <c r="AN226" s="72"/>
      <c r="AO226" s="139"/>
      <c r="AP226" s="236" t="str">
        <f>IF(F226="","",IFERROR(VLOOKUP(SUBSTITUTE(SUBSTITUTE(Tabla1[[#This Row],[Uso Sistemas]],"T","P"),"N","F"),Parámetros!$M$2:$N$17,2,0),"Completar hasta 3ra sem. para evaluar a Probacionista"))</f>
        <v/>
      </c>
      <c r="AQ226" s="39"/>
      <c r="AR226" s="39"/>
      <c r="AS226" s="39"/>
      <c r="AT226" s="28"/>
      <c r="AU226" s="55"/>
      <c r="AV226" s="55"/>
      <c r="AW226" s="55"/>
      <c r="AX226" s="238" t="str">
        <f>IF(V226="","",EOMONTH(EDATE(Tabla1[[#This Row],[Fecha Finalización]],2),0))</f>
        <v/>
      </c>
      <c r="AY226" s="39"/>
      <c r="AZ226" s="239" t="str">
        <f>IF(V226="","",EOMONTH(EDATE(Tabla1[[#This Row],[Fecha Finalización]],3),0))</f>
        <v/>
      </c>
      <c r="BA226" s="39"/>
      <c r="BB226" s="39"/>
      <c r="BC226" s="229"/>
      <c r="BD226" s="227" t="str">
        <f>IF(F226="","",Tabla1[[#This Row],[sem 01]]&amp;Tabla1[[#This Row],[sem 02]]&amp;Tabla1[[#This Row],[sem 03]])</f>
        <v/>
      </c>
      <c r="BE226" s="228" t="str">
        <f>IF(TRIM(F226)="","",$B$1&amp;"-"&amp;SUBSTITUTE(Tabla1[[#This Row],[Mes Inscrito]]," ","")&amp;"-"&amp;SUBSTITUTE(Tabla1[[#This Row],[Dia de clases Inscrito]]," ","")&amp;"-"&amp;SUBSTITUTE(Tabla1[[#This Row],[Horario Inscrito]]," ","")&amp;"-"&amp;Tabla1[[#This Row],[Fecha Inicio grupo]])</f>
        <v/>
      </c>
      <c r="BF226" s="241" t="str">
        <f>IF(F226="","",Tabla1[[#This Row],[Curso]])</f>
        <v/>
      </c>
      <c r="BG226" s="242" t="str">
        <f>+IF(TRIM(F226)="","",$B$1&amp;"-"&amp;TRIM(Tabla1[[#This Row],[Mes Inscrito]])&amp;"-"&amp;TRIM(Tabla1[[#This Row],[Dia de clases Inscrito]])&amp;"-"&amp;TRIM(Tabla1[[#This Row],[Horario Inscrito]])&amp;"-"&amp;TRIM(Tabla1[[#This Row],[Fecha Inicio grupo]])&amp;"-"&amp;TRIM(Tabla1[[#This Row],[Tipo Incrito]]))</f>
        <v/>
      </c>
      <c r="BH226" s="299" t="str">
        <f>IF(F226="","",OR(IFERROR(SEARCH("CG",Tabla1[[#This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6" s="300" t="str">
        <f>IF(F226&lt;&gt;"",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6" s="300" t="str">
        <f>IF(F226&lt;&gt;"",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6" s="300" t="str">
        <f>IF(Tabla1[[#This Row],[Fecha Inicio grupo]]="","",IFERROR(VLOOKUP(Tabla1[[#This Row],[Mes de Alta como miembro]],Parámetros!$AM$2:$AN$16,2,0),"01/01/1900"))</f>
        <v/>
      </c>
    </row>
    <row r="227" spans="1:63" ht="14.45">
      <c r="A227" s="68">
        <v>220</v>
      </c>
      <c r="B227" s="29"/>
      <c r="C227" s="34"/>
      <c r="D227" s="42"/>
      <c r="E227" s="64"/>
      <c r="F227" s="45"/>
      <c r="G227" s="45"/>
      <c r="H227" s="158"/>
      <c r="I227" s="42"/>
      <c r="J227" s="28"/>
      <c r="K227" s="69"/>
      <c r="L227" s="68"/>
      <c r="M227" s="46"/>
      <c r="N227" s="232" t="str">
        <f ca="1">IF(Tabla1[[#This Row],[Fecha de nac]]="","",IF(Tabla1[[#This Row],[Fecha Finalización]] &gt;=TODAY(), DATEDIF(Tabla1[[#This Row],[Fecha de nac]],TODAY(),"y"), ROUNDDOWN((Tabla1[[#This Row],[Fecha Finalización]] -Tabla1[[#This Row],[Fecha de nac]])/365,0)))</f>
        <v/>
      </c>
      <c r="O227" s="163"/>
      <c r="P227" s="34"/>
      <c r="Q227" s="67"/>
      <c r="R227" s="67"/>
      <c r="S227" s="67"/>
      <c r="T227" s="67"/>
      <c r="U227" s="234" t="str">
        <f>IF(F227="","",Tabla1[[#This Row],[Fecha Inicio grupo]]+3*7-7)</f>
        <v/>
      </c>
      <c r="V227" s="235" t="str">
        <f>IF(F227="","",EDATE(Tabla1[[#This Row],[Fecha Inicio grupo]],3))</f>
        <v/>
      </c>
      <c r="W227" s="29"/>
      <c r="X227" s="29"/>
      <c r="Y227" s="72"/>
      <c r="Z227" s="72"/>
      <c r="AA227" s="72"/>
      <c r="AB227" s="72"/>
      <c r="AC227" s="72"/>
      <c r="AD227" s="72"/>
      <c r="AE227" s="72"/>
      <c r="AF227" s="72"/>
      <c r="AG227" s="72"/>
      <c r="AH227" s="72"/>
      <c r="AI227" s="72"/>
      <c r="AJ227" s="72"/>
      <c r="AK227" s="72"/>
      <c r="AL227" s="72"/>
      <c r="AM227" s="72"/>
      <c r="AN227" s="72"/>
      <c r="AO227" s="139"/>
      <c r="AP227" s="236" t="str">
        <f>IF(F227="","",IFERROR(VLOOKUP(SUBSTITUTE(SUBSTITUTE(Tabla1[[#This Row],[Uso Sistemas]],"T","P"),"N","F"),Parámetros!$M$2:$N$17,2,0),"Completar hasta 3ra sem. para evaluar a Probacionista"))</f>
        <v/>
      </c>
      <c r="AQ227" s="39"/>
      <c r="AR227" s="39"/>
      <c r="AS227" s="39"/>
      <c r="AT227" s="28"/>
      <c r="AU227" s="55"/>
      <c r="AV227" s="55"/>
      <c r="AW227" s="55"/>
      <c r="AX227" s="238" t="str">
        <f>IF(V227="","",EOMONTH(EDATE(Tabla1[[#This Row],[Fecha Finalización]],2),0))</f>
        <v/>
      </c>
      <c r="AY227" s="39"/>
      <c r="AZ227" s="239" t="str">
        <f>IF(V227="","",EOMONTH(EDATE(Tabla1[[#This Row],[Fecha Finalización]],3),0))</f>
        <v/>
      </c>
      <c r="BA227" s="39"/>
      <c r="BB227" s="39"/>
      <c r="BC227" s="229"/>
      <c r="BD227" s="227" t="str">
        <f>IF(F227="","",Tabla1[[#This Row],[sem 01]]&amp;Tabla1[[#This Row],[sem 02]]&amp;Tabla1[[#This Row],[sem 03]])</f>
        <v/>
      </c>
      <c r="BE227" s="228" t="str">
        <f>IF(TRIM(F227)="","",$B$1&amp;"-"&amp;SUBSTITUTE(Tabla1[[#This Row],[Mes Inscrito]]," ","")&amp;"-"&amp;SUBSTITUTE(Tabla1[[#This Row],[Dia de clases Inscrito]]," ","")&amp;"-"&amp;SUBSTITUTE(Tabla1[[#This Row],[Horario Inscrito]]," ","")&amp;"-"&amp;Tabla1[[#This Row],[Fecha Inicio grupo]])</f>
        <v/>
      </c>
      <c r="BF227" s="241" t="str">
        <f>IF(F227="","",Tabla1[[#This Row],[Curso]])</f>
        <v/>
      </c>
      <c r="BG227" s="242" t="str">
        <f>+IF(TRIM(F227)="","",$B$1&amp;"-"&amp;TRIM(Tabla1[[#This Row],[Mes Inscrito]])&amp;"-"&amp;TRIM(Tabla1[[#This Row],[Dia de clases Inscrito]])&amp;"-"&amp;TRIM(Tabla1[[#This Row],[Horario Inscrito]])&amp;"-"&amp;TRIM(Tabla1[[#This Row],[Fecha Inicio grupo]])&amp;"-"&amp;TRIM(Tabla1[[#This Row],[Tipo Incrito]]))</f>
        <v/>
      </c>
      <c r="BH227" s="299" t="str">
        <f>IF(F227="","",OR(IFERROR(SEARCH("CG",Tabla1[[#This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7" s="300" t="str">
        <f>IF(F227&lt;&gt;"",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7" s="300" t="str">
        <f>IF(F227&lt;&gt;"",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7" s="300" t="str">
        <f>IF(Tabla1[[#This Row],[Fecha Inicio grupo]]="","",IFERROR(VLOOKUP(Tabla1[[#This Row],[Mes de Alta como miembro]],Parámetros!$AM$2:$AN$16,2,0),"01/01/1900"))</f>
        <v/>
      </c>
    </row>
    <row r="228" spans="1:63" ht="14.45">
      <c r="A228" s="68">
        <v>221</v>
      </c>
      <c r="B228" s="29"/>
      <c r="C228" s="34"/>
      <c r="D228" s="42"/>
      <c r="E228" s="64"/>
      <c r="F228" s="45"/>
      <c r="G228" s="45"/>
      <c r="H228" s="158"/>
      <c r="I228" s="42"/>
      <c r="J228" s="28"/>
      <c r="K228" s="69"/>
      <c r="L228" s="68"/>
      <c r="M228" s="46"/>
      <c r="N228" s="232" t="str">
        <f ca="1">IF(Tabla1[[#This Row],[Fecha de nac]]="","",IF(Tabla1[[#This Row],[Fecha Finalización]] &gt;=TODAY(), DATEDIF(Tabla1[[#This Row],[Fecha de nac]],TODAY(),"y"), ROUNDDOWN((Tabla1[[#This Row],[Fecha Finalización]] -Tabla1[[#This Row],[Fecha de nac]])/365,0)))</f>
        <v/>
      </c>
      <c r="O228" s="163"/>
      <c r="P228" s="34"/>
      <c r="Q228" s="67"/>
      <c r="R228" s="67"/>
      <c r="S228" s="67"/>
      <c r="T228" s="67"/>
      <c r="U228" s="234" t="str">
        <f>IF(F228="","",Tabla1[[#This Row],[Fecha Inicio grupo]]+3*7-7)</f>
        <v/>
      </c>
      <c r="V228" s="235" t="str">
        <f>IF(F228="","",EDATE(Tabla1[[#This Row],[Fecha Inicio grupo]],3))</f>
        <v/>
      </c>
      <c r="W228" s="29"/>
      <c r="X228" s="29"/>
      <c r="Y228" s="72"/>
      <c r="Z228" s="72"/>
      <c r="AA228" s="72"/>
      <c r="AB228" s="72"/>
      <c r="AC228" s="72"/>
      <c r="AD228" s="72"/>
      <c r="AE228" s="72"/>
      <c r="AF228" s="72"/>
      <c r="AG228" s="72"/>
      <c r="AH228" s="72"/>
      <c r="AI228" s="72"/>
      <c r="AJ228" s="72"/>
      <c r="AK228" s="72"/>
      <c r="AL228" s="72"/>
      <c r="AM228" s="72"/>
      <c r="AN228" s="72"/>
      <c r="AO228" s="139"/>
      <c r="AP228" s="236" t="str">
        <f>IF(F228="","",IFERROR(VLOOKUP(SUBSTITUTE(SUBSTITUTE(Tabla1[[#This Row],[Uso Sistemas]],"T","P"),"N","F"),Parámetros!$M$2:$N$17,2,0),"Completar hasta 3ra sem. para evaluar a Probacionista"))</f>
        <v/>
      </c>
      <c r="AQ228" s="39"/>
      <c r="AR228" s="39"/>
      <c r="AS228" s="39"/>
      <c r="AT228" s="28"/>
      <c r="AU228" s="55"/>
      <c r="AV228" s="55"/>
      <c r="AW228" s="55"/>
      <c r="AX228" s="238" t="str">
        <f>IF(V228="","",EOMONTH(EDATE(Tabla1[[#This Row],[Fecha Finalización]],2),0))</f>
        <v/>
      </c>
      <c r="AY228" s="39"/>
      <c r="AZ228" s="239" t="str">
        <f>IF(V228="","",EOMONTH(EDATE(Tabla1[[#This Row],[Fecha Finalización]],3),0))</f>
        <v/>
      </c>
      <c r="BA228" s="39"/>
      <c r="BB228" s="39"/>
      <c r="BC228" s="229"/>
      <c r="BD228" s="227" t="str">
        <f>IF(F228="","",Tabla1[[#This Row],[sem 01]]&amp;Tabla1[[#This Row],[sem 02]]&amp;Tabla1[[#This Row],[sem 03]])</f>
        <v/>
      </c>
      <c r="BE228" s="228" t="str">
        <f>IF(TRIM(F228)="","",$B$1&amp;"-"&amp;SUBSTITUTE(Tabla1[[#This Row],[Mes Inscrito]]," ","")&amp;"-"&amp;SUBSTITUTE(Tabla1[[#This Row],[Dia de clases Inscrito]]," ","")&amp;"-"&amp;SUBSTITUTE(Tabla1[[#This Row],[Horario Inscrito]]," ","")&amp;"-"&amp;Tabla1[[#This Row],[Fecha Inicio grupo]])</f>
        <v/>
      </c>
      <c r="BF228" s="241" t="str">
        <f>IF(F228="","",Tabla1[[#This Row],[Curso]])</f>
        <v/>
      </c>
      <c r="BG228" s="242" t="str">
        <f>+IF(TRIM(F228)="","",$B$1&amp;"-"&amp;TRIM(Tabla1[[#This Row],[Mes Inscrito]])&amp;"-"&amp;TRIM(Tabla1[[#This Row],[Dia de clases Inscrito]])&amp;"-"&amp;TRIM(Tabla1[[#This Row],[Horario Inscrito]])&amp;"-"&amp;TRIM(Tabla1[[#This Row],[Fecha Inicio grupo]])&amp;"-"&amp;TRIM(Tabla1[[#This Row],[Tipo Incrito]]))</f>
        <v/>
      </c>
      <c r="BH228" s="299" t="str">
        <f>IF(F228="","",OR(IFERROR(SEARCH("CG",Tabla1[[#This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8" s="300" t="str">
        <f>IF(F228&lt;&gt;"",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8" s="300" t="str">
        <f>IF(F228&lt;&gt;"",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8" s="300" t="str">
        <f>IF(Tabla1[[#This Row],[Fecha Inicio grupo]]="","",IFERROR(VLOOKUP(Tabla1[[#This Row],[Mes de Alta como miembro]],Parámetros!$AM$2:$AN$16,2,0),"01/01/1900"))</f>
        <v/>
      </c>
    </row>
    <row r="229" spans="1:63" ht="14.45">
      <c r="A229" s="68">
        <v>222</v>
      </c>
      <c r="B229" s="29"/>
      <c r="C229" s="34"/>
      <c r="D229" s="42"/>
      <c r="E229" s="64"/>
      <c r="F229" s="45"/>
      <c r="G229" s="45"/>
      <c r="H229" s="158"/>
      <c r="I229" s="42"/>
      <c r="J229" s="28"/>
      <c r="K229" s="69"/>
      <c r="L229" s="68"/>
      <c r="M229" s="46"/>
      <c r="N229" s="232" t="str">
        <f ca="1">IF(Tabla1[[#This Row],[Fecha de nac]]="","",IF(Tabla1[[#This Row],[Fecha Finalización]] &gt;=TODAY(), DATEDIF(Tabla1[[#This Row],[Fecha de nac]],TODAY(),"y"), ROUNDDOWN((Tabla1[[#This Row],[Fecha Finalización]] -Tabla1[[#This Row],[Fecha de nac]])/365,0)))</f>
        <v/>
      </c>
      <c r="O229" s="163"/>
      <c r="P229" s="34"/>
      <c r="Q229" s="67"/>
      <c r="R229" s="67"/>
      <c r="S229" s="67"/>
      <c r="T229" s="67"/>
      <c r="U229" s="234" t="str">
        <f>IF(F229="","",Tabla1[[#This Row],[Fecha Inicio grupo]]+3*7-7)</f>
        <v/>
      </c>
      <c r="V229" s="235" t="str">
        <f>IF(F229="","",EDATE(Tabla1[[#This Row],[Fecha Inicio grupo]],3))</f>
        <v/>
      </c>
      <c r="W229" s="29"/>
      <c r="X229" s="29"/>
      <c r="Y229" s="72"/>
      <c r="Z229" s="72"/>
      <c r="AA229" s="72"/>
      <c r="AB229" s="72"/>
      <c r="AC229" s="72"/>
      <c r="AD229" s="72"/>
      <c r="AE229" s="72"/>
      <c r="AF229" s="72"/>
      <c r="AG229" s="72"/>
      <c r="AH229" s="72"/>
      <c r="AI229" s="72"/>
      <c r="AJ229" s="72"/>
      <c r="AK229" s="72"/>
      <c r="AL229" s="72"/>
      <c r="AM229" s="72"/>
      <c r="AN229" s="72"/>
      <c r="AO229" s="139"/>
      <c r="AP229" s="236" t="str">
        <f>IF(F229="","",IFERROR(VLOOKUP(SUBSTITUTE(SUBSTITUTE(Tabla1[[#This Row],[Uso Sistemas]],"T","P"),"N","F"),Parámetros!$M$2:$N$17,2,0),"Completar hasta 3ra sem. para evaluar a Probacionista"))</f>
        <v/>
      </c>
      <c r="AQ229" s="39"/>
      <c r="AR229" s="39"/>
      <c r="AS229" s="39"/>
      <c r="AT229" s="28"/>
      <c r="AU229" s="55"/>
      <c r="AV229" s="55"/>
      <c r="AW229" s="55"/>
      <c r="AX229" s="238" t="str">
        <f>IF(V229="","",EOMONTH(EDATE(Tabla1[[#This Row],[Fecha Finalización]],2),0))</f>
        <v/>
      </c>
      <c r="AY229" s="39"/>
      <c r="AZ229" s="239" t="str">
        <f>IF(V229="","",EOMONTH(EDATE(Tabla1[[#This Row],[Fecha Finalización]],3),0))</f>
        <v/>
      </c>
      <c r="BA229" s="39"/>
      <c r="BB229" s="39"/>
      <c r="BC229" s="229"/>
      <c r="BD229" s="227" t="str">
        <f>IF(F229="","",Tabla1[[#This Row],[sem 01]]&amp;Tabla1[[#This Row],[sem 02]]&amp;Tabla1[[#This Row],[sem 03]])</f>
        <v/>
      </c>
      <c r="BE229" s="228" t="str">
        <f>IF(TRIM(F229)="","",$B$1&amp;"-"&amp;SUBSTITUTE(Tabla1[[#This Row],[Mes Inscrito]]," ","")&amp;"-"&amp;SUBSTITUTE(Tabla1[[#This Row],[Dia de clases Inscrito]]," ","")&amp;"-"&amp;SUBSTITUTE(Tabla1[[#This Row],[Horario Inscrito]]," ","")&amp;"-"&amp;Tabla1[[#This Row],[Fecha Inicio grupo]])</f>
        <v/>
      </c>
      <c r="BF229" s="241" t="str">
        <f>IF(F229="","",Tabla1[[#This Row],[Curso]])</f>
        <v/>
      </c>
      <c r="BG229" s="242" t="str">
        <f>+IF(TRIM(F229)="","",$B$1&amp;"-"&amp;TRIM(Tabla1[[#This Row],[Mes Inscrito]])&amp;"-"&amp;TRIM(Tabla1[[#This Row],[Dia de clases Inscrito]])&amp;"-"&amp;TRIM(Tabla1[[#This Row],[Horario Inscrito]])&amp;"-"&amp;TRIM(Tabla1[[#This Row],[Fecha Inicio grupo]])&amp;"-"&amp;TRIM(Tabla1[[#This Row],[Tipo Incrito]]))</f>
        <v/>
      </c>
      <c r="BH229" s="299" t="str">
        <f>IF(F229="","",OR(IFERROR(SEARCH("CG",Tabla1[[#This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9" s="300" t="str">
        <f>IF(F229&lt;&gt;"",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9" s="300" t="str">
        <f>IF(F229&lt;&gt;"",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9" s="300" t="str">
        <f>IF(Tabla1[[#This Row],[Fecha Inicio grupo]]="","",IFERROR(VLOOKUP(Tabla1[[#This Row],[Mes de Alta como miembro]],Parámetros!$AM$2:$AN$16,2,0),"01/01/1900"))</f>
        <v/>
      </c>
    </row>
    <row r="230" spans="1:63" ht="14.45">
      <c r="A230" s="68">
        <v>223</v>
      </c>
      <c r="B230" s="29"/>
      <c r="C230" s="34"/>
      <c r="D230" s="42"/>
      <c r="E230" s="64"/>
      <c r="F230" s="45"/>
      <c r="G230" s="45"/>
      <c r="H230" s="158"/>
      <c r="I230" s="42"/>
      <c r="J230" s="28"/>
      <c r="K230" s="69"/>
      <c r="L230" s="68"/>
      <c r="M230" s="46"/>
      <c r="N230" s="232" t="str">
        <f ca="1">IF(Tabla1[[#This Row],[Fecha de nac]]="","",IF(Tabla1[[#This Row],[Fecha Finalización]] &gt;=TODAY(), DATEDIF(Tabla1[[#This Row],[Fecha de nac]],TODAY(),"y"), ROUNDDOWN((Tabla1[[#This Row],[Fecha Finalización]] -Tabla1[[#This Row],[Fecha de nac]])/365,0)))</f>
        <v/>
      </c>
      <c r="O230" s="163"/>
      <c r="P230" s="34"/>
      <c r="Q230" s="67"/>
      <c r="R230" s="67"/>
      <c r="S230" s="67"/>
      <c r="T230" s="67"/>
      <c r="U230" s="234" t="str">
        <f>IF(F230="","",Tabla1[[#This Row],[Fecha Inicio grupo]]+3*7-7)</f>
        <v/>
      </c>
      <c r="V230" s="235" t="str">
        <f>IF(F230="","",EDATE(Tabla1[[#This Row],[Fecha Inicio grupo]],3))</f>
        <v/>
      </c>
      <c r="W230" s="29"/>
      <c r="X230" s="29"/>
      <c r="Y230" s="72"/>
      <c r="Z230" s="72"/>
      <c r="AA230" s="72"/>
      <c r="AB230" s="72"/>
      <c r="AC230" s="72"/>
      <c r="AD230" s="72"/>
      <c r="AE230" s="72"/>
      <c r="AF230" s="72"/>
      <c r="AG230" s="72"/>
      <c r="AH230" s="72"/>
      <c r="AI230" s="72"/>
      <c r="AJ230" s="72"/>
      <c r="AK230" s="72"/>
      <c r="AL230" s="72"/>
      <c r="AM230" s="72"/>
      <c r="AN230" s="72"/>
      <c r="AO230" s="139"/>
      <c r="AP230" s="236" t="str">
        <f>IF(F230="","",IFERROR(VLOOKUP(SUBSTITUTE(SUBSTITUTE(Tabla1[[#This Row],[Uso Sistemas]],"T","P"),"N","F"),Parámetros!$M$2:$N$17,2,0),"Completar hasta 3ra sem. para evaluar a Probacionista"))</f>
        <v/>
      </c>
      <c r="AQ230" s="39"/>
      <c r="AR230" s="39"/>
      <c r="AS230" s="39"/>
      <c r="AT230" s="28"/>
      <c r="AU230" s="55"/>
      <c r="AV230" s="55"/>
      <c r="AW230" s="55"/>
      <c r="AX230" s="238" t="str">
        <f>IF(V230="","",EOMONTH(EDATE(Tabla1[[#This Row],[Fecha Finalización]],2),0))</f>
        <v/>
      </c>
      <c r="AY230" s="39"/>
      <c r="AZ230" s="239" t="str">
        <f>IF(V230="","",EOMONTH(EDATE(Tabla1[[#This Row],[Fecha Finalización]],3),0))</f>
        <v/>
      </c>
      <c r="BA230" s="39"/>
      <c r="BB230" s="39"/>
      <c r="BC230" s="229"/>
      <c r="BD230" s="227" t="str">
        <f>IF(F230="","",Tabla1[[#This Row],[sem 01]]&amp;Tabla1[[#This Row],[sem 02]]&amp;Tabla1[[#This Row],[sem 03]])</f>
        <v/>
      </c>
      <c r="BE230" s="228" t="str">
        <f>IF(TRIM(F230)="","",$B$1&amp;"-"&amp;SUBSTITUTE(Tabla1[[#This Row],[Mes Inscrito]]," ","")&amp;"-"&amp;SUBSTITUTE(Tabla1[[#This Row],[Dia de clases Inscrito]]," ","")&amp;"-"&amp;SUBSTITUTE(Tabla1[[#This Row],[Horario Inscrito]]," ","")&amp;"-"&amp;Tabla1[[#This Row],[Fecha Inicio grupo]])</f>
        <v/>
      </c>
      <c r="BF230" s="241" t="str">
        <f>IF(F230="","",Tabla1[[#This Row],[Curso]])</f>
        <v/>
      </c>
      <c r="BG230" s="242" t="str">
        <f>+IF(TRIM(F230)="","",$B$1&amp;"-"&amp;TRIM(Tabla1[[#This Row],[Mes Inscrito]])&amp;"-"&amp;TRIM(Tabla1[[#This Row],[Dia de clases Inscrito]])&amp;"-"&amp;TRIM(Tabla1[[#This Row],[Horario Inscrito]])&amp;"-"&amp;TRIM(Tabla1[[#This Row],[Fecha Inicio grupo]])&amp;"-"&amp;TRIM(Tabla1[[#This Row],[Tipo Incrito]]))</f>
        <v/>
      </c>
      <c r="BH230" s="299" t="str">
        <f>IF(F230="","",OR(IFERROR(SEARCH("CG",Tabla1[[#This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0" s="300" t="str">
        <f>IF(F230&lt;&gt;"",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0" s="300" t="str">
        <f>IF(F230&lt;&gt;"",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0" s="300" t="str">
        <f>IF(Tabla1[[#This Row],[Fecha Inicio grupo]]="","",IFERROR(VLOOKUP(Tabla1[[#This Row],[Mes de Alta como miembro]],Parámetros!$AM$2:$AN$16,2,0),"01/01/1900"))</f>
        <v/>
      </c>
    </row>
    <row r="231" spans="1:63" ht="14.45">
      <c r="A231" s="68">
        <v>224</v>
      </c>
      <c r="B231" s="29"/>
      <c r="C231" s="34"/>
      <c r="D231" s="42"/>
      <c r="E231" s="64"/>
      <c r="F231" s="45"/>
      <c r="G231" s="45"/>
      <c r="H231" s="158"/>
      <c r="I231" s="42"/>
      <c r="J231" s="28"/>
      <c r="K231" s="69"/>
      <c r="L231" s="68"/>
      <c r="M231" s="46"/>
      <c r="N231" s="232" t="str">
        <f ca="1">IF(Tabla1[[#This Row],[Fecha de nac]]="","",IF(Tabla1[[#This Row],[Fecha Finalización]] &gt;=TODAY(), DATEDIF(Tabla1[[#This Row],[Fecha de nac]],TODAY(),"y"), ROUNDDOWN((Tabla1[[#This Row],[Fecha Finalización]] -Tabla1[[#This Row],[Fecha de nac]])/365,0)))</f>
        <v/>
      </c>
      <c r="O231" s="163"/>
      <c r="P231" s="34"/>
      <c r="Q231" s="67"/>
      <c r="R231" s="67"/>
      <c r="S231" s="67"/>
      <c r="T231" s="67"/>
      <c r="U231" s="234" t="str">
        <f>IF(F231="","",Tabla1[[#This Row],[Fecha Inicio grupo]]+3*7-7)</f>
        <v/>
      </c>
      <c r="V231" s="235" t="str">
        <f>IF(F231="","",EDATE(Tabla1[[#This Row],[Fecha Inicio grupo]],3))</f>
        <v/>
      </c>
      <c r="W231" s="29"/>
      <c r="X231" s="29"/>
      <c r="Y231" s="72"/>
      <c r="Z231" s="72"/>
      <c r="AA231" s="72"/>
      <c r="AB231" s="72"/>
      <c r="AC231" s="72"/>
      <c r="AD231" s="72"/>
      <c r="AE231" s="72"/>
      <c r="AF231" s="72"/>
      <c r="AG231" s="72"/>
      <c r="AH231" s="72"/>
      <c r="AI231" s="72"/>
      <c r="AJ231" s="72"/>
      <c r="AK231" s="72"/>
      <c r="AL231" s="72"/>
      <c r="AM231" s="72"/>
      <c r="AN231" s="72"/>
      <c r="AO231" s="139"/>
      <c r="AP231" s="236" t="str">
        <f>IF(F231="","",IFERROR(VLOOKUP(SUBSTITUTE(SUBSTITUTE(Tabla1[[#This Row],[Uso Sistemas]],"T","P"),"N","F"),Parámetros!$M$2:$N$17,2,0),"Completar hasta 3ra sem. para evaluar a Probacionista"))</f>
        <v/>
      </c>
      <c r="AQ231" s="39"/>
      <c r="AR231" s="39"/>
      <c r="AS231" s="39"/>
      <c r="AT231" s="28"/>
      <c r="AU231" s="55"/>
      <c r="AV231" s="55"/>
      <c r="AW231" s="55"/>
      <c r="AX231" s="238" t="str">
        <f>IF(V231="","",EOMONTH(EDATE(Tabla1[[#This Row],[Fecha Finalización]],2),0))</f>
        <v/>
      </c>
      <c r="AY231" s="39"/>
      <c r="AZ231" s="239" t="str">
        <f>IF(V231="","",EOMONTH(EDATE(Tabla1[[#This Row],[Fecha Finalización]],3),0))</f>
        <v/>
      </c>
      <c r="BA231" s="39"/>
      <c r="BB231" s="39"/>
      <c r="BC231" s="229"/>
      <c r="BD231" s="227" t="str">
        <f>IF(F231="","",Tabla1[[#This Row],[sem 01]]&amp;Tabla1[[#This Row],[sem 02]]&amp;Tabla1[[#This Row],[sem 03]])</f>
        <v/>
      </c>
      <c r="BE231" s="228" t="str">
        <f>IF(TRIM(F231)="","",$B$1&amp;"-"&amp;SUBSTITUTE(Tabla1[[#This Row],[Mes Inscrito]]," ","")&amp;"-"&amp;SUBSTITUTE(Tabla1[[#This Row],[Dia de clases Inscrito]]," ","")&amp;"-"&amp;SUBSTITUTE(Tabla1[[#This Row],[Horario Inscrito]]," ","")&amp;"-"&amp;Tabla1[[#This Row],[Fecha Inicio grupo]])</f>
        <v/>
      </c>
      <c r="BF231" s="241" t="str">
        <f>IF(F231="","",Tabla1[[#This Row],[Curso]])</f>
        <v/>
      </c>
      <c r="BG231" s="242" t="str">
        <f>+IF(TRIM(F231)="","",$B$1&amp;"-"&amp;TRIM(Tabla1[[#This Row],[Mes Inscrito]])&amp;"-"&amp;TRIM(Tabla1[[#This Row],[Dia de clases Inscrito]])&amp;"-"&amp;TRIM(Tabla1[[#This Row],[Horario Inscrito]])&amp;"-"&amp;TRIM(Tabla1[[#This Row],[Fecha Inicio grupo]])&amp;"-"&amp;TRIM(Tabla1[[#This Row],[Tipo Incrito]]))</f>
        <v/>
      </c>
      <c r="BH231" s="299" t="str">
        <f>IF(F231="","",OR(IFERROR(SEARCH("CG",Tabla1[[#This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1" s="300" t="str">
        <f>IF(F231&lt;&gt;"",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1" s="300" t="str">
        <f>IF(F231&lt;&gt;"",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1" s="300" t="str">
        <f>IF(Tabla1[[#This Row],[Fecha Inicio grupo]]="","",IFERROR(VLOOKUP(Tabla1[[#This Row],[Mes de Alta como miembro]],Parámetros!$AM$2:$AN$16,2,0),"01/01/1900"))</f>
        <v/>
      </c>
    </row>
    <row r="232" spans="1:63" ht="14.45">
      <c r="A232" s="68">
        <v>225</v>
      </c>
      <c r="B232" s="29"/>
      <c r="C232" s="34"/>
      <c r="D232" s="42"/>
      <c r="E232" s="64"/>
      <c r="F232" s="45"/>
      <c r="G232" s="45"/>
      <c r="H232" s="158"/>
      <c r="I232" s="42"/>
      <c r="J232" s="28"/>
      <c r="K232" s="69"/>
      <c r="L232" s="68"/>
      <c r="M232" s="46"/>
      <c r="N232" s="232" t="str">
        <f ca="1">IF(Tabla1[[#This Row],[Fecha de nac]]="","",IF(Tabla1[[#This Row],[Fecha Finalización]] &gt;=TODAY(), DATEDIF(Tabla1[[#This Row],[Fecha de nac]],TODAY(),"y"), ROUNDDOWN((Tabla1[[#This Row],[Fecha Finalización]] -Tabla1[[#This Row],[Fecha de nac]])/365,0)))</f>
        <v/>
      </c>
      <c r="O232" s="163"/>
      <c r="P232" s="34"/>
      <c r="Q232" s="67"/>
      <c r="R232" s="67"/>
      <c r="S232" s="67"/>
      <c r="T232" s="67"/>
      <c r="U232" s="234" t="str">
        <f>IF(F232="","",Tabla1[[#This Row],[Fecha Inicio grupo]]+3*7-7)</f>
        <v/>
      </c>
      <c r="V232" s="235" t="str">
        <f>IF(F232="","",EDATE(Tabla1[[#This Row],[Fecha Inicio grupo]],3))</f>
        <v/>
      </c>
      <c r="W232" s="29"/>
      <c r="X232" s="29"/>
      <c r="Y232" s="72"/>
      <c r="Z232" s="72"/>
      <c r="AA232" s="72"/>
      <c r="AB232" s="72"/>
      <c r="AC232" s="72"/>
      <c r="AD232" s="72"/>
      <c r="AE232" s="72"/>
      <c r="AF232" s="72"/>
      <c r="AG232" s="72"/>
      <c r="AH232" s="72"/>
      <c r="AI232" s="72"/>
      <c r="AJ232" s="72"/>
      <c r="AK232" s="72"/>
      <c r="AL232" s="72"/>
      <c r="AM232" s="72"/>
      <c r="AN232" s="72"/>
      <c r="AO232" s="139"/>
      <c r="AP232" s="236" t="str">
        <f>IF(F232="","",IFERROR(VLOOKUP(SUBSTITUTE(SUBSTITUTE(Tabla1[[#This Row],[Uso Sistemas]],"T","P"),"N","F"),Parámetros!$M$2:$N$17,2,0),"Completar hasta 3ra sem. para evaluar a Probacionista"))</f>
        <v/>
      </c>
      <c r="AQ232" s="39"/>
      <c r="AR232" s="39"/>
      <c r="AS232" s="39"/>
      <c r="AT232" s="28"/>
      <c r="AU232" s="55"/>
      <c r="AV232" s="55"/>
      <c r="AW232" s="55"/>
      <c r="AX232" s="238" t="str">
        <f>IF(V232="","",EOMONTH(EDATE(Tabla1[[#This Row],[Fecha Finalización]],2),0))</f>
        <v/>
      </c>
      <c r="AY232" s="39"/>
      <c r="AZ232" s="239" t="str">
        <f>IF(V232="","",EOMONTH(EDATE(Tabla1[[#This Row],[Fecha Finalización]],3),0))</f>
        <v/>
      </c>
      <c r="BA232" s="39"/>
      <c r="BB232" s="39"/>
      <c r="BC232" s="229"/>
      <c r="BD232" s="227" t="str">
        <f>IF(F232="","",Tabla1[[#This Row],[sem 01]]&amp;Tabla1[[#This Row],[sem 02]]&amp;Tabla1[[#This Row],[sem 03]])</f>
        <v/>
      </c>
      <c r="BE232" s="228" t="str">
        <f>IF(TRIM(F232)="","",$B$1&amp;"-"&amp;SUBSTITUTE(Tabla1[[#This Row],[Mes Inscrito]]," ","")&amp;"-"&amp;SUBSTITUTE(Tabla1[[#This Row],[Dia de clases Inscrito]]," ","")&amp;"-"&amp;SUBSTITUTE(Tabla1[[#This Row],[Horario Inscrito]]," ","")&amp;"-"&amp;Tabla1[[#This Row],[Fecha Inicio grupo]])</f>
        <v/>
      </c>
      <c r="BF232" s="241" t="str">
        <f>IF(F232="","",Tabla1[[#This Row],[Curso]])</f>
        <v/>
      </c>
      <c r="BG232" s="242" t="str">
        <f>+IF(TRIM(F232)="","",$B$1&amp;"-"&amp;TRIM(Tabla1[[#This Row],[Mes Inscrito]])&amp;"-"&amp;TRIM(Tabla1[[#This Row],[Dia de clases Inscrito]])&amp;"-"&amp;TRIM(Tabla1[[#This Row],[Horario Inscrito]])&amp;"-"&amp;TRIM(Tabla1[[#This Row],[Fecha Inicio grupo]])&amp;"-"&amp;TRIM(Tabla1[[#This Row],[Tipo Incrito]]))</f>
        <v/>
      </c>
      <c r="BH232" s="299" t="str">
        <f>IF(F232="","",OR(IFERROR(SEARCH("CG",Tabla1[[#This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2" s="300" t="str">
        <f>IF(F232&lt;&gt;"",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2" s="300" t="str">
        <f>IF(F232&lt;&gt;"",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2" s="300" t="str">
        <f>IF(Tabla1[[#This Row],[Fecha Inicio grupo]]="","",IFERROR(VLOOKUP(Tabla1[[#This Row],[Mes de Alta como miembro]],Parámetros!$AM$2:$AN$16,2,0),"01/01/1900"))</f>
        <v/>
      </c>
    </row>
    <row r="233" spans="1:63" ht="14.45">
      <c r="A233" s="68">
        <v>226</v>
      </c>
      <c r="B233" s="29"/>
      <c r="C233" s="34"/>
      <c r="D233" s="42"/>
      <c r="E233" s="64"/>
      <c r="F233" s="45"/>
      <c r="G233" s="45"/>
      <c r="H233" s="158"/>
      <c r="I233" s="42"/>
      <c r="J233" s="28"/>
      <c r="K233" s="69"/>
      <c r="L233" s="68"/>
      <c r="M233" s="46"/>
      <c r="N233" s="232" t="str">
        <f ca="1">IF(Tabla1[[#This Row],[Fecha de nac]]="","",IF(Tabla1[[#This Row],[Fecha Finalización]] &gt;=TODAY(), DATEDIF(Tabla1[[#This Row],[Fecha de nac]],TODAY(),"y"), ROUNDDOWN((Tabla1[[#This Row],[Fecha Finalización]] -Tabla1[[#This Row],[Fecha de nac]])/365,0)))</f>
        <v/>
      </c>
      <c r="O233" s="163"/>
      <c r="P233" s="34"/>
      <c r="Q233" s="67"/>
      <c r="R233" s="67"/>
      <c r="S233" s="67"/>
      <c r="T233" s="67"/>
      <c r="U233" s="234" t="str">
        <f>IF(F233="","",Tabla1[[#This Row],[Fecha Inicio grupo]]+3*7-7)</f>
        <v/>
      </c>
      <c r="V233" s="235" t="str">
        <f>IF(F233="","",EDATE(Tabla1[[#This Row],[Fecha Inicio grupo]],3))</f>
        <v/>
      </c>
      <c r="W233" s="29"/>
      <c r="X233" s="29"/>
      <c r="Y233" s="72"/>
      <c r="Z233" s="72"/>
      <c r="AA233" s="72"/>
      <c r="AB233" s="72"/>
      <c r="AC233" s="72"/>
      <c r="AD233" s="72"/>
      <c r="AE233" s="72"/>
      <c r="AF233" s="72"/>
      <c r="AG233" s="72"/>
      <c r="AH233" s="72"/>
      <c r="AI233" s="72"/>
      <c r="AJ233" s="72"/>
      <c r="AK233" s="72"/>
      <c r="AL233" s="72"/>
      <c r="AM233" s="72"/>
      <c r="AN233" s="72"/>
      <c r="AO233" s="139"/>
      <c r="AP233" s="236" t="str">
        <f>IF(F233="","",IFERROR(VLOOKUP(SUBSTITUTE(SUBSTITUTE(Tabla1[[#This Row],[Uso Sistemas]],"T","P"),"N","F"),Parámetros!$M$2:$N$17,2,0),"Completar hasta 3ra sem. para evaluar a Probacionista"))</f>
        <v/>
      </c>
      <c r="AQ233" s="39"/>
      <c r="AR233" s="39"/>
      <c r="AS233" s="39"/>
      <c r="AT233" s="28"/>
      <c r="AU233" s="55"/>
      <c r="AV233" s="55"/>
      <c r="AW233" s="55"/>
      <c r="AX233" s="238" t="str">
        <f>IF(V233="","",EOMONTH(EDATE(Tabla1[[#This Row],[Fecha Finalización]],2),0))</f>
        <v/>
      </c>
      <c r="AY233" s="39"/>
      <c r="AZ233" s="239" t="str">
        <f>IF(V233="","",EOMONTH(EDATE(Tabla1[[#This Row],[Fecha Finalización]],3),0))</f>
        <v/>
      </c>
      <c r="BA233" s="39"/>
      <c r="BB233" s="39"/>
      <c r="BC233" s="229"/>
      <c r="BD233" s="227" t="str">
        <f>IF(F233="","",Tabla1[[#This Row],[sem 01]]&amp;Tabla1[[#This Row],[sem 02]]&amp;Tabla1[[#This Row],[sem 03]])</f>
        <v/>
      </c>
      <c r="BE233" s="228" t="str">
        <f>IF(TRIM(F233)="","",$B$1&amp;"-"&amp;SUBSTITUTE(Tabla1[[#This Row],[Mes Inscrito]]," ","")&amp;"-"&amp;SUBSTITUTE(Tabla1[[#This Row],[Dia de clases Inscrito]]," ","")&amp;"-"&amp;SUBSTITUTE(Tabla1[[#This Row],[Horario Inscrito]]," ","")&amp;"-"&amp;Tabla1[[#This Row],[Fecha Inicio grupo]])</f>
        <v/>
      </c>
      <c r="BF233" s="241" t="str">
        <f>IF(F233="","",Tabla1[[#This Row],[Curso]])</f>
        <v/>
      </c>
      <c r="BG233" s="242" t="str">
        <f>+IF(TRIM(F233)="","",$B$1&amp;"-"&amp;TRIM(Tabla1[[#This Row],[Mes Inscrito]])&amp;"-"&amp;TRIM(Tabla1[[#This Row],[Dia de clases Inscrito]])&amp;"-"&amp;TRIM(Tabla1[[#This Row],[Horario Inscrito]])&amp;"-"&amp;TRIM(Tabla1[[#This Row],[Fecha Inicio grupo]])&amp;"-"&amp;TRIM(Tabla1[[#This Row],[Tipo Incrito]]))</f>
        <v/>
      </c>
      <c r="BH233" s="299" t="str">
        <f>IF(F233="","",OR(IFERROR(SEARCH("CG",Tabla1[[#This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3" s="300" t="str">
        <f>IF(F233&lt;&gt;"",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3" s="300" t="str">
        <f>IF(F233&lt;&gt;"",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3" s="300" t="str">
        <f>IF(Tabla1[[#This Row],[Fecha Inicio grupo]]="","",IFERROR(VLOOKUP(Tabla1[[#This Row],[Mes de Alta como miembro]],Parámetros!$AM$2:$AN$16,2,0),"01/01/1900"))</f>
        <v/>
      </c>
    </row>
    <row r="234" spans="1:63" ht="14.45">
      <c r="A234" s="68">
        <v>227</v>
      </c>
      <c r="B234" s="29"/>
      <c r="C234" s="34"/>
      <c r="D234" s="42"/>
      <c r="E234" s="64"/>
      <c r="F234" s="45"/>
      <c r="G234" s="45"/>
      <c r="H234" s="158"/>
      <c r="I234" s="42"/>
      <c r="J234" s="28"/>
      <c r="K234" s="69"/>
      <c r="L234" s="68"/>
      <c r="M234" s="46"/>
      <c r="N234" s="232" t="str">
        <f ca="1">IF(Tabla1[[#This Row],[Fecha de nac]]="","",IF(Tabla1[[#This Row],[Fecha Finalización]] &gt;=TODAY(), DATEDIF(Tabla1[[#This Row],[Fecha de nac]],TODAY(),"y"), ROUNDDOWN((Tabla1[[#This Row],[Fecha Finalización]] -Tabla1[[#This Row],[Fecha de nac]])/365,0)))</f>
        <v/>
      </c>
      <c r="O234" s="163"/>
      <c r="P234" s="34"/>
      <c r="Q234" s="67"/>
      <c r="R234" s="67"/>
      <c r="S234" s="67"/>
      <c r="T234" s="67"/>
      <c r="U234" s="234" t="str">
        <f>IF(F234="","",Tabla1[[#This Row],[Fecha Inicio grupo]]+3*7-7)</f>
        <v/>
      </c>
      <c r="V234" s="235" t="str">
        <f>IF(F234="","",EDATE(Tabla1[[#This Row],[Fecha Inicio grupo]],3))</f>
        <v/>
      </c>
      <c r="W234" s="29"/>
      <c r="X234" s="29"/>
      <c r="Y234" s="72"/>
      <c r="Z234" s="72"/>
      <c r="AA234" s="72"/>
      <c r="AB234" s="72"/>
      <c r="AC234" s="72"/>
      <c r="AD234" s="72"/>
      <c r="AE234" s="72"/>
      <c r="AF234" s="72"/>
      <c r="AG234" s="72"/>
      <c r="AH234" s="72"/>
      <c r="AI234" s="72"/>
      <c r="AJ234" s="72"/>
      <c r="AK234" s="72"/>
      <c r="AL234" s="72"/>
      <c r="AM234" s="72"/>
      <c r="AN234" s="72"/>
      <c r="AO234" s="139"/>
      <c r="AP234" s="236" t="str">
        <f>IF(F234="","",IFERROR(VLOOKUP(SUBSTITUTE(SUBSTITUTE(Tabla1[[#This Row],[Uso Sistemas]],"T","P"),"N","F"),Parámetros!$M$2:$N$17,2,0),"Completar hasta 3ra sem. para evaluar a Probacionista"))</f>
        <v/>
      </c>
      <c r="AQ234" s="39"/>
      <c r="AR234" s="39"/>
      <c r="AS234" s="39"/>
      <c r="AT234" s="28"/>
      <c r="AU234" s="55"/>
      <c r="AV234" s="55"/>
      <c r="AW234" s="55"/>
      <c r="AX234" s="238" t="str">
        <f>IF(V234="","",EOMONTH(EDATE(Tabla1[[#This Row],[Fecha Finalización]],2),0))</f>
        <v/>
      </c>
      <c r="AY234" s="39"/>
      <c r="AZ234" s="239" t="str">
        <f>IF(V234="","",EOMONTH(EDATE(Tabla1[[#This Row],[Fecha Finalización]],3),0))</f>
        <v/>
      </c>
      <c r="BA234" s="39"/>
      <c r="BB234" s="39"/>
      <c r="BC234" s="229"/>
      <c r="BD234" s="227" t="str">
        <f>IF(F234="","",Tabla1[[#This Row],[sem 01]]&amp;Tabla1[[#This Row],[sem 02]]&amp;Tabla1[[#This Row],[sem 03]])</f>
        <v/>
      </c>
      <c r="BE234" s="228" t="str">
        <f>IF(TRIM(F234)="","",$B$1&amp;"-"&amp;SUBSTITUTE(Tabla1[[#This Row],[Mes Inscrito]]," ","")&amp;"-"&amp;SUBSTITUTE(Tabla1[[#This Row],[Dia de clases Inscrito]]," ","")&amp;"-"&amp;SUBSTITUTE(Tabla1[[#This Row],[Horario Inscrito]]," ","")&amp;"-"&amp;Tabla1[[#This Row],[Fecha Inicio grupo]])</f>
        <v/>
      </c>
      <c r="BF234" s="241" t="str">
        <f>IF(F234="","",Tabla1[[#This Row],[Curso]])</f>
        <v/>
      </c>
      <c r="BG234" s="242" t="str">
        <f>+IF(TRIM(F234)="","",$B$1&amp;"-"&amp;TRIM(Tabla1[[#This Row],[Mes Inscrito]])&amp;"-"&amp;TRIM(Tabla1[[#This Row],[Dia de clases Inscrito]])&amp;"-"&amp;TRIM(Tabla1[[#This Row],[Horario Inscrito]])&amp;"-"&amp;TRIM(Tabla1[[#This Row],[Fecha Inicio grupo]])&amp;"-"&amp;TRIM(Tabla1[[#This Row],[Tipo Incrito]]))</f>
        <v/>
      </c>
      <c r="BH234" s="299" t="str">
        <f>IF(F234="","",OR(IFERROR(SEARCH("CG",Tabla1[[#This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4" s="300" t="str">
        <f>IF(F234&lt;&gt;"",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4" s="300" t="str">
        <f>IF(F234&lt;&gt;"",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4" s="300" t="str">
        <f>IF(Tabla1[[#This Row],[Fecha Inicio grupo]]="","",IFERROR(VLOOKUP(Tabla1[[#This Row],[Mes de Alta como miembro]],Parámetros!$AM$2:$AN$16,2,0),"01/01/1900"))</f>
        <v/>
      </c>
    </row>
    <row r="235" spans="1:63" ht="14.45">
      <c r="A235" s="68">
        <v>228</v>
      </c>
      <c r="B235" s="29"/>
      <c r="C235" s="34"/>
      <c r="D235" s="42"/>
      <c r="E235" s="64"/>
      <c r="F235" s="45"/>
      <c r="G235" s="45"/>
      <c r="H235" s="158"/>
      <c r="I235" s="42"/>
      <c r="J235" s="28"/>
      <c r="K235" s="69"/>
      <c r="L235" s="68"/>
      <c r="M235" s="46"/>
      <c r="N235" s="232" t="str">
        <f ca="1">IF(Tabla1[[#This Row],[Fecha de nac]]="","",IF(Tabla1[[#This Row],[Fecha Finalización]] &gt;=TODAY(), DATEDIF(Tabla1[[#This Row],[Fecha de nac]],TODAY(),"y"), ROUNDDOWN((Tabla1[[#This Row],[Fecha Finalización]] -Tabla1[[#This Row],[Fecha de nac]])/365,0)))</f>
        <v/>
      </c>
      <c r="O235" s="163"/>
      <c r="P235" s="34"/>
      <c r="Q235" s="67"/>
      <c r="R235" s="67"/>
      <c r="S235" s="67"/>
      <c r="T235" s="67"/>
      <c r="U235" s="234" t="str">
        <f>IF(F235="","",Tabla1[[#This Row],[Fecha Inicio grupo]]+3*7-7)</f>
        <v/>
      </c>
      <c r="V235" s="235" t="str">
        <f>IF(F235="","",EDATE(Tabla1[[#This Row],[Fecha Inicio grupo]],3))</f>
        <v/>
      </c>
      <c r="W235" s="29"/>
      <c r="X235" s="29"/>
      <c r="Y235" s="72"/>
      <c r="Z235" s="72"/>
      <c r="AA235" s="72"/>
      <c r="AB235" s="72"/>
      <c r="AC235" s="72"/>
      <c r="AD235" s="72"/>
      <c r="AE235" s="72"/>
      <c r="AF235" s="72"/>
      <c r="AG235" s="72"/>
      <c r="AH235" s="72"/>
      <c r="AI235" s="72"/>
      <c r="AJ235" s="72"/>
      <c r="AK235" s="72"/>
      <c r="AL235" s="72"/>
      <c r="AM235" s="72"/>
      <c r="AN235" s="72"/>
      <c r="AO235" s="139"/>
      <c r="AP235" s="236" t="str">
        <f>IF(F235="","",IFERROR(VLOOKUP(SUBSTITUTE(SUBSTITUTE(Tabla1[[#This Row],[Uso Sistemas]],"T","P"),"N","F"),Parámetros!$M$2:$N$17,2,0),"Completar hasta 3ra sem. para evaluar a Probacionista"))</f>
        <v/>
      </c>
      <c r="AQ235" s="39"/>
      <c r="AR235" s="39"/>
      <c r="AS235" s="39"/>
      <c r="AT235" s="28"/>
      <c r="AU235" s="55"/>
      <c r="AV235" s="55"/>
      <c r="AW235" s="55"/>
      <c r="AX235" s="238" t="str">
        <f>IF(V235="","",EOMONTH(EDATE(Tabla1[[#This Row],[Fecha Finalización]],2),0))</f>
        <v/>
      </c>
      <c r="AY235" s="39"/>
      <c r="AZ235" s="239" t="str">
        <f>IF(V235="","",EOMONTH(EDATE(Tabla1[[#This Row],[Fecha Finalización]],3),0))</f>
        <v/>
      </c>
      <c r="BA235" s="39"/>
      <c r="BB235" s="39"/>
      <c r="BC235" s="229"/>
      <c r="BD235" s="227" t="str">
        <f>IF(F235="","",Tabla1[[#This Row],[sem 01]]&amp;Tabla1[[#This Row],[sem 02]]&amp;Tabla1[[#This Row],[sem 03]])</f>
        <v/>
      </c>
      <c r="BE235" s="228" t="str">
        <f>IF(TRIM(F235)="","",$B$1&amp;"-"&amp;SUBSTITUTE(Tabla1[[#This Row],[Mes Inscrito]]," ","")&amp;"-"&amp;SUBSTITUTE(Tabla1[[#This Row],[Dia de clases Inscrito]]," ","")&amp;"-"&amp;SUBSTITUTE(Tabla1[[#This Row],[Horario Inscrito]]," ","")&amp;"-"&amp;Tabla1[[#This Row],[Fecha Inicio grupo]])</f>
        <v/>
      </c>
      <c r="BF235" s="241" t="str">
        <f>IF(F235="","",Tabla1[[#This Row],[Curso]])</f>
        <v/>
      </c>
      <c r="BG235" s="242" t="str">
        <f>+IF(TRIM(F235)="","",$B$1&amp;"-"&amp;TRIM(Tabla1[[#This Row],[Mes Inscrito]])&amp;"-"&amp;TRIM(Tabla1[[#This Row],[Dia de clases Inscrito]])&amp;"-"&amp;TRIM(Tabla1[[#This Row],[Horario Inscrito]])&amp;"-"&amp;TRIM(Tabla1[[#This Row],[Fecha Inicio grupo]])&amp;"-"&amp;TRIM(Tabla1[[#This Row],[Tipo Incrito]]))</f>
        <v/>
      </c>
      <c r="BH235" s="299" t="str">
        <f>IF(F235="","",OR(IFERROR(SEARCH("CG",Tabla1[[#This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5" s="300" t="str">
        <f>IF(F235&lt;&gt;"",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5" s="300" t="str">
        <f>IF(F235&lt;&gt;"",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5" s="300" t="str">
        <f>IF(Tabla1[[#This Row],[Fecha Inicio grupo]]="","",IFERROR(VLOOKUP(Tabla1[[#This Row],[Mes de Alta como miembro]],Parámetros!$AM$2:$AN$16,2,0),"01/01/1900"))</f>
        <v/>
      </c>
    </row>
    <row r="236" spans="1:63" ht="14.45">
      <c r="A236" s="68">
        <v>229</v>
      </c>
      <c r="B236" s="29"/>
      <c r="C236" s="34"/>
      <c r="D236" s="42"/>
      <c r="E236" s="64"/>
      <c r="F236" s="45"/>
      <c r="G236" s="45"/>
      <c r="H236" s="158"/>
      <c r="I236" s="42"/>
      <c r="J236" s="28"/>
      <c r="K236" s="69"/>
      <c r="L236" s="68"/>
      <c r="M236" s="46"/>
      <c r="N236" s="232" t="str">
        <f ca="1">IF(Tabla1[[#This Row],[Fecha de nac]]="","",IF(Tabla1[[#This Row],[Fecha Finalización]] &gt;=TODAY(), DATEDIF(Tabla1[[#This Row],[Fecha de nac]],TODAY(),"y"), ROUNDDOWN((Tabla1[[#This Row],[Fecha Finalización]] -Tabla1[[#This Row],[Fecha de nac]])/365,0)))</f>
        <v/>
      </c>
      <c r="O236" s="163"/>
      <c r="P236" s="34"/>
      <c r="Q236" s="67"/>
      <c r="R236" s="67"/>
      <c r="S236" s="67"/>
      <c r="T236" s="67"/>
      <c r="U236" s="234" t="str">
        <f>IF(F236="","",Tabla1[[#This Row],[Fecha Inicio grupo]]+3*7-7)</f>
        <v/>
      </c>
      <c r="V236" s="235" t="str">
        <f>IF(F236="","",EDATE(Tabla1[[#This Row],[Fecha Inicio grupo]],3))</f>
        <v/>
      </c>
      <c r="W236" s="29"/>
      <c r="X236" s="29"/>
      <c r="Y236" s="72"/>
      <c r="Z236" s="72"/>
      <c r="AA236" s="72"/>
      <c r="AB236" s="72"/>
      <c r="AC236" s="72"/>
      <c r="AD236" s="72"/>
      <c r="AE236" s="72"/>
      <c r="AF236" s="72"/>
      <c r="AG236" s="72"/>
      <c r="AH236" s="72"/>
      <c r="AI236" s="72"/>
      <c r="AJ236" s="72"/>
      <c r="AK236" s="72"/>
      <c r="AL236" s="72"/>
      <c r="AM236" s="72"/>
      <c r="AN236" s="72"/>
      <c r="AO236" s="139"/>
      <c r="AP236" s="236" t="str">
        <f>IF(F236="","",IFERROR(VLOOKUP(SUBSTITUTE(SUBSTITUTE(Tabla1[[#This Row],[Uso Sistemas]],"T","P"),"N","F"),Parámetros!$M$2:$N$17,2,0),"Completar hasta 3ra sem. para evaluar a Probacionista"))</f>
        <v/>
      </c>
      <c r="AQ236" s="39"/>
      <c r="AR236" s="39"/>
      <c r="AS236" s="39"/>
      <c r="AT236" s="28"/>
      <c r="AU236" s="55"/>
      <c r="AV236" s="55"/>
      <c r="AW236" s="55"/>
      <c r="AX236" s="238" t="str">
        <f>IF(V236="","",EOMONTH(EDATE(Tabla1[[#This Row],[Fecha Finalización]],2),0))</f>
        <v/>
      </c>
      <c r="AY236" s="39"/>
      <c r="AZ236" s="239" t="str">
        <f>IF(V236="","",EOMONTH(EDATE(Tabla1[[#This Row],[Fecha Finalización]],3),0))</f>
        <v/>
      </c>
      <c r="BA236" s="39"/>
      <c r="BB236" s="39"/>
      <c r="BC236" s="229"/>
      <c r="BD236" s="227" t="str">
        <f>IF(F236="","",Tabla1[[#This Row],[sem 01]]&amp;Tabla1[[#This Row],[sem 02]]&amp;Tabla1[[#This Row],[sem 03]])</f>
        <v/>
      </c>
      <c r="BE236" s="228" t="str">
        <f>IF(TRIM(F236)="","",$B$1&amp;"-"&amp;SUBSTITUTE(Tabla1[[#This Row],[Mes Inscrito]]," ","")&amp;"-"&amp;SUBSTITUTE(Tabla1[[#This Row],[Dia de clases Inscrito]]," ","")&amp;"-"&amp;SUBSTITUTE(Tabla1[[#This Row],[Horario Inscrito]]," ","")&amp;"-"&amp;Tabla1[[#This Row],[Fecha Inicio grupo]])</f>
        <v/>
      </c>
      <c r="BF236" s="241" t="str">
        <f>IF(F236="","",Tabla1[[#This Row],[Curso]])</f>
        <v/>
      </c>
      <c r="BG236" s="242" t="str">
        <f>+IF(TRIM(F236)="","",$B$1&amp;"-"&amp;TRIM(Tabla1[[#This Row],[Mes Inscrito]])&amp;"-"&amp;TRIM(Tabla1[[#This Row],[Dia de clases Inscrito]])&amp;"-"&amp;TRIM(Tabla1[[#This Row],[Horario Inscrito]])&amp;"-"&amp;TRIM(Tabla1[[#This Row],[Fecha Inicio grupo]])&amp;"-"&amp;TRIM(Tabla1[[#This Row],[Tipo Incrito]]))</f>
        <v/>
      </c>
      <c r="BH236" s="299" t="str">
        <f>IF(F236="","",OR(IFERROR(SEARCH("CG",Tabla1[[#This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6" s="300" t="str">
        <f>IF(F236&lt;&gt;"",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6" s="300" t="str">
        <f>IF(F236&lt;&gt;"",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6" s="300" t="str">
        <f>IF(Tabla1[[#This Row],[Fecha Inicio grupo]]="","",IFERROR(VLOOKUP(Tabla1[[#This Row],[Mes de Alta como miembro]],Parámetros!$AM$2:$AN$16,2,0),"01/01/1900"))</f>
        <v/>
      </c>
    </row>
    <row r="237" spans="1:63" ht="14.45">
      <c r="A237" s="68">
        <v>230</v>
      </c>
      <c r="B237" s="29"/>
      <c r="C237" s="34"/>
      <c r="D237" s="42"/>
      <c r="E237" s="64"/>
      <c r="F237" s="45"/>
      <c r="G237" s="45"/>
      <c r="H237" s="158"/>
      <c r="I237" s="42"/>
      <c r="J237" s="28"/>
      <c r="K237" s="69"/>
      <c r="L237" s="68"/>
      <c r="M237" s="46"/>
      <c r="N237" s="232" t="str">
        <f ca="1">IF(Tabla1[[#This Row],[Fecha de nac]]="","",IF(Tabla1[[#This Row],[Fecha Finalización]] &gt;=TODAY(), DATEDIF(Tabla1[[#This Row],[Fecha de nac]],TODAY(),"y"), ROUNDDOWN((Tabla1[[#This Row],[Fecha Finalización]] -Tabla1[[#This Row],[Fecha de nac]])/365,0)))</f>
        <v/>
      </c>
      <c r="O237" s="163"/>
      <c r="P237" s="34"/>
      <c r="Q237" s="67"/>
      <c r="R237" s="67"/>
      <c r="S237" s="67"/>
      <c r="T237" s="67"/>
      <c r="U237" s="234" t="str">
        <f>IF(F237="","",Tabla1[[#This Row],[Fecha Inicio grupo]]+3*7-7)</f>
        <v/>
      </c>
      <c r="V237" s="235" t="str">
        <f>IF(F237="","",EDATE(Tabla1[[#This Row],[Fecha Inicio grupo]],3))</f>
        <v/>
      </c>
      <c r="W237" s="29"/>
      <c r="X237" s="29"/>
      <c r="Y237" s="72"/>
      <c r="Z237" s="72"/>
      <c r="AA237" s="72"/>
      <c r="AB237" s="72"/>
      <c r="AC237" s="72"/>
      <c r="AD237" s="72"/>
      <c r="AE237" s="72"/>
      <c r="AF237" s="72"/>
      <c r="AG237" s="72"/>
      <c r="AH237" s="72"/>
      <c r="AI237" s="72"/>
      <c r="AJ237" s="72"/>
      <c r="AK237" s="72"/>
      <c r="AL237" s="72"/>
      <c r="AM237" s="72"/>
      <c r="AN237" s="72"/>
      <c r="AO237" s="139"/>
      <c r="AP237" s="236" t="str">
        <f>IF(F237="","",IFERROR(VLOOKUP(SUBSTITUTE(SUBSTITUTE(Tabla1[[#This Row],[Uso Sistemas]],"T","P"),"N","F"),Parámetros!$M$2:$N$17,2,0),"Completar hasta 3ra sem. para evaluar a Probacionista"))</f>
        <v/>
      </c>
      <c r="AQ237" s="39"/>
      <c r="AR237" s="39"/>
      <c r="AS237" s="39"/>
      <c r="AT237" s="28"/>
      <c r="AU237" s="55"/>
      <c r="AV237" s="55"/>
      <c r="AW237" s="55"/>
      <c r="AX237" s="238" t="str">
        <f>IF(V237="","",EOMONTH(EDATE(Tabla1[[#This Row],[Fecha Finalización]],2),0))</f>
        <v/>
      </c>
      <c r="AY237" s="39"/>
      <c r="AZ237" s="239" t="str">
        <f>IF(V237="","",EOMONTH(EDATE(Tabla1[[#This Row],[Fecha Finalización]],3),0))</f>
        <v/>
      </c>
      <c r="BA237" s="39"/>
      <c r="BB237" s="39"/>
      <c r="BC237" s="229"/>
      <c r="BD237" s="227" t="str">
        <f>IF(F237="","",Tabla1[[#This Row],[sem 01]]&amp;Tabla1[[#This Row],[sem 02]]&amp;Tabla1[[#This Row],[sem 03]])</f>
        <v/>
      </c>
      <c r="BE237" s="228" t="str">
        <f>IF(TRIM(F237)="","",$B$1&amp;"-"&amp;SUBSTITUTE(Tabla1[[#This Row],[Mes Inscrito]]," ","")&amp;"-"&amp;SUBSTITUTE(Tabla1[[#This Row],[Dia de clases Inscrito]]," ","")&amp;"-"&amp;SUBSTITUTE(Tabla1[[#This Row],[Horario Inscrito]]," ","")&amp;"-"&amp;Tabla1[[#This Row],[Fecha Inicio grupo]])</f>
        <v/>
      </c>
      <c r="BF237" s="241" t="str">
        <f>IF(F237="","",Tabla1[[#This Row],[Curso]])</f>
        <v/>
      </c>
      <c r="BG237" s="242" t="str">
        <f>+IF(TRIM(F237)="","",$B$1&amp;"-"&amp;TRIM(Tabla1[[#This Row],[Mes Inscrito]])&amp;"-"&amp;TRIM(Tabla1[[#This Row],[Dia de clases Inscrito]])&amp;"-"&amp;TRIM(Tabla1[[#This Row],[Horario Inscrito]])&amp;"-"&amp;TRIM(Tabla1[[#This Row],[Fecha Inicio grupo]])&amp;"-"&amp;TRIM(Tabla1[[#This Row],[Tipo Incrito]]))</f>
        <v/>
      </c>
      <c r="BH237" s="299" t="str">
        <f>IF(F237="","",OR(IFERROR(SEARCH("CG",Tabla1[[#This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7" s="300" t="str">
        <f>IF(F237&lt;&gt;"",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7" s="300" t="str">
        <f>IF(F237&lt;&gt;"",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7" s="300" t="str">
        <f>IF(Tabla1[[#This Row],[Fecha Inicio grupo]]="","",IFERROR(VLOOKUP(Tabla1[[#This Row],[Mes de Alta como miembro]],Parámetros!$AM$2:$AN$16,2,0),"01/01/1900"))</f>
        <v/>
      </c>
    </row>
    <row r="238" spans="1:63" ht="14.45">
      <c r="A238" s="68">
        <v>231</v>
      </c>
      <c r="B238" s="29"/>
      <c r="C238" s="34"/>
      <c r="D238" s="42"/>
      <c r="E238" s="64"/>
      <c r="F238" s="45"/>
      <c r="G238" s="45"/>
      <c r="H238" s="158"/>
      <c r="I238" s="42"/>
      <c r="J238" s="28"/>
      <c r="K238" s="69"/>
      <c r="L238" s="68"/>
      <c r="M238" s="46"/>
      <c r="N238" s="232" t="str">
        <f ca="1">IF(Tabla1[[#This Row],[Fecha de nac]]="","",IF(Tabla1[[#This Row],[Fecha Finalización]] &gt;=TODAY(), DATEDIF(Tabla1[[#This Row],[Fecha de nac]],TODAY(),"y"), ROUNDDOWN((Tabla1[[#This Row],[Fecha Finalización]] -Tabla1[[#This Row],[Fecha de nac]])/365,0)))</f>
        <v/>
      </c>
      <c r="O238" s="163"/>
      <c r="P238" s="34"/>
      <c r="Q238" s="67"/>
      <c r="R238" s="67"/>
      <c r="S238" s="67"/>
      <c r="T238" s="67"/>
      <c r="U238" s="234" t="str">
        <f>IF(F238="","",Tabla1[[#This Row],[Fecha Inicio grupo]]+3*7-7)</f>
        <v/>
      </c>
      <c r="V238" s="235" t="str">
        <f>IF(F238="","",EDATE(Tabla1[[#This Row],[Fecha Inicio grupo]],3))</f>
        <v/>
      </c>
      <c r="W238" s="29"/>
      <c r="X238" s="29"/>
      <c r="Y238" s="72"/>
      <c r="Z238" s="72"/>
      <c r="AA238" s="72"/>
      <c r="AB238" s="72"/>
      <c r="AC238" s="72"/>
      <c r="AD238" s="72"/>
      <c r="AE238" s="72"/>
      <c r="AF238" s="72"/>
      <c r="AG238" s="72"/>
      <c r="AH238" s="72"/>
      <c r="AI238" s="72"/>
      <c r="AJ238" s="72"/>
      <c r="AK238" s="72"/>
      <c r="AL238" s="72"/>
      <c r="AM238" s="72"/>
      <c r="AN238" s="72"/>
      <c r="AO238" s="139"/>
      <c r="AP238" s="236" t="str">
        <f>IF(F238="","",IFERROR(VLOOKUP(SUBSTITUTE(SUBSTITUTE(Tabla1[[#This Row],[Uso Sistemas]],"T","P"),"N","F"),Parámetros!$M$2:$N$17,2,0),"Completar hasta 3ra sem. para evaluar a Probacionista"))</f>
        <v/>
      </c>
      <c r="AQ238" s="39"/>
      <c r="AR238" s="39"/>
      <c r="AS238" s="39"/>
      <c r="AT238" s="28"/>
      <c r="AU238" s="55"/>
      <c r="AV238" s="55"/>
      <c r="AW238" s="55"/>
      <c r="AX238" s="238" t="str">
        <f>IF(V238="","",EOMONTH(EDATE(Tabla1[[#This Row],[Fecha Finalización]],2),0))</f>
        <v/>
      </c>
      <c r="AY238" s="39"/>
      <c r="AZ238" s="239" t="str">
        <f>IF(V238="","",EOMONTH(EDATE(Tabla1[[#This Row],[Fecha Finalización]],3),0))</f>
        <v/>
      </c>
      <c r="BA238" s="39"/>
      <c r="BB238" s="39"/>
      <c r="BC238" s="229"/>
      <c r="BD238" s="227" t="str">
        <f>IF(F238="","",Tabla1[[#This Row],[sem 01]]&amp;Tabla1[[#This Row],[sem 02]]&amp;Tabla1[[#This Row],[sem 03]])</f>
        <v/>
      </c>
      <c r="BE238" s="228" t="str">
        <f>IF(TRIM(F238)="","",$B$1&amp;"-"&amp;SUBSTITUTE(Tabla1[[#This Row],[Mes Inscrito]]," ","")&amp;"-"&amp;SUBSTITUTE(Tabla1[[#This Row],[Dia de clases Inscrito]]," ","")&amp;"-"&amp;SUBSTITUTE(Tabla1[[#This Row],[Horario Inscrito]]," ","")&amp;"-"&amp;Tabla1[[#This Row],[Fecha Inicio grupo]])</f>
        <v/>
      </c>
      <c r="BF238" s="241" t="str">
        <f>IF(F238="","",Tabla1[[#This Row],[Curso]])</f>
        <v/>
      </c>
      <c r="BG238" s="242" t="str">
        <f>+IF(TRIM(F238)="","",$B$1&amp;"-"&amp;TRIM(Tabla1[[#This Row],[Mes Inscrito]])&amp;"-"&amp;TRIM(Tabla1[[#This Row],[Dia de clases Inscrito]])&amp;"-"&amp;TRIM(Tabla1[[#This Row],[Horario Inscrito]])&amp;"-"&amp;TRIM(Tabla1[[#This Row],[Fecha Inicio grupo]])&amp;"-"&amp;TRIM(Tabla1[[#This Row],[Tipo Incrito]]))</f>
        <v/>
      </c>
      <c r="BH238" s="299" t="str">
        <f>IF(F238="","",OR(IFERROR(SEARCH("CG",Tabla1[[#This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8" s="300" t="str">
        <f>IF(F238&lt;&gt;"",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8" s="300" t="str">
        <f>IF(F238&lt;&gt;"",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8" s="300" t="str">
        <f>IF(Tabla1[[#This Row],[Fecha Inicio grupo]]="","",IFERROR(VLOOKUP(Tabla1[[#This Row],[Mes de Alta como miembro]],Parámetros!$AM$2:$AN$16,2,0),"01/01/1900"))</f>
        <v/>
      </c>
    </row>
    <row r="239" spans="1:63" ht="14.45">
      <c r="A239" s="68">
        <v>232</v>
      </c>
      <c r="B239" s="29"/>
      <c r="C239" s="34"/>
      <c r="D239" s="42"/>
      <c r="E239" s="64"/>
      <c r="F239" s="45"/>
      <c r="G239" s="45"/>
      <c r="H239" s="158"/>
      <c r="I239" s="42"/>
      <c r="J239" s="28"/>
      <c r="K239" s="69"/>
      <c r="L239" s="68"/>
      <c r="M239" s="46"/>
      <c r="N239" s="232" t="str">
        <f ca="1">IF(Tabla1[[#This Row],[Fecha de nac]]="","",IF(Tabla1[[#This Row],[Fecha Finalización]] &gt;=TODAY(), DATEDIF(Tabla1[[#This Row],[Fecha de nac]],TODAY(),"y"), ROUNDDOWN((Tabla1[[#This Row],[Fecha Finalización]] -Tabla1[[#This Row],[Fecha de nac]])/365,0)))</f>
        <v/>
      </c>
      <c r="O239" s="163"/>
      <c r="P239" s="34"/>
      <c r="Q239" s="67"/>
      <c r="R239" s="67"/>
      <c r="S239" s="67"/>
      <c r="T239" s="67"/>
      <c r="U239" s="234" t="str">
        <f>IF(F239="","",Tabla1[[#This Row],[Fecha Inicio grupo]]+3*7-7)</f>
        <v/>
      </c>
      <c r="V239" s="235" t="str">
        <f>IF(F239="","",EDATE(Tabla1[[#This Row],[Fecha Inicio grupo]],3))</f>
        <v/>
      </c>
      <c r="W239" s="29"/>
      <c r="X239" s="29"/>
      <c r="Y239" s="72"/>
      <c r="Z239" s="72"/>
      <c r="AA239" s="72"/>
      <c r="AB239" s="72"/>
      <c r="AC239" s="72"/>
      <c r="AD239" s="72"/>
      <c r="AE239" s="72"/>
      <c r="AF239" s="72"/>
      <c r="AG239" s="72"/>
      <c r="AH239" s="72"/>
      <c r="AI239" s="72"/>
      <c r="AJ239" s="72"/>
      <c r="AK239" s="72"/>
      <c r="AL239" s="72"/>
      <c r="AM239" s="72"/>
      <c r="AN239" s="72"/>
      <c r="AO239" s="139"/>
      <c r="AP239" s="236" t="str">
        <f>IF(F239="","",IFERROR(VLOOKUP(SUBSTITUTE(SUBSTITUTE(Tabla1[[#This Row],[Uso Sistemas]],"T","P"),"N","F"),Parámetros!$M$2:$N$17,2,0),"Completar hasta 3ra sem. para evaluar a Probacionista"))</f>
        <v/>
      </c>
      <c r="AQ239" s="39"/>
      <c r="AR239" s="39"/>
      <c r="AS239" s="39"/>
      <c r="AT239" s="28"/>
      <c r="AU239" s="55"/>
      <c r="AV239" s="55"/>
      <c r="AW239" s="55"/>
      <c r="AX239" s="238" t="str">
        <f>IF(V239="","",EOMONTH(EDATE(Tabla1[[#This Row],[Fecha Finalización]],2),0))</f>
        <v/>
      </c>
      <c r="AY239" s="39"/>
      <c r="AZ239" s="239" t="str">
        <f>IF(V239="","",EOMONTH(EDATE(Tabla1[[#This Row],[Fecha Finalización]],3),0))</f>
        <v/>
      </c>
      <c r="BA239" s="39"/>
      <c r="BB239" s="39"/>
      <c r="BC239" s="229"/>
      <c r="BD239" s="227" t="str">
        <f>IF(F239="","",Tabla1[[#This Row],[sem 01]]&amp;Tabla1[[#This Row],[sem 02]]&amp;Tabla1[[#This Row],[sem 03]])</f>
        <v/>
      </c>
      <c r="BE239" s="228" t="str">
        <f>IF(TRIM(F239)="","",$B$1&amp;"-"&amp;SUBSTITUTE(Tabla1[[#This Row],[Mes Inscrito]]," ","")&amp;"-"&amp;SUBSTITUTE(Tabla1[[#This Row],[Dia de clases Inscrito]]," ","")&amp;"-"&amp;SUBSTITUTE(Tabla1[[#This Row],[Horario Inscrito]]," ","")&amp;"-"&amp;Tabla1[[#This Row],[Fecha Inicio grupo]])</f>
        <v/>
      </c>
      <c r="BF239" s="241" t="str">
        <f>IF(F239="","",Tabla1[[#This Row],[Curso]])</f>
        <v/>
      </c>
      <c r="BG239" s="242" t="str">
        <f>+IF(TRIM(F239)="","",$B$1&amp;"-"&amp;TRIM(Tabla1[[#This Row],[Mes Inscrito]])&amp;"-"&amp;TRIM(Tabla1[[#This Row],[Dia de clases Inscrito]])&amp;"-"&amp;TRIM(Tabla1[[#This Row],[Horario Inscrito]])&amp;"-"&amp;TRIM(Tabla1[[#This Row],[Fecha Inicio grupo]])&amp;"-"&amp;TRIM(Tabla1[[#This Row],[Tipo Incrito]]))</f>
        <v/>
      </c>
      <c r="BH239" s="299" t="str">
        <f>IF(F239="","",OR(IFERROR(SEARCH("CG",Tabla1[[#This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9" s="300" t="str">
        <f>IF(F239&lt;&gt;"",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9" s="300" t="str">
        <f>IF(F239&lt;&gt;"",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9" s="300" t="str">
        <f>IF(Tabla1[[#This Row],[Fecha Inicio grupo]]="","",IFERROR(VLOOKUP(Tabla1[[#This Row],[Mes de Alta como miembro]],Parámetros!$AM$2:$AN$16,2,0),"01/01/1900"))</f>
        <v/>
      </c>
    </row>
    <row r="240" spans="1:63" ht="14.45">
      <c r="A240" s="68">
        <v>233</v>
      </c>
      <c r="B240" s="29"/>
      <c r="C240" s="34"/>
      <c r="D240" s="42"/>
      <c r="E240" s="64"/>
      <c r="F240" s="45"/>
      <c r="G240" s="45"/>
      <c r="H240" s="158"/>
      <c r="I240" s="42"/>
      <c r="J240" s="28"/>
      <c r="K240" s="69"/>
      <c r="L240" s="68"/>
      <c r="M240" s="46"/>
      <c r="N240" s="232" t="str">
        <f ca="1">IF(Tabla1[[#This Row],[Fecha de nac]]="","",IF(Tabla1[[#This Row],[Fecha Finalización]] &gt;=TODAY(), DATEDIF(Tabla1[[#This Row],[Fecha de nac]],TODAY(),"y"), ROUNDDOWN((Tabla1[[#This Row],[Fecha Finalización]] -Tabla1[[#This Row],[Fecha de nac]])/365,0)))</f>
        <v/>
      </c>
      <c r="O240" s="163"/>
      <c r="P240" s="34"/>
      <c r="Q240" s="67"/>
      <c r="R240" s="67"/>
      <c r="S240" s="67"/>
      <c r="T240" s="67"/>
      <c r="U240" s="234" t="str">
        <f>IF(F240="","",Tabla1[[#This Row],[Fecha Inicio grupo]]+3*7-7)</f>
        <v/>
      </c>
      <c r="V240" s="235" t="str">
        <f>IF(F240="","",EDATE(Tabla1[[#This Row],[Fecha Inicio grupo]],3))</f>
        <v/>
      </c>
      <c r="W240" s="29"/>
      <c r="X240" s="29"/>
      <c r="Y240" s="72"/>
      <c r="Z240" s="72"/>
      <c r="AA240" s="72"/>
      <c r="AB240" s="72"/>
      <c r="AC240" s="72"/>
      <c r="AD240" s="72"/>
      <c r="AE240" s="72"/>
      <c r="AF240" s="72"/>
      <c r="AG240" s="72"/>
      <c r="AH240" s="72"/>
      <c r="AI240" s="72"/>
      <c r="AJ240" s="72"/>
      <c r="AK240" s="72"/>
      <c r="AL240" s="72"/>
      <c r="AM240" s="72"/>
      <c r="AN240" s="72"/>
      <c r="AO240" s="139"/>
      <c r="AP240" s="236" t="str">
        <f>IF(F240="","",IFERROR(VLOOKUP(SUBSTITUTE(SUBSTITUTE(Tabla1[[#This Row],[Uso Sistemas]],"T","P"),"N","F"),Parámetros!$M$2:$N$17,2,0),"Completar hasta 3ra sem. para evaluar a Probacionista"))</f>
        <v/>
      </c>
      <c r="AQ240" s="39"/>
      <c r="AR240" s="39"/>
      <c r="AS240" s="39"/>
      <c r="AT240" s="28"/>
      <c r="AU240" s="55"/>
      <c r="AV240" s="55"/>
      <c r="AW240" s="55"/>
      <c r="AX240" s="238" t="str">
        <f>IF(V240="","",EOMONTH(EDATE(Tabla1[[#This Row],[Fecha Finalización]],2),0))</f>
        <v/>
      </c>
      <c r="AY240" s="39"/>
      <c r="AZ240" s="239" t="str">
        <f>IF(V240="","",EOMONTH(EDATE(Tabla1[[#This Row],[Fecha Finalización]],3),0))</f>
        <v/>
      </c>
      <c r="BA240" s="39"/>
      <c r="BB240" s="39"/>
      <c r="BC240" s="229"/>
      <c r="BD240" s="227" t="str">
        <f>IF(F240="","",Tabla1[[#This Row],[sem 01]]&amp;Tabla1[[#This Row],[sem 02]]&amp;Tabla1[[#This Row],[sem 03]])</f>
        <v/>
      </c>
      <c r="BE240" s="228" t="str">
        <f>IF(TRIM(F240)="","",$B$1&amp;"-"&amp;SUBSTITUTE(Tabla1[[#This Row],[Mes Inscrito]]," ","")&amp;"-"&amp;SUBSTITUTE(Tabla1[[#This Row],[Dia de clases Inscrito]]," ","")&amp;"-"&amp;SUBSTITUTE(Tabla1[[#This Row],[Horario Inscrito]]," ","")&amp;"-"&amp;Tabla1[[#This Row],[Fecha Inicio grupo]])</f>
        <v/>
      </c>
      <c r="BF240" s="241" t="str">
        <f>IF(F240="","",Tabla1[[#This Row],[Curso]])</f>
        <v/>
      </c>
      <c r="BG240" s="242" t="str">
        <f>+IF(TRIM(F240)="","",$B$1&amp;"-"&amp;TRIM(Tabla1[[#This Row],[Mes Inscrito]])&amp;"-"&amp;TRIM(Tabla1[[#This Row],[Dia de clases Inscrito]])&amp;"-"&amp;TRIM(Tabla1[[#This Row],[Horario Inscrito]])&amp;"-"&amp;TRIM(Tabla1[[#This Row],[Fecha Inicio grupo]])&amp;"-"&amp;TRIM(Tabla1[[#This Row],[Tipo Incrito]]))</f>
        <v/>
      </c>
      <c r="BH240" s="299" t="str">
        <f>IF(F240="","",OR(IFERROR(SEARCH("CG",Tabla1[[#This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0" s="300" t="str">
        <f>IF(F240&lt;&gt;"",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0" s="300" t="str">
        <f>IF(F240&lt;&gt;"",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0" s="300" t="str">
        <f>IF(Tabla1[[#This Row],[Fecha Inicio grupo]]="","",IFERROR(VLOOKUP(Tabla1[[#This Row],[Mes de Alta como miembro]],Parámetros!$AM$2:$AN$16,2,0),"01/01/1900"))</f>
        <v/>
      </c>
    </row>
    <row r="241" spans="1:63" ht="14.45">
      <c r="A241" s="68">
        <v>234</v>
      </c>
      <c r="B241" s="29"/>
      <c r="C241" s="34"/>
      <c r="D241" s="42"/>
      <c r="E241" s="64"/>
      <c r="F241" s="45"/>
      <c r="G241" s="45"/>
      <c r="H241" s="158"/>
      <c r="I241" s="42"/>
      <c r="J241" s="28"/>
      <c r="K241" s="69"/>
      <c r="L241" s="68"/>
      <c r="M241" s="46"/>
      <c r="N241" s="232" t="str">
        <f ca="1">IF(Tabla1[[#This Row],[Fecha de nac]]="","",IF(Tabla1[[#This Row],[Fecha Finalización]] &gt;=TODAY(), DATEDIF(Tabla1[[#This Row],[Fecha de nac]],TODAY(),"y"), ROUNDDOWN((Tabla1[[#This Row],[Fecha Finalización]] -Tabla1[[#This Row],[Fecha de nac]])/365,0)))</f>
        <v/>
      </c>
      <c r="O241" s="163"/>
      <c r="P241" s="34"/>
      <c r="Q241" s="67"/>
      <c r="R241" s="67"/>
      <c r="S241" s="67"/>
      <c r="T241" s="67"/>
      <c r="U241" s="234" t="str">
        <f>IF(F241="","",Tabla1[[#This Row],[Fecha Inicio grupo]]+3*7-7)</f>
        <v/>
      </c>
      <c r="V241" s="235" t="str">
        <f>IF(F241="","",EDATE(Tabla1[[#This Row],[Fecha Inicio grupo]],3))</f>
        <v/>
      </c>
      <c r="W241" s="29"/>
      <c r="X241" s="29"/>
      <c r="Y241" s="72"/>
      <c r="Z241" s="72"/>
      <c r="AA241" s="72"/>
      <c r="AB241" s="72"/>
      <c r="AC241" s="72"/>
      <c r="AD241" s="72"/>
      <c r="AE241" s="72"/>
      <c r="AF241" s="72"/>
      <c r="AG241" s="72"/>
      <c r="AH241" s="72"/>
      <c r="AI241" s="72"/>
      <c r="AJ241" s="72"/>
      <c r="AK241" s="72"/>
      <c r="AL241" s="72"/>
      <c r="AM241" s="72"/>
      <c r="AN241" s="72"/>
      <c r="AO241" s="139"/>
      <c r="AP241" s="236" t="str">
        <f>IF(F241="","",IFERROR(VLOOKUP(SUBSTITUTE(SUBSTITUTE(Tabla1[[#This Row],[Uso Sistemas]],"T","P"),"N","F"),Parámetros!$M$2:$N$17,2,0),"Completar hasta 3ra sem. para evaluar a Probacionista"))</f>
        <v/>
      </c>
      <c r="AQ241" s="39"/>
      <c r="AR241" s="39"/>
      <c r="AS241" s="39"/>
      <c r="AT241" s="28"/>
      <c r="AU241" s="55"/>
      <c r="AV241" s="55"/>
      <c r="AW241" s="55"/>
      <c r="AX241" s="238" t="str">
        <f>IF(V241="","",EOMONTH(EDATE(Tabla1[[#This Row],[Fecha Finalización]],2),0))</f>
        <v/>
      </c>
      <c r="AY241" s="39"/>
      <c r="AZ241" s="239" t="str">
        <f>IF(V241="","",EOMONTH(EDATE(Tabla1[[#This Row],[Fecha Finalización]],3),0))</f>
        <v/>
      </c>
      <c r="BA241" s="39"/>
      <c r="BB241" s="39"/>
      <c r="BC241" s="229"/>
      <c r="BD241" s="227" t="str">
        <f>IF(F241="","",Tabla1[[#This Row],[sem 01]]&amp;Tabla1[[#This Row],[sem 02]]&amp;Tabla1[[#This Row],[sem 03]])</f>
        <v/>
      </c>
      <c r="BE241" s="228" t="str">
        <f>IF(TRIM(F241)="","",$B$1&amp;"-"&amp;SUBSTITUTE(Tabla1[[#This Row],[Mes Inscrito]]," ","")&amp;"-"&amp;SUBSTITUTE(Tabla1[[#This Row],[Dia de clases Inscrito]]," ","")&amp;"-"&amp;SUBSTITUTE(Tabla1[[#This Row],[Horario Inscrito]]," ","")&amp;"-"&amp;Tabla1[[#This Row],[Fecha Inicio grupo]])</f>
        <v/>
      </c>
      <c r="BF241" s="241" t="str">
        <f>IF(F241="","",Tabla1[[#This Row],[Curso]])</f>
        <v/>
      </c>
      <c r="BG241" s="242" t="str">
        <f>+IF(TRIM(F241)="","",$B$1&amp;"-"&amp;TRIM(Tabla1[[#This Row],[Mes Inscrito]])&amp;"-"&amp;TRIM(Tabla1[[#This Row],[Dia de clases Inscrito]])&amp;"-"&amp;TRIM(Tabla1[[#This Row],[Horario Inscrito]])&amp;"-"&amp;TRIM(Tabla1[[#This Row],[Fecha Inicio grupo]])&amp;"-"&amp;TRIM(Tabla1[[#This Row],[Tipo Incrito]]))</f>
        <v/>
      </c>
      <c r="BH241" s="299" t="str">
        <f>IF(F241="","",OR(IFERROR(SEARCH("CG",Tabla1[[#This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1" s="300" t="str">
        <f>IF(F241&lt;&gt;"",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1" s="300" t="str">
        <f>IF(F241&lt;&gt;"",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1" s="300" t="str">
        <f>IF(Tabla1[[#This Row],[Fecha Inicio grupo]]="","",IFERROR(VLOOKUP(Tabla1[[#This Row],[Mes de Alta como miembro]],Parámetros!$AM$2:$AN$16,2,0),"01/01/1900"))</f>
        <v/>
      </c>
    </row>
    <row r="242" spans="1:63" ht="14.45">
      <c r="A242" s="68">
        <v>235</v>
      </c>
      <c r="B242" s="29"/>
      <c r="C242" s="34"/>
      <c r="D242" s="42"/>
      <c r="E242" s="64"/>
      <c r="F242" s="45"/>
      <c r="G242" s="45"/>
      <c r="H242" s="158"/>
      <c r="I242" s="42"/>
      <c r="J242" s="28"/>
      <c r="K242" s="69"/>
      <c r="L242" s="68"/>
      <c r="M242" s="46"/>
      <c r="N242" s="232" t="str">
        <f ca="1">IF(Tabla1[[#This Row],[Fecha de nac]]="","",IF(Tabla1[[#This Row],[Fecha Finalización]] &gt;=TODAY(), DATEDIF(Tabla1[[#This Row],[Fecha de nac]],TODAY(),"y"), ROUNDDOWN((Tabla1[[#This Row],[Fecha Finalización]] -Tabla1[[#This Row],[Fecha de nac]])/365,0)))</f>
        <v/>
      </c>
      <c r="O242" s="163"/>
      <c r="P242" s="34"/>
      <c r="Q242" s="67"/>
      <c r="R242" s="67"/>
      <c r="S242" s="67"/>
      <c r="T242" s="67"/>
      <c r="U242" s="234" t="str">
        <f>IF(F242="","",Tabla1[[#This Row],[Fecha Inicio grupo]]+3*7-7)</f>
        <v/>
      </c>
      <c r="V242" s="235" t="str">
        <f>IF(F242="","",EDATE(Tabla1[[#This Row],[Fecha Inicio grupo]],3))</f>
        <v/>
      </c>
      <c r="W242" s="29"/>
      <c r="X242" s="29"/>
      <c r="Y242" s="72"/>
      <c r="Z242" s="72"/>
      <c r="AA242" s="72"/>
      <c r="AB242" s="72"/>
      <c r="AC242" s="72"/>
      <c r="AD242" s="72"/>
      <c r="AE242" s="72"/>
      <c r="AF242" s="72"/>
      <c r="AG242" s="72"/>
      <c r="AH242" s="72"/>
      <c r="AI242" s="72"/>
      <c r="AJ242" s="72"/>
      <c r="AK242" s="72"/>
      <c r="AL242" s="72"/>
      <c r="AM242" s="72"/>
      <c r="AN242" s="72"/>
      <c r="AO242" s="139"/>
      <c r="AP242" s="236" t="str">
        <f>IF(F242="","",IFERROR(VLOOKUP(SUBSTITUTE(SUBSTITUTE(Tabla1[[#This Row],[Uso Sistemas]],"T","P"),"N","F"),Parámetros!$M$2:$N$17,2,0),"Completar hasta 3ra sem. para evaluar a Probacionista"))</f>
        <v/>
      </c>
      <c r="AQ242" s="39"/>
      <c r="AR242" s="39"/>
      <c r="AS242" s="39"/>
      <c r="AT242" s="28"/>
      <c r="AU242" s="55"/>
      <c r="AV242" s="55"/>
      <c r="AW242" s="55"/>
      <c r="AX242" s="238" t="str">
        <f>IF(V242="","",EOMONTH(EDATE(Tabla1[[#This Row],[Fecha Finalización]],2),0))</f>
        <v/>
      </c>
      <c r="AY242" s="39"/>
      <c r="AZ242" s="239" t="str">
        <f>IF(V242="","",EOMONTH(EDATE(Tabla1[[#This Row],[Fecha Finalización]],3),0))</f>
        <v/>
      </c>
      <c r="BA242" s="39"/>
      <c r="BB242" s="39"/>
      <c r="BC242" s="229"/>
      <c r="BD242" s="227" t="str">
        <f>IF(F242="","",Tabla1[[#This Row],[sem 01]]&amp;Tabla1[[#This Row],[sem 02]]&amp;Tabla1[[#This Row],[sem 03]])</f>
        <v/>
      </c>
      <c r="BE242" s="228" t="str">
        <f>IF(TRIM(F242)="","",$B$1&amp;"-"&amp;SUBSTITUTE(Tabla1[[#This Row],[Mes Inscrito]]," ","")&amp;"-"&amp;SUBSTITUTE(Tabla1[[#This Row],[Dia de clases Inscrito]]," ","")&amp;"-"&amp;SUBSTITUTE(Tabla1[[#This Row],[Horario Inscrito]]," ","")&amp;"-"&amp;Tabla1[[#This Row],[Fecha Inicio grupo]])</f>
        <v/>
      </c>
      <c r="BF242" s="241" t="str">
        <f>IF(F242="","",Tabla1[[#This Row],[Curso]])</f>
        <v/>
      </c>
      <c r="BG242" s="242" t="str">
        <f>+IF(TRIM(F242)="","",$B$1&amp;"-"&amp;TRIM(Tabla1[[#This Row],[Mes Inscrito]])&amp;"-"&amp;TRIM(Tabla1[[#This Row],[Dia de clases Inscrito]])&amp;"-"&amp;TRIM(Tabla1[[#This Row],[Horario Inscrito]])&amp;"-"&amp;TRIM(Tabla1[[#This Row],[Fecha Inicio grupo]])&amp;"-"&amp;TRIM(Tabla1[[#This Row],[Tipo Incrito]]))</f>
        <v/>
      </c>
      <c r="BH242" s="299" t="str">
        <f>IF(F242="","",OR(IFERROR(SEARCH("CG",Tabla1[[#This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2" s="300" t="str">
        <f>IF(F242&lt;&gt;"",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2" s="300" t="str">
        <f>IF(F242&lt;&gt;"",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2" s="300" t="str">
        <f>IF(Tabla1[[#This Row],[Fecha Inicio grupo]]="","",IFERROR(VLOOKUP(Tabla1[[#This Row],[Mes de Alta como miembro]],Parámetros!$AM$2:$AN$16,2,0),"01/01/1900"))</f>
        <v/>
      </c>
    </row>
    <row r="243" spans="1:63" ht="14.45">
      <c r="A243" s="68">
        <v>236</v>
      </c>
      <c r="B243" s="29"/>
      <c r="C243" s="34"/>
      <c r="D243" s="42"/>
      <c r="E243" s="64"/>
      <c r="F243" s="45"/>
      <c r="G243" s="45"/>
      <c r="H243" s="158"/>
      <c r="I243" s="42"/>
      <c r="J243" s="28"/>
      <c r="K243" s="69"/>
      <c r="L243" s="68"/>
      <c r="M243" s="46"/>
      <c r="N243" s="232" t="str">
        <f ca="1">IF(Tabla1[[#This Row],[Fecha de nac]]="","",IF(Tabla1[[#This Row],[Fecha Finalización]] &gt;=TODAY(), DATEDIF(Tabla1[[#This Row],[Fecha de nac]],TODAY(),"y"), ROUNDDOWN((Tabla1[[#This Row],[Fecha Finalización]] -Tabla1[[#This Row],[Fecha de nac]])/365,0)))</f>
        <v/>
      </c>
      <c r="O243" s="163"/>
      <c r="P243" s="34"/>
      <c r="Q243" s="67"/>
      <c r="R243" s="67"/>
      <c r="S243" s="67"/>
      <c r="T243" s="67"/>
      <c r="U243" s="234" t="str">
        <f>IF(F243="","",Tabla1[[#This Row],[Fecha Inicio grupo]]+3*7-7)</f>
        <v/>
      </c>
      <c r="V243" s="235" t="str">
        <f>IF(F243="","",EDATE(Tabla1[[#This Row],[Fecha Inicio grupo]],3))</f>
        <v/>
      </c>
      <c r="W243" s="29"/>
      <c r="X243" s="29"/>
      <c r="Y243" s="72"/>
      <c r="Z243" s="72"/>
      <c r="AA243" s="72"/>
      <c r="AB243" s="72"/>
      <c r="AC243" s="72"/>
      <c r="AD243" s="72"/>
      <c r="AE243" s="72"/>
      <c r="AF243" s="72"/>
      <c r="AG243" s="72"/>
      <c r="AH243" s="72"/>
      <c r="AI243" s="72"/>
      <c r="AJ243" s="72"/>
      <c r="AK243" s="72"/>
      <c r="AL243" s="72"/>
      <c r="AM243" s="72"/>
      <c r="AN243" s="72"/>
      <c r="AO243" s="139"/>
      <c r="AP243" s="236" t="str">
        <f>IF(F243="","",IFERROR(VLOOKUP(SUBSTITUTE(SUBSTITUTE(Tabla1[[#This Row],[Uso Sistemas]],"T","P"),"N","F"),Parámetros!$M$2:$N$17,2,0),"Completar hasta 3ra sem. para evaluar a Probacionista"))</f>
        <v/>
      </c>
      <c r="AQ243" s="39"/>
      <c r="AR243" s="39"/>
      <c r="AS243" s="39"/>
      <c r="AT243" s="28"/>
      <c r="AU243" s="55"/>
      <c r="AV243" s="55"/>
      <c r="AW243" s="55"/>
      <c r="AX243" s="238" t="str">
        <f>IF(V243="","",EOMONTH(EDATE(Tabla1[[#This Row],[Fecha Finalización]],2),0))</f>
        <v/>
      </c>
      <c r="AY243" s="39"/>
      <c r="AZ243" s="239" t="str">
        <f>IF(V243="","",EOMONTH(EDATE(Tabla1[[#This Row],[Fecha Finalización]],3),0))</f>
        <v/>
      </c>
      <c r="BA243" s="39"/>
      <c r="BB243" s="39"/>
      <c r="BC243" s="229"/>
      <c r="BD243" s="227" t="str">
        <f>IF(F243="","",Tabla1[[#This Row],[sem 01]]&amp;Tabla1[[#This Row],[sem 02]]&amp;Tabla1[[#This Row],[sem 03]])</f>
        <v/>
      </c>
      <c r="BE243" s="228" t="str">
        <f>IF(TRIM(F243)="","",$B$1&amp;"-"&amp;SUBSTITUTE(Tabla1[[#This Row],[Mes Inscrito]]," ","")&amp;"-"&amp;SUBSTITUTE(Tabla1[[#This Row],[Dia de clases Inscrito]]," ","")&amp;"-"&amp;SUBSTITUTE(Tabla1[[#This Row],[Horario Inscrito]]," ","")&amp;"-"&amp;Tabla1[[#This Row],[Fecha Inicio grupo]])</f>
        <v/>
      </c>
      <c r="BF243" s="241" t="str">
        <f>IF(F243="","",Tabla1[[#This Row],[Curso]])</f>
        <v/>
      </c>
      <c r="BG243" s="242" t="str">
        <f>+IF(TRIM(F243)="","",$B$1&amp;"-"&amp;TRIM(Tabla1[[#This Row],[Mes Inscrito]])&amp;"-"&amp;TRIM(Tabla1[[#This Row],[Dia de clases Inscrito]])&amp;"-"&amp;TRIM(Tabla1[[#This Row],[Horario Inscrito]])&amp;"-"&amp;TRIM(Tabla1[[#This Row],[Fecha Inicio grupo]])&amp;"-"&amp;TRIM(Tabla1[[#This Row],[Tipo Incrito]]))</f>
        <v/>
      </c>
      <c r="BH243" s="299" t="str">
        <f>IF(F243="","",OR(IFERROR(SEARCH("CG",Tabla1[[#This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3" s="300" t="str">
        <f>IF(F243&lt;&gt;"",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3" s="300" t="str">
        <f>IF(F243&lt;&gt;"",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3" s="300" t="str">
        <f>IF(Tabla1[[#This Row],[Fecha Inicio grupo]]="","",IFERROR(VLOOKUP(Tabla1[[#This Row],[Mes de Alta como miembro]],Parámetros!$AM$2:$AN$16,2,0),"01/01/1900"))</f>
        <v/>
      </c>
    </row>
    <row r="244" spans="1:63" ht="14.45">
      <c r="A244" s="68">
        <v>237</v>
      </c>
      <c r="B244" s="29"/>
      <c r="C244" s="34"/>
      <c r="D244" s="42"/>
      <c r="E244" s="64"/>
      <c r="F244" s="45"/>
      <c r="G244" s="45"/>
      <c r="H244" s="158"/>
      <c r="I244" s="42"/>
      <c r="J244" s="28"/>
      <c r="K244" s="69"/>
      <c r="L244" s="68"/>
      <c r="M244" s="46"/>
      <c r="N244" s="232" t="str">
        <f ca="1">IF(Tabla1[[#This Row],[Fecha de nac]]="","",IF(Tabla1[[#This Row],[Fecha Finalización]] &gt;=TODAY(), DATEDIF(Tabla1[[#This Row],[Fecha de nac]],TODAY(),"y"), ROUNDDOWN((Tabla1[[#This Row],[Fecha Finalización]] -Tabla1[[#This Row],[Fecha de nac]])/365,0)))</f>
        <v/>
      </c>
      <c r="O244" s="163"/>
      <c r="P244" s="34"/>
      <c r="Q244" s="67"/>
      <c r="R244" s="67"/>
      <c r="S244" s="67"/>
      <c r="T244" s="67"/>
      <c r="U244" s="234" t="str">
        <f>IF(F244="","",Tabla1[[#This Row],[Fecha Inicio grupo]]+3*7-7)</f>
        <v/>
      </c>
      <c r="V244" s="235" t="str">
        <f>IF(F244="","",EDATE(Tabla1[[#This Row],[Fecha Inicio grupo]],3))</f>
        <v/>
      </c>
      <c r="W244" s="29"/>
      <c r="X244" s="29"/>
      <c r="Y244" s="72"/>
      <c r="Z244" s="72"/>
      <c r="AA244" s="72"/>
      <c r="AB244" s="72"/>
      <c r="AC244" s="72"/>
      <c r="AD244" s="72"/>
      <c r="AE244" s="72"/>
      <c r="AF244" s="72"/>
      <c r="AG244" s="72"/>
      <c r="AH244" s="72"/>
      <c r="AI244" s="72"/>
      <c r="AJ244" s="72"/>
      <c r="AK244" s="72"/>
      <c r="AL244" s="72"/>
      <c r="AM244" s="72"/>
      <c r="AN244" s="72"/>
      <c r="AO244" s="139"/>
      <c r="AP244" s="236" t="str">
        <f>IF(F244="","",IFERROR(VLOOKUP(SUBSTITUTE(SUBSTITUTE(Tabla1[[#This Row],[Uso Sistemas]],"T","P"),"N","F"),Parámetros!$M$2:$N$17,2,0),"Completar hasta 3ra sem. para evaluar a Probacionista"))</f>
        <v/>
      </c>
      <c r="AQ244" s="39"/>
      <c r="AR244" s="39"/>
      <c r="AS244" s="39"/>
      <c r="AT244" s="28"/>
      <c r="AU244" s="55"/>
      <c r="AV244" s="55"/>
      <c r="AW244" s="55"/>
      <c r="AX244" s="238" t="str">
        <f>IF(V244="","",EOMONTH(EDATE(Tabla1[[#This Row],[Fecha Finalización]],2),0))</f>
        <v/>
      </c>
      <c r="AY244" s="39"/>
      <c r="AZ244" s="239" t="str">
        <f>IF(V244="","",EOMONTH(EDATE(Tabla1[[#This Row],[Fecha Finalización]],3),0))</f>
        <v/>
      </c>
      <c r="BA244" s="39"/>
      <c r="BB244" s="39"/>
      <c r="BC244" s="229"/>
      <c r="BD244" s="227" t="str">
        <f>IF(F244="","",Tabla1[[#This Row],[sem 01]]&amp;Tabla1[[#This Row],[sem 02]]&amp;Tabla1[[#This Row],[sem 03]])</f>
        <v/>
      </c>
      <c r="BE244" s="228" t="str">
        <f>IF(TRIM(F244)="","",$B$1&amp;"-"&amp;SUBSTITUTE(Tabla1[[#This Row],[Mes Inscrito]]," ","")&amp;"-"&amp;SUBSTITUTE(Tabla1[[#This Row],[Dia de clases Inscrito]]," ","")&amp;"-"&amp;SUBSTITUTE(Tabla1[[#This Row],[Horario Inscrito]]," ","")&amp;"-"&amp;Tabla1[[#This Row],[Fecha Inicio grupo]])</f>
        <v/>
      </c>
      <c r="BF244" s="241" t="str">
        <f>IF(F244="","",Tabla1[[#This Row],[Curso]])</f>
        <v/>
      </c>
      <c r="BG244" s="242" t="str">
        <f>+IF(TRIM(F244)="","",$B$1&amp;"-"&amp;TRIM(Tabla1[[#This Row],[Mes Inscrito]])&amp;"-"&amp;TRIM(Tabla1[[#This Row],[Dia de clases Inscrito]])&amp;"-"&amp;TRIM(Tabla1[[#This Row],[Horario Inscrito]])&amp;"-"&amp;TRIM(Tabla1[[#This Row],[Fecha Inicio grupo]])&amp;"-"&amp;TRIM(Tabla1[[#This Row],[Tipo Incrito]]))</f>
        <v/>
      </c>
      <c r="BH244" s="299" t="str">
        <f>IF(F244="","",OR(IFERROR(SEARCH("CG",Tabla1[[#This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4" s="300" t="str">
        <f>IF(F244&lt;&gt;"",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4" s="300" t="str">
        <f>IF(F244&lt;&gt;"",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4" s="300" t="str">
        <f>IF(Tabla1[[#This Row],[Fecha Inicio grupo]]="","",IFERROR(VLOOKUP(Tabla1[[#This Row],[Mes de Alta como miembro]],Parámetros!$AM$2:$AN$16,2,0),"01/01/1900"))</f>
        <v/>
      </c>
    </row>
    <row r="245" spans="1:63" ht="14.45">
      <c r="A245" s="68">
        <v>238</v>
      </c>
      <c r="B245" s="29"/>
      <c r="C245" s="34"/>
      <c r="D245" s="42"/>
      <c r="E245" s="64"/>
      <c r="F245" s="45"/>
      <c r="G245" s="45"/>
      <c r="H245" s="158"/>
      <c r="I245" s="42"/>
      <c r="J245" s="28"/>
      <c r="K245" s="69"/>
      <c r="L245" s="68"/>
      <c r="M245" s="46"/>
      <c r="N245" s="232" t="str">
        <f ca="1">IF(Tabla1[[#This Row],[Fecha de nac]]="","",IF(Tabla1[[#This Row],[Fecha Finalización]] &gt;=TODAY(), DATEDIF(Tabla1[[#This Row],[Fecha de nac]],TODAY(),"y"), ROUNDDOWN((Tabla1[[#This Row],[Fecha Finalización]] -Tabla1[[#This Row],[Fecha de nac]])/365,0)))</f>
        <v/>
      </c>
      <c r="O245" s="163"/>
      <c r="P245" s="34"/>
      <c r="Q245" s="67"/>
      <c r="R245" s="67"/>
      <c r="S245" s="67"/>
      <c r="T245" s="67"/>
      <c r="U245" s="234" t="str">
        <f>IF(F245="","",Tabla1[[#This Row],[Fecha Inicio grupo]]+3*7-7)</f>
        <v/>
      </c>
      <c r="V245" s="235" t="str">
        <f>IF(F245="","",EDATE(Tabla1[[#This Row],[Fecha Inicio grupo]],3))</f>
        <v/>
      </c>
      <c r="W245" s="29"/>
      <c r="X245" s="29"/>
      <c r="Y245" s="72"/>
      <c r="Z245" s="72"/>
      <c r="AA245" s="72"/>
      <c r="AB245" s="72"/>
      <c r="AC245" s="72"/>
      <c r="AD245" s="72"/>
      <c r="AE245" s="72"/>
      <c r="AF245" s="72"/>
      <c r="AG245" s="72"/>
      <c r="AH245" s="72"/>
      <c r="AI245" s="72"/>
      <c r="AJ245" s="72"/>
      <c r="AK245" s="72"/>
      <c r="AL245" s="72"/>
      <c r="AM245" s="72"/>
      <c r="AN245" s="72"/>
      <c r="AO245" s="139"/>
      <c r="AP245" s="236" t="str">
        <f>IF(F245="","",IFERROR(VLOOKUP(SUBSTITUTE(SUBSTITUTE(Tabla1[[#This Row],[Uso Sistemas]],"T","P"),"N","F"),Parámetros!$M$2:$N$17,2,0),"Completar hasta 3ra sem. para evaluar a Probacionista"))</f>
        <v/>
      </c>
      <c r="AQ245" s="39"/>
      <c r="AR245" s="39"/>
      <c r="AS245" s="39"/>
      <c r="AT245" s="28"/>
      <c r="AU245" s="55"/>
      <c r="AV245" s="55"/>
      <c r="AW245" s="55"/>
      <c r="AX245" s="238" t="str">
        <f>IF(V245="","",EOMONTH(EDATE(Tabla1[[#This Row],[Fecha Finalización]],2),0))</f>
        <v/>
      </c>
      <c r="AY245" s="39"/>
      <c r="AZ245" s="239" t="str">
        <f>IF(V245="","",EOMONTH(EDATE(Tabla1[[#This Row],[Fecha Finalización]],3),0))</f>
        <v/>
      </c>
      <c r="BA245" s="39"/>
      <c r="BB245" s="39"/>
      <c r="BC245" s="229"/>
      <c r="BD245" s="227" t="str">
        <f>IF(F245="","",Tabla1[[#This Row],[sem 01]]&amp;Tabla1[[#This Row],[sem 02]]&amp;Tabla1[[#This Row],[sem 03]])</f>
        <v/>
      </c>
      <c r="BE245" s="228" t="str">
        <f>IF(TRIM(F245)="","",$B$1&amp;"-"&amp;SUBSTITUTE(Tabla1[[#This Row],[Mes Inscrito]]," ","")&amp;"-"&amp;SUBSTITUTE(Tabla1[[#This Row],[Dia de clases Inscrito]]," ","")&amp;"-"&amp;SUBSTITUTE(Tabla1[[#This Row],[Horario Inscrito]]," ","")&amp;"-"&amp;Tabla1[[#This Row],[Fecha Inicio grupo]])</f>
        <v/>
      </c>
      <c r="BF245" s="241" t="str">
        <f>IF(F245="","",Tabla1[[#This Row],[Curso]])</f>
        <v/>
      </c>
      <c r="BG245" s="242" t="str">
        <f>+IF(TRIM(F245)="","",$B$1&amp;"-"&amp;TRIM(Tabla1[[#This Row],[Mes Inscrito]])&amp;"-"&amp;TRIM(Tabla1[[#This Row],[Dia de clases Inscrito]])&amp;"-"&amp;TRIM(Tabla1[[#This Row],[Horario Inscrito]])&amp;"-"&amp;TRIM(Tabla1[[#This Row],[Fecha Inicio grupo]])&amp;"-"&amp;TRIM(Tabla1[[#This Row],[Tipo Incrito]]))</f>
        <v/>
      </c>
      <c r="BH245" s="299" t="str">
        <f>IF(F245="","",OR(IFERROR(SEARCH("CG",Tabla1[[#This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5" s="300" t="str">
        <f>IF(F245&lt;&gt;"",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5" s="300" t="str">
        <f>IF(F245&lt;&gt;"",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5" s="300" t="str">
        <f>IF(Tabla1[[#This Row],[Fecha Inicio grupo]]="","",IFERROR(VLOOKUP(Tabla1[[#This Row],[Mes de Alta como miembro]],Parámetros!$AM$2:$AN$16,2,0),"01/01/1900"))</f>
        <v/>
      </c>
    </row>
    <row r="246" spans="1:63" ht="14.45">
      <c r="A246" s="68">
        <v>239</v>
      </c>
      <c r="B246" s="29"/>
      <c r="C246" s="34"/>
      <c r="D246" s="42"/>
      <c r="E246" s="64"/>
      <c r="F246" s="45"/>
      <c r="G246" s="45"/>
      <c r="H246" s="158"/>
      <c r="I246" s="42"/>
      <c r="J246" s="28"/>
      <c r="K246" s="69"/>
      <c r="L246" s="68"/>
      <c r="M246" s="46"/>
      <c r="N246" s="232" t="str">
        <f ca="1">IF(Tabla1[[#This Row],[Fecha de nac]]="","",IF(Tabla1[[#This Row],[Fecha Finalización]] &gt;=TODAY(), DATEDIF(Tabla1[[#This Row],[Fecha de nac]],TODAY(),"y"), ROUNDDOWN((Tabla1[[#This Row],[Fecha Finalización]] -Tabla1[[#This Row],[Fecha de nac]])/365,0)))</f>
        <v/>
      </c>
      <c r="O246" s="163"/>
      <c r="P246" s="34"/>
      <c r="Q246" s="67"/>
      <c r="R246" s="67"/>
      <c r="S246" s="67"/>
      <c r="T246" s="67"/>
      <c r="U246" s="234" t="str">
        <f>IF(F246="","",Tabla1[[#This Row],[Fecha Inicio grupo]]+3*7-7)</f>
        <v/>
      </c>
      <c r="V246" s="235" t="str">
        <f>IF(F246="","",EDATE(Tabla1[[#This Row],[Fecha Inicio grupo]],3))</f>
        <v/>
      </c>
      <c r="W246" s="29"/>
      <c r="X246" s="29"/>
      <c r="Y246" s="72"/>
      <c r="Z246" s="72"/>
      <c r="AA246" s="72"/>
      <c r="AB246" s="72"/>
      <c r="AC246" s="72"/>
      <c r="AD246" s="72"/>
      <c r="AE246" s="72"/>
      <c r="AF246" s="72"/>
      <c r="AG246" s="72"/>
      <c r="AH246" s="72"/>
      <c r="AI246" s="72"/>
      <c r="AJ246" s="72"/>
      <c r="AK246" s="72"/>
      <c r="AL246" s="72"/>
      <c r="AM246" s="72"/>
      <c r="AN246" s="72"/>
      <c r="AO246" s="139"/>
      <c r="AP246" s="236" t="str">
        <f>IF(F246="","",IFERROR(VLOOKUP(SUBSTITUTE(SUBSTITUTE(Tabla1[[#This Row],[Uso Sistemas]],"T","P"),"N","F"),Parámetros!$M$2:$N$17,2,0),"Completar hasta 3ra sem. para evaluar a Probacionista"))</f>
        <v/>
      </c>
      <c r="AQ246" s="39"/>
      <c r="AR246" s="39"/>
      <c r="AS246" s="39"/>
      <c r="AT246" s="28"/>
      <c r="AU246" s="55"/>
      <c r="AV246" s="55"/>
      <c r="AW246" s="55"/>
      <c r="AX246" s="238" t="str">
        <f>IF(V246="","",EOMONTH(EDATE(Tabla1[[#This Row],[Fecha Finalización]],2),0))</f>
        <v/>
      </c>
      <c r="AY246" s="39"/>
      <c r="AZ246" s="239" t="str">
        <f>IF(V246="","",EOMONTH(EDATE(Tabla1[[#This Row],[Fecha Finalización]],3),0))</f>
        <v/>
      </c>
      <c r="BA246" s="39"/>
      <c r="BB246" s="39"/>
      <c r="BC246" s="229"/>
      <c r="BD246" s="227" t="str">
        <f>IF(F246="","",Tabla1[[#This Row],[sem 01]]&amp;Tabla1[[#This Row],[sem 02]]&amp;Tabla1[[#This Row],[sem 03]])</f>
        <v/>
      </c>
      <c r="BE246" s="228" t="str">
        <f>IF(TRIM(F246)="","",$B$1&amp;"-"&amp;SUBSTITUTE(Tabla1[[#This Row],[Mes Inscrito]]," ","")&amp;"-"&amp;SUBSTITUTE(Tabla1[[#This Row],[Dia de clases Inscrito]]," ","")&amp;"-"&amp;SUBSTITUTE(Tabla1[[#This Row],[Horario Inscrito]]," ","")&amp;"-"&amp;Tabla1[[#This Row],[Fecha Inicio grupo]])</f>
        <v/>
      </c>
      <c r="BF246" s="241" t="str">
        <f>IF(F246="","",Tabla1[[#This Row],[Curso]])</f>
        <v/>
      </c>
      <c r="BG246" s="242" t="str">
        <f>+IF(TRIM(F246)="","",$B$1&amp;"-"&amp;TRIM(Tabla1[[#This Row],[Mes Inscrito]])&amp;"-"&amp;TRIM(Tabla1[[#This Row],[Dia de clases Inscrito]])&amp;"-"&amp;TRIM(Tabla1[[#This Row],[Horario Inscrito]])&amp;"-"&amp;TRIM(Tabla1[[#This Row],[Fecha Inicio grupo]])&amp;"-"&amp;TRIM(Tabla1[[#This Row],[Tipo Incrito]]))</f>
        <v/>
      </c>
      <c r="BH246" s="299" t="str">
        <f>IF(F246="","",OR(IFERROR(SEARCH("CG",Tabla1[[#This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6" s="300" t="str">
        <f>IF(F246&lt;&gt;"",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6" s="300" t="str">
        <f>IF(F246&lt;&gt;"",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6" s="300" t="str">
        <f>IF(Tabla1[[#This Row],[Fecha Inicio grupo]]="","",IFERROR(VLOOKUP(Tabla1[[#This Row],[Mes de Alta como miembro]],Parámetros!$AM$2:$AN$16,2,0),"01/01/1900"))</f>
        <v/>
      </c>
    </row>
    <row r="247" spans="1:63" ht="14.45">
      <c r="A247" s="68">
        <v>240</v>
      </c>
      <c r="B247" s="29"/>
      <c r="C247" s="34"/>
      <c r="D247" s="42"/>
      <c r="E247" s="64"/>
      <c r="F247" s="45"/>
      <c r="G247" s="45"/>
      <c r="H247" s="158"/>
      <c r="I247" s="42"/>
      <c r="J247" s="28"/>
      <c r="K247" s="69"/>
      <c r="L247" s="68"/>
      <c r="M247" s="46"/>
      <c r="N247" s="232" t="str">
        <f ca="1">IF(Tabla1[[#This Row],[Fecha de nac]]="","",IF(Tabla1[[#This Row],[Fecha Finalización]] &gt;=TODAY(), DATEDIF(Tabla1[[#This Row],[Fecha de nac]],TODAY(),"y"), ROUNDDOWN((Tabla1[[#This Row],[Fecha Finalización]] -Tabla1[[#This Row],[Fecha de nac]])/365,0)))</f>
        <v/>
      </c>
      <c r="O247" s="163"/>
      <c r="P247" s="34"/>
      <c r="Q247" s="67"/>
      <c r="R247" s="67"/>
      <c r="S247" s="67"/>
      <c r="T247" s="67"/>
      <c r="U247" s="234" t="str">
        <f>IF(F247="","",Tabla1[[#This Row],[Fecha Inicio grupo]]+3*7-7)</f>
        <v/>
      </c>
      <c r="V247" s="235" t="str">
        <f>IF(F247="","",EDATE(Tabla1[[#This Row],[Fecha Inicio grupo]],3))</f>
        <v/>
      </c>
      <c r="W247" s="29"/>
      <c r="X247" s="29"/>
      <c r="Y247" s="72"/>
      <c r="Z247" s="72"/>
      <c r="AA247" s="72"/>
      <c r="AB247" s="72"/>
      <c r="AC247" s="72"/>
      <c r="AD247" s="72"/>
      <c r="AE247" s="72"/>
      <c r="AF247" s="72"/>
      <c r="AG247" s="72"/>
      <c r="AH247" s="72"/>
      <c r="AI247" s="72"/>
      <c r="AJ247" s="72"/>
      <c r="AK247" s="72"/>
      <c r="AL247" s="72"/>
      <c r="AM247" s="72"/>
      <c r="AN247" s="72"/>
      <c r="AO247" s="139"/>
      <c r="AP247" s="236" t="str">
        <f>IF(F247="","",IFERROR(VLOOKUP(SUBSTITUTE(SUBSTITUTE(Tabla1[[#This Row],[Uso Sistemas]],"T","P"),"N","F"),Parámetros!$M$2:$N$17,2,0),"Completar hasta 3ra sem. para evaluar a Probacionista"))</f>
        <v/>
      </c>
      <c r="AQ247" s="39"/>
      <c r="AR247" s="39"/>
      <c r="AS247" s="39"/>
      <c r="AT247" s="28"/>
      <c r="AU247" s="55"/>
      <c r="AV247" s="55"/>
      <c r="AW247" s="55"/>
      <c r="AX247" s="238" t="str">
        <f>IF(V247="","",EOMONTH(EDATE(Tabla1[[#This Row],[Fecha Finalización]],2),0))</f>
        <v/>
      </c>
      <c r="AY247" s="39"/>
      <c r="AZ247" s="239" t="str">
        <f>IF(V247="","",EOMONTH(EDATE(Tabla1[[#This Row],[Fecha Finalización]],3),0))</f>
        <v/>
      </c>
      <c r="BA247" s="39"/>
      <c r="BB247" s="39"/>
      <c r="BC247" s="229"/>
      <c r="BD247" s="227" t="str">
        <f>IF(F247="","",Tabla1[[#This Row],[sem 01]]&amp;Tabla1[[#This Row],[sem 02]]&amp;Tabla1[[#This Row],[sem 03]])</f>
        <v/>
      </c>
      <c r="BE247" s="228" t="str">
        <f>IF(TRIM(F247)="","",$B$1&amp;"-"&amp;SUBSTITUTE(Tabla1[[#This Row],[Mes Inscrito]]," ","")&amp;"-"&amp;SUBSTITUTE(Tabla1[[#This Row],[Dia de clases Inscrito]]," ","")&amp;"-"&amp;SUBSTITUTE(Tabla1[[#This Row],[Horario Inscrito]]," ","")&amp;"-"&amp;Tabla1[[#This Row],[Fecha Inicio grupo]])</f>
        <v/>
      </c>
      <c r="BF247" s="241" t="str">
        <f>IF(F247="","",Tabla1[[#This Row],[Curso]])</f>
        <v/>
      </c>
      <c r="BG247" s="242" t="str">
        <f>+IF(TRIM(F247)="","",$B$1&amp;"-"&amp;TRIM(Tabla1[[#This Row],[Mes Inscrito]])&amp;"-"&amp;TRIM(Tabla1[[#This Row],[Dia de clases Inscrito]])&amp;"-"&amp;TRIM(Tabla1[[#This Row],[Horario Inscrito]])&amp;"-"&amp;TRIM(Tabla1[[#This Row],[Fecha Inicio grupo]])&amp;"-"&amp;TRIM(Tabla1[[#This Row],[Tipo Incrito]]))</f>
        <v/>
      </c>
      <c r="BH247" s="299" t="str">
        <f>IF(F247="","",OR(IFERROR(SEARCH("CG",Tabla1[[#This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7" s="300" t="str">
        <f>IF(F247&lt;&gt;"",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7" s="300" t="str">
        <f>IF(F247&lt;&gt;"",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7" s="300" t="str">
        <f>IF(Tabla1[[#This Row],[Fecha Inicio grupo]]="","",IFERROR(VLOOKUP(Tabla1[[#This Row],[Mes de Alta como miembro]],Parámetros!$AM$2:$AN$16,2,0),"01/01/1900"))</f>
        <v/>
      </c>
    </row>
    <row r="248" spans="1:63" ht="14.45">
      <c r="A248" s="68">
        <v>241</v>
      </c>
      <c r="B248" s="29"/>
      <c r="C248" s="34"/>
      <c r="D248" s="42"/>
      <c r="E248" s="64"/>
      <c r="F248" s="45"/>
      <c r="G248" s="45"/>
      <c r="H248" s="158"/>
      <c r="I248" s="42"/>
      <c r="J248" s="28"/>
      <c r="K248" s="69"/>
      <c r="L248" s="68"/>
      <c r="M248" s="46"/>
      <c r="N248" s="232" t="str">
        <f ca="1">IF(Tabla1[[#This Row],[Fecha de nac]]="","",IF(Tabla1[[#This Row],[Fecha Finalización]] &gt;=TODAY(), DATEDIF(Tabla1[[#This Row],[Fecha de nac]],TODAY(),"y"), ROUNDDOWN((Tabla1[[#This Row],[Fecha Finalización]] -Tabla1[[#This Row],[Fecha de nac]])/365,0)))</f>
        <v/>
      </c>
      <c r="O248" s="163"/>
      <c r="P248" s="34"/>
      <c r="Q248" s="67"/>
      <c r="R248" s="67"/>
      <c r="S248" s="67"/>
      <c r="T248" s="67"/>
      <c r="U248" s="234" t="str">
        <f>IF(F248="","",Tabla1[[#This Row],[Fecha Inicio grupo]]+3*7-7)</f>
        <v/>
      </c>
      <c r="V248" s="235" t="str">
        <f>IF(F248="","",EDATE(Tabla1[[#This Row],[Fecha Inicio grupo]],3))</f>
        <v/>
      </c>
      <c r="W248" s="29"/>
      <c r="X248" s="29"/>
      <c r="Y248" s="72"/>
      <c r="Z248" s="72"/>
      <c r="AA248" s="72"/>
      <c r="AB248" s="72"/>
      <c r="AC248" s="72"/>
      <c r="AD248" s="72"/>
      <c r="AE248" s="72"/>
      <c r="AF248" s="72"/>
      <c r="AG248" s="72"/>
      <c r="AH248" s="72"/>
      <c r="AI248" s="72"/>
      <c r="AJ248" s="72"/>
      <c r="AK248" s="72"/>
      <c r="AL248" s="72"/>
      <c r="AM248" s="72"/>
      <c r="AN248" s="72"/>
      <c r="AO248" s="139"/>
      <c r="AP248" s="236" t="str">
        <f>IF(F248="","",IFERROR(VLOOKUP(SUBSTITUTE(SUBSTITUTE(Tabla1[[#This Row],[Uso Sistemas]],"T","P"),"N","F"),Parámetros!$M$2:$N$17,2,0),"Completar hasta 3ra sem. para evaluar a Probacionista"))</f>
        <v/>
      </c>
      <c r="AQ248" s="39"/>
      <c r="AR248" s="39"/>
      <c r="AS248" s="39"/>
      <c r="AT248" s="28"/>
      <c r="AU248" s="55"/>
      <c r="AV248" s="55"/>
      <c r="AW248" s="55"/>
      <c r="AX248" s="238" t="str">
        <f>IF(V248="","",EOMONTH(EDATE(Tabla1[[#This Row],[Fecha Finalización]],2),0))</f>
        <v/>
      </c>
      <c r="AY248" s="39"/>
      <c r="AZ248" s="239" t="str">
        <f>IF(V248="","",EOMONTH(EDATE(Tabla1[[#This Row],[Fecha Finalización]],3),0))</f>
        <v/>
      </c>
      <c r="BA248" s="39"/>
      <c r="BB248" s="39"/>
      <c r="BC248" s="229"/>
      <c r="BD248" s="227" t="str">
        <f>IF(F248="","",Tabla1[[#This Row],[sem 01]]&amp;Tabla1[[#This Row],[sem 02]]&amp;Tabla1[[#This Row],[sem 03]])</f>
        <v/>
      </c>
      <c r="BE248" s="228" t="str">
        <f>IF(TRIM(F248)="","",$B$1&amp;"-"&amp;SUBSTITUTE(Tabla1[[#This Row],[Mes Inscrito]]," ","")&amp;"-"&amp;SUBSTITUTE(Tabla1[[#This Row],[Dia de clases Inscrito]]," ","")&amp;"-"&amp;SUBSTITUTE(Tabla1[[#This Row],[Horario Inscrito]]," ","")&amp;"-"&amp;Tabla1[[#This Row],[Fecha Inicio grupo]])</f>
        <v/>
      </c>
      <c r="BF248" s="241" t="str">
        <f>IF(F248="","",Tabla1[[#This Row],[Curso]])</f>
        <v/>
      </c>
      <c r="BG248" s="242" t="str">
        <f>+IF(TRIM(F248)="","",$B$1&amp;"-"&amp;TRIM(Tabla1[[#This Row],[Mes Inscrito]])&amp;"-"&amp;TRIM(Tabla1[[#This Row],[Dia de clases Inscrito]])&amp;"-"&amp;TRIM(Tabla1[[#This Row],[Horario Inscrito]])&amp;"-"&amp;TRIM(Tabla1[[#This Row],[Fecha Inicio grupo]])&amp;"-"&amp;TRIM(Tabla1[[#This Row],[Tipo Incrito]]))</f>
        <v/>
      </c>
      <c r="BH248" s="299" t="str">
        <f>IF(F248="","",OR(IFERROR(SEARCH("CG",Tabla1[[#This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8" s="300" t="str">
        <f>IF(F248&lt;&gt;"",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8" s="300" t="str">
        <f>IF(F248&lt;&gt;"",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8" s="300" t="str">
        <f>IF(Tabla1[[#This Row],[Fecha Inicio grupo]]="","",IFERROR(VLOOKUP(Tabla1[[#This Row],[Mes de Alta como miembro]],Parámetros!$AM$2:$AN$16,2,0),"01/01/1900"))</f>
        <v/>
      </c>
    </row>
    <row r="249" spans="1:63" ht="14.45">
      <c r="A249" s="68">
        <v>242</v>
      </c>
      <c r="B249" s="29"/>
      <c r="C249" s="34"/>
      <c r="D249" s="42"/>
      <c r="E249" s="64"/>
      <c r="F249" s="45"/>
      <c r="G249" s="45"/>
      <c r="H249" s="158"/>
      <c r="I249" s="42"/>
      <c r="J249" s="28"/>
      <c r="K249" s="69"/>
      <c r="L249" s="68"/>
      <c r="M249" s="46"/>
      <c r="N249" s="232" t="str">
        <f ca="1">IF(Tabla1[[#This Row],[Fecha de nac]]="","",IF(Tabla1[[#This Row],[Fecha Finalización]] &gt;=TODAY(), DATEDIF(Tabla1[[#This Row],[Fecha de nac]],TODAY(),"y"), ROUNDDOWN((Tabla1[[#This Row],[Fecha Finalización]] -Tabla1[[#This Row],[Fecha de nac]])/365,0)))</f>
        <v/>
      </c>
      <c r="O249" s="163"/>
      <c r="P249" s="34"/>
      <c r="Q249" s="67"/>
      <c r="R249" s="67"/>
      <c r="S249" s="67"/>
      <c r="T249" s="67"/>
      <c r="U249" s="234" t="str">
        <f>IF(F249="","",Tabla1[[#This Row],[Fecha Inicio grupo]]+3*7-7)</f>
        <v/>
      </c>
      <c r="V249" s="235" t="str">
        <f>IF(F249="","",EDATE(Tabla1[[#This Row],[Fecha Inicio grupo]],3))</f>
        <v/>
      </c>
      <c r="W249" s="29"/>
      <c r="X249" s="29"/>
      <c r="Y249" s="72"/>
      <c r="Z249" s="72"/>
      <c r="AA249" s="72"/>
      <c r="AB249" s="72"/>
      <c r="AC249" s="72"/>
      <c r="AD249" s="72"/>
      <c r="AE249" s="72"/>
      <c r="AF249" s="72"/>
      <c r="AG249" s="72"/>
      <c r="AH249" s="72"/>
      <c r="AI249" s="72"/>
      <c r="AJ249" s="72"/>
      <c r="AK249" s="72"/>
      <c r="AL249" s="72"/>
      <c r="AM249" s="72"/>
      <c r="AN249" s="72"/>
      <c r="AO249" s="139"/>
      <c r="AP249" s="236" t="str">
        <f>IF(F249="","",IFERROR(VLOOKUP(SUBSTITUTE(SUBSTITUTE(Tabla1[[#This Row],[Uso Sistemas]],"T","P"),"N","F"),Parámetros!$M$2:$N$17,2,0),"Completar hasta 3ra sem. para evaluar a Probacionista"))</f>
        <v/>
      </c>
      <c r="AQ249" s="39"/>
      <c r="AR249" s="39"/>
      <c r="AS249" s="39"/>
      <c r="AT249" s="28"/>
      <c r="AU249" s="55"/>
      <c r="AV249" s="55"/>
      <c r="AW249" s="55"/>
      <c r="AX249" s="238" t="str">
        <f>IF(V249="","",EOMONTH(EDATE(Tabla1[[#This Row],[Fecha Finalización]],2),0))</f>
        <v/>
      </c>
      <c r="AY249" s="39"/>
      <c r="AZ249" s="239" t="str">
        <f>IF(V249="","",EOMONTH(EDATE(Tabla1[[#This Row],[Fecha Finalización]],3),0))</f>
        <v/>
      </c>
      <c r="BA249" s="39"/>
      <c r="BB249" s="39"/>
      <c r="BC249" s="229"/>
      <c r="BD249" s="227" t="str">
        <f>IF(F249="","",Tabla1[[#This Row],[sem 01]]&amp;Tabla1[[#This Row],[sem 02]]&amp;Tabla1[[#This Row],[sem 03]])</f>
        <v/>
      </c>
      <c r="BE249" s="228" t="str">
        <f>IF(TRIM(F249)="","",$B$1&amp;"-"&amp;SUBSTITUTE(Tabla1[[#This Row],[Mes Inscrito]]," ","")&amp;"-"&amp;SUBSTITUTE(Tabla1[[#This Row],[Dia de clases Inscrito]]," ","")&amp;"-"&amp;SUBSTITUTE(Tabla1[[#This Row],[Horario Inscrito]]," ","")&amp;"-"&amp;Tabla1[[#This Row],[Fecha Inicio grupo]])</f>
        <v/>
      </c>
      <c r="BF249" s="241" t="str">
        <f>IF(F249="","",Tabla1[[#This Row],[Curso]])</f>
        <v/>
      </c>
      <c r="BG249" s="242" t="str">
        <f>+IF(TRIM(F249)="","",$B$1&amp;"-"&amp;TRIM(Tabla1[[#This Row],[Mes Inscrito]])&amp;"-"&amp;TRIM(Tabla1[[#This Row],[Dia de clases Inscrito]])&amp;"-"&amp;TRIM(Tabla1[[#This Row],[Horario Inscrito]])&amp;"-"&amp;TRIM(Tabla1[[#This Row],[Fecha Inicio grupo]])&amp;"-"&amp;TRIM(Tabla1[[#This Row],[Tipo Incrito]]))</f>
        <v/>
      </c>
      <c r="BH249" s="299" t="str">
        <f>IF(F249="","",OR(IFERROR(SEARCH("CG",Tabla1[[#This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9" s="300" t="str">
        <f>IF(F249&lt;&gt;"",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9" s="300" t="str">
        <f>IF(F249&lt;&gt;"",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9" s="300" t="str">
        <f>IF(Tabla1[[#This Row],[Fecha Inicio grupo]]="","",IFERROR(VLOOKUP(Tabla1[[#This Row],[Mes de Alta como miembro]],Parámetros!$AM$2:$AN$16,2,0),"01/01/1900"))</f>
        <v/>
      </c>
    </row>
    <row r="250" spans="1:63" ht="14.45">
      <c r="A250" s="68">
        <v>243</v>
      </c>
      <c r="B250" s="29"/>
      <c r="C250" s="34"/>
      <c r="D250" s="42"/>
      <c r="E250" s="64"/>
      <c r="F250" s="45"/>
      <c r="G250" s="45"/>
      <c r="H250" s="158"/>
      <c r="I250" s="42"/>
      <c r="J250" s="28"/>
      <c r="K250" s="69"/>
      <c r="L250" s="68"/>
      <c r="M250" s="46"/>
      <c r="N250" s="232" t="str">
        <f ca="1">IF(Tabla1[[#This Row],[Fecha de nac]]="","",IF(Tabla1[[#This Row],[Fecha Finalización]] &gt;=TODAY(), DATEDIF(Tabla1[[#This Row],[Fecha de nac]],TODAY(),"y"), ROUNDDOWN((Tabla1[[#This Row],[Fecha Finalización]] -Tabla1[[#This Row],[Fecha de nac]])/365,0)))</f>
        <v/>
      </c>
      <c r="O250" s="163"/>
      <c r="P250" s="34"/>
      <c r="Q250" s="67"/>
      <c r="R250" s="67"/>
      <c r="S250" s="67"/>
      <c r="T250" s="67"/>
      <c r="U250" s="234" t="str">
        <f>IF(F250="","",Tabla1[[#This Row],[Fecha Inicio grupo]]+3*7-7)</f>
        <v/>
      </c>
      <c r="V250" s="235" t="str">
        <f>IF(F250="","",EDATE(Tabla1[[#This Row],[Fecha Inicio grupo]],3))</f>
        <v/>
      </c>
      <c r="W250" s="29"/>
      <c r="X250" s="29"/>
      <c r="Y250" s="72"/>
      <c r="Z250" s="72"/>
      <c r="AA250" s="72"/>
      <c r="AB250" s="72"/>
      <c r="AC250" s="72"/>
      <c r="AD250" s="72"/>
      <c r="AE250" s="72"/>
      <c r="AF250" s="72"/>
      <c r="AG250" s="72"/>
      <c r="AH250" s="72"/>
      <c r="AI250" s="72"/>
      <c r="AJ250" s="72"/>
      <c r="AK250" s="72"/>
      <c r="AL250" s="72"/>
      <c r="AM250" s="72"/>
      <c r="AN250" s="72"/>
      <c r="AO250" s="139"/>
      <c r="AP250" s="236" t="str">
        <f>IF(F250="","",IFERROR(VLOOKUP(SUBSTITUTE(SUBSTITUTE(Tabla1[[#This Row],[Uso Sistemas]],"T","P"),"N","F"),Parámetros!$M$2:$N$17,2,0),"Completar hasta 3ra sem. para evaluar a Probacionista"))</f>
        <v/>
      </c>
      <c r="AQ250" s="39"/>
      <c r="AR250" s="39"/>
      <c r="AS250" s="39"/>
      <c r="AT250" s="28"/>
      <c r="AU250" s="55"/>
      <c r="AV250" s="55"/>
      <c r="AW250" s="55"/>
      <c r="AX250" s="238" t="str">
        <f>IF(V250="","",EOMONTH(EDATE(Tabla1[[#This Row],[Fecha Finalización]],2),0))</f>
        <v/>
      </c>
      <c r="AY250" s="39"/>
      <c r="AZ250" s="239" t="str">
        <f>IF(V250="","",EOMONTH(EDATE(Tabla1[[#This Row],[Fecha Finalización]],3),0))</f>
        <v/>
      </c>
      <c r="BA250" s="39"/>
      <c r="BB250" s="39"/>
      <c r="BC250" s="229"/>
      <c r="BD250" s="227" t="str">
        <f>IF(F250="","",Tabla1[[#This Row],[sem 01]]&amp;Tabla1[[#This Row],[sem 02]]&amp;Tabla1[[#This Row],[sem 03]])</f>
        <v/>
      </c>
      <c r="BE250" s="228" t="str">
        <f>IF(TRIM(F250)="","",$B$1&amp;"-"&amp;SUBSTITUTE(Tabla1[[#This Row],[Mes Inscrito]]," ","")&amp;"-"&amp;SUBSTITUTE(Tabla1[[#This Row],[Dia de clases Inscrito]]," ","")&amp;"-"&amp;SUBSTITUTE(Tabla1[[#This Row],[Horario Inscrito]]," ","")&amp;"-"&amp;Tabla1[[#This Row],[Fecha Inicio grupo]])</f>
        <v/>
      </c>
      <c r="BF250" s="241" t="str">
        <f>IF(F250="","",Tabla1[[#This Row],[Curso]])</f>
        <v/>
      </c>
      <c r="BG250" s="242" t="str">
        <f>+IF(TRIM(F250)="","",$B$1&amp;"-"&amp;TRIM(Tabla1[[#This Row],[Mes Inscrito]])&amp;"-"&amp;TRIM(Tabla1[[#This Row],[Dia de clases Inscrito]])&amp;"-"&amp;TRIM(Tabla1[[#This Row],[Horario Inscrito]])&amp;"-"&amp;TRIM(Tabla1[[#This Row],[Fecha Inicio grupo]])&amp;"-"&amp;TRIM(Tabla1[[#This Row],[Tipo Incrito]]))</f>
        <v/>
      </c>
      <c r="BH250" s="299" t="str">
        <f>IF(F250="","",OR(IFERROR(SEARCH("CG",Tabla1[[#This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0" s="300" t="str">
        <f>IF(F250&lt;&gt;"",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0" s="300" t="str">
        <f>IF(F250&lt;&gt;"",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0" s="300" t="str">
        <f>IF(Tabla1[[#This Row],[Fecha Inicio grupo]]="","",IFERROR(VLOOKUP(Tabla1[[#This Row],[Mes de Alta como miembro]],Parámetros!$AM$2:$AN$16,2,0),"01/01/1900"))</f>
        <v/>
      </c>
    </row>
    <row r="251" spans="1:63" ht="14.45">
      <c r="A251" s="68">
        <v>244</v>
      </c>
      <c r="B251" s="29"/>
      <c r="C251" s="34"/>
      <c r="D251" s="42"/>
      <c r="E251" s="64"/>
      <c r="F251" s="45"/>
      <c r="G251" s="45"/>
      <c r="H251" s="158"/>
      <c r="I251" s="42"/>
      <c r="J251" s="28"/>
      <c r="K251" s="69"/>
      <c r="L251" s="68"/>
      <c r="M251" s="46"/>
      <c r="N251" s="232" t="str">
        <f ca="1">IF(Tabla1[[#This Row],[Fecha de nac]]="","",IF(Tabla1[[#This Row],[Fecha Finalización]] &gt;=TODAY(), DATEDIF(Tabla1[[#This Row],[Fecha de nac]],TODAY(),"y"), ROUNDDOWN((Tabla1[[#This Row],[Fecha Finalización]] -Tabla1[[#This Row],[Fecha de nac]])/365,0)))</f>
        <v/>
      </c>
      <c r="O251" s="163"/>
      <c r="P251" s="34"/>
      <c r="Q251" s="67"/>
      <c r="R251" s="67"/>
      <c r="S251" s="67"/>
      <c r="T251" s="67"/>
      <c r="U251" s="234" t="str">
        <f>IF(F251="","",Tabla1[[#This Row],[Fecha Inicio grupo]]+3*7-7)</f>
        <v/>
      </c>
      <c r="V251" s="235" t="str">
        <f>IF(F251="","",EDATE(Tabla1[[#This Row],[Fecha Inicio grupo]],3))</f>
        <v/>
      </c>
      <c r="W251" s="29"/>
      <c r="X251" s="29"/>
      <c r="Y251" s="72"/>
      <c r="Z251" s="72"/>
      <c r="AA251" s="72"/>
      <c r="AB251" s="72"/>
      <c r="AC251" s="72"/>
      <c r="AD251" s="72"/>
      <c r="AE251" s="72"/>
      <c r="AF251" s="72"/>
      <c r="AG251" s="72"/>
      <c r="AH251" s="72"/>
      <c r="AI251" s="72"/>
      <c r="AJ251" s="72"/>
      <c r="AK251" s="72"/>
      <c r="AL251" s="72"/>
      <c r="AM251" s="72"/>
      <c r="AN251" s="72"/>
      <c r="AO251" s="139"/>
      <c r="AP251" s="236" t="str">
        <f>IF(F251="","",IFERROR(VLOOKUP(SUBSTITUTE(SUBSTITUTE(Tabla1[[#This Row],[Uso Sistemas]],"T","P"),"N","F"),Parámetros!$M$2:$N$17,2,0),"Completar hasta 3ra sem. para evaluar a Probacionista"))</f>
        <v/>
      </c>
      <c r="AQ251" s="39"/>
      <c r="AR251" s="39"/>
      <c r="AS251" s="39"/>
      <c r="AT251" s="28"/>
      <c r="AU251" s="55"/>
      <c r="AV251" s="55"/>
      <c r="AW251" s="55"/>
      <c r="AX251" s="238" t="str">
        <f>IF(V251="","",EOMONTH(EDATE(Tabla1[[#This Row],[Fecha Finalización]],2),0))</f>
        <v/>
      </c>
      <c r="AY251" s="39"/>
      <c r="AZ251" s="239" t="str">
        <f>IF(V251="","",EOMONTH(EDATE(Tabla1[[#This Row],[Fecha Finalización]],3),0))</f>
        <v/>
      </c>
      <c r="BA251" s="39"/>
      <c r="BB251" s="39"/>
      <c r="BC251" s="229"/>
      <c r="BD251" s="227" t="str">
        <f>IF(F251="","",Tabla1[[#This Row],[sem 01]]&amp;Tabla1[[#This Row],[sem 02]]&amp;Tabla1[[#This Row],[sem 03]])</f>
        <v/>
      </c>
      <c r="BE251" s="228" t="str">
        <f>IF(TRIM(F251)="","",$B$1&amp;"-"&amp;SUBSTITUTE(Tabla1[[#This Row],[Mes Inscrito]]," ","")&amp;"-"&amp;SUBSTITUTE(Tabla1[[#This Row],[Dia de clases Inscrito]]," ","")&amp;"-"&amp;SUBSTITUTE(Tabla1[[#This Row],[Horario Inscrito]]," ","")&amp;"-"&amp;Tabla1[[#This Row],[Fecha Inicio grupo]])</f>
        <v/>
      </c>
      <c r="BF251" s="241" t="str">
        <f>IF(F251="","",Tabla1[[#This Row],[Curso]])</f>
        <v/>
      </c>
      <c r="BG251" s="242" t="str">
        <f>+IF(TRIM(F251)="","",$B$1&amp;"-"&amp;TRIM(Tabla1[[#This Row],[Mes Inscrito]])&amp;"-"&amp;TRIM(Tabla1[[#This Row],[Dia de clases Inscrito]])&amp;"-"&amp;TRIM(Tabla1[[#This Row],[Horario Inscrito]])&amp;"-"&amp;TRIM(Tabla1[[#This Row],[Fecha Inicio grupo]])&amp;"-"&amp;TRIM(Tabla1[[#This Row],[Tipo Incrito]]))</f>
        <v/>
      </c>
      <c r="BH251" s="299" t="str">
        <f>IF(F251="","",OR(IFERROR(SEARCH("CG",Tabla1[[#This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1" s="300" t="str">
        <f>IF(F251&lt;&gt;"",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1" s="300" t="str">
        <f>IF(F251&lt;&gt;"",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1" s="300" t="str">
        <f>IF(Tabla1[[#This Row],[Fecha Inicio grupo]]="","",IFERROR(VLOOKUP(Tabla1[[#This Row],[Mes de Alta como miembro]],Parámetros!$AM$2:$AN$16,2,0),"01/01/1900"))</f>
        <v/>
      </c>
    </row>
    <row r="252" spans="1:63" ht="14.45">
      <c r="A252" s="68">
        <v>245</v>
      </c>
      <c r="B252" s="29"/>
      <c r="C252" s="34"/>
      <c r="D252" s="42"/>
      <c r="E252" s="64"/>
      <c r="F252" s="45"/>
      <c r="G252" s="45"/>
      <c r="H252" s="158"/>
      <c r="I252" s="42"/>
      <c r="J252" s="28"/>
      <c r="K252" s="69"/>
      <c r="L252" s="68"/>
      <c r="M252" s="46"/>
      <c r="N252" s="232" t="str">
        <f ca="1">IF(Tabla1[[#This Row],[Fecha de nac]]="","",IF(Tabla1[[#This Row],[Fecha Finalización]] &gt;=TODAY(), DATEDIF(Tabla1[[#This Row],[Fecha de nac]],TODAY(),"y"), ROUNDDOWN((Tabla1[[#This Row],[Fecha Finalización]] -Tabla1[[#This Row],[Fecha de nac]])/365,0)))</f>
        <v/>
      </c>
      <c r="O252" s="163"/>
      <c r="P252" s="34"/>
      <c r="Q252" s="67"/>
      <c r="R252" s="67"/>
      <c r="S252" s="67"/>
      <c r="T252" s="67"/>
      <c r="U252" s="234" t="str">
        <f>IF(F252="","",Tabla1[[#This Row],[Fecha Inicio grupo]]+3*7-7)</f>
        <v/>
      </c>
      <c r="V252" s="235" t="str">
        <f>IF(F252="","",EDATE(Tabla1[[#This Row],[Fecha Inicio grupo]],3))</f>
        <v/>
      </c>
      <c r="W252" s="29"/>
      <c r="X252" s="29"/>
      <c r="Y252" s="72"/>
      <c r="Z252" s="72"/>
      <c r="AA252" s="72"/>
      <c r="AB252" s="72"/>
      <c r="AC252" s="72"/>
      <c r="AD252" s="72"/>
      <c r="AE252" s="72"/>
      <c r="AF252" s="72"/>
      <c r="AG252" s="72"/>
      <c r="AH252" s="72"/>
      <c r="AI252" s="72"/>
      <c r="AJ252" s="72"/>
      <c r="AK252" s="72"/>
      <c r="AL252" s="72"/>
      <c r="AM252" s="72"/>
      <c r="AN252" s="72"/>
      <c r="AO252" s="139"/>
      <c r="AP252" s="236" t="str">
        <f>IF(F252="","",IFERROR(VLOOKUP(SUBSTITUTE(SUBSTITUTE(Tabla1[[#This Row],[Uso Sistemas]],"T","P"),"N","F"),Parámetros!$M$2:$N$17,2,0),"Completar hasta 3ra sem. para evaluar a Probacionista"))</f>
        <v/>
      </c>
      <c r="AQ252" s="39"/>
      <c r="AR252" s="39"/>
      <c r="AS252" s="39"/>
      <c r="AT252" s="28"/>
      <c r="AU252" s="55"/>
      <c r="AV252" s="55"/>
      <c r="AW252" s="55"/>
      <c r="AX252" s="238" t="str">
        <f>IF(V252="","",EOMONTH(EDATE(Tabla1[[#This Row],[Fecha Finalización]],2),0))</f>
        <v/>
      </c>
      <c r="AY252" s="39"/>
      <c r="AZ252" s="239" t="str">
        <f>IF(V252="","",EOMONTH(EDATE(Tabla1[[#This Row],[Fecha Finalización]],3),0))</f>
        <v/>
      </c>
      <c r="BA252" s="39"/>
      <c r="BB252" s="39"/>
      <c r="BC252" s="229"/>
      <c r="BD252" s="227" t="str">
        <f>IF(F252="","",Tabla1[[#This Row],[sem 01]]&amp;Tabla1[[#This Row],[sem 02]]&amp;Tabla1[[#This Row],[sem 03]])</f>
        <v/>
      </c>
      <c r="BE252" s="228" t="str">
        <f>IF(TRIM(F252)="","",$B$1&amp;"-"&amp;SUBSTITUTE(Tabla1[[#This Row],[Mes Inscrito]]," ","")&amp;"-"&amp;SUBSTITUTE(Tabla1[[#This Row],[Dia de clases Inscrito]]," ","")&amp;"-"&amp;SUBSTITUTE(Tabla1[[#This Row],[Horario Inscrito]]," ","")&amp;"-"&amp;Tabla1[[#This Row],[Fecha Inicio grupo]])</f>
        <v/>
      </c>
      <c r="BF252" s="241" t="str">
        <f>IF(F252="","",Tabla1[[#This Row],[Curso]])</f>
        <v/>
      </c>
      <c r="BG252" s="242" t="str">
        <f>+IF(TRIM(F252)="","",$B$1&amp;"-"&amp;TRIM(Tabla1[[#This Row],[Mes Inscrito]])&amp;"-"&amp;TRIM(Tabla1[[#This Row],[Dia de clases Inscrito]])&amp;"-"&amp;TRIM(Tabla1[[#This Row],[Horario Inscrito]])&amp;"-"&amp;TRIM(Tabla1[[#This Row],[Fecha Inicio grupo]])&amp;"-"&amp;TRIM(Tabla1[[#This Row],[Tipo Incrito]]))</f>
        <v/>
      </c>
      <c r="BH252" s="299" t="str">
        <f>IF(F252="","",OR(IFERROR(SEARCH("CG",Tabla1[[#This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2" s="300" t="str">
        <f>IF(F252&lt;&gt;"",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2" s="300" t="str">
        <f>IF(F252&lt;&gt;"",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2" s="300" t="str">
        <f>IF(Tabla1[[#This Row],[Fecha Inicio grupo]]="","",IFERROR(VLOOKUP(Tabla1[[#This Row],[Mes de Alta como miembro]],Parámetros!$AM$2:$AN$16,2,0),"01/01/1900"))</f>
        <v/>
      </c>
    </row>
    <row r="253" spans="1:63" ht="14.45">
      <c r="A253" s="68">
        <v>246</v>
      </c>
      <c r="B253" s="29"/>
      <c r="C253" s="34"/>
      <c r="D253" s="42"/>
      <c r="E253" s="64"/>
      <c r="F253" s="45"/>
      <c r="G253" s="45"/>
      <c r="H253" s="158"/>
      <c r="I253" s="42"/>
      <c r="J253" s="28"/>
      <c r="K253" s="69"/>
      <c r="L253" s="68"/>
      <c r="M253" s="46"/>
      <c r="N253" s="232" t="str">
        <f ca="1">IF(Tabla1[[#This Row],[Fecha de nac]]="","",IF(Tabla1[[#This Row],[Fecha Finalización]] &gt;=TODAY(), DATEDIF(Tabla1[[#This Row],[Fecha de nac]],TODAY(),"y"), ROUNDDOWN((Tabla1[[#This Row],[Fecha Finalización]] -Tabla1[[#This Row],[Fecha de nac]])/365,0)))</f>
        <v/>
      </c>
      <c r="O253" s="163"/>
      <c r="P253" s="34"/>
      <c r="Q253" s="67"/>
      <c r="R253" s="67"/>
      <c r="S253" s="67"/>
      <c r="T253" s="67"/>
      <c r="U253" s="234" t="str">
        <f>IF(F253="","",Tabla1[[#This Row],[Fecha Inicio grupo]]+3*7-7)</f>
        <v/>
      </c>
      <c r="V253" s="235" t="str">
        <f>IF(F253="","",EDATE(Tabla1[[#This Row],[Fecha Inicio grupo]],3))</f>
        <v/>
      </c>
      <c r="W253" s="29"/>
      <c r="X253" s="29"/>
      <c r="Y253" s="72"/>
      <c r="Z253" s="72"/>
      <c r="AA253" s="72"/>
      <c r="AB253" s="72"/>
      <c r="AC253" s="72"/>
      <c r="AD253" s="72"/>
      <c r="AE253" s="72"/>
      <c r="AF253" s="72"/>
      <c r="AG253" s="72"/>
      <c r="AH253" s="72"/>
      <c r="AI253" s="72"/>
      <c r="AJ253" s="72"/>
      <c r="AK253" s="72"/>
      <c r="AL253" s="72"/>
      <c r="AM253" s="72"/>
      <c r="AN253" s="72"/>
      <c r="AO253" s="139"/>
      <c r="AP253" s="236" t="str">
        <f>IF(F253="","",IFERROR(VLOOKUP(SUBSTITUTE(SUBSTITUTE(Tabla1[[#This Row],[Uso Sistemas]],"T","P"),"N","F"),Parámetros!$M$2:$N$17,2,0),"Completar hasta 3ra sem. para evaluar a Probacionista"))</f>
        <v/>
      </c>
      <c r="AQ253" s="39"/>
      <c r="AR253" s="39"/>
      <c r="AS253" s="39"/>
      <c r="AT253" s="28"/>
      <c r="AU253" s="55"/>
      <c r="AV253" s="55"/>
      <c r="AW253" s="55"/>
      <c r="AX253" s="238" t="str">
        <f>IF(V253="","",EOMONTH(EDATE(Tabla1[[#This Row],[Fecha Finalización]],2),0))</f>
        <v/>
      </c>
      <c r="AY253" s="39"/>
      <c r="AZ253" s="239" t="str">
        <f>IF(V253="","",EOMONTH(EDATE(Tabla1[[#This Row],[Fecha Finalización]],3),0))</f>
        <v/>
      </c>
      <c r="BA253" s="39"/>
      <c r="BB253" s="39"/>
      <c r="BC253" s="229"/>
      <c r="BD253" s="227" t="str">
        <f>IF(F253="","",Tabla1[[#This Row],[sem 01]]&amp;Tabla1[[#This Row],[sem 02]]&amp;Tabla1[[#This Row],[sem 03]])</f>
        <v/>
      </c>
      <c r="BE253" s="228" t="str">
        <f>IF(TRIM(F253)="","",$B$1&amp;"-"&amp;SUBSTITUTE(Tabla1[[#This Row],[Mes Inscrito]]," ","")&amp;"-"&amp;SUBSTITUTE(Tabla1[[#This Row],[Dia de clases Inscrito]]," ","")&amp;"-"&amp;SUBSTITUTE(Tabla1[[#This Row],[Horario Inscrito]]," ","")&amp;"-"&amp;Tabla1[[#This Row],[Fecha Inicio grupo]])</f>
        <v/>
      </c>
      <c r="BF253" s="241" t="str">
        <f>IF(F253="","",Tabla1[[#This Row],[Curso]])</f>
        <v/>
      </c>
      <c r="BG253" s="242" t="str">
        <f>+IF(TRIM(F253)="","",$B$1&amp;"-"&amp;TRIM(Tabla1[[#This Row],[Mes Inscrito]])&amp;"-"&amp;TRIM(Tabla1[[#This Row],[Dia de clases Inscrito]])&amp;"-"&amp;TRIM(Tabla1[[#This Row],[Horario Inscrito]])&amp;"-"&amp;TRIM(Tabla1[[#This Row],[Fecha Inicio grupo]])&amp;"-"&amp;TRIM(Tabla1[[#This Row],[Tipo Incrito]]))</f>
        <v/>
      </c>
      <c r="BH253" s="299" t="str">
        <f>IF(F253="","",OR(IFERROR(SEARCH("CG",Tabla1[[#This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3" s="300" t="str">
        <f>IF(F253&lt;&gt;"",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3" s="300" t="str">
        <f>IF(F253&lt;&gt;"",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3" s="300" t="str">
        <f>IF(Tabla1[[#This Row],[Fecha Inicio grupo]]="","",IFERROR(VLOOKUP(Tabla1[[#This Row],[Mes de Alta como miembro]],Parámetros!$AM$2:$AN$16,2,0),"01/01/1900"))</f>
        <v/>
      </c>
    </row>
    <row r="254" spans="1:63" ht="14.45">
      <c r="A254" s="68">
        <v>247</v>
      </c>
      <c r="B254" s="29"/>
      <c r="C254" s="34"/>
      <c r="D254" s="42"/>
      <c r="E254" s="64"/>
      <c r="F254" s="45"/>
      <c r="G254" s="45"/>
      <c r="H254" s="158"/>
      <c r="I254" s="42"/>
      <c r="J254" s="28"/>
      <c r="K254" s="69"/>
      <c r="L254" s="68"/>
      <c r="M254" s="46"/>
      <c r="N254" s="232" t="str">
        <f ca="1">IF(Tabla1[[#This Row],[Fecha de nac]]="","",IF(Tabla1[[#This Row],[Fecha Finalización]] &gt;=TODAY(), DATEDIF(Tabla1[[#This Row],[Fecha de nac]],TODAY(),"y"), ROUNDDOWN((Tabla1[[#This Row],[Fecha Finalización]] -Tabla1[[#This Row],[Fecha de nac]])/365,0)))</f>
        <v/>
      </c>
      <c r="O254" s="163"/>
      <c r="P254" s="34"/>
      <c r="Q254" s="67"/>
      <c r="R254" s="67"/>
      <c r="S254" s="67"/>
      <c r="T254" s="67"/>
      <c r="U254" s="234" t="str">
        <f>IF(F254="","",Tabla1[[#This Row],[Fecha Inicio grupo]]+3*7-7)</f>
        <v/>
      </c>
      <c r="V254" s="235" t="str">
        <f>IF(F254="","",EDATE(Tabla1[[#This Row],[Fecha Inicio grupo]],3))</f>
        <v/>
      </c>
      <c r="W254" s="29"/>
      <c r="X254" s="29"/>
      <c r="Y254" s="72"/>
      <c r="Z254" s="72"/>
      <c r="AA254" s="72"/>
      <c r="AB254" s="72"/>
      <c r="AC254" s="72"/>
      <c r="AD254" s="72"/>
      <c r="AE254" s="72"/>
      <c r="AF254" s="72"/>
      <c r="AG254" s="72"/>
      <c r="AH254" s="72"/>
      <c r="AI254" s="72"/>
      <c r="AJ254" s="72"/>
      <c r="AK254" s="72"/>
      <c r="AL254" s="72"/>
      <c r="AM254" s="72"/>
      <c r="AN254" s="72"/>
      <c r="AO254" s="139"/>
      <c r="AP254" s="236" t="str">
        <f>IF(F254="","",IFERROR(VLOOKUP(SUBSTITUTE(SUBSTITUTE(Tabla1[[#This Row],[Uso Sistemas]],"T","P"),"N","F"),Parámetros!$M$2:$N$17,2,0),"Completar hasta 3ra sem. para evaluar a Probacionista"))</f>
        <v/>
      </c>
      <c r="AQ254" s="39"/>
      <c r="AR254" s="39"/>
      <c r="AS254" s="39"/>
      <c r="AT254" s="28"/>
      <c r="AU254" s="55"/>
      <c r="AV254" s="55"/>
      <c r="AW254" s="55"/>
      <c r="AX254" s="238" t="str">
        <f>IF(V254="","",EOMONTH(EDATE(Tabla1[[#This Row],[Fecha Finalización]],2),0))</f>
        <v/>
      </c>
      <c r="AY254" s="39"/>
      <c r="AZ254" s="239" t="str">
        <f>IF(V254="","",EOMONTH(EDATE(Tabla1[[#This Row],[Fecha Finalización]],3),0))</f>
        <v/>
      </c>
      <c r="BA254" s="39"/>
      <c r="BB254" s="39"/>
      <c r="BC254" s="229"/>
      <c r="BD254" s="227" t="str">
        <f>IF(F254="","",Tabla1[[#This Row],[sem 01]]&amp;Tabla1[[#This Row],[sem 02]]&amp;Tabla1[[#This Row],[sem 03]])</f>
        <v/>
      </c>
      <c r="BE254" s="228" t="str">
        <f>IF(TRIM(F254)="","",$B$1&amp;"-"&amp;SUBSTITUTE(Tabla1[[#This Row],[Mes Inscrito]]," ","")&amp;"-"&amp;SUBSTITUTE(Tabla1[[#This Row],[Dia de clases Inscrito]]," ","")&amp;"-"&amp;SUBSTITUTE(Tabla1[[#This Row],[Horario Inscrito]]," ","")&amp;"-"&amp;Tabla1[[#This Row],[Fecha Inicio grupo]])</f>
        <v/>
      </c>
      <c r="BF254" s="241" t="str">
        <f>IF(F254="","",Tabla1[[#This Row],[Curso]])</f>
        <v/>
      </c>
      <c r="BG254" s="242" t="str">
        <f>+IF(TRIM(F254)="","",$B$1&amp;"-"&amp;TRIM(Tabla1[[#This Row],[Mes Inscrito]])&amp;"-"&amp;TRIM(Tabla1[[#This Row],[Dia de clases Inscrito]])&amp;"-"&amp;TRIM(Tabla1[[#This Row],[Horario Inscrito]])&amp;"-"&amp;TRIM(Tabla1[[#This Row],[Fecha Inicio grupo]])&amp;"-"&amp;TRIM(Tabla1[[#This Row],[Tipo Incrito]]))</f>
        <v/>
      </c>
      <c r="BH254" s="299" t="str">
        <f>IF(F254="","",OR(IFERROR(SEARCH("CG",Tabla1[[#This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4" s="300" t="str">
        <f>IF(F254&lt;&gt;"",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4" s="300" t="str">
        <f>IF(F254&lt;&gt;"",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4" s="300" t="str">
        <f>IF(Tabla1[[#This Row],[Fecha Inicio grupo]]="","",IFERROR(VLOOKUP(Tabla1[[#This Row],[Mes de Alta como miembro]],Parámetros!$AM$2:$AN$16,2,0),"01/01/1900"))</f>
        <v/>
      </c>
    </row>
    <row r="255" spans="1:63" ht="14.45">
      <c r="A255" s="68">
        <v>248</v>
      </c>
      <c r="B255" s="29"/>
      <c r="C255" s="34"/>
      <c r="D255" s="42"/>
      <c r="E255" s="64"/>
      <c r="F255" s="45"/>
      <c r="G255" s="45"/>
      <c r="H255" s="158"/>
      <c r="I255" s="42"/>
      <c r="J255" s="28"/>
      <c r="K255" s="69"/>
      <c r="L255" s="68"/>
      <c r="M255" s="46"/>
      <c r="N255" s="232" t="str">
        <f ca="1">IF(Tabla1[[#This Row],[Fecha de nac]]="","",IF(Tabla1[[#This Row],[Fecha Finalización]] &gt;=TODAY(), DATEDIF(Tabla1[[#This Row],[Fecha de nac]],TODAY(),"y"), ROUNDDOWN((Tabla1[[#This Row],[Fecha Finalización]] -Tabla1[[#This Row],[Fecha de nac]])/365,0)))</f>
        <v/>
      </c>
      <c r="O255" s="163"/>
      <c r="P255" s="34"/>
      <c r="Q255" s="67"/>
      <c r="R255" s="67"/>
      <c r="S255" s="67"/>
      <c r="T255" s="67"/>
      <c r="U255" s="234" t="str">
        <f>IF(F255="","",Tabla1[[#This Row],[Fecha Inicio grupo]]+3*7-7)</f>
        <v/>
      </c>
      <c r="V255" s="235" t="str">
        <f>IF(F255="","",EDATE(Tabla1[[#This Row],[Fecha Inicio grupo]],3))</f>
        <v/>
      </c>
      <c r="W255" s="29"/>
      <c r="X255" s="29"/>
      <c r="Y255" s="72"/>
      <c r="Z255" s="72"/>
      <c r="AA255" s="72"/>
      <c r="AB255" s="72"/>
      <c r="AC255" s="72"/>
      <c r="AD255" s="72"/>
      <c r="AE255" s="72"/>
      <c r="AF255" s="72"/>
      <c r="AG255" s="72"/>
      <c r="AH255" s="72"/>
      <c r="AI255" s="72"/>
      <c r="AJ255" s="72"/>
      <c r="AK255" s="72"/>
      <c r="AL255" s="72"/>
      <c r="AM255" s="72"/>
      <c r="AN255" s="72"/>
      <c r="AO255" s="139"/>
      <c r="AP255" s="236" t="str">
        <f>IF(F255="","",IFERROR(VLOOKUP(SUBSTITUTE(SUBSTITUTE(Tabla1[[#This Row],[Uso Sistemas]],"T","P"),"N","F"),Parámetros!$M$2:$N$17,2,0),"Completar hasta 3ra sem. para evaluar a Probacionista"))</f>
        <v/>
      </c>
      <c r="AQ255" s="39"/>
      <c r="AR255" s="39"/>
      <c r="AS255" s="39"/>
      <c r="AT255" s="28"/>
      <c r="AU255" s="55"/>
      <c r="AV255" s="55"/>
      <c r="AW255" s="55"/>
      <c r="AX255" s="238" t="str">
        <f>IF(V255="","",EOMONTH(EDATE(Tabla1[[#This Row],[Fecha Finalización]],2),0))</f>
        <v/>
      </c>
      <c r="AY255" s="39"/>
      <c r="AZ255" s="239" t="str">
        <f>IF(V255="","",EOMONTH(EDATE(Tabla1[[#This Row],[Fecha Finalización]],3),0))</f>
        <v/>
      </c>
      <c r="BA255" s="39"/>
      <c r="BB255" s="39"/>
      <c r="BC255" s="229"/>
      <c r="BD255" s="227" t="str">
        <f>IF(F255="","",Tabla1[[#This Row],[sem 01]]&amp;Tabla1[[#This Row],[sem 02]]&amp;Tabla1[[#This Row],[sem 03]])</f>
        <v/>
      </c>
      <c r="BE255" s="228" t="str">
        <f>IF(TRIM(F255)="","",$B$1&amp;"-"&amp;SUBSTITUTE(Tabla1[[#This Row],[Mes Inscrito]]," ","")&amp;"-"&amp;SUBSTITUTE(Tabla1[[#This Row],[Dia de clases Inscrito]]," ","")&amp;"-"&amp;SUBSTITUTE(Tabla1[[#This Row],[Horario Inscrito]]," ","")&amp;"-"&amp;Tabla1[[#This Row],[Fecha Inicio grupo]])</f>
        <v/>
      </c>
      <c r="BF255" s="241" t="str">
        <f>IF(F255="","",Tabla1[[#This Row],[Curso]])</f>
        <v/>
      </c>
      <c r="BG255" s="242" t="str">
        <f>+IF(TRIM(F255)="","",$B$1&amp;"-"&amp;TRIM(Tabla1[[#This Row],[Mes Inscrito]])&amp;"-"&amp;TRIM(Tabla1[[#This Row],[Dia de clases Inscrito]])&amp;"-"&amp;TRIM(Tabla1[[#This Row],[Horario Inscrito]])&amp;"-"&amp;TRIM(Tabla1[[#This Row],[Fecha Inicio grupo]])&amp;"-"&amp;TRIM(Tabla1[[#This Row],[Tipo Incrito]]))</f>
        <v/>
      </c>
      <c r="BH255" s="299" t="str">
        <f>IF(F255="","",OR(IFERROR(SEARCH("CG",Tabla1[[#This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5" s="300" t="str">
        <f>IF(F255&lt;&gt;"",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5" s="300" t="str">
        <f>IF(F255&lt;&gt;"",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5" s="300" t="str">
        <f>IF(Tabla1[[#This Row],[Fecha Inicio grupo]]="","",IFERROR(VLOOKUP(Tabla1[[#This Row],[Mes de Alta como miembro]],Parámetros!$AM$2:$AN$16,2,0),"01/01/1900"))</f>
        <v/>
      </c>
    </row>
    <row r="256" spans="1:63" ht="14.45">
      <c r="A256" s="68">
        <v>249</v>
      </c>
      <c r="B256" s="29"/>
      <c r="C256" s="34"/>
      <c r="D256" s="42"/>
      <c r="E256" s="64"/>
      <c r="F256" s="45"/>
      <c r="G256" s="45"/>
      <c r="H256" s="158"/>
      <c r="I256" s="42"/>
      <c r="J256" s="28"/>
      <c r="K256" s="69"/>
      <c r="L256" s="68"/>
      <c r="M256" s="46"/>
      <c r="N256" s="232" t="str">
        <f ca="1">IF(Tabla1[[#This Row],[Fecha de nac]]="","",IF(Tabla1[[#This Row],[Fecha Finalización]] &gt;=TODAY(), DATEDIF(Tabla1[[#This Row],[Fecha de nac]],TODAY(),"y"), ROUNDDOWN((Tabla1[[#This Row],[Fecha Finalización]] -Tabla1[[#This Row],[Fecha de nac]])/365,0)))</f>
        <v/>
      </c>
      <c r="O256" s="163"/>
      <c r="P256" s="34"/>
      <c r="Q256" s="67"/>
      <c r="R256" s="67"/>
      <c r="S256" s="67"/>
      <c r="T256" s="67"/>
      <c r="U256" s="234" t="str">
        <f>IF(F256="","",Tabla1[[#This Row],[Fecha Inicio grupo]]+3*7-7)</f>
        <v/>
      </c>
      <c r="V256" s="235" t="str">
        <f>IF(F256="","",EDATE(Tabla1[[#This Row],[Fecha Inicio grupo]],3))</f>
        <v/>
      </c>
      <c r="W256" s="29"/>
      <c r="X256" s="29"/>
      <c r="Y256" s="72"/>
      <c r="Z256" s="72"/>
      <c r="AA256" s="72"/>
      <c r="AB256" s="72"/>
      <c r="AC256" s="72"/>
      <c r="AD256" s="72"/>
      <c r="AE256" s="72"/>
      <c r="AF256" s="72"/>
      <c r="AG256" s="72"/>
      <c r="AH256" s="72"/>
      <c r="AI256" s="72"/>
      <c r="AJ256" s="72"/>
      <c r="AK256" s="72"/>
      <c r="AL256" s="72"/>
      <c r="AM256" s="72"/>
      <c r="AN256" s="72"/>
      <c r="AO256" s="139"/>
      <c r="AP256" s="236" t="str">
        <f>IF(F256="","",IFERROR(VLOOKUP(SUBSTITUTE(SUBSTITUTE(Tabla1[[#This Row],[Uso Sistemas]],"T","P"),"N","F"),Parámetros!$M$2:$N$17,2,0),"Completar hasta 3ra sem. para evaluar a Probacionista"))</f>
        <v/>
      </c>
      <c r="AQ256" s="39"/>
      <c r="AR256" s="39"/>
      <c r="AS256" s="39"/>
      <c r="AT256" s="28"/>
      <c r="AU256" s="55"/>
      <c r="AV256" s="55"/>
      <c r="AW256" s="55"/>
      <c r="AX256" s="238" t="str">
        <f>IF(V256="","",EOMONTH(EDATE(Tabla1[[#This Row],[Fecha Finalización]],2),0))</f>
        <v/>
      </c>
      <c r="AY256" s="39"/>
      <c r="AZ256" s="239" t="str">
        <f>IF(V256="","",EOMONTH(EDATE(Tabla1[[#This Row],[Fecha Finalización]],3),0))</f>
        <v/>
      </c>
      <c r="BA256" s="39"/>
      <c r="BB256" s="39"/>
      <c r="BC256" s="229"/>
      <c r="BD256" s="227" t="str">
        <f>IF(F256="","",Tabla1[[#This Row],[sem 01]]&amp;Tabla1[[#This Row],[sem 02]]&amp;Tabla1[[#This Row],[sem 03]])</f>
        <v/>
      </c>
      <c r="BE256" s="228" t="str">
        <f>IF(TRIM(F256)="","",$B$1&amp;"-"&amp;SUBSTITUTE(Tabla1[[#This Row],[Mes Inscrito]]," ","")&amp;"-"&amp;SUBSTITUTE(Tabla1[[#This Row],[Dia de clases Inscrito]]," ","")&amp;"-"&amp;SUBSTITUTE(Tabla1[[#This Row],[Horario Inscrito]]," ","")&amp;"-"&amp;Tabla1[[#This Row],[Fecha Inicio grupo]])</f>
        <v/>
      </c>
      <c r="BF256" s="241" t="str">
        <f>IF(F256="","",Tabla1[[#This Row],[Curso]])</f>
        <v/>
      </c>
      <c r="BG256" s="242" t="str">
        <f>+IF(TRIM(F256)="","",$B$1&amp;"-"&amp;TRIM(Tabla1[[#This Row],[Mes Inscrito]])&amp;"-"&amp;TRIM(Tabla1[[#This Row],[Dia de clases Inscrito]])&amp;"-"&amp;TRIM(Tabla1[[#This Row],[Horario Inscrito]])&amp;"-"&amp;TRIM(Tabla1[[#This Row],[Fecha Inicio grupo]])&amp;"-"&amp;TRIM(Tabla1[[#This Row],[Tipo Incrito]]))</f>
        <v/>
      </c>
      <c r="BH256" s="299" t="str">
        <f>IF(F256="","",OR(IFERROR(SEARCH("CG",Tabla1[[#This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6" s="300" t="str">
        <f>IF(F256&lt;&gt;"",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6" s="300" t="str">
        <f>IF(F256&lt;&gt;"",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6" s="300" t="str">
        <f>IF(Tabla1[[#This Row],[Fecha Inicio grupo]]="","",IFERROR(VLOOKUP(Tabla1[[#This Row],[Mes de Alta como miembro]],Parámetros!$AM$2:$AN$16,2,0),"01/01/1900"))</f>
        <v/>
      </c>
    </row>
    <row r="257" spans="1:63" ht="14.45">
      <c r="A257" s="68">
        <v>250</v>
      </c>
      <c r="B257" s="29"/>
      <c r="C257" s="34"/>
      <c r="D257" s="42"/>
      <c r="E257" s="64"/>
      <c r="F257" s="45"/>
      <c r="G257" s="45"/>
      <c r="H257" s="158"/>
      <c r="I257" s="42"/>
      <c r="J257" s="28"/>
      <c r="K257" s="69"/>
      <c r="L257" s="68"/>
      <c r="M257" s="46"/>
      <c r="N257" s="232" t="str">
        <f ca="1">IF(Tabla1[[#This Row],[Fecha de nac]]="","",IF(Tabla1[[#This Row],[Fecha Finalización]] &gt;=TODAY(), DATEDIF(Tabla1[[#This Row],[Fecha de nac]],TODAY(),"y"), ROUNDDOWN((Tabla1[[#This Row],[Fecha Finalización]] -Tabla1[[#This Row],[Fecha de nac]])/365,0)))</f>
        <v/>
      </c>
      <c r="O257" s="163"/>
      <c r="P257" s="34"/>
      <c r="Q257" s="67"/>
      <c r="R257" s="67"/>
      <c r="S257" s="67"/>
      <c r="T257" s="67"/>
      <c r="U257" s="234" t="str">
        <f>IF(F257="","",Tabla1[[#This Row],[Fecha Inicio grupo]]+3*7-7)</f>
        <v/>
      </c>
      <c r="V257" s="235" t="str">
        <f>IF(F257="","",EDATE(Tabla1[[#This Row],[Fecha Inicio grupo]],3))</f>
        <v/>
      </c>
      <c r="W257" s="29"/>
      <c r="X257" s="29"/>
      <c r="Y257" s="72"/>
      <c r="Z257" s="72"/>
      <c r="AA257" s="72"/>
      <c r="AB257" s="72"/>
      <c r="AC257" s="72"/>
      <c r="AD257" s="72"/>
      <c r="AE257" s="72"/>
      <c r="AF257" s="72"/>
      <c r="AG257" s="72"/>
      <c r="AH257" s="72"/>
      <c r="AI257" s="72"/>
      <c r="AJ257" s="72"/>
      <c r="AK257" s="72"/>
      <c r="AL257" s="72"/>
      <c r="AM257" s="72"/>
      <c r="AN257" s="72"/>
      <c r="AO257" s="139"/>
      <c r="AP257" s="236" t="str">
        <f>IF(F257="","",IFERROR(VLOOKUP(SUBSTITUTE(SUBSTITUTE(Tabla1[[#This Row],[Uso Sistemas]],"T","P"),"N","F"),Parámetros!$M$2:$N$17,2,0),"Completar hasta 3ra sem. para evaluar a Probacionista"))</f>
        <v/>
      </c>
      <c r="AQ257" s="39"/>
      <c r="AR257" s="39"/>
      <c r="AS257" s="39"/>
      <c r="AT257" s="28"/>
      <c r="AU257" s="55"/>
      <c r="AV257" s="55"/>
      <c r="AW257" s="55"/>
      <c r="AX257" s="238" t="str">
        <f>IF(V257="","",EOMONTH(EDATE(Tabla1[[#This Row],[Fecha Finalización]],2),0))</f>
        <v/>
      </c>
      <c r="AY257" s="39"/>
      <c r="AZ257" s="239" t="str">
        <f>IF(V257="","",EOMONTH(EDATE(Tabla1[[#This Row],[Fecha Finalización]],3),0))</f>
        <v/>
      </c>
      <c r="BA257" s="39"/>
      <c r="BB257" s="39"/>
      <c r="BC257" s="229"/>
      <c r="BD257" s="227" t="str">
        <f>IF(F257="","",Tabla1[[#This Row],[sem 01]]&amp;Tabla1[[#This Row],[sem 02]]&amp;Tabla1[[#This Row],[sem 03]])</f>
        <v/>
      </c>
      <c r="BE257" s="228" t="str">
        <f>IF(TRIM(F257)="","",$B$1&amp;"-"&amp;SUBSTITUTE(Tabla1[[#This Row],[Mes Inscrito]]," ","")&amp;"-"&amp;SUBSTITUTE(Tabla1[[#This Row],[Dia de clases Inscrito]]," ","")&amp;"-"&amp;SUBSTITUTE(Tabla1[[#This Row],[Horario Inscrito]]," ","")&amp;"-"&amp;Tabla1[[#This Row],[Fecha Inicio grupo]])</f>
        <v/>
      </c>
      <c r="BF257" s="241" t="str">
        <f>IF(F257="","",Tabla1[[#This Row],[Curso]])</f>
        <v/>
      </c>
      <c r="BG257" s="242" t="str">
        <f>+IF(TRIM(F257)="","",$B$1&amp;"-"&amp;TRIM(Tabla1[[#This Row],[Mes Inscrito]])&amp;"-"&amp;TRIM(Tabla1[[#This Row],[Dia de clases Inscrito]])&amp;"-"&amp;TRIM(Tabla1[[#This Row],[Horario Inscrito]])&amp;"-"&amp;TRIM(Tabla1[[#This Row],[Fecha Inicio grupo]])&amp;"-"&amp;TRIM(Tabla1[[#This Row],[Tipo Incrito]]))</f>
        <v/>
      </c>
      <c r="BH257" s="299" t="str">
        <f>IF(F257="","",OR(IFERROR(SEARCH("CG",Tabla1[[#This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7" s="300" t="str">
        <f>IF(F257&lt;&gt;"",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7" s="300" t="str">
        <f>IF(F257&lt;&gt;"",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7" s="300" t="str">
        <f>IF(Tabla1[[#This Row],[Fecha Inicio grupo]]="","",IFERROR(VLOOKUP(Tabla1[[#This Row],[Mes de Alta como miembro]],Parámetros!$AM$2:$AN$16,2,0),"01/01/1900"))</f>
        <v/>
      </c>
    </row>
    <row r="258" spans="1:63" ht="14.45">
      <c r="A258" s="68">
        <v>251</v>
      </c>
      <c r="B258" s="29"/>
      <c r="C258" s="34"/>
      <c r="D258" s="42"/>
      <c r="E258" s="64"/>
      <c r="F258" s="45"/>
      <c r="G258" s="45"/>
      <c r="H258" s="158"/>
      <c r="I258" s="42"/>
      <c r="J258" s="28"/>
      <c r="K258" s="69"/>
      <c r="L258" s="68"/>
      <c r="M258" s="46"/>
      <c r="N258" s="232" t="str">
        <f ca="1">IF(Tabla1[[#This Row],[Fecha de nac]]="","",IF(Tabla1[[#This Row],[Fecha Finalización]] &gt;=TODAY(), DATEDIF(Tabla1[[#This Row],[Fecha de nac]],TODAY(),"y"), ROUNDDOWN((Tabla1[[#This Row],[Fecha Finalización]] -Tabla1[[#This Row],[Fecha de nac]])/365,0)))</f>
        <v/>
      </c>
      <c r="O258" s="163"/>
      <c r="P258" s="34"/>
      <c r="Q258" s="67"/>
      <c r="R258" s="67"/>
      <c r="S258" s="67"/>
      <c r="T258" s="67"/>
      <c r="U258" s="234" t="str">
        <f>IF(F258="","",Tabla1[[#This Row],[Fecha Inicio grupo]]+3*7-7)</f>
        <v/>
      </c>
      <c r="V258" s="235" t="str">
        <f>IF(F258="","",EDATE(Tabla1[[#This Row],[Fecha Inicio grupo]],3))</f>
        <v/>
      </c>
      <c r="W258" s="29"/>
      <c r="X258" s="29"/>
      <c r="Y258" s="72"/>
      <c r="Z258" s="72"/>
      <c r="AA258" s="72"/>
      <c r="AB258" s="72"/>
      <c r="AC258" s="72"/>
      <c r="AD258" s="72"/>
      <c r="AE258" s="72"/>
      <c r="AF258" s="72"/>
      <c r="AG258" s="72"/>
      <c r="AH258" s="72"/>
      <c r="AI258" s="72"/>
      <c r="AJ258" s="72"/>
      <c r="AK258" s="72"/>
      <c r="AL258" s="72"/>
      <c r="AM258" s="72"/>
      <c r="AN258" s="72"/>
      <c r="AO258" s="139"/>
      <c r="AP258" s="236" t="str">
        <f>IF(F258="","",IFERROR(VLOOKUP(SUBSTITUTE(SUBSTITUTE(Tabla1[[#This Row],[Uso Sistemas]],"T","P"),"N","F"),Parámetros!$M$2:$N$17,2,0),"Completar hasta 3ra sem. para evaluar a Probacionista"))</f>
        <v/>
      </c>
      <c r="AQ258" s="39"/>
      <c r="AR258" s="39"/>
      <c r="AS258" s="39"/>
      <c r="AT258" s="28"/>
      <c r="AU258" s="55"/>
      <c r="AV258" s="55"/>
      <c r="AW258" s="55"/>
      <c r="AX258" s="238" t="str">
        <f>IF(V258="","",EOMONTH(EDATE(Tabla1[[#This Row],[Fecha Finalización]],2),0))</f>
        <v/>
      </c>
      <c r="AY258" s="39"/>
      <c r="AZ258" s="239" t="str">
        <f>IF(V258="","",EOMONTH(EDATE(Tabla1[[#This Row],[Fecha Finalización]],3),0))</f>
        <v/>
      </c>
      <c r="BA258" s="39"/>
      <c r="BB258" s="39"/>
      <c r="BC258" s="229"/>
      <c r="BD258" s="227" t="str">
        <f>IF(F258="","",Tabla1[[#This Row],[sem 01]]&amp;Tabla1[[#This Row],[sem 02]]&amp;Tabla1[[#This Row],[sem 03]])</f>
        <v/>
      </c>
      <c r="BE258" s="228" t="str">
        <f>IF(TRIM(F258)="","",$B$1&amp;"-"&amp;SUBSTITUTE(Tabla1[[#This Row],[Mes Inscrito]]," ","")&amp;"-"&amp;SUBSTITUTE(Tabla1[[#This Row],[Dia de clases Inscrito]]," ","")&amp;"-"&amp;SUBSTITUTE(Tabla1[[#This Row],[Horario Inscrito]]," ","")&amp;"-"&amp;Tabla1[[#This Row],[Fecha Inicio grupo]])</f>
        <v/>
      </c>
      <c r="BF258" s="241" t="str">
        <f>IF(F258="","",Tabla1[[#This Row],[Curso]])</f>
        <v/>
      </c>
      <c r="BG258" s="242" t="str">
        <f>+IF(TRIM(F258)="","",$B$1&amp;"-"&amp;TRIM(Tabla1[[#This Row],[Mes Inscrito]])&amp;"-"&amp;TRIM(Tabla1[[#This Row],[Dia de clases Inscrito]])&amp;"-"&amp;TRIM(Tabla1[[#This Row],[Horario Inscrito]])&amp;"-"&amp;TRIM(Tabla1[[#This Row],[Fecha Inicio grupo]])&amp;"-"&amp;TRIM(Tabla1[[#This Row],[Tipo Incrito]]))</f>
        <v/>
      </c>
      <c r="BH258" s="299" t="str">
        <f>IF(F258="","",OR(IFERROR(SEARCH("CG",Tabla1[[#This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8" s="300" t="str">
        <f>IF(F258&lt;&gt;"",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8" s="300" t="str">
        <f>IF(F258&lt;&gt;"",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8" s="300" t="str">
        <f>IF(Tabla1[[#This Row],[Fecha Inicio grupo]]="","",IFERROR(VLOOKUP(Tabla1[[#This Row],[Mes de Alta como miembro]],Parámetros!$AM$2:$AN$16,2,0),"01/01/1900"))</f>
        <v/>
      </c>
    </row>
    <row r="259" spans="1:63" ht="14.45">
      <c r="A259" s="68">
        <v>252</v>
      </c>
      <c r="B259" s="29"/>
      <c r="C259" s="34"/>
      <c r="D259" s="42"/>
      <c r="E259" s="64"/>
      <c r="F259" s="45"/>
      <c r="G259" s="45"/>
      <c r="H259" s="158"/>
      <c r="I259" s="42"/>
      <c r="J259" s="28"/>
      <c r="K259" s="69"/>
      <c r="L259" s="68"/>
      <c r="M259" s="46"/>
      <c r="N259" s="232" t="str">
        <f ca="1">IF(Tabla1[[#This Row],[Fecha de nac]]="","",IF(Tabla1[[#This Row],[Fecha Finalización]] &gt;=TODAY(), DATEDIF(Tabla1[[#This Row],[Fecha de nac]],TODAY(),"y"), ROUNDDOWN((Tabla1[[#This Row],[Fecha Finalización]] -Tabla1[[#This Row],[Fecha de nac]])/365,0)))</f>
        <v/>
      </c>
      <c r="O259" s="163"/>
      <c r="P259" s="34"/>
      <c r="Q259" s="67"/>
      <c r="R259" s="67"/>
      <c r="S259" s="67"/>
      <c r="T259" s="67"/>
      <c r="U259" s="234" t="str">
        <f>IF(F259="","",Tabla1[[#This Row],[Fecha Inicio grupo]]+3*7-7)</f>
        <v/>
      </c>
      <c r="V259" s="235" t="str">
        <f>IF(F259="","",EDATE(Tabla1[[#This Row],[Fecha Inicio grupo]],3))</f>
        <v/>
      </c>
      <c r="W259" s="29"/>
      <c r="X259" s="29"/>
      <c r="Y259" s="72"/>
      <c r="Z259" s="72"/>
      <c r="AA259" s="72"/>
      <c r="AB259" s="72"/>
      <c r="AC259" s="72"/>
      <c r="AD259" s="72"/>
      <c r="AE259" s="72"/>
      <c r="AF259" s="72"/>
      <c r="AG259" s="72"/>
      <c r="AH259" s="72"/>
      <c r="AI259" s="72"/>
      <c r="AJ259" s="72"/>
      <c r="AK259" s="72"/>
      <c r="AL259" s="72"/>
      <c r="AM259" s="72"/>
      <c r="AN259" s="72"/>
      <c r="AO259" s="139"/>
      <c r="AP259" s="236" t="str">
        <f>IF(F259="","",IFERROR(VLOOKUP(SUBSTITUTE(SUBSTITUTE(Tabla1[[#This Row],[Uso Sistemas]],"T","P"),"N","F"),Parámetros!$M$2:$N$17,2,0),"Completar hasta 3ra sem. para evaluar a Probacionista"))</f>
        <v/>
      </c>
      <c r="AQ259" s="39"/>
      <c r="AR259" s="39"/>
      <c r="AS259" s="39"/>
      <c r="AT259" s="28"/>
      <c r="AU259" s="55"/>
      <c r="AV259" s="55"/>
      <c r="AW259" s="55"/>
      <c r="AX259" s="238" t="str">
        <f>IF(V259="","",EOMONTH(EDATE(Tabla1[[#This Row],[Fecha Finalización]],2),0))</f>
        <v/>
      </c>
      <c r="AY259" s="39"/>
      <c r="AZ259" s="239" t="str">
        <f>IF(V259="","",EOMONTH(EDATE(Tabla1[[#This Row],[Fecha Finalización]],3),0))</f>
        <v/>
      </c>
      <c r="BA259" s="39"/>
      <c r="BB259" s="39"/>
      <c r="BC259" s="229"/>
      <c r="BD259" s="227" t="str">
        <f>IF(F259="","",Tabla1[[#This Row],[sem 01]]&amp;Tabla1[[#This Row],[sem 02]]&amp;Tabla1[[#This Row],[sem 03]])</f>
        <v/>
      </c>
      <c r="BE259" s="228" t="str">
        <f>IF(TRIM(F259)="","",$B$1&amp;"-"&amp;SUBSTITUTE(Tabla1[[#This Row],[Mes Inscrito]]," ","")&amp;"-"&amp;SUBSTITUTE(Tabla1[[#This Row],[Dia de clases Inscrito]]," ","")&amp;"-"&amp;SUBSTITUTE(Tabla1[[#This Row],[Horario Inscrito]]," ","")&amp;"-"&amp;Tabla1[[#This Row],[Fecha Inicio grupo]])</f>
        <v/>
      </c>
      <c r="BF259" s="241" t="str">
        <f>IF(F259="","",Tabla1[[#This Row],[Curso]])</f>
        <v/>
      </c>
      <c r="BG259" s="242" t="str">
        <f>+IF(TRIM(F259)="","",$B$1&amp;"-"&amp;TRIM(Tabla1[[#This Row],[Mes Inscrito]])&amp;"-"&amp;TRIM(Tabla1[[#This Row],[Dia de clases Inscrito]])&amp;"-"&amp;TRIM(Tabla1[[#This Row],[Horario Inscrito]])&amp;"-"&amp;TRIM(Tabla1[[#This Row],[Fecha Inicio grupo]])&amp;"-"&amp;TRIM(Tabla1[[#This Row],[Tipo Incrito]]))</f>
        <v/>
      </c>
      <c r="BH259" s="299" t="str">
        <f>IF(F259="","",OR(IFERROR(SEARCH("CG",Tabla1[[#This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9" s="300" t="str">
        <f>IF(F259&lt;&gt;"",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9" s="300" t="str">
        <f>IF(F259&lt;&gt;"",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9" s="300" t="str">
        <f>IF(Tabla1[[#This Row],[Fecha Inicio grupo]]="","",IFERROR(VLOOKUP(Tabla1[[#This Row],[Mes de Alta como miembro]],Parámetros!$AM$2:$AN$16,2,0),"01/01/1900"))</f>
        <v/>
      </c>
    </row>
    <row r="260" spans="1:63" ht="14.45">
      <c r="A260" s="68">
        <v>253</v>
      </c>
      <c r="B260" s="29"/>
      <c r="C260" s="34"/>
      <c r="D260" s="42"/>
      <c r="E260" s="64"/>
      <c r="F260" s="45"/>
      <c r="G260" s="45"/>
      <c r="H260" s="158"/>
      <c r="I260" s="42"/>
      <c r="J260" s="28"/>
      <c r="K260" s="69"/>
      <c r="L260" s="68"/>
      <c r="M260" s="46"/>
      <c r="N260" s="232" t="str">
        <f ca="1">IF(Tabla1[[#This Row],[Fecha de nac]]="","",IF(Tabla1[[#This Row],[Fecha Finalización]] &gt;=TODAY(), DATEDIF(Tabla1[[#This Row],[Fecha de nac]],TODAY(),"y"), ROUNDDOWN((Tabla1[[#This Row],[Fecha Finalización]] -Tabla1[[#This Row],[Fecha de nac]])/365,0)))</f>
        <v/>
      </c>
      <c r="O260" s="163"/>
      <c r="P260" s="34"/>
      <c r="Q260" s="67"/>
      <c r="R260" s="67"/>
      <c r="S260" s="67"/>
      <c r="T260" s="67"/>
      <c r="U260" s="234" t="str">
        <f>IF(F260="","",Tabla1[[#This Row],[Fecha Inicio grupo]]+3*7-7)</f>
        <v/>
      </c>
      <c r="V260" s="235" t="str">
        <f>IF(F260="","",EDATE(Tabla1[[#This Row],[Fecha Inicio grupo]],3))</f>
        <v/>
      </c>
      <c r="W260" s="29"/>
      <c r="X260" s="29"/>
      <c r="Y260" s="72"/>
      <c r="Z260" s="72"/>
      <c r="AA260" s="72"/>
      <c r="AB260" s="72"/>
      <c r="AC260" s="72"/>
      <c r="AD260" s="72"/>
      <c r="AE260" s="72"/>
      <c r="AF260" s="72"/>
      <c r="AG260" s="72"/>
      <c r="AH260" s="72"/>
      <c r="AI260" s="72"/>
      <c r="AJ260" s="72"/>
      <c r="AK260" s="72"/>
      <c r="AL260" s="72"/>
      <c r="AM260" s="72"/>
      <c r="AN260" s="72"/>
      <c r="AO260" s="139"/>
      <c r="AP260" s="236" t="str">
        <f>IF(F260="","",IFERROR(VLOOKUP(SUBSTITUTE(SUBSTITUTE(Tabla1[[#This Row],[Uso Sistemas]],"T","P"),"N","F"),Parámetros!$M$2:$N$17,2,0),"Completar hasta 3ra sem. para evaluar a Probacionista"))</f>
        <v/>
      </c>
      <c r="AQ260" s="39"/>
      <c r="AR260" s="39"/>
      <c r="AS260" s="39"/>
      <c r="AT260" s="28"/>
      <c r="AU260" s="55"/>
      <c r="AV260" s="55"/>
      <c r="AW260" s="55"/>
      <c r="AX260" s="238" t="str">
        <f>IF(V260="","",EOMONTH(EDATE(Tabla1[[#This Row],[Fecha Finalización]],2),0))</f>
        <v/>
      </c>
      <c r="AY260" s="39"/>
      <c r="AZ260" s="239" t="str">
        <f>IF(V260="","",EOMONTH(EDATE(Tabla1[[#This Row],[Fecha Finalización]],3),0))</f>
        <v/>
      </c>
      <c r="BA260" s="39"/>
      <c r="BB260" s="39"/>
      <c r="BC260" s="229"/>
      <c r="BD260" s="227" t="str">
        <f>IF(F260="","",Tabla1[[#This Row],[sem 01]]&amp;Tabla1[[#This Row],[sem 02]]&amp;Tabla1[[#This Row],[sem 03]])</f>
        <v/>
      </c>
      <c r="BE260" s="228" t="str">
        <f>IF(TRIM(F260)="","",$B$1&amp;"-"&amp;SUBSTITUTE(Tabla1[[#This Row],[Mes Inscrito]]," ","")&amp;"-"&amp;SUBSTITUTE(Tabla1[[#This Row],[Dia de clases Inscrito]]," ","")&amp;"-"&amp;SUBSTITUTE(Tabla1[[#This Row],[Horario Inscrito]]," ","")&amp;"-"&amp;Tabla1[[#This Row],[Fecha Inicio grupo]])</f>
        <v/>
      </c>
      <c r="BF260" s="241" t="str">
        <f>IF(F260="","",Tabla1[[#This Row],[Curso]])</f>
        <v/>
      </c>
      <c r="BG260" s="242" t="str">
        <f>+IF(TRIM(F260)="","",$B$1&amp;"-"&amp;TRIM(Tabla1[[#This Row],[Mes Inscrito]])&amp;"-"&amp;TRIM(Tabla1[[#This Row],[Dia de clases Inscrito]])&amp;"-"&amp;TRIM(Tabla1[[#This Row],[Horario Inscrito]])&amp;"-"&amp;TRIM(Tabla1[[#This Row],[Fecha Inicio grupo]])&amp;"-"&amp;TRIM(Tabla1[[#This Row],[Tipo Incrito]]))</f>
        <v/>
      </c>
      <c r="BH260" s="299" t="str">
        <f>IF(F260="","",OR(IFERROR(SEARCH("CG",Tabla1[[#This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0" s="300" t="str">
        <f>IF(F260&lt;&gt;"",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0" s="300" t="str">
        <f>IF(F260&lt;&gt;"",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0" s="300" t="str">
        <f>IF(Tabla1[[#This Row],[Fecha Inicio grupo]]="","",IFERROR(VLOOKUP(Tabla1[[#This Row],[Mes de Alta como miembro]],Parámetros!$AM$2:$AN$16,2,0),"01/01/1900"))</f>
        <v/>
      </c>
    </row>
    <row r="261" spans="1:63" ht="14.45">
      <c r="A261" s="68">
        <v>254</v>
      </c>
      <c r="B261" s="29"/>
      <c r="C261" s="34"/>
      <c r="D261" s="42"/>
      <c r="E261" s="64"/>
      <c r="F261" s="45"/>
      <c r="G261" s="45"/>
      <c r="H261" s="158"/>
      <c r="I261" s="42"/>
      <c r="J261" s="28"/>
      <c r="K261" s="69"/>
      <c r="L261" s="68"/>
      <c r="M261" s="46"/>
      <c r="N261" s="232" t="str">
        <f ca="1">IF(Tabla1[[#This Row],[Fecha de nac]]="","",IF(Tabla1[[#This Row],[Fecha Finalización]] &gt;=TODAY(), DATEDIF(Tabla1[[#This Row],[Fecha de nac]],TODAY(),"y"), ROUNDDOWN((Tabla1[[#This Row],[Fecha Finalización]] -Tabla1[[#This Row],[Fecha de nac]])/365,0)))</f>
        <v/>
      </c>
      <c r="O261" s="163"/>
      <c r="P261" s="34"/>
      <c r="Q261" s="67"/>
      <c r="R261" s="67"/>
      <c r="S261" s="67"/>
      <c r="T261" s="67"/>
      <c r="U261" s="234" t="str">
        <f>IF(F261="","",Tabla1[[#This Row],[Fecha Inicio grupo]]+3*7-7)</f>
        <v/>
      </c>
      <c r="V261" s="235" t="str">
        <f>IF(F261="","",EDATE(Tabla1[[#This Row],[Fecha Inicio grupo]],3))</f>
        <v/>
      </c>
      <c r="W261" s="29"/>
      <c r="X261" s="29"/>
      <c r="Y261" s="72"/>
      <c r="Z261" s="72"/>
      <c r="AA261" s="72"/>
      <c r="AB261" s="72"/>
      <c r="AC261" s="72"/>
      <c r="AD261" s="72"/>
      <c r="AE261" s="72"/>
      <c r="AF261" s="72"/>
      <c r="AG261" s="72"/>
      <c r="AH261" s="72"/>
      <c r="AI261" s="72"/>
      <c r="AJ261" s="72"/>
      <c r="AK261" s="72"/>
      <c r="AL261" s="72"/>
      <c r="AM261" s="72"/>
      <c r="AN261" s="72"/>
      <c r="AO261" s="139"/>
      <c r="AP261" s="236" t="str">
        <f>IF(F261="","",IFERROR(VLOOKUP(SUBSTITUTE(SUBSTITUTE(Tabla1[[#This Row],[Uso Sistemas]],"T","P"),"N","F"),Parámetros!$M$2:$N$17,2,0),"Completar hasta 3ra sem. para evaluar a Probacionista"))</f>
        <v/>
      </c>
      <c r="AQ261" s="39"/>
      <c r="AR261" s="39"/>
      <c r="AS261" s="39"/>
      <c r="AT261" s="28"/>
      <c r="AU261" s="55"/>
      <c r="AV261" s="55"/>
      <c r="AW261" s="55"/>
      <c r="AX261" s="238" t="str">
        <f>IF(V261="","",EOMONTH(EDATE(Tabla1[[#This Row],[Fecha Finalización]],2),0))</f>
        <v/>
      </c>
      <c r="AY261" s="39"/>
      <c r="AZ261" s="239" t="str">
        <f>IF(V261="","",EOMONTH(EDATE(Tabla1[[#This Row],[Fecha Finalización]],3),0))</f>
        <v/>
      </c>
      <c r="BA261" s="39"/>
      <c r="BB261" s="39"/>
      <c r="BC261" s="229"/>
      <c r="BD261" s="227" t="str">
        <f>IF(F261="","",Tabla1[[#This Row],[sem 01]]&amp;Tabla1[[#This Row],[sem 02]]&amp;Tabla1[[#This Row],[sem 03]])</f>
        <v/>
      </c>
      <c r="BE261" s="228" t="str">
        <f>IF(TRIM(F261)="","",$B$1&amp;"-"&amp;SUBSTITUTE(Tabla1[[#This Row],[Mes Inscrito]]," ","")&amp;"-"&amp;SUBSTITUTE(Tabla1[[#This Row],[Dia de clases Inscrito]]," ","")&amp;"-"&amp;SUBSTITUTE(Tabla1[[#This Row],[Horario Inscrito]]," ","")&amp;"-"&amp;Tabla1[[#This Row],[Fecha Inicio grupo]])</f>
        <v/>
      </c>
      <c r="BF261" s="241" t="str">
        <f>IF(F261="","",Tabla1[[#This Row],[Curso]])</f>
        <v/>
      </c>
      <c r="BG261" s="242" t="str">
        <f>+IF(TRIM(F261)="","",$B$1&amp;"-"&amp;TRIM(Tabla1[[#This Row],[Mes Inscrito]])&amp;"-"&amp;TRIM(Tabla1[[#This Row],[Dia de clases Inscrito]])&amp;"-"&amp;TRIM(Tabla1[[#This Row],[Horario Inscrito]])&amp;"-"&amp;TRIM(Tabla1[[#This Row],[Fecha Inicio grupo]])&amp;"-"&amp;TRIM(Tabla1[[#This Row],[Tipo Incrito]]))</f>
        <v/>
      </c>
      <c r="BH261" s="299" t="str">
        <f>IF(F261="","",OR(IFERROR(SEARCH("CG",Tabla1[[#This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1" s="300" t="str">
        <f>IF(F261&lt;&gt;"",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1" s="300" t="str">
        <f>IF(F261&lt;&gt;"",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1" s="300" t="str">
        <f>IF(Tabla1[[#This Row],[Fecha Inicio grupo]]="","",IFERROR(VLOOKUP(Tabla1[[#This Row],[Mes de Alta como miembro]],Parámetros!$AM$2:$AN$16,2,0),"01/01/1900"))</f>
        <v/>
      </c>
    </row>
    <row r="262" spans="1:63" ht="14.45">
      <c r="A262" s="68">
        <v>255</v>
      </c>
      <c r="B262" s="29"/>
      <c r="C262" s="34"/>
      <c r="D262" s="42"/>
      <c r="E262" s="64"/>
      <c r="F262" s="45"/>
      <c r="G262" s="45"/>
      <c r="H262" s="158"/>
      <c r="I262" s="42"/>
      <c r="J262" s="28"/>
      <c r="K262" s="69"/>
      <c r="L262" s="68"/>
      <c r="M262" s="46"/>
      <c r="N262" s="232" t="str">
        <f ca="1">IF(Tabla1[[#This Row],[Fecha de nac]]="","",IF(Tabla1[[#This Row],[Fecha Finalización]] &gt;=TODAY(), DATEDIF(Tabla1[[#This Row],[Fecha de nac]],TODAY(),"y"), ROUNDDOWN((Tabla1[[#This Row],[Fecha Finalización]] -Tabla1[[#This Row],[Fecha de nac]])/365,0)))</f>
        <v/>
      </c>
      <c r="O262" s="163"/>
      <c r="P262" s="34"/>
      <c r="Q262" s="67"/>
      <c r="R262" s="67"/>
      <c r="S262" s="67"/>
      <c r="T262" s="67"/>
      <c r="U262" s="234" t="str">
        <f>IF(F262="","",Tabla1[[#This Row],[Fecha Inicio grupo]]+3*7-7)</f>
        <v/>
      </c>
      <c r="V262" s="235" t="str">
        <f>IF(F262="","",EDATE(Tabla1[[#This Row],[Fecha Inicio grupo]],3))</f>
        <v/>
      </c>
      <c r="W262" s="29"/>
      <c r="X262" s="29"/>
      <c r="Y262" s="72"/>
      <c r="Z262" s="72"/>
      <c r="AA262" s="72"/>
      <c r="AB262" s="72"/>
      <c r="AC262" s="72"/>
      <c r="AD262" s="72"/>
      <c r="AE262" s="72"/>
      <c r="AF262" s="72"/>
      <c r="AG262" s="72"/>
      <c r="AH262" s="72"/>
      <c r="AI262" s="72"/>
      <c r="AJ262" s="72"/>
      <c r="AK262" s="72"/>
      <c r="AL262" s="72"/>
      <c r="AM262" s="72"/>
      <c r="AN262" s="72"/>
      <c r="AO262" s="139"/>
      <c r="AP262" s="236" t="str">
        <f>IF(F262="","",IFERROR(VLOOKUP(SUBSTITUTE(SUBSTITUTE(Tabla1[[#This Row],[Uso Sistemas]],"T","P"),"N","F"),Parámetros!$M$2:$N$17,2,0),"Completar hasta 3ra sem. para evaluar a Probacionista"))</f>
        <v/>
      </c>
      <c r="AQ262" s="39"/>
      <c r="AR262" s="39"/>
      <c r="AS262" s="39"/>
      <c r="AT262" s="28"/>
      <c r="AU262" s="55"/>
      <c r="AV262" s="55"/>
      <c r="AW262" s="55"/>
      <c r="AX262" s="238" t="str">
        <f>IF(V262="","",EOMONTH(EDATE(Tabla1[[#This Row],[Fecha Finalización]],2),0))</f>
        <v/>
      </c>
      <c r="AY262" s="39"/>
      <c r="AZ262" s="239" t="str">
        <f>IF(V262="","",EOMONTH(EDATE(Tabla1[[#This Row],[Fecha Finalización]],3),0))</f>
        <v/>
      </c>
      <c r="BA262" s="39"/>
      <c r="BB262" s="39"/>
      <c r="BC262" s="229"/>
      <c r="BD262" s="227" t="str">
        <f>IF(F262="","",Tabla1[[#This Row],[sem 01]]&amp;Tabla1[[#This Row],[sem 02]]&amp;Tabla1[[#This Row],[sem 03]])</f>
        <v/>
      </c>
      <c r="BE262" s="228" t="str">
        <f>IF(TRIM(F262)="","",$B$1&amp;"-"&amp;SUBSTITUTE(Tabla1[[#This Row],[Mes Inscrito]]," ","")&amp;"-"&amp;SUBSTITUTE(Tabla1[[#This Row],[Dia de clases Inscrito]]," ","")&amp;"-"&amp;SUBSTITUTE(Tabla1[[#This Row],[Horario Inscrito]]," ","")&amp;"-"&amp;Tabla1[[#This Row],[Fecha Inicio grupo]])</f>
        <v/>
      </c>
      <c r="BF262" s="241" t="str">
        <f>IF(F262="","",Tabla1[[#This Row],[Curso]])</f>
        <v/>
      </c>
      <c r="BG262" s="242" t="str">
        <f>+IF(TRIM(F262)="","",$B$1&amp;"-"&amp;TRIM(Tabla1[[#This Row],[Mes Inscrito]])&amp;"-"&amp;TRIM(Tabla1[[#This Row],[Dia de clases Inscrito]])&amp;"-"&amp;TRIM(Tabla1[[#This Row],[Horario Inscrito]])&amp;"-"&amp;TRIM(Tabla1[[#This Row],[Fecha Inicio grupo]])&amp;"-"&amp;TRIM(Tabla1[[#This Row],[Tipo Incrito]]))</f>
        <v/>
      </c>
      <c r="BH262" s="299" t="str">
        <f>IF(F262="","",OR(IFERROR(SEARCH("CG",Tabla1[[#This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2" s="300" t="str">
        <f>IF(F262&lt;&gt;"",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2" s="300" t="str">
        <f>IF(F262&lt;&gt;"",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2" s="300" t="str">
        <f>IF(Tabla1[[#This Row],[Fecha Inicio grupo]]="","",IFERROR(VLOOKUP(Tabla1[[#This Row],[Mes de Alta como miembro]],Parámetros!$AM$2:$AN$16,2,0),"01/01/1900"))</f>
        <v/>
      </c>
    </row>
    <row r="263" spans="1:63" ht="14.45">
      <c r="A263" s="68">
        <v>256</v>
      </c>
      <c r="B263" s="29"/>
      <c r="C263" s="34"/>
      <c r="D263" s="42"/>
      <c r="E263" s="64"/>
      <c r="F263" s="45"/>
      <c r="G263" s="45"/>
      <c r="H263" s="158"/>
      <c r="I263" s="42"/>
      <c r="J263" s="28"/>
      <c r="K263" s="69"/>
      <c r="L263" s="68"/>
      <c r="M263" s="46"/>
      <c r="N263" s="232" t="str">
        <f ca="1">IF(Tabla1[[#This Row],[Fecha de nac]]="","",IF(Tabla1[[#This Row],[Fecha Finalización]] &gt;=TODAY(), DATEDIF(Tabla1[[#This Row],[Fecha de nac]],TODAY(),"y"), ROUNDDOWN((Tabla1[[#This Row],[Fecha Finalización]] -Tabla1[[#This Row],[Fecha de nac]])/365,0)))</f>
        <v/>
      </c>
      <c r="O263" s="163"/>
      <c r="P263" s="34"/>
      <c r="Q263" s="67"/>
      <c r="R263" s="67"/>
      <c r="S263" s="67"/>
      <c r="T263" s="67"/>
      <c r="U263" s="234" t="str">
        <f>IF(F263="","",Tabla1[[#This Row],[Fecha Inicio grupo]]+3*7-7)</f>
        <v/>
      </c>
      <c r="V263" s="235" t="str">
        <f>IF(F263="","",EDATE(Tabla1[[#This Row],[Fecha Inicio grupo]],3))</f>
        <v/>
      </c>
      <c r="W263" s="29"/>
      <c r="X263" s="29"/>
      <c r="Y263" s="72"/>
      <c r="Z263" s="72"/>
      <c r="AA263" s="72"/>
      <c r="AB263" s="72"/>
      <c r="AC263" s="72"/>
      <c r="AD263" s="72"/>
      <c r="AE263" s="72"/>
      <c r="AF263" s="72"/>
      <c r="AG263" s="72"/>
      <c r="AH263" s="72"/>
      <c r="AI263" s="72"/>
      <c r="AJ263" s="72"/>
      <c r="AK263" s="72"/>
      <c r="AL263" s="72"/>
      <c r="AM263" s="72"/>
      <c r="AN263" s="72"/>
      <c r="AO263" s="139"/>
      <c r="AP263" s="236" t="str">
        <f>IF(F263="","",IFERROR(VLOOKUP(SUBSTITUTE(SUBSTITUTE(Tabla1[[#This Row],[Uso Sistemas]],"T","P"),"N","F"),Parámetros!$M$2:$N$17,2,0),"Completar hasta 3ra sem. para evaluar a Probacionista"))</f>
        <v/>
      </c>
      <c r="AQ263" s="39"/>
      <c r="AR263" s="39"/>
      <c r="AS263" s="39"/>
      <c r="AT263" s="28"/>
      <c r="AU263" s="55"/>
      <c r="AV263" s="55"/>
      <c r="AW263" s="55"/>
      <c r="AX263" s="238" t="str">
        <f>IF(V263="","",EOMONTH(EDATE(Tabla1[[#This Row],[Fecha Finalización]],2),0))</f>
        <v/>
      </c>
      <c r="AY263" s="39"/>
      <c r="AZ263" s="239" t="str">
        <f>IF(V263="","",EOMONTH(EDATE(Tabla1[[#This Row],[Fecha Finalización]],3),0))</f>
        <v/>
      </c>
      <c r="BA263" s="39"/>
      <c r="BB263" s="39"/>
      <c r="BC263" s="229"/>
      <c r="BD263" s="227" t="str">
        <f>IF(F263="","",Tabla1[[#This Row],[sem 01]]&amp;Tabla1[[#This Row],[sem 02]]&amp;Tabla1[[#This Row],[sem 03]])</f>
        <v/>
      </c>
      <c r="BE263" s="228" t="str">
        <f>IF(TRIM(F263)="","",$B$1&amp;"-"&amp;SUBSTITUTE(Tabla1[[#This Row],[Mes Inscrito]]," ","")&amp;"-"&amp;SUBSTITUTE(Tabla1[[#This Row],[Dia de clases Inscrito]]," ","")&amp;"-"&amp;SUBSTITUTE(Tabla1[[#This Row],[Horario Inscrito]]," ","")&amp;"-"&amp;Tabla1[[#This Row],[Fecha Inicio grupo]])</f>
        <v/>
      </c>
      <c r="BF263" s="241" t="str">
        <f>IF(F263="","",Tabla1[[#This Row],[Curso]])</f>
        <v/>
      </c>
      <c r="BG263" s="242" t="str">
        <f>+IF(TRIM(F263)="","",$B$1&amp;"-"&amp;TRIM(Tabla1[[#This Row],[Mes Inscrito]])&amp;"-"&amp;TRIM(Tabla1[[#This Row],[Dia de clases Inscrito]])&amp;"-"&amp;TRIM(Tabla1[[#This Row],[Horario Inscrito]])&amp;"-"&amp;TRIM(Tabla1[[#This Row],[Fecha Inicio grupo]])&amp;"-"&amp;TRIM(Tabla1[[#This Row],[Tipo Incrito]]))</f>
        <v/>
      </c>
      <c r="BH263" s="299" t="str">
        <f>IF(F263="","",OR(IFERROR(SEARCH("CG",Tabla1[[#This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3" s="300" t="str">
        <f>IF(F263&lt;&gt;"",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3" s="300" t="str">
        <f>IF(F263&lt;&gt;"",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3" s="300" t="str">
        <f>IF(Tabla1[[#This Row],[Fecha Inicio grupo]]="","",IFERROR(VLOOKUP(Tabla1[[#This Row],[Mes de Alta como miembro]],Parámetros!$AM$2:$AN$16,2,0),"01/01/1900"))</f>
        <v/>
      </c>
    </row>
    <row r="264" spans="1:63" ht="14.45">
      <c r="A264" s="68">
        <v>257</v>
      </c>
      <c r="B264" s="29"/>
      <c r="C264" s="34"/>
      <c r="D264" s="42"/>
      <c r="E264" s="64"/>
      <c r="F264" s="45"/>
      <c r="G264" s="45"/>
      <c r="H264" s="158"/>
      <c r="I264" s="42"/>
      <c r="J264" s="28"/>
      <c r="K264" s="69"/>
      <c r="L264" s="68"/>
      <c r="M264" s="46"/>
      <c r="N264" s="232" t="str">
        <f ca="1">IF(Tabla1[[#This Row],[Fecha de nac]]="","",IF(Tabla1[[#This Row],[Fecha Finalización]] &gt;=TODAY(), DATEDIF(Tabla1[[#This Row],[Fecha de nac]],TODAY(),"y"), ROUNDDOWN((Tabla1[[#This Row],[Fecha Finalización]] -Tabla1[[#This Row],[Fecha de nac]])/365,0)))</f>
        <v/>
      </c>
      <c r="O264" s="163"/>
      <c r="P264" s="34"/>
      <c r="Q264" s="67"/>
      <c r="R264" s="67"/>
      <c r="S264" s="67"/>
      <c r="T264" s="67"/>
      <c r="U264" s="234" t="str">
        <f>IF(F264="","",Tabla1[[#This Row],[Fecha Inicio grupo]]+3*7-7)</f>
        <v/>
      </c>
      <c r="V264" s="235" t="str">
        <f>IF(F264="","",EDATE(Tabla1[[#This Row],[Fecha Inicio grupo]],3))</f>
        <v/>
      </c>
      <c r="W264" s="29"/>
      <c r="X264" s="29"/>
      <c r="Y264" s="72"/>
      <c r="Z264" s="72"/>
      <c r="AA264" s="72"/>
      <c r="AB264" s="72"/>
      <c r="AC264" s="72"/>
      <c r="AD264" s="72"/>
      <c r="AE264" s="72"/>
      <c r="AF264" s="72"/>
      <c r="AG264" s="72"/>
      <c r="AH264" s="72"/>
      <c r="AI264" s="72"/>
      <c r="AJ264" s="72"/>
      <c r="AK264" s="72"/>
      <c r="AL264" s="72"/>
      <c r="AM264" s="72"/>
      <c r="AN264" s="72"/>
      <c r="AO264" s="139"/>
      <c r="AP264" s="236" t="str">
        <f>IF(F264="","",IFERROR(VLOOKUP(SUBSTITUTE(SUBSTITUTE(Tabla1[[#This Row],[Uso Sistemas]],"T","P"),"N","F"),Parámetros!$M$2:$N$17,2,0),"Completar hasta 3ra sem. para evaluar a Probacionista"))</f>
        <v/>
      </c>
      <c r="AQ264" s="39"/>
      <c r="AR264" s="39"/>
      <c r="AS264" s="39"/>
      <c r="AT264" s="28"/>
      <c r="AU264" s="55"/>
      <c r="AV264" s="55"/>
      <c r="AW264" s="55"/>
      <c r="AX264" s="238" t="str">
        <f>IF(V264="","",EOMONTH(EDATE(Tabla1[[#This Row],[Fecha Finalización]],2),0))</f>
        <v/>
      </c>
      <c r="AY264" s="39"/>
      <c r="AZ264" s="239" t="str">
        <f>IF(V264="","",EOMONTH(EDATE(Tabla1[[#This Row],[Fecha Finalización]],3),0))</f>
        <v/>
      </c>
      <c r="BA264" s="39"/>
      <c r="BB264" s="39"/>
      <c r="BC264" s="229"/>
      <c r="BD264" s="227" t="str">
        <f>IF(F264="","",Tabla1[[#This Row],[sem 01]]&amp;Tabla1[[#This Row],[sem 02]]&amp;Tabla1[[#This Row],[sem 03]])</f>
        <v/>
      </c>
      <c r="BE264" s="228" t="str">
        <f>IF(TRIM(F264)="","",$B$1&amp;"-"&amp;SUBSTITUTE(Tabla1[[#This Row],[Mes Inscrito]]," ","")&amp;"-"&amp;SUBSTITUTE(Tabla1[[#This Row],[Dia de clases Inscrito]]," ","")&amp;"-"&amp;SUBSTITUTE(Tabla1[[#This Row],[Horario Inscrito]]," ","")&amp;"-"&amp;Tabla1[[#This Row],[Fecha Inicio grupo]])</f>
        <v/>
      </c>
      <c r="BF264" s="241" t="str">
        <f>IF(F264="","",Tabla1[[#This Row],[Curso]])</f>
        <v/>
      </c>
      <c r="BG264" s="242" t="str">
        <f>+IF(TRIM(F264)="","",$B$1&amp;"-"&amp;TRIM(Tabla1[[#This Row],[Mes Inscrito]])&amp;"-"&amp;TRIM(Tabla1[[#This Row],[Dia de clases Inscrito]])&amp;"-"&amp;TRIM(Tabla1[[#This Row],[Horario Inscrito]])&amp;"-"&amp;TRIM(Tabla1[[#This Row],[Fecha Inicio grupo]])&amp;"-"&amp;TRIM(Tabla1[[#This Row],[Tipo Incrito]]))</f>
        <v/>
      </c>
      <c r="BH264" s="299" t="str">
        <f>IF(F264="","",OR(IFERROR(SEARCH("CG",Tabla1[[#This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4" s="300" t="str">
        <f>IF(F264&lt;&gt;"",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4" s="300" t="str">
        <f>IF(F264&lt;&gt;"",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4" s="300" t="str">
        <f>IF(Tabla1[[#This Row],[Fecha Inicio grupo]]="","",IFERROR(VLOOKUP(Tabla1[[#This Row],[Mes de Alta como miembro]],Parámetros!$AM$2:$AN$16,2,0),"01/01/1900"))</f>
        <v/>
      </c>
    </row>
    <row r="265" spans="1:63" ht="14.45">
      <c r="A265" s="68">
        <v>258</v>
      </c>
      <c r="B265" s="29"/>
      <c r="C265" s="34"/>
      <c r="D265" s="42"/>
      <c r="E265" s="64"/>
      <c r="F265" s="45"/>
      <c r="G265" s="45"/>
      <c r="H265" s="158"/>
      <c r="I265" s="42"/>
      <c r="J265" s="28"/>
      <c r="K265" s="69"/>
      <c r="L265" s="68"/>
      <c r="M265" s="46"/>
      <c r="N265" s="232" t="str">
        <f ca="1">IF(Tabla1[[#This Row],[Fecha de nac]]="","",IF(Tabla1[[#This Row],[Fecha Finalización]] &gt;=TODAY(), DATEDIF(Tabla1[[#This Row],[Fecha de nac]],TODAY(),"y"), ROUNDDOWN((Tabla1[[#This Row],[Fecha Finalización]] -Tabla1[[#This Row],[Fecha de nac]])/365,0)))</f>
        <v/>
      </c>
      <c r="O265" s="163"/>
      <c r="P265" s="34"/>
      <c r="Q265" s="67"/>
      <c r="R265" s="67"/>
      <c r="S265" s="67"/>
      <c r="T265" s="67"/>
      <c r="U265" s="234" t="str">
        <f>IF(F265="","",Tabla1[[#This Row],[Fecha Inicio grupo]]+3*7-7)</f>
        <v/>
      </c>
      <c r="V265" s="235" t="str">
        <f>IF(F265="","",EDATE(Tabla1[[#This Row],[Fecha Inicio grupo]],3))</f>
        <v/>
      </c>
      <c r="W265" s="29"/>
      <c r="X265" s="29"/>
      <c r="Y265" s="72"/>
      <c r="Z265" s="72"/>
      <c r="AA265" s="72"/>
      <c r="AB265" s="72"/>
      <c r="AC265" s="72"/>
      <c r="AD265" s="72"/>
      <c r="AE265" s="72"/>
      <c r="AF265" s="72"/>
      <c r="AG265" s="72"/>
      <c r="AH265" s="72"/>
      <c r="AI265" s="72"/>
      <c r="AJ265" s="72"/>
      <c r="AK265" s="72"/>
      <c r="AL265" s="72"/>
      <c r="AM265" s="72"/>
      <c r="AN265" s="72"/>
      <c r="AO265" s="139"/>
      <c r="AP265" s="236" t="str">
        <f>IF(F265="","",IFERROR(VLOOKUP(SUBSTITUTE(SUBSTITUTE(Tabla1[[#This Row],[Uso Sistemas]],"T","P"),"N","F"),Parámetros!$M$2:$N$17,2,0),"Completar hasta 3ra sem. para evaluar a Probacionista"))</f>
        <v/>
      </c>
      <c r="AQ265" s="39"/>
      <c r="AR265" s="39"/>
      <c r="AS265" s="39"/>
      <c r="AT265" s="28"/>
      <c r="AU265" s="55"/>
      <c r="AV265" s="55"/>
      <c r="AW265" s="55"/>
      <c r="AX265" s="238" t="str">
        <f>IF(V265="","",EOMONTH(EDATE(Tabla1[[#This Row],[Fecha Finalización]],2),0))</f>
        <v/>
      </c>
      <c r="AY265" s="39"/>
      <c r="AZ265" s="239" t="str">
        <f>IF(V265="","",EOMONTH(EDATE(Tabla1[[#This Row],[Fecha Finalización]],3),0))</f>
        <v/>
      </c>
      <c r="BA265" s="39"/>
      <c r="BB265" s="39"/>
      <c r="BC265" s="229"/>
      <c r="BD265" s="227" t="str">
        <f>IF(F265="","",Tabla1[[#This Row],[sem 01]]&amp;Tabla1[[#This Row],[sem 02]]&amp;Tabla1[[#This Row],[sem 03]])</f>
        <v/>
      </c>
      <c r="BE265" s="228" t="str">
        <f>IF(TRIM(F265)="","",$B$1&amp;"-"&amp;SUBSTITUTE(Tabla1[[#This Row],[Mes Inscrito]]," ","")&amp;"-"&amp;SUBSTITUTE(Tabla1[[#This Row],[Dia de clases Inscrito]]," ","")&amp;"-"&amp;SUBSTITUTE(Tabla1[[#This Row],[Horario Inscrito]]," ","")&amp;"-"&amp;Tabla1[[#This Row],[Fecha Inicio grupo]])</f>
        <v/>
      </c>
      <c r="BF265" s="241" t="str">
        <f>IF(F265="","",Tabla1[[#This Row],[Curso]])</f>
        <v/>
      </c>
      <c r="BG265" s="242" t="str">
        <f>+IF(TRIM(F265)="","",$B$1&amp;"-"&amp;TRIM(Tabla1[[#This Row],[Mes Inscrito]])&amp;"-"&amp;TRIM(Tabla1[[#This Row],[Dia de clases Inscrito]])&amp;"-"&amp;TRIM(Tabla1[[#This Row],[Horario Inscrito]])&amp;"-"&amp;TRIM(Tabla1[[#This Row],[Fecha Inicio grupo]])&amp;"-"&amp;TRIM(Tabla1[[#This Row],[Tipo Incrito]]))</f>
        <v/>
      </c>
      <c r="BH265" s="299" t="str">
        <f>IF(F265="","",OR(IFERROR(SEARCH("CG",Tabla1[[#This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5" s="300" t="str">
        <f>IF(F265&lt;&gt;"",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5" s="300" t="str">
        <f>IF(F265&lt;&gt;"",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5" s="300" t="str">
        <f>IF(Tabla1[[#This Row],[Fecha Inicio grupo]]="","",IFERROR(VLOOKUP(Tabla1[[#This Row],[Mes de Alta como miembro]],Parámetros!$AM$2:$AN$16,2,0),"01/01/1900"))</f>
        <v/>
      </c>
    </row>
    <row r="266" spans="1:63" ht="14.45">
      <c r="A266" s="68">
        <v>259</v>
      </c>
      <c r="B266" s="29"/>
      <c r="C266" s="34"/>
      <c r="D266" s="42"/>
      <c r="E266" s="64"/>
      <c r="F266" s="45"/>
      <c r="G266" s="45"/>
      <c r="H266" s="158"/>
      <c r="I266" s="42"/>
      <c r="J266" s="28"/>
      <c r="K266" s="69"/>
      <c r="L266" s="68"/>
      <c r="M266" s="46"/>
      <c r="N266" s="232" t="str">
        <f ca="1">IF(Tabla1[[#This Row],[Fecha de nac]]="","",IF(Tabla1[[#This Row],[Fecha Finalización]] &gt;=TODAY(), DATEDIF(Tabla1[[#This Row],[Fecha de nac]],TODAY(),"y"), ROUNDDOWN((Tabla1[[#This Row],[Fecha Finalización]] -Tabla1[[#This Row],[Fecha de nac]])/365,0)))</f>
        <v/>
      </c>
      <c r="O266" s="163"/>
      <c r="P266" s="34"/>
      <c r="Q266" s="67"/>
      <c r="R266" s="67"/>
      <c r="S266" s="67"/>
      <c r="T266" s="67"/>
      <c r="U266" s="234" t="str">
        <f>IF(F266="","",Tabla1[[#This Row],[Fecha Inicio grupo]]+3*7-7)</f>
        <v/>
      </c>
      <c r="V266" s="235" t="str">
        <f>IF(F266="","",EDATE(Tabla1[[#This Row],[Fecha Inicio grupo]],3))</f>
        <v/>
      </c>
      <c r="W266" s="29"/>
      <c r="X266" s="29"/>
      <c r="Y266" s="72"/>
      <c r="Z266" s="72"/>
      <c r="AA266" s="72"/>
      <c r="AB266" s="72"/>
      <c r="AC266" s="72"/>
      <c r="AD266" s="72"/>
      <c r="AE266" s="72"/>
      <c r="AF266" s="72"/>
      <c r="AG266" s="72"/>
      <c r="AH266" s="72"/>
      <c r="AI266" s="72"/>
      <c r="AJ266" s="72"/>
      <c r="AK266" s="72"/>
      <c r="AL266" s="72"/>
      <c r="AM266" s="72"/>
      <c r="AN266" s="72"/>
      <c r="AO266" s="139"/>
      <c r="AP266" s="236" t="str">
        <f>IF(F266="","",IFERROR(VLOOKUP(SUBSTITUTE(SUBSTITUTE(Tabla1[[#This Row],[Uso Sistemas]],"T","P"),"N","F"),Parámetros!$M$2:$N$17,2,0),"Completar hasta 3ra sem. para evaluar a Probacionista"))</f>
        <v/>
      </c>
      <c r="AQ266" s="39"/>
      <c r="AR266" s="39"/>
      <c r="AS266" s="39"/>
      <c r="AT266" s="28"/>
      <c r="AU266" s="55"/>
      <c r="AV266" s="55"/>
      <c r="AW266" s="55"/>
      <c r="AX266" s="238" t="str">
        <f>IF(V266="","",EOMONTH(EDATE(Tabla1[[#This Row],[Fecha Finalización]],2),0))</f>
        <v/>
      </c>
      <c r="AY266" s="39"/>
      <c r="AZ266" s="239" t="str">
        <f>IF(V266="","",EOMONTH(EDATE(Tabla1[[#This Row],[Fecha Finalización]],3),0))</f>
        <v/>
      </c>
      <c r="BA266" s="39"/>
      <c r="BB266" s="39"/>
      <c r="BC266" s="229"/>
      <c r="BD266" s="227" t="str">
        <f>IF(F266="","",Tabla1[[#This Row],[sem 01]]&amp;Tabla1[[#This Row],[sem 02]]&amp;Tabla1[[#This Row],[sem 03]])</f>
        <v/>
      </c>
      <c r="BE266" s="228" t="str">
        <f>IF(TRIM(F266)="","",$B$1&amp;"-"&amp;SUBSTITUTE(Tabla1[[#This Row],[Mes Inscrito]]," ","")&amp;"-"&amp;SUBSTITUTE(Tabla1[[#This Row],[Dia de clases Inscrito]]," ","")&amp;"-"&amp;SUBSTITUTE(Tabla1[[#This Row],[Horario Inscrito]]," ","")&amp;"-"&amp;Tabla1[[#This Row],[Fecha Inicio grupo]])</f>
        <v/>
      </c>
      <c r="BF266" s="241" t="str">
        <f>IF(F266="","",Tabla1[[#This Row],[Curso]])</f>
        <v/>
      </c>
      <c r="BG266" s="242" t="str">
        <f>+IF(TRIM(F266)="","",$B$1&amp;"-"&amp;TRIM(Tabla1[[#This Row],[Mes Inscrito]])&amp;"-"&amp;TRIM(Tabla1[[#This Row],[Dia de clases Inscrito]])&amp;"-"&amp;TRIM(Tabla1[[#This Row],[Horario Inscrito]])&amp;"-"&amp;TRIM(Tabla1[[#This Row],[Fecha Inicio grupo]])&amp;"-"&amp;TRIM(Tabla1[[#This Row],[Tipo Incrito]]))</f>
        <v/>
      </c>
      <c r="BH266" s="299" t="str">
        <f>IF(F266="","",OR(IFERROR(SEARCH("CG",Tabla1[[#This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6" s="300" t="str">
        <f>IF(F266&lt;&gt;"",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6" s="300" t="str">
        <f>IF(F266&lt;&gt;"",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6" s="300" t="str">
        <f>IF(Tabla1[[#This Row],[Fecha Inicio grupo]]="","",IFERROR(VLOOKUP(Tabla1[[#This Row],[Mes de Alta como miembro]],Parámetros!$AM$2:$AN$16,2,0),"01/01/1900"))</f>
        <v/>
      </c>
    </row>
    <row r="267" spans="1:63" ht="14.45">
      <c r="A267" s="68">
        <v>260</v>
      </c>
      <c r="B267" s="29"/>
      <c r="C267" s="34"/>
      <c r="D267" s="42"/>
      <c r="E267" s="64"/>
      <c r="F267" s="45"/>
      <c r="G267" s="45"/>
      <c r="H267" s="158"/>
      <c r="I267" s="42"/>
      <c r="J267" s="28"/>
      <c r="K267" s="69"/>
      <c r="L267" s="68"/>
      <c r="M267" s="46"/>
      <c r="N267" s="232" t="str">
        <f ca="1">IF(Tabla1[[#This Row],[Fecha de nac]]="","",IF(Tabla1[[#This Row],[Fecha Finalización]] &gt;=TODAY(), DATEDIF(Tabla1[[#This Row],[Fecha de nac]],TODAY(),"y"), ROUNDDOWN((Tabla1[[#This Row],[Fecha Finalización]] -Tabla1[[#This Row],[Fecha de nac]])/365,0)))</f>
        <v/>
      </c>
      <c r="O267" s="163"/>
      <c r="P267" s="34"/>
      <c r="Q267" s="67"/>
      <c r="R267" s="67"/>
      <c r="S267" s="67"/>
      <c r="T267" s="67"/>
      <c r="U267" s="234" t="str">
        <f>IF(F267="","",Tabla1[[#This Row],[Fecha Inicio grupo]]+3*7-7)</f>
        <v/>
      </c>
      <c r="V267" s="235" t="str">
        <f>IF(F267="","",EDATE(Tabla1[[#This Row],[Fecha Inicio grupo]],3))</f>
        <v/>
      </c>
      <c r="W267" s="29"/>
      <c r="X267" s="29"/>
      <c r="Y267" s="72"/>
      <c r="Z267" s="72"/>
      <c r="AA267" s="72"/>
      <c r="AB267" s="72"/>
      <c r="AC267" s="72"/>
      <c r="AD267" s="72"/>
      <c r="AE267" s="72"/>
      <c r="AF267" s="72"/>
      <c r="AG267" s="72"/>
      <c r="AH267" s="72"/>
      <c r="AI267" s="72"/>
      <c r="AJ267" s="72"/>
      <c r="AK267" s="72"/>
      <c r="AL267" s="72"/>
      <c r="AM267" s="72"/>
      <c r="AN267" s="72"/>
      <c r="AO267" s="139"/>
      <c r="AP267" s="236" t="str">
        <f>IF(F267="","",IFERROR(VLOOKUP(SUBSTITUTE(SUBSTITUTE(Tabla1[[#This Row],[Uso Sistemas]],"T","P"),"N","F"),Parámetros!$M$2:$N$17,2,0),"Completar hasta 3ra sem. para evaluar a Probacionista"))</f>
        <v/>
      </c>
      <c r="AQ267" s="39"/>
      <c r="AR267" s="39"/>
      <c r="AS267" s="39"/>
      <c r="AT267" s="28"/>
      <c r="AU267" s="55"/>
      <c r="AV267" s="55"/>
      <c r="AW267" s="55"/>
      <c r="AX267" s="238" t="str">
        <f>IF(V267="","",EOMONTH(EDATE(Tabla1[[#This Row],[Fecha Finalización]],2),0))</f>
        <v/>
      </c>
      <c r="AY267" s="39"/>
      <c r="AZ267" s="239" t="str">
        <f>IF(V267="","",EOMONTH(EDATE(Tabla1[[#This Row],[Fecha Finalización]],3),0))</f>
        <v/>
      </c>
      <c r="BA267" s="39"/>
      <c r="BB267" s="39"/>
      <c r="BC267" s="229"/>
      <c r="BD267" s="227" t="str">
        <f>IF(F267="","",Tabla1[[#This Row],[sem 01]]&amp;Tabla1[[#This Row],[sem 02]]&amp;Tabla1[[#This Row],[sem 03]])</f>
        <v/>
      </c>
      <c r="BE267" s="228" t="str">
        <f>IF(TRIM(F267)="","",$B$1&amp;"-"&amp;SUBSTITUTE(Tabla1[[#This Row],[Mes Inscrito]]," ","")&amp;"-"&amp;SUBSTITUTE(Tabla1[[#This Row],[Dia de clases Inscrito]]," ","")&amp;"-"&amp;SUBSTITUTE(Tabla1[[#This Row],[Horario Inscrito]]," ","")&amp;"-"&amp;Tabla1[[#This Row],[Fecha Inicio grupo]])</f>
        <v/>
      </c>
      <c r="BF267" s="241" t="str">
        <f>IF(F267="","",Tabla1[[#This Row],[Curso]])</f>
        <v/>
      </c>
      <c r="BG267" s="242" t="str">
        <f>+IF(TRIM(F267)="","",$B$1&amp;"-"&amp;TRIM(Tabla1[[#This Row],[Mes Inscrito]])&amp;"-"&amp;TRIM(Tabla1[[#This Row],[Dia de clases Inscrito]])&amp;"-"&amp;TRIM(Tabla1[[#This Row],[Horario Inscrito]])&amp;"-"&amp;TRIM(Tabla1[[#This Row],[Fecha Inicio grupo]])&amp;"-"&amp;TRIM(Tabla1[[#This Row],[Tipo Incrito]]))</f>
        <v/>
      </c>
      <c r="BH267" s="299" t="str">
        <f>IF(F267="","",OR(IFERROR(SEARCH("CG",Tabla1[[#This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7" s="300" t="str">
        <f>IF(F267&lt;&gt;"",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7" s="300" t="str">
        <f>IF(F267&lt;&gt;"",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7" s="300" t="str">
        <f>IF(Tabla1[[#This Row],[Fecha Inicio grupo]]="","",IFERROR(VLOOKUP(Tabla1[[#This Row],[Mes de Alta como miembro]],Parámetros!$AM$2:$AN$16,2,0),"01/01/1900"))</f>
        <v/>
      </c>
    </row>
    <row r="268" spans="1:63" ht="14.45">
      <c r="A268" s="68">
        <v>261</v>
      </c>
      <c r="B268" s="29"/>
      <c r="C268" s="34"/>
      <c r="D268" s="42"/>
      <c r="E268" s="64"/>
      <c r="F268" s="45"/>
      <c r="G268" s="45"/>
      <c r="H268" s="158"/>
      <c r="I268" s="42"/>
      <c r="J268" s="28"/>
      <c r="K268" s="69"/>
      <c r="L268" s="68"/>
      <c r="M268" s="46"/>
      <c r="N268" s="232" t="str">
        <f ca="1">IF(Tabla1[[#This Row],[Fecha de nac]]="","",IF(Tabla1[[#This Row],[Fecha Finalización]] &gt;=TODAY(), DATEDIF(Tabla1[[#This Row],[Fecha de nac]],TODAY(),"y"), ROUNDDOWN((Tabla1[[#This Row],[Fecha Finalización]] -Tabla1[[#This Row],[Fecha de nac]])/365,0)))</f>
        <v/>
      </c>
      <c r="O268" s="163"/>
      <c r="P268" s="34"/>
      <c r="Q268" s="67"/>
      <c r="R268" s="67"/>
      <c r="S268" s="67"/>
      <c r="T268" s="67"/>
      <c r="U268" s="234" t="str">
        <f>IF(F268="","",Tabla1[[#This Row],[Fecha Inicio grupo]]+3*7-7)</f>
        <v/>
      </c>
      <c r="V268" s="235" t="str">
        <f>IF(F268="","",EDATE(Tabla1[[#This Row],[Fecha Inicio grupo]],3))</f>
        <v/>
      </c>
      <c r="W268" s="29"/>
      <c r="X268" s="29"/>
      <c r="Y268" s="72"/>
      <c r="Z268" s="72"/>
      <c r="AA268" s="72"/>
      <c r="AB268" s="72"/>
      <c r="AC268" s="72"/>
      <c r="AD268" s="72"/>
      <c r="AE268" s="72"/>
      <c r="AF268" s="72"/>
      <c r="AG268" s="72"/>
      <c r="AH268" s="72"/>
      <c r="AI268" s="72"/>
      <c r="AJ268" s="72"/>
      <c r="AK268" s="72"/>
      <c r="AL268" s="72"/>
      <c r="AM268" s="72"/>
      <c r="AN268" s="72"/>
      <c r="AO268" s="139"/>
      <c r="AP268" s="236" t="str">
        <f>IF(F268="","",IFERROR(VLOOKUP(SUBSTITUTE(SUBSTITUTE(Tabla1[[#This Row],[Uso Sistemas]],"T","P"),"N","F"),Parámetros!$M$2:$N$17,2,0),"Completar hasta 3ra sem. para evaluar a Probacionista"))</f>
        <v/>
      </c>
      <c r="AQ268" s="39"/>
      <c r="AR268" s="39"/>
      <c r="AS268" s="39"/>
      <c r="AT268" s="28"/>
      <c r="AU268" s="55"/>
      <c r="AV268" s="55"/>
      <c r="AW268" s="55"/>
      <c r="AX268" s="238" t="str">
        <f>IF(V268="","",EOMONTH(EDATE(Tabla1[[#This Row],[Fecha Finalización]],2),0))</f>
        <v/>
      </c>
      <c r="AY268" s="39"/>
      <c r="AZ268" s="239" t="str">
        <f>IF(V268="","",EOMONTH(EDATE(Tabla1[[#This Row],[Fecha Finalización]],3),0))</f>
        <v/>
      </c>
      <c r="BA268" s="39"/>
      <c r="BB268" s="39"/>
      <c r="BC268" s="229"/>
      <c r="BD268" s="227" t="str">
        <f>IF(F268="","",Tabla1[[#This Row],[sem 01]]&amp;Tabla1[[#This Row],[sem 02]]&amp;Tabla1[[#This Row],[sem 03]])</f>
        <v/>
      </c>
      <c r="BE268" s="228" t="str">
        <f>IF(TRIM(F268)="","",$B$1&amp;"-"&amp;SUBSTITUTE(Tabla1[[#This Row],[Mes Inscrito]]," ","")&amp;"-"&amp;SUBSTITUTE(Tabla1[[#This Row],[Dia de clases Inscrito]]," ","")&amp;"-"&amp;SUBSTITUTE(Tabla1[[#This Row],[Horario Inscrito]]," ","")&amp;"-"&amp;Tabla1[[#This Row],[Fecha Inicio grupo]])</f>
        <v/>
      </c>
      <c r="BF268" s="241" t="str">
        <f>IF(F268="","",Tabla1[[#This Row],[Curso]])</f>
        <v/>
      </c>
      <c r="BG268" s="242" t="str">
        <f>+IF(TRIM(F268)="","",$B$1&amp;"-"&amp;TRIM(Tabla1[[#This Row],[Mes Inscrito]])&amp;"-"&amp;TRIM(Tabla1[[#This Row],[Dia de clases Inscrito]])&amp;"-"&amp;TRIM(Tabla1[[#This Row],[Horario Inscrito]])&amp;"-"&amp;TRIM(Tabla1[[#This Row],[Fecha Inicio grupo]])&amp;"-"&amp;TRIM(Tabla1[[#This Row],[Tipo Incrito]]))</f>
        <v/>
      </c>
      <c r="BH268" s="299" t="str">
        <f>IF(F268="","",OR(IFERROR(SEARCH("CG",Tabla1[[#This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8" s="300" t="str">
        <f>IF(F268&lt;&gt;"",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8" s="300" t="str">
        <f>IF(F268&lt;&gt;"",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8" s="300" t="str">
        <f>IF(Tabla1[[#This Row],[Fecha Inicio grupo]]="","",IFERROR(VLOOKUP(Tabla1[[#This Row],[Mes de Alta como miembro]],Parámetros!$AM$2:$AN$16,2,0),"01/01/1900"))</f>
        <v/>
      </c>
    </row>
    <row r="269" spans="1:63" ht="14.45">
      <c r="A269" s="68">
        <v>262</v>
      </c>
      <c r="B269" s="29"/>
      <c r="C269" s="34"/>
      <c r="D269" s="42"/>
      <c r="E269" s="64"/>
      <c r="F269" s="45"/>
      <c r="G269" s="45"/>
      <c r="H269" s="158"/>
      <c r="I269" s="42"/>
      <c r="J269" s="28"/>
      <c r="K269" s="69"/>
      <c r="L269" s="68"/>
      <c r="M269" s="46"/>
      <c r="N269" s="232" t="str">
        <f ca="1">IF(Tabla1[[#This Row],[Fecha de nac]]="","",IF(Tabla1[[#This Row],[Fecha Finalización]] &gt;=TODAY(), DATEDIF(Tabla1[[#This Row],[Fecha de nac]],TODAY(),"y"), ROUNDDOWN((Tabla1[[#This Row],[Fecha Finalización]] -Tabla1[[#This Row],[Fecha de nac]])/365,0)))</f>
        <v/>
      </c>
      <c r="O269" s="163"/>
      <c r="P269" s="34"/>
      <c r="Q269" s="67"/>
      <c r="R269" s="67"/>
      <c r="S269" s="67"/>
      <c r="T269" s="67"/>
      <c r="U269" s="234" t="str">
        <f>IF(F269="","",Tabla1[[#This Row],[Fecha Inicio grupo]]+3*7-7)</f>
        <v/>
      </c>
      <c r="V269" s="235" t="str">
        <f>IF(F269="","",EDATE(Tabla1[[#This Row],[Fecha Inicio grupo]],3))</f>
        <v/>
      </c>
      <c r="W269" s="29"/>
      <c r="X269" s="29"/>
      <c r="Y269" s="72"/>
      <c r="Z269" s="72"/>
      <c r="AA269" s="72"/>
      <c r="AB269" s="72"/>
      <c r="AC269" s="72"/>
      <c r="AD269" s="72"/>
      <c r="AE269" s="72"/>
      <c r="AF269" s="72"/>
      <c r="AG269" s="72"/>
      <c r="AH269" s="72"/>
      <c r="AI269" s="72"/>
      <c r="AJ269" s="72"/>
      <c r="AK269" s="72"/>
      <c r="AL269" s="72"/>
      <c r="AM269" s="72"/>
      <c r="AN269" s="72"/>
      <c r="AO269" s="139"/>
      <c r="AP269" s="236" t="str">
        <f>IF(F269="","",IFERROR(VLOOKUP(SUBSTITUTE(SUBSTITUTE(Tabla1[[#This Row],[Uso Sistemas]],"T","P"),"N","F"),Parámetros!$M$2:$N$17,2,0),"Completar hasta 3ra sem. para evaluar a Probacionista"))</f>
        <v/>
      </c>
      <c r="AQ269" s="39"/>
      <c r="AR269" s="39"/>
      <c r="AS269" s="39"/>
      <c r="AT269" s="28"/>
      <c r="AU269" s="55"/>
      <c r="AV269" s="55"/>
      <c r="AW269" s="55"/>
      <c r="AX269" s="238" t="str">
        <f>IF(V269="","",EOMONTH(EDATE(Tabla1[[#This Row],[Fecha Finalización]],2),0))</f>
        <v/>
      </c>
      <c r="AY269" s="39"/>
      <c r="AZ269" s="239" t="str">
        <f>IF(V269="","",EOMONTH(EDATE(Tabla1[[#This Row],[Fecha Finalización]],3),0))</f>
        <v/>
      </c>
      <c r="BA269" s="39"/>
      <c r="BB269" s="39"/>
      <c r="BC269" s="229"/>
      <c r="BD269" s="227" t="str">
        <f>IF(F269="","",Tabla1[[#This Row],[sem 01]]&amp;Tabla1[[#This Row],[sem 02]]&amp;Tabla1[[#This Row],[sem 03]])</f>
        <v/>
      </c>
      <c r="BE269" s="228" t="str">
        <f>IF(TRIM(F269)="","",$B$1&amp;"-"&amp;SUBSTITUTE(Tabla1[[#This Row],[Mes Inscrito]]," ","")&amp;"-"&amp;SUBSTITUTE(Tabla1[[#This Row],[Dia de clases Inscrito]]," ","")&amp;"-"&amp;SUBSTITUTE(Tabla1[[#This Row],[Horario Inscrito]]," ","")&amp;"-"&amp;Tabla1[[#This Row],[Fecha Inicio grupo]])</f>
        <v/>
      </c>
      <c r="BF269" s="241" t="str">
        <f>IF(F269="","",Tabla1[[#This Row],[Curso]])</f>
        <v/>
      </c>
      <c r="BG269" s="242" t="str">
        <f>+IF(TRIM(F269)="","",$B$1&amp;"-"&amp;TRIM(Tabla1[[#This Row],[Mes Inscrito]])&amp;"-"&amp;TRIM(Tabla1[[#This Row],[Dia de clases Inscrito]])&amp;"-"&amp;TRIM(Tabla1[[#This Row],[Horario Inscrito]])&amp;"-"&amp;TRIM(Tabla1[[#This Row],[Fecha Inicio grupo]])&amp;"-"&amp;TRIM(Tabla1[[#This Row],[Tipo Incrito]]))</f>
        <v/>
      </c>
      <c r="BH269" s="299" t="str">
        <f>IF(F269="","",OR(IFERROR(SEARCH("CG",Tabla1[[#This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9" s="300" t="str">
        <f>IF(F269&lt;&gt;"",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9" s="300" t="str">
        <f>IF(F269&lt;&gt;"",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9" s="300" t="str">
        <f>IF(Tabla1[[#This Row],[Fecha Inicio grupo]]="","",IFERROR(VLOOKUP(Tabla1[[#This Row],[Mes de Alta como miembro]],Parámetros!$AM$2:$AN$16,2,0),"01/01/1900"))</f>
        <v/>
      </c>
    </row>
    <row r="270" spans="1:63" ht="14.45">
      <c r="A270" s="68">
        <v>263</v>
      </c>
      <c r="B270" s="29"/>
      <c r="C270" s="34"/>
      <c r="D270" s="42"/>
      <c r="E270" s="64"/>
      <c r="F270" s="45"/>
      <c r="G270" s="45"/>
      <c r="H270" s="158"/>
      <c r="I270" s="42"/>
      <c r="J270" s="28"/>
      <c r="K270" s="69"/>
      <c r="L270" s="68"/>
      <c r="M270" s="46"/>
      <c r="N270" s="232" t="str">
        <f ca="1">IF(Tabla1[[#This Row],[Fecha de nac]]="","",IF(Tabla1[[#This Row],[Fecha Finalización]] &gt;=TODAY(), DATEDIF(Tabla1[[#This Row],[Fecha de nac]],TODAY(),"y"), ROUNDDOWN((Tabla1[[#This Row],[Fecha Finalización]] -Tabla1[[#This Row],[Fecha de nac]])/365,0)))</f>
        <v/>
      </c>
      <c r="O270" s="163"/>
      <c r="P270" s="34"/>
      <c r="Q270" s="67"/>
      <c r="R270" s="67"/>
      <c r="S270" s="67"/>
      <c r="T270" s="67"/>
      <c r="U270" s="234" t="str">
        <f>IF(F270="","",Tabla1[[#This Row],[Fecha Inicio grupo]]+3*7-7)</f>
        <v/>
      </c>
      <c r="V270" s="235" t="str">
        <f>IF(F270="","",EDATE(Tabla1[[#This Row],[Fecha Inicio grupo]],3))</f>
        <v/>
      </c>
      <c r="W270" s="29"/>
      <c r="X270" s="29"/>
      <c r="Y270" s="72"/>
      <c r="Z270" s="72"/>
      <c r="AA270" s="72"/>
      <c r="AB270" s="72"/>
      <c r="AC270" s="72"/>
      <c r="AD270" s="72"/>
      <c r="AE270" s="72"/>
      <c r="AF270" s="72"/>
      <c r="AG270" s="72"/>
      <c r="AH270" s="72"/>
      <c r="AI270" s="72"/>
      <c r="AJ270" s="72"/>
      <c r="AK270" s="72"/>
      <c r="AL270" s="72"/>
      <c r="AM270" s="72"/>
      <c r="AN270" s="72"/>
      <c r="AO270" s="139"/>
      <c r="AP270" s="236" t="str">
        <f>IF(F270="","",IFERROR(VLOOKUP(SUBSTITUTE(SUBSTITUTE(Tabla1[[#This Row],[Uso Sistemas]],"T","P"),"N","F"),Parámetros!$M$2:$N$17,2,0),"Completar hasta 3ra sem. para evaluar a Probacionista"))</f>
        <v/>
      </c>
      <c r="AQ270" s="39"/>
      <c r="AR270" s="39"/>
      <c r="AS270" s="39"/>
      <c r="AT270" s="28"/>
      <c r="AU270" s="55"/>
      <c r="AV270" s="55"/>
      <c r="AW270" s="55"/>
      <c r="AX270" s="238" t="str">
        <f>IF(V270="","",EOMONTH(EDATE(Tabla1[[#This Row],[Fecha Finalización]],2),0))</f>
        <v/>
      </c>
      <c r="AY270" s="39"/>
      <c r="AZ270" s="239" t="str">
        <f>IF(V270="","",EOMONTH(EDATE(Tabla1[[#This Row],[Fecha Finalización]],3),0))</f>
        <v/>
      </c>
      <c r="BA270" s="39"/>
      <c r="BB270" s="39"/>
      <c r="BC270" s="229"/>
      <c r="BD270" s="227" t="str">
        <f>IF(F270="","",Tabla1[[#This Row],[sem 01]]&amp;Tabla1[[#This Row],[sem 02]]&amp;Tabla1[[#This Row],[sem 03]])</f>
        <v/>
      </c>
      <c r="BE270" s="228" t="str">
        <f>IF(TRIM(F270)="","",$B$1&amp;"-"&amp;SUBSTITUTE(Tabla1[[#This Row],[Mes Inscrito]]," ","")&amp;"-"&amp;SUBSTITUTE(Tabla1[[#This Row],[Dia de clases Inscrito]]," ","")&amp;"-"&amp;SUBSTITUTE(Tabla1[[#This Row],[Horario Inscrito]]," ","")&amp;"-"&amp;Tabla1[[#This Row],[Fecha Inicio grupo]])</f>
        <v/>
      </c>
      <c r="BF270" s="241" t="str">
        <f>IF(F270="","",Tabla1[[#This Row],[Curso]])</f>
        <v/>
      </c>
      <c r="BG270" s="242" t="str">
        <f>+IF(TRIM(F270)="","",$B$1&amp;"-"&amp;TRIM(Tabla1[[#This Row],[Mes Inscrito]])&amp;"-"&amp;TRIM(Tabla1[[#This Row],[Dia de clases Inscrito]])&amp;"-"&amp;TRIM(Tabla1[[#This Row],[Horario Inscrito]])&amp;"-"&amp;TRIM(Tabla1[[#This Row],[Fecha Inicio grupo]])&amp;"-"&amp;TRIM(Tabla1[[#This Row],[Tipo Incrito]]))</f>
        <v/>
      </c>
      <c r="BH270" s="299" t="str">
        <f>IF(F270="","",OR(IFERROR(SEARCH("CG",Tabla1[[#This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0" s="300" t="str">
        <f>IF(F270&lt;&gt;"",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0" s="300" t="str">
        <f>IF(F270&lt;&gt;"",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0" s="300" t="str">
        <f>IF(Tabla1[[#This Row],[Fecha Inicio grupo]]="","",IFERROR(VLOOKUP(Tabla1[[#This Row],[Mes de Alta como miembro]],Parámetros!$AM$2:$AN$16,2,0),"01/01/1900"))</f>
        <v/>
      </c>
    </row>
    <row r="271" spans="1:63" ht="14.45">
      <c r="A271" s="68">
        <v>264</v>
      </c>
      <c r="B271" s="29"/>
      <c r="C271" s="34"/>
      <c r="D271" s="42"/>
      <c r="E271" s="64"/>
      <c r="F271" s="45"/>
      <c r="G271" s="45"/>
      <c r="H271" s="158"/>
      <c r="I271" s="42"/>
      <c r="J271" s="28"/>
      <c r="K271" s="69"/>
      <c r="L271" s="68"/>
      <c r="M271" s="46"/>
      <c r="N271" s="232" t="str">
        <f ca="1">IF(Tabla1[[#This Row],[Fecha de nac]]="","",IF(Tabla1[[#This Row],[Fecha Finalización]] &gt;=TODAY(), DATEDIF(Tabla1[[#This Row],[Fecha de nac]],TODAY(),"y"), ROUNDDOWN((Tabla1[[#This Row],[Fecha Finalización]] -Tabla1[[#This Row],[Fecha de nac]])/365,0)))</f>
        <v/>
      </c>
      <c r="O271" s="163"/>
      <c r="P271" s="34"/>
      <c r="Q271" s="67"/>
      <c r="R271" s="67"/>
      <c r="S271" s="67"/>
      <c r="T271" s="67"/>
      <c r="U271" s="234" t="str">
        <f>IF(F271="","",Tabla1[[#This Row],[Fecha Inicio grupo]]+3*7-7)</f>
        <v/>
      </c>
      <c r="V271" s="235" t="str">
        <f>IF(F271="","",EDATE(Tabla1[[#This Row],[Fecha Inicio grupo]],3))</f>
        <v/>
      </c>
      <c r="W271" s="29"/>
      <c r="X271" s="29"/>
      <c r="Y271" s="72"/>
      <c r="Z271" s="72"/>
      <c r="AA271" s="72"/>
      <c r="AB271" s="72"/>
      <c r="AC271" s="72"/>
      <c r="AD271" s="72"/>
      <c r="AE271" s="72"/>
      <c r="AF271" s="72"/>
      <c r="AG271" s="72"/>
      <c r="AH271" s="72"/>
      <c r="AI271" s="72"/>
      <c r="AJ271" s="72"/>
      <c r="AK271" s="72"/>
      <c r="AL271" s="72"/>
      <c r="AM271" s="72"/>
      <c r="AN271" s="72"/>
      <c r="AO271" s="139"/>
      <c r="AP271" s="236" t="str">
        <f>IF(F271="","",IFERROR(VLOOKUP(SUBSTITUTE(SUBSTITUTE(Tabla1[[#This Row],[Uso Sistemas]],"T","P"),"N","F"),Parámetros!$M$2:$N$17,2,0),"Completar hasta 3ra sem. para evaluar a Probacionista"))</f>
        <v/>
      </c>
      <c r="AQ271" s="39"/>
      <c r="AR271" s="39"/>
      <c r="AS271" s="39"/>
      <c r="AT271" s="28"/>
      <c r="AU271" s="55"/>
      <c r="AV271" s="55"/>
      <c r="AW271" s="55"/>
      <c r="AX271" s="238" t="str">
        <f>IF(V271="","",EOMONTH(EDATE(Tabla1[[#This Row],[Fecha Finalización]],2),0))</f>
        <v/>
      </c>
      <c r="AY271" s="39"/>
      <c r="AZ271" s="239" t="str">
        <f>IF(V271="","",EOMONTH(EDATE(Tabla1[[#This Row],[Fecha Finalización]],3),0))</f>
        <v/>
      </c>
      <c r="BA271" s="39"/>
      <c r="BB271" s="39"/>
      <c r="BC271" s="229"/>
      <c r="BD271" s="227" t="str">
        <f>IF(F271="","",Tabla1[[#This Row],[sem 01]]&amp;Tabla1[[#This Row],[sem 02]]&amp;Tabla1[[#This Row],[sem 03]])</f>
        <v/>
      </c>
      <c r="BE271" s="228" t="str">
        <f>IF(TRIM(F271)="","",$B$1&amp;"-"&amp;SUBSTITUTE(Tabla1[[#This Row],[Mes Inscrito]]," ","")&amp;"-"&amp;SUBSTITUTE(Tabla1[[#This Row],[Dia de clases Inscrito]]," ","")&amp;"-"&amp;SUBSTITUTE(Tabla1[[#This Row],[Horario Inscrito]]," ","")&amp;"-"&amp;Tabla1[[#This Row],[Fecha Inicio grupo]])</f>
        <v/>
      </c>
      <c r="BF271" s="241" t="str">
        <f>IF(F271="","",Tabla1[[#This Row],[Curso]])</f>
        <v/>
      </c>
      <c r="BG271" s="242" t="str">
        <f>+IF(TRIM(F271)="","",$B$1&amp;"-"&amp;TRIM(Tabla1[[#This Row],[Mes Inscrito]])&amp;"-"&amp;TRIM(Tabla1[[#This Row],[Dia de clases Inscrito]])&amp;"-"&amp;TRIM(Tabla1[[#This Row],[Horario Inscrito]])&amp;"-"&amp;TRIM(Tabla1[[#This Row],[Fecha Inicio grupo]])&amp;"-"&amp;TRIM(Tabla1[[#This Row],[Tipo Incrito]]))</f>
        <v/>
      </c>
      <c r="BH271" s="299" t="str">
        <f>IF(F271="","",OR(IFERROR(SEARCH("CG",Tabla1[[#This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1" s="300" t="str">
        <f>IF(F271&lt;&gt;"",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1" s="300" t="str">
        <f>IF(F271&lt;&gt;"",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1" s="300" t="str">
        <f>IF(Tabla1[[#This Row],[Fecha Inicio grupo]]="","",IFERROR(VLOOKUP(Tabla1[[#This Row],[Mes de Alta como miembro]],Parámetros!$AM$2:$AN$16,2,0),"01/01/1900"))</f>
        <v/>
      </c>
    </row>
    <row r="272" spans="1:63" ht="14.45">
      <c r="A272" s="68">
        <v>265</v>
      </c>
      <c r="B272" s="29"/>
      <c r="C272" s="34"/>
      <c r="D272" s="42"/>
      <c r="E272" s="64"/>
      <c r="F272" s="45"/>
      <c r="G272" s="45"/>
      <c r="H272" s="158"/>
      <c r="I272" s="42"/>
      <c r="J272" s="28"/>
      <c r="K272" s="69"/>
      <c r="L272" s="68"/>
      <c r="M272" s="46"/>
      <c r="N272" s="232" t="str">
        <f ca="1">IF(Tabla1[[#This Row],[Fecha de nac]]="","",IF(Tabla1[[#This Row],[Fecha Finalización]] &gt;=TODAY(), DATEDIF(Tabla1[[#This Row],[Fecha de nac]],TODAY(),"y"), ROUNDDOWN((Tabla1[[#This Row],[Fecha Finalización]] -Tabla1[[#This Row],[Fecha de nac]])/365,0)))</f>
        <v/>
      </c>
      <c r="O272" s="163"/>
      <c r="P272" s="34"/>
      <c r="Q272" s="67"/>
      <c r="R272" s="67"/>
      <c r="S272" s="67"/>
      <c r="T272" s="67"/>
      <c r="U272" s="234" t="str">
        <f>IF(F272="","",Tabla1[[#This Row],[Fecha Inicio grupo]]+3*7-7)</f>
        <v/>
      </c>
      <c r="V272" s="235" t="str">
        <f>IF(F272="","",EDATE(Tabla1[[#This Row],[Fecha Inicio grupo]],3))</f>
        <v/>
      </c>
      <c r="W272" s="29"/>
      <c r="X272" s="29"/>
      <c r="Y272" s="72"/>
      <c r="Z272" s="72"/>
      <c r="AA272" s="72"/>
      <c r="AB272" s="72"/>
      <c r="AC272" s="72"/>
      <c r="AD272" s="72"/>
      <c r="AE272" s="72"/>
      <c r="AF272" s="72"/>
      <c r="AG272" s="72"/>
      <c r="AH272" s="72"/>
      <c r="AI272" s="72"/>
      <c r="AJ272" s="72"/>
      <c r="AK272" s="72"/>
      <c r="AL272" s="72"/>
      <c r="AM272" s="72"/>
      <c r="AN272" s="72"/>
      <c r="AO272" s="139"/>
      <c r="AP272" s="236" t="str">
        <f>IF(F272="","",IFERROR(VLOOKUP(SUBSTITUTE(SUBSTITUTE(Tabla1[[#This Row],[Uso Sistemas]],"T","P"),"N","F"),Parámetros!$M$2:$N$17,2,0),"Completar hasta 3ra sem. para evaluar a Probacionista"))</f>
        <v/>
      </c>
      <c r="AQ272" s="39"/>
      <c r="AR272" s="39"/>
      <c r="AS272" s="39"/>
      <c r="AT272" s="28"/>
      <c r="AU272" s="55"/>
      <c r="AV272" s="55"/>
      <c r="AW272" s="55"/>
      <c r="AX272" s="238" t="str">
        <f>IF(V272="","",EOMONTH(EDATE(Tabla1[[#This Row],[Fecha Finalización]],2),0))</f>
        <v/>
      </c>
      <c r="AY272" s="39"/>
      <c r="AZ272" s="239" t="str">
        <f>IF(V272="","",EOMONTH(EDATE(Tabla1[[#This Row],[Fecha Finalización]],3),0))</f>
        <v/>
      </c>
      <c r="BA272" s="39"/>
      <c r="BB272" s="39"/>
      <c r="BC272" s="229"/>
      <c r="BD272" s="227" t="str">
        <f>IF(F272="","",Tabla1[[#This Row],[sem 01]]&amp;Tabla1[[#This Row],[sem 02]]&amp;Tabla1[[#This Row],[sem 03]])</f>
        <v/>
      </c>
      <c r="BE272" s="228" t="str">
        <f>IF(TRIM(F272)="","",$B$1&amp;"-"&amp;SUBSTITUTE(Tabla1[[#This Row],[Mes Inscrito]]," ","")&amp;"-"&amp;SUBSTITUTE(Tabla1[[#This Row],[Dia de clases Inscrito]]," ","")&amp;"-"&amp;SUBSTITUTE(Tabla1[[#This Row],[Horario Inscrito]]," ","")&amp;"-"&amp;Tabla1[[#This Row],[Fecha Inicio grupo]])</f>
        <v/>
      </c>
      <c r="BF272" s="241" t="str">
        <f>IF(F272="","",Tabla1[[#This Row],[Curso]])</f>
        <v/>
      </c>
      <c r="BG272" s="242" t="str">
        <f>+IF(TRIM(F272)="","",$B$1&amp;"-"&amp;TRIM(Tabla1[[#This Row],[Mes Inscrito]])&amp;"-"&amp;TRIM(Tabla1[[#This Row],[Dia de clases Inscrito]])&amp;"-"&amp;TRIM(Tabla1[[#This Row],[Horario Inscrito]])&amp;"-"&amp;TRIM(Tabla1[[#This Row],[Fecha Inicio grupo]])&amp;"-"&amp;TRIM(Tabla1[[#This Row],[Tipo Incrito]]))</f>
        <v/>
      </c>
      <c r="BH272" s="299" t="str">
        <f>IF(F272="","",OR(IFERROR(SEARCH("CG",Tabla1[[#This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2" s="300" t="str">
        <f>IF(F272&lt;&gt;"",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2" s="300" t="str">
        <f>IF(F272&lt;&gt;"",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2" s="300" t="str">
        <f>IF(Tabla1[[#This Row],[Fecha Inicio grupo]]="","",IFERROR(VLOOKUP(Tabla1[[#This Row],[Mes de Alta como miembro]],Parámetros!$AM$2:$AN$16,2,0),"01/01/1900"))</f>
        <v/>
      </c>
    </row>
    <row r="273" spans="1:63" ht="14.45">
      <c r="A273" s="68">
        <v>266</v>
      </c>
      <c r="B273" s="29"/>
      <c r="C273" s="34"/>
      <c r="D273" s="42"/>
      <c r="E273" s="64"/>
      <c r="F273" s="45"/>
      <c r="G273" s="45"/>
      <c r="H273" s="158"/>
      <c r="I273" s="42"/>
      <c r="J273" s="28"/>
      <c r="K273" s="69"/>
      <c r="L273" s="68"/>
      <c r="M273" s="46"/>
      <c r="N273" s="232" t="str">
        <f ca="1">IF(Tabla1[[#This Row],[Fecha de nac]]="","",IF(Tabla1[[#This Row],[Fecha Finalización]] &gt;=TODAY(), DATEDIF(Tabla1[[#This Row],[Fecha de nac]],TODAY(),"y"), ROUNDDOWN((Tabla1[[#This Row],[Fecha Finalización]] -Tabla1[[#This Row],[Fecha de nac]])/365,0)))</f>
        <v/>
      </c>
      <c r="O273" s="163"/>
      <c r="P273" s="34"/>
      <c r="Q273" s="67"/>
      <c r="R273" s="67"/>
      <c r="S273" s="67"/>
      <c r="T273" s="67"/>
      <c r="U273" s="234" t="str">
        <f>IF(F273="","",Tabla1[[#This Row],[Fecha Inicio grupo]]+3*7-7)</f>
        <v/>
      </c>
      <c r="V273" s="235" t="str">
        <f>IF(F273="","",EDATE(Tabla1[[#This Row],[Fecha Inicio grupo]],3))</f>
        <v/>
      </c>
      <c r="W273" s="29"/>
      <c r="X273" s="29"/>
      <c r="Y273" s="72"/>
      <c r="Z273" s="72"/>
      <c r="AA273" s="72"/>
      <c r="AB273" s="72"/>
      <c r="AC273" s="72"/>
      <c r="AD273" s="72"/>
      <c r="AE273" s="72"/>
      <c r="AF273" s="72"/>
      <c r="AG273" s="72"/>
      <c r="AH273" s="72"/>
      <c r="AI273" s="72"/>
      <c r="AJ273" s="72"/>
      <c r="AK273" s="72"/>
      <c r="AL273" s="72"/>
      <c r="AM273" s="72"/>
      <c r="AN273" s="72"/>
      <c r="AO273" s="139"/>
      <c r="AP273" s="236" t="str">
        <f>IF(F273="","",IFERROR(VLOOKUP(SUBSTITUTE(SUBSTITUTE(Tabla1[[#This Row],[Uso Sistemas]],"T","P"),"N","F"),Parámetros!$M$2:$N$17,2,0),"Completar hasta 3ra sem. para evaluar a Probacionista"))</f>
        <v/>
      </c>
      <c r="AQ273" s="39"/>
      <c r="AR273" s="39"/>
      <c r="AS273" s="39"/>
      <c r="AT273" s="28"/>
      <c r="AU273" s="55"/>
      <c r="AV273" s="55"/>
      <c r="AW273" s="55"/>
      <c r="AX273" s="238" t="str">
        <f>IF(V273="","",EOMONTH(EDATE(Tabla1[[#This Row],[Fecha Finalización]],2),0))</f>
        <v/>
      </c>
      <c r="AY273" s="39"/>
      <c r="AZ273" s="239" t="str">
        <f>IF(V273="","",EOMONTH(EDATE(Tabla1[[#This Row],[Fecha Finalización]],3),0))</f>
        <v/>
      </c>
      <c r="BA273" s="39"/>
      <c r="BB273" s="39"/>
      <c r="BC273" s="229"/>
      <c r="BD273" s="227" t="str">
        <f>IF(F273="","",Tabla1[[#This Row],[sem 01]]&amp;Tabla1[[#This Row],[sem 02]]&amp;Tabla1[[#This Row],[sem 03]])</f>
        <v/>
      </c>
      <c r="BE273" s="228" t="str">
        <f>IF(TRIM(F273)="","",$B$1&amp;"-"&amp;SUBSTITUTE(Tabla1[[#This Row],[Mes Inscrito]]," ","")&amp;"-"&amp;SUBSTITUTE(Tabla1[[#This Row],[Dia de clases Inscrito]]," ","")&amp;"-"&amp;SUBSTITUTE(Tabla1[[#This Row],[Horario Inscrito]]," ","")&amp;"-"&amp;Tabla1[[#This Row],[Fecha Inicio grupo]])</f>
        <v/>
      </c>
      <c r="BF273" s="241" t="str">
        <f>IF(F273="","",Tabla1[[#This Row],[Curso]])</f>
        <v/>
      </c>
      <c r="BG273" s="242" t="str">
        <f>+IF(TRIM(F273)="","",$B$1&amp;"-"&amp;TRIM(Tabla1[[#This Row],[Mes Inscrito]])&amp;"-"&amp;TRIM(Tabla1[[#This Row],[Dia de clases Inscrito]])&amp;"-"&amp;TRIM(Tabla1[[#This Row],[Horario Inscrito]])&amp;"-"&amp;TRIM(Tabla1[[#This Row],[Fecha Inicio grupo]])&amp;"-"&amp;TRIM(Tabla1[[#This Row],[Tipo Incrito]]))</f>
        <v/>
      </c>
      <c r="BH273" s="299" t="str">
        <f>IF(F273="","",OR(IFERROR(SEARCH("CG",Tabla1[[#This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3" s="300" t="str">
        <f>IF(F273&lt;&gt;"",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3" s="300" t="str">
        <f>IF(F273&lt;&gt;"",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3" s="300" t="str">
        <f>IF(Tabla1[[#This Row],[Fecha Inicio grupo]]="","",IFERROR(VLOOKUP(Tabla1[[#This Row],[Mes de Alta como miembro]],Parámetros!$AM$2:$AN$16,2,0),"01/01/1900"))</f>
        <v/>
      </c>
    </row>
    <row r="274" spans="1:63" ht="14.45">
      <c r="A274" s="68">
        <v>267</v>
      </c>
      <c r="B274" s="29"/>
      <c r="C274" s="34"/>
      <c r="D274" s="42"/>
      <c r="E274" s="64"/>
      <c r="F274" s="45"/>
      <c r="G274" s="45"/>
      <c r="H274" s="158"/>
      <c r="I274" s="42"/>
      <c r="J274" s="28"/>
      <c r="K274" s="69"/>
      <c r="L274" s="68"/>
      <c r="M274" s="46"/>
      <c r="N274" s="232" t="str">
        <f ca="1">IF(Tabla1[[#This Row],[Fecha de nac]]="","",IF(Tabla1[[#This Row],[Fecha Finalización]] &gt;=TODAY(), DATEDIF(Tabla1[[#This Row],[Fecha de nac]],TODAY(),"y"), ROUNDDOWN((Tabla1[[#This Row],[Fecha Finalización]] -Tabla1[[#This Row],[Fecha de nac]])/365,0)))</f>
        <v/>
      </c>
      <c r="O274" s="163"/>
      <c r="P274" s="34"/>
      <c r="Q274" s="67"/>
      <c r="R274" s="67"/>
      <c r="S274" s="67"/>
      <c r="T274" s="67"/>
      <c r="U274" s="234" t="str">
        <f>IF(F274="","",Tabla1[[#This Row],[Fecha Inicio grupo]]+3*7-7)</f>
        <v/>
      </c>
      <c r="V274" s="235" t="str">
        <f>IF(F274="","",EDATE(Tabla1[[#This Row],[Fecha Inicio grupo]],3))</f>
        <v/>
      </c>
      <c r="W274" s="29"/>
      <c r="X274" s="29"/>
      <c r="Y274" s="72"/>
      <c r="Z274" s="72"/>
      <c r="AA274" s="72"/>
      <c r="AB274" s="72"/>
      <c r="AC274" s="72"/>
      <c r="AD274" s="72"/>
      <c r="AE274" s="72"/>
      <c r="AF274" s="72"/>
      <c r="AG274" s="72"/>
      <c r="AH274" s="72"/>
      <c r="AI274" s="72"/>
      <c r="AJ274" s="72"/>
      <c r="AK274" s="72"/>
      <c r="AL274" s="72"/>
      <c r="AM274" s="72"/>
      <c r="AN274" s="72"/>
      <c r="AO274" s="139"/>
      <c r="AP274" s="236" t="str">
        <f>IF(F274="","",IFERROR(VLOOKUP(SUBSTITUTE(SUBSTITUTE(Tabla1[[#This Row],[Uso Sistemas]],"T","P"),"N","F"),Parámetros!$M$2:$N$17,2,0),"Completar hasta 3ra sem. para evaluar a Probacionista"))</f>
        <v/>
      </c>
      <c r="AQ274" s="39"/>
      <c r="AR274" s="39"/>
      <c r="AS274" s="39"/>
      <c r="AT274" s="28"/>
      <c r="AU274" s="55"/>
      <c r="AV274" s="55"/>
      <c r="AW274" s="55"/>
      <c r="AX274" s="238" t="str">
        <f>IF(V274="","",EOMONTH(EDATE(Tabla1[[#This Row],[Fecha Finalización]],2),0))</f>
        <v/>
      </c>
      <c r="AY274" s="39"/>
      <c r="AZ274" s="239" t="str">
        <f>IF(V274="","",EOMONTH(EDATE(Tabla1[[#This Row],[Fecha Finalización]],3),0))</f>
        <v/>
      </c>
      <c r="BA274" s="39"/>
      <c r="BB274" s="39"/>
      <c r="BC274" s="229"/>
      <c r="BD274" s="227" t="str">
        <f>IF(F274="","",Tabla1[[#This Row],[sem 01]]&amp;Tabla1[[#This Row],[sem 02]]&amp;Tabla1[[#This Row],[sem 03]])</f>
        <v/>
      </c>
      <c r="BE274" s="228" t="str">
        <f>IF(TRIM(F274)="","",$B$1&amp;"-"&amp;SUBSTITUTE(Tabla1[[#This Row],[Mes Inscrito]]," ","")&amp;"-"&amp;SUBSTITUTE(Tabla1[[#This Row],[Dia de clases Inscrito]]," ","")&amp;"-"&amp;SUBSTITUTE(Tabla1[[#This Row],[Horario Inscrito]]," ","")&amp;"-"&amp;Tabla1[[#This Row],[Fecha Inicio grupo]])</f>
        <v/>
      </c>
      <c r="BF274" s="241" t="str">
        <f>IF(F274="","",Tabla1[[#This Row],[Curso]])</f>
        <v/>
      </c>
      <c r="BG274" s="242" t="str">
        <f>+IF(TRIM(F274)="","",$B$1&amp;"-"&amp;TRIM(Tabla1[[#This Row],[Mes Inscrito]])&amp;"-"&amp;TRIM(Tabla1[[#This Row],[Dia de clases Inscrito]])&amp;"-"&amp;TRIM(Tabla1[[#This Row],[Horario Inscrito]])&amp;"-"&amp;TRIM(Tabla1[[#This Row],[Fecha Inicio grupo]])&amp;"-"&amp;TRIM(Tabla1[[#This Row],[Tipo Incrito]]))</f>
        <v/>
      </c>
      <c r="BH274" s="299" t="str">
        <f>IF(F274="","",OR(IFERROR(SEARCH("CG",Tabla1[[#This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4" s="300" t="str">
        <f>IF(F274&lt;&gt;"",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4" s="300" t="str">
        <f>IF(F274&lt;&gt;"",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4" s="300" t="str">
        <f>IF(Tabla1[[#This Row],[Fecha Inicio grupo]]="","",IFERROR(VLOOKUP(Tabla1[[#This Row],[Mes de Alta como miembro]],Parámetros!$AM$2:$AN$16,2,0),"01/01/1900"))</f>
        <v/>
      </c>
    </row>
    <row r="275" spans="1:63" ht="14.45">
      <c r="A275" s="68">
        <v>268</v>
      </c>
      <c r="B275" s="29"/>
      <c r="C275" s="34"/>
      <c r="D275" s="42"/>
      <c r="E275" s="64"/>
      <c r="F275" s="45"/>
      <c r="G275" s="45"/>
      <c r="H275" s="158"/>
      <c r="I275" s="42"/>
      <c r="J275" s="28"/>
      <c r="K275" s="69"/>
      <c r="L275" s="68"/>
      <c r="M275" s="46"/>
      <c r="N275" s="232" t="str">
        <f ca="1">IF(Tabla1[[#This Row],[Fecha de nac]]="","",IF(Tabla1[[#This Row],[Fecha Finalización]] &gt;=TODAY(), DATEDIF(Tabla1[[#This Row],[Fecha de nac]],TODAY(),"y"), ROUNDDOWN((Tabla1[[#This Row],[Fecha Finalización]] -Tabla1[[#This Row],[Fecha de nac]])/365,0)))</f>
        <v/>
      </c>
      <c r="O275" s="163"/>
      <c r="P275" s="34"/>
      <c r="Q275" s="67"/>
      <c r="R275" s="67"/>
      <c r="S275" s="67"/>
      <c r="T275" s="67"/>
      <c r="U275" s="234" t="str">
        <f>IF(F275="","",Tabla1[[#This Row],[Fecha Inicio grupo]]+3*7-7)</f>
        <v/>
      </c>
      <c r="V275" s="235" t="str">
        <f>IF(F275="","",EDATE(Tabla1[[#This Row],[Fecha Inicio grupo]],3))</f>
        <v/>
      </c>
      <c r="W275" s="29"/>
      <c r="X275" s="29"/>
      <c r="Y275" s="72"/>
      <c r="Z275" s="72"/>
      <c r="AA275" s="72"/>
      <c r="AB275" s="72"/>
      <c r="AC275" s="72"/>
      <c r="AD275" s="72"/>
      <c r="AE275" s="72"/>
      <c r="AF275" s="72"/>
      <c r="AG275" s="72"/>
      <c r="AH275" s="72"/>
      <c r="AI275" s="72"/>
      <c r="AJ275" s="72"/>
      <c r="AK275" s="72"/>
      <c r="AL275" s="72"/>
      <c r="AM275" s="72"/>
      <c r="AN275" s="72"/>
      <c r="AO275" s="139"/>
      <c r="AP275" s="236" t="str">
        <f>IF(F275="","",IFERROR(VLOOKUP(SUBSTITUTE(SUBSTITUTE(Tabla1[[#This Row],[Uso Sistemas]],"T","P"),"N","F"),Parámetros!$M$2:$N$17,2,0),"Completar hasta 3ra sem. para evaluar a Probacionista"))</f>
        <v/>
      </c>
      <c r="AQ275" s="39"/>
      <c r="AR275" s="39"/>
      <c r="AS275" s="39"/>
      <c r="AT275" s="28"/>
      <c r="AU275" s="55"/>
      <c r="AV275" s="55"/>
      <c r="AW275" s="55"/>
      <c r="AX275" s="238" t="str">
        <f>IF(V275="","",EOMONTH(EDATE(Tabla1[[#This Row],[Fecha Finalización]],2),0))</f>
        <v/>
      </c>
      <c r="AY275" s="39"/>
      <c r="AZ275" s="239" t="str">
        <f>IF(V275="","",EOMONTH(EDATE(Tabla1[[#This Row],[Fecha Finalización]],3),0))</f>
        <v/>
      </c>
      <c r="BA275" s="39"/>
      <c r="BB275" s="39"/>
      <c r="BC275" s="229"/>
      <c r="BD275" s="227" t="str">
        <f>IF(F275="","",Tabla1[[#This Row],[sem 01]]&amp;Tabla1[[#This Row],[sem 02]]&amp;Tabla1[[#This Row],[sem 03]])</f>
        <v/>
      </c>
      <c r="BE275" s="228" t="str">
        <f>IF(TRIM(F275)="","",$B$1&amp;"-"&amp;SUBSTITUTE(Tabla1[[#This Row],[Mes Inscrito]]," ","")&amp;"-"&amp;SUBSTITUTE(Tabla1[[#This Row],[Dia de clases Inscrito]]," ","")&amp;"-"&amp;SUBSTITUTE(Tabla1[[#This Row],[Horario Inscrito]]," ","")&amp;"-"&amp;Tabla1[[#This Row],[Fecha Inicio grupo]])</f>
        <v/>
      </c>
      <c r="BF275" s="241" t="str">
        <f>IF(F275="","",Tabla1[[#This Row],[Curso]])</f>
        <v/>
      </c>
      <c r="BG275" s="242" t="str">
        <f>+IF(TRIM(F275)="","",$B$1&amp;"-"&amp;TRIM(Tabla1[[#This Row],[Mes Inscrito]])&amp;"-"&amp;TRIM(Tabla1[[#This Row],[Dia de clases Inscrito]])&amp;"-"&amp;TRIM(Tabla1[[#This Row],[Horario Inscrito]])&amp;"-"&amp;TRIM(Tabla1[[#This Row],[Fecha Inicio grupo]])&amp;"-"&amp;TRIM(Tabla1[[#This Row],[Tipo Incrito]]))</f>
        <v/>
      </c>
      <c r="BH275" s="299" t="str">
        <f>IF(F275="","",OR(IFERROR(SEARCH("CG",Tabla1[[#This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5" s="300" t="str">
        <f>IF(F275&lt;&gt;"",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5" s="300" t="str">
        <f>IF(F275&lt;&gt;"",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5" s="300" t="str">
        <f>IF(Tabla1[[#This Row],[Fecha Inicio grupo]]="","",IFERROR(VLOOKUP(Tabla1[[#This Row],[Mes de Alta como miembro]],Parámetros!$AM$2:$AN$16,2,0),"01/01/1900"))</f>
        <v/>
      </c>
    </row>
    <row r="276" spans="1:63" ht="14.45">
      <c r="A276" s="68">
        <v>269</v>
      </c>
      <c r="B276" s="29"/>
      <c r="C276" s="34"/>
      <c r="D276" s="42"/>
      <c r="E276" s="64"/>
      <c r="F276" s="45"/>
      <c r="G276" s="45"/>
      <c r="H276" s="158"/>
      <c r="I276" s="42"/>
      <c r="J276" s="28"/>
      <c r="K276" s="69"/>
      <c r="L276" s="68"/>
      <c r="M276" s="46"/>
      <c r="N276" s="232" t="str">
        <f ca="1">IF(Tabla1[[#This Row],[Fecha de nac]]="","",IF(Tabla1[[#This Row],[Fecha Finalización]] &gt;=TODAY(), DATEDIF(Tabla1[[#This Row],[Fecha de nac]],TODAY(),"y"), ROUNDDOWN((Tabla1[[#This Row],[Fecha Finalización]] -Tabla1[[#This Row],[Fecha de nac]])/365,0)))</f>
        <v/>
      </c>
      <c r="O276" s="163"/>
      <c r="P276" s="34"/>
      <c r="Q276" s="67"/>
      <c r="R276" s="67"/>
      <c r="S276" s="67"/>
      <c r="T276" s="67"/>
      <c r="U276" s="234" t="str">
        <f>IF(F276="","",Tabla1[[#This Row],[Fecha Inicio grupo]]+3*7-7)</f>
        <v/>
      </c>
      <c r="V276" s="235" t="str">
        <f>IF(F276="","",EDATE(Tabla1[[#This Row],[Fecha Inicio grupo]],3))</f>
        <v/>
      </c>
      <c r="W276" s="29"/>
      <c r="X276" s="29"/>
      <c r="Y276" s="72"/>
      <c r="Z276" s="72"/>
      <c r="AA276" s="72"/>
      <c r="AB276" s="72"/>
      <c r="AC276" s="72"/>
      <c r="AD276" s="72"/>
      <c r="AE276" s="72"/>
      <c r="AF276" s="72"/>
      <c r="AG276" s="72"/>
      <c r="AH276" s="72"/>
      <c r="AI276" s="72"/>
      <c r="AJ276" s="72"/>
      <c r="AK276" s="72"/>
      <c r="AL276" s="72"/>
      <c r="AM276" s="72"/>
      <c r="AN276" s="72"/>
      <c r="AO276" s="139"/>
      <c r="AP276" s="236" t="str">
        <f>IF(F276="","",IFERROR(VLOOKUP(SUBSTITUTE(SUBSTITUTE(Tabla1[[#This Row],[Uso Sistemas]],"T","P"),"N","F"),Parámetros!$M$2:$N$17,2,0),"Completar hasta 3ra sem. para evaluar a Probacionista"))</f>
        <v/>
      </c>
      <c r="AQ276" s="39"/>
      <c r="AR276" s="39"/>
      <c r="AS276" s="39"/>
      <c r="AT276" s="28"/>
      <c r="AU276" s="55"/>
      <c r="AV276" s="55"/>
      <c r="AW276" s="55"/>
      <c r="AX276" s="238" t="str">
        <f>IF(V276="","",EOMONTH(EDATE(Tabla1[[#This Row],[Fecha Finalización]],2),0))</f>
        <v/>
      </c>
      <c r="AY276" s="39"/>
      <c r="AZ276" s="239" t="str">
        <f>IF(V276="","",EOMONTH(EDATE(Tabla1[[#This Row],[Fecha Finalización]],3),0))</f>
        <v/>
      </c>
      <c r="BA276" s="39"/>
      <c r="BB276" s="39"/>
      <c r="BC276" s="229"/>
      <c r="BD276" s="227" t="str">
        <f>IF(F276="","",Tabla1[[#This Row],[sem 01]]&amp;Tabla1[[#This Row],[sem 02]]&amp;Tabla1[[#This Row],[sem 03]])</f>
        <v/>
      </c>
      <c r="BE276" s="228" t="str">
        <f>IF(TRIM(F276)="","",$B$1&amp;"-"&amp;SUBSTITUTE(Tabla1[[#This Row],[Mes Inscrito]]," ","")&amp;"-"&amp;SUBSTITUTE(Tabla1[[#This Row],[Dia de clases Inscrito]]," ","")&amp;"-"&amp;SUBSTITUTE(Tabla1[[#This Row],[Horario Inscrito]]," ","")&amp;"-"&amp;Tabla1[[#This Row],[Fecha Inicio grupo]])</f>
        <v/>
      </c>
      <c r="BF276" s="241" t="str">
        <f>IF(F276="","",Tabla1[[#This Row],[Curso]])</f>
        <v/>
      </c>
      <c r="BG276" s="242" t="str">
        <f>+IF(TRIM(F276)="","",$B$1&amp;"-"&amp;TRIM(Tabla1[[#This Row],[Mes Inscrito]])&amp;"-"&amp;TRIM(Tabla1[[#This Row],[Dia de clases Inscrito]])&amp;"-"&amp;TRIM(Tabla1[[#This Row],[Horario Inscrito]])&amp;"-"&amp;TRIM(Tabla1[[#This Row],[Fecha Inicio grupo]])&amp;"-"&amp;TRIM(Tabla1[[#This Row],[Tipo Incrito]]))</f>
        <v/>
      </c>
      <c r="BH276" s="299" t="str">
        <f>IF(F276="","",OR(IFERROR(SEARCH("CG",Tabla1[[#This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6" s="300" t="str">
        <f>IF(F276&lt;&gt;"",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6" s="300" t="str">
        <f>IF(F276&lt;&gt;"",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6" s="300" t="str">
        <f>IF(Tabla1[[#This Row],[Fecha Inicio grupo]]="","",IFERROR(VLOOKUP(Tabla1[[#This Row],[Mes de Alta como miembro]],Parámetros!$AM$2:$AN$16,2,0),"01/01/1900"))</f>
        <v/>
      </c>
    </row>
    <row r="277" spans="1:63" ht="14.45">
      <c r="A277" s="68">
        <v>270</v>
      </c>
      <c r="B277" s="29"/>
      <c r="C277" s="34"/>
      <c r="D277" s="42"/>
      <c r="E277" s="64"/>
      <c r="F277" s="45"/>
      <c r="G277" s="45"/>
      <c r="H277" s="158"/>
      <c r="I277" s="42"/>
      <c r="J277" s="28"/>
      <c r="K277" s="69"/>
      <c r="L277" s="68"/>
      <c r="M277" s="46"/>
      <c r="N277" s="232" t="str">
        <f ca="1">IF(Tabla1[[#This Row],[Fecha de nac]]="","",IF(Tabla1[[#This Row],[Fecha Finalización]] &gt;=TODAY(), DATEDIF(Tabla1[[#This Row],[Fecha de nac]],TODAY(),"y"), ROUNDDOWN((Tabla1[[#This Row],[Fecha Finalización]] -Tabla1[[#This Row],[Fecha de nac]])/365,0)))</f>
        <v/>
      </c>
      <c r="O277" s="163"/>
      <c r="P277" s="34"/>
      <c r="Q277" s="67"/>
      <c r="R277" s="67"/>
      <c r="S277" s="67"/>
      <c r="T277" s="67"/>
      <c r="U277" s="234" t="str">
        <f>IF(F277="","",Tabla1[[#This Row],[Fecha Inicio grupo]]+3*7-7)</f>
        <v/>
      </c>
      <c r="V277" s="235" t="str">
        <f>IF(F277="","",EDATE(Tabla1[[#This Row],[Fecha Inicio grupo]],3))</f>
        <v/>
      </c>
      <c r="W277" s="29"/>
      <c r="X277" s="29"/>
      <c r="Y277" s="72"/>
      <c r="Z277" s="72"/>
      <c r="AA277" s="72"/>
      <c r="AB277" s="72"/>
      <c r="AC277" s="72"/>
      <c r="AD277" s="72"/>
      <c r="AE277" s="72"/>
      <c r="AF277" s="72"/>
      <c r="AG277" s="72"/>
      <c r="AH277" s="72"/>
      <c r="AI277" s="72"/>
      <c r="AJ277" s="72"/>
      <c r="AK277" s="72"/>
      <c r="AL277" s="72"/>
      <c r="AM277" s="72"/>
      <c r="AN277" s="72"/>
      <c r="AO277" s="139"/>
      <c r="AP277" s="236" t="str">
        <f>IF(F277="","",IFERROR(VLOOKUP(SUBSTITUTE(SUBSTITUTE(Tabla1[[#This Row],[Uso Sistemas]],"T","P"),"N","F"),Parámetros!$M$2:$N$17,2,0),"Completar hasta 3ra sem. para evaluar a Probacionista"))</f>
        <v/>
      </c>
      <c r="AQ277" s="39"/>
      <c r="AR277" s="39"/>
      <c r="AS277" s="39"/>
      <c r="AT277" s="28"/>
      <c r="AU277" s="55"/>
      <c r="AV277" s="55"/>
      <c r="AW277" s="55"/>
      <c r="AX277" s="238" t="str">
        <f>IF(V277="","",EOMONTH(EDATE(Tabla1[[#This Row],[Fecha Finalización]],2),0))</f>
        <v/>
      </c>
      <c r="AY277" s="39"/>
      <c r="AZ277" s="239" t="str">
        <f>IF(V277="","",EOMONTH(EDATE(Tabla1[[#This Row],[Fecha Finalización]],3),0))</f>
        <v/>
      </c>
      <c r="BA277" s="39"/>
      <c r="BB277" s="39"/>
      <c r="BC277" s="229"/>
      <c r="BD277" s="227" t="str">
        <f>IF(F277="","",Tabla1[[#This Row],[sem 01]]&amp;Tabla1[[#This Row],[sem 02]]&amp;Tabla1[[#This Row],[sem 03]])</f>
        <v/>
      </c>
      <c r="BE277" s="228" t="str">
        <f>IF(TRIM(F277)="","",$B$1&amp;"-"&amp;SUBSTITUTE(Tabla1[[#This Row],[Mes Inscrito]]," ","")&amp;"-"&amp;SUBSTITUTE(Tabla1[[#This Row],[Dia de clases Inscrito]]," ","")&amp;"-"&amp;SUBSTITUTE(Tabla1[[#This Row],[Horario Inscrito]]," ","")&amp;"-"&amp;Tabla1[[#This Row],[Fecha Inicio grupo]])</f>
        <v/>
      </c>
      <c r="BF277" s="241" t="str">
        <f>IF(F277="","",Tabla1[[#This Row],[Curso]])</f>
        <v/>
      </c>
      <c r="BG277" s="242" t="str">
        <f>+IF(TRIM(F277)="","",$B$1&amp;"-"&amp;TRIM(Tabla1[[#This Row],[Mes Inscrito]])&amp;"-"&amp;TRIM(Tabla1[[#This Row],[Dia de clases Inscrito]])&amp;"-"&amp;TRIM(Tabla1[[#This Row],[Horario Inscrito]])&amp;"-"&amp;TRIM(Tabla1[[#This Row],[Fecha Inicio grupo]])&amp;"-"&amp;TRIM(Tabla1[[#This Row],[Tipo Incrito]]))</f>
        <v/>
      </c>
      <c r="BH277" s="299" t="str">
        <f>IF(F277="","",OR(IFERROR(SEARCH("CG",Tabla1[[#This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7" s="300" t="str">
        <f>IF(F277&lt;&gt;"",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7" s="300" t="str">
        <f>IF(F277&lt;&gt;"",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7" s="300" t="str">
        <f>IF(Tabla1[[#This Row],[Fecha Inicio grupo]]="","",IFERROR(VLOOKUP(Tabla1[[#This Row],[Mes de Alta como miembro]],Parámetros!$AM$2:$AN$16,2,0),"01/01/1900"))</f>
        <v/>
      </c>
    </row>
    <row r="278" spans="1:63" ht="14.45">
      <c r="A278" s="68">
        <v>271</v>
      </c>
      <c r="B278" s="29"/>
      <c r="C278" s="34"/>
      <c r="D278" s="42"/>
      <c r="E278" s="64"/>
      <c r="F278" s="45"/>
      <c r="G278" s="45"/>
      <c r="H278" s="158"/>
      <c r="I278" s="42"/>
      <c r="J278" s="28"/>
      <c r="K278" s="69"/>
      <c r="L278" s="68"/>
      <c r="M278" s="46"/>
      <c r="N278" s="232" t="str">
        <f ca="1">IF(Tabla1[[#This Row],[Fecha de nac]]="","",IF(Tabla1[[#This Row],[Fecha Finalización]] &gt;=TODAY(), DATEDIF(Tabla1[[#This Row],[Fecha de nac]],TODAY(),"y"), ROUNDDOWN((Tabla1[[#This Row],[Fecha Finalización]] -Tabla1[[#This Row],[Fecha de nac]])/365,0)))</f>
        <v/>
      </c>
      <c r="O278" s="163"/>
      <c r="P278" s="34"/>
      <c r="Q278" s="67"/>
      <c r="R278" s="67"/>
      <c r="S278" s="67"/>
      <c r="T278" s="67"/>
      <c r="U278" s="234" t="str">
        <f>IF(F278="","",Tabla1[[#This Row],[Fecha Inicio grupo]]+3*7-7)</f>
        <v/>
      </c>
      <c r="V278" s="235" t="str">
        <f>IF(F278="","",EDATE(Tabla1[[#This Row],[Fecha Inicio grupo]],3))</f>
        <v/>
      </c>
      <c r="W278" s="29"/>
      <c r="X278" s="29"/>
      <c r="Y278" s="72"/>
      <c r="Z278" s="72"/>
      <c r="AA278" s="72"/>
      <c r="AB278" s="72"/>
      <c r="AC278" s="72"/>
      <c r="AD278" s="72"/>
      <c r="AE278" s="72"/>
      <c r="AF278" s="72"/>
      <c r="AG278" s="72"/>
      <c r="AH278" s="72"/>
      <c r="AI278" s="72"/>
      <c r="AJ278" s="72"/>
      <c r="AK278" s="72"/>
      <c r="AL278" s="72"/>
      <c r="AM278" s="72"/>
      <c r="AN278" s="72"/>
      <c r="AO278" s="139"/>
      <c r="AP278" s="236" t="str">
        <f>IF(F278="","",IFERROR(VLOOKUP(SUBSTITUTE(SUBSTITUTE(Tabla1[[#This Row],[Uso Sistemas]],"T","P"),"N","F"),Parámetros!$M$2:$N$17,2,0),"Completar hasta 3ra sem. para evaluar a Probacionista"))</f>
        <v/>
      </c>
      <c r="AQ278" s="39"/>
      <c r="AR278" s="39"/>
      <c r="AS278" s="39"/>
      <c r="AT278" s="28"/>
      <c r="AU278" s="55"/>
      <c r="AV278" s="55"/>
      <c r="AW278" s="55"/>
      <c r="AX278" s="238" t="str">
        <f>IF(V278="","",EOMONTH(EDATE(Tabla1[[#This Row],[Fecha Finalización]],2),0))</f>
        <v/>
      </c>
      <c r="AY278" s="39"/>
      <c r="AZ278" s="239" t="str">
        <f>IF(V278="","",EOMONTH(EDATE(Tabla1[[#This Row],[Fecha Finalización]],3),0))</f>
        <v/>
      </c>
      <c r="BA278" s="39"/>
      <c r="BB278" s="39"/>
      <c r="BC278" s="229"/>
      <c r="BD278" s="227" t="str">
        <f>IF(F278="","",Tabla1[[#This Row],[sem 01]]&amp;Tabla1[[#This Row],[sem 02]]&amp;Tabla1[[#This Row],[sem 03]])</f>
        <v/>
      </c>
      <c r="BE278" s="228" t="str">
        <f>IF(TRIM(F278)="","",$B$1&amp;"-"&amp;SUBSTITUTE(Tabla1[[#This Row],[Mes Inscrito]]," ","")&amp;"-"&amp;SUBSTITUTE(Tabla1[[#This Row],[Dia de clases Inscrito]]," ","")&amp;"-"&amp;SUBSTITUTE(Tabla1[[#This Row],[Horario Inscrito]]," ","")&amp;"-"&amp;Tabla1[[#This Row],[Fecha Inicio grupo]])</f>
        <v/>
      </c>
      <c r="BF278" s="241" t="str">
        <f>IF(F278="","",Tabla1[[#This Row],[Curso]])</f>
        <v/>
      </c>
      <c r="BG278" s="242" t="str">
        <f>+IF(TRIM(F278)="","",$B$1&amp;"-"&amp;TRIM(Tabla1[[#This Row],[Mes Inscrito]])&amp;"-"&amp;TRIM(Tabla1[[#This Row],[Dia de clases Inscrito]])&amp;"-"&amp;TRIM(Tabla1[[#This Row],[Horario Inscrito]])&amp;"-"&amp;TRIM(Tabla1[[#This Row],[Fecha Inicio grupo]])&amp;"-"&amp;TRIM(Tabla1[[#This Row],[Tipo Incrito]]))</f>
        <v/>
      </c>
      <c r="BH278" s="299" t="str">
        <f>IF(F278="","",OR(IFERROR(SEARCH("CG",Tabla1[[#This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8" s="300" t="str">
        <f>IF(F278&lt;&gt;"",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8" s="300" t="str">
        <f>IF(F278&lt;&gt;"",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8" s="300" t="str">
        <f>IF(Tabla1[[#This Row],[Fecha Inicio grupo]]="","",IFERROR(VLOOKUP(Tabla1[[#This Row],[Mes de Alta como miembro]],Parámetros!$AM$2:$AN$16,2,0),"01/01/1900"))</f>
        <v/>
      </c>
    </row>
    <row r="279" spans="1:63" ht="14.45">
      <c r="A279" s="68">
        <v>272</v>
      </c>
      <c r="B279" s="29"/>
      <c r="C279" s="34"/>
      <c r="D279" s="42"/>
      <c r="E279" s="64"/>
      <c r="F279" s="45"/>
      <c r="G279" s="45"/>
      <c r="H279" s="158"/>
      <c r="I279" s="42"/>
      <c r="J279" s="28"/>
      <c r="K279" s="69"/>
      <c r="L279" s="68"/>
      <c r="M279" s="46"/>
      <c r="N279" s="232" t="str">
        <f ca="1">IF(Tabla1[[#This Row],[Fecha de nac]]="","",IF(Tabla1[[#This Row],[Fecha Finalización]] &gt;=TODAY(), DATEDIF(Tabla1[[#This Row],[Fecha de nac]],TODAY(),"y"), ROUNDDOWN((Tabla1[[#This Row],[Fecha Finalización]] -Tabla1[[#This Row],[Fecha de nac]])/365,0)))</f>
        <v/>
      </c>
      <c r="O279" s="163"/>
      <c r="P279" s="34"/>
      <c r="Q279" s="67"/>
      <c r="R279" s="67"/>
      <c r="S279" s="67"/>
      <c r="T279" s="67"/>
      <c r="U279" s="234" t="str">
        <f>IF(F279="","",Tabla1[[#This Row],[Fecha Inicio grupo]]+3*7-7)</f>
        <v/>
      </c>
      <c r="V279" s="235" t="str">
        <f>IF(F279="","",EDATE(Tabla1[[#This Row],[Fecha Inicio grupo]],3))</f>
        <v/>
      </c>
      <c r="W279" s="29"/>
      <c r="X279" s="29"/>
      <c r="Y279" s="72"/>
      <c r="Z279" s="72"/>
      <c r="AA279" s="72"/>
      <c r="AB279" s="72"/>
      <c r="AC279" s="72"/>
      <c r="AD279" s="72"/>
      <c r="AE279" s="72"/>
      <c r="AF279" s="72"/>
      <c r="AG279" s="72"/>
      <c r="AH279" s="72"/>
      <c r="AI279" s="72"/>
      <c r="AJ279" s="72"/>
      <c r="AK279" s="72"/>
      <c r="AL279" s="72"/>
      <c r="AM279" s="72"/>
      <c r="AN279" s="72"/>
      <c r="AO279" s="139"/>
      <c r="AP279" s="236" t="str">
        <f>IF(F279="","",IFERROR(VLOOKUP(SUBSTITUTE(SUBSTITUTE(Tabla1[[#This Row],[Uso Sistemas]],"T","P"),"N","F"),Parámetros!$M$2:$N$17,2,0),"Completar hasta 3ra sem. para evaluar a Probacionista"))</f>
        <v/>
      </c>
      <c r="AQ279" s="39"/>
      <c r="AR279" s="39"/>
      <c r="AS279" s="39"/>
      <c r="AT279" s="28"/>
      <c r="AU279" s="55"/>
      <c r="AV279" s="55"/>
      <c r="AW279" s="55"/>
      <c r="AX279" s="238" t="str">
        <f>IF(V279="","",EOMONTH(EDATE(Tabla1[[#This Row],[Fecha Finalización]],2),0))</f>
        <v/>
      </c>
      <c r="AY279" s="39"/>
      <c r="AZ279" s="239" t="str">
        <f>IF(V279="","",EOMONTH(EDATE(Tabla1[[#This Row],[Fecha Finalización]],3),0))</f>
        <v/>
      </c>
      <c r="BA279" s="39"/>
      <c r="BB279" s="39"/>
      <c r="BC279" s="229"/>
      <c r="BD279" s="227" t="str">
        <f>IF(F279="","",Tabla1[[#This Row],[sem 01]]&amp;Tabla1[[#This Row],[sem 02]]&amp;Tabla1[[#This Row],[sem 03]])</f>
        <v/>
      </c>
      <c r="BE279" s="228" t="str">
        <f>IF(TRIM(F279)="","",$B$1&amp;"-"&amp;SUBSTITUTE(Tabla1[[#This Row],[Mes Inscrito]]," ","")&amp;"-"&amp;SUBSTITUTE(Tabla1[[#This Row],[Dia de clases Inscrito]]," ","")&amp;"-"&amp;SUBSTITUTE(Tabla1[[#This Row],[Horario Inscrito]]," ","")&amp;"-"&amp;Tabla1[[#This Row],[Fecha Inicio grupo]])</f>
        <v/>
      </c>
      <c r="BF279" s="241" t="str">
        <f>IF(F279="","",Tabla1[[#This Row],[Curso]])</f>
        <v/>
      </c>
      <c r="BG279" s="242" t="str">
        <f>+IF(TRIM(F279)="","",$B$1&amp;"-"&amp;TRIM(Tabla1[[#This Row],[Mes Inscrito]])&amp;"-"&amp;TRIM(Tabla1[[#This Row],[Dia de clases Inscrito]])&amp;"-"&amp;TRIM(Tabla1[[#This Row],[Horario Inscrito]])&amp;"-"&amp;TRIM(Tabla1[[#This Row],[Fecha Inicio grupo]])&amp;"-"&amp;TRIM(Tabla1[[#This Row],[Tipo Incrito]]))</f>
        <v/>
      </c>
      <c r="BH279" s="299" t="str">
        <f>IF(F279="","",OR(IFERROR(SEARCH("CG",Tabla1[[#This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9" s="300" t="str">
        <f>IF(F279&lt;&gt;"",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9" s="300" t="str">
        <f>IF(F279&lt;&gt;"",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9" s="300" t="str">
        <f>IF(Tabla1[[#This Row],[Fecha Inicio grupo]]="","",IFERROR(VLOOKUP(Tabla1[[#This Row],[Mes de Alta como miembro]],Parámetros!$AM$2:$AN$16,2,0),"01/01/1900"))</f>
        <v/>
      </c>
    </row>
    <row r="280" spans="1:63" ht="14.45">
      <c r="A280" s="68">
        <v>273</v>
      </c>
      <c r="B280" s="29"/>
      <c r="C280" s="34"/>
      <c r="D280" s="42"/>
      <c r="E280" s="64"/>
      <c r="F280" s="45"/>
      <c r="G280" s="45"/>
      <c r="H280" s="158"/>
      <c r="I280" s="42"/>
      <c r="J280" s="28"/>
      <c r="K280" s="69"/>
      <c r="L280" s="68"/>
      <c r="M280" s="46"/>
      <c r="N280" s="232" t="str">
        <f ca="1">IF(Tabla1[[#This Row],[Fecha de nac]]="","",IF(Tabla1[[#This Row],[Fecha Finalización]] &gt;=TODAY(), DATEDIF(Tabla1[[#This Row],[Fecha de nac]],TODAY(),"y"), ROUNDDOWN((Tabla1[[#This Row],[Fecha Finalización]] -Tabla1[[#This Row],[Fecha de nac]])/365,0)))</f>
        <v/>
      </c>
      <c r="O280" s="163"/>
      <c r="P280" s="34"/>
      <c r="Q280" s="67"/>
      <c r="R280" s="67"/>
      <c r="S280" s="67"/>
      <c r="T280" s="67"/>
      <c r="U280" s="234" t="str">
        <f>IF(F280="","",Tabla1[[#This Row],[Fecha Inicio grupo]]+3*7-7)</f>
        <v/>
      </c>
      <c r="V280" s="235" t="str">
        <f>IF(F280="","",EDATE(Tabla1[[#This Row],[Fecha Inicio grupo]],3))</f>
        <v/>
      </c>
      <c r="W280" s="29"/>
      <c r="X280" s="29"/>
      <c r="Y280" s="72"/>
      <c r="Z280" s="72"/>
      <c r="AA280" s="72"/>
      <c r="AB280" s="72"/>
      <c r="AC280" s="72"/>
      <c r="AD280" s="72"/>
      <c r="AE280" s="72"/>
      <c r="AF280" s="72"/>
      <c r="AG280" s="72"/>
      <c r="AH280" s="72"/>
      <c r="AI280" s="72"/>
      <c r="AJ280" s="72"/>
      <c r="AK280" s="72"/>
      <c r="AL280" s="72"/>
      <c r="AM280" s="72"/>
      <c r="AN280" s="72"/>
      <c r="AO280" s="139"/>
      <c r="AP280" s="236" t="str">
        <f>IF(F280="","",IFERROR(VLOOKUP(SUBSTITUTE(SUBSTITUTE(Tabla1[[#This Row],[Uso Sistemas]],"T","P"),"N","F"),Parámetros!$M$2:$N$17,2,0),"Completar hasta 3ra sem. para evaluar a Probacionista"))</f>
        <v/>
      </c>
      <c r="AQ280" s="39"/>
      <c r="AR280" s="39"/>
      <c r="AS280" s="39"/>
      <c r="AT280" s="28"/>
      <c r="AU280" s="55"/>
      <c r="AV280" s="55"/>
      <c r="AW280" s="55"/>
      <c r="AX280" s="238" t="str">
        <f>IF(V280="","",EOMONTH(EDATE(Tabla1[[#This Row],[Fecha Finalización]],2),0))</f>
        <v/>
      </c>
      <c r="AY280" s="39"/>
      <c r="AZ280" s="239" t="str">
        <f>IF(V280="","",EOMONTH(EDATE(Tabla1[[#This Row],[Fecha Finalización]],3),0))</f>
        <v/>
      </c>
      <c r="BA280" s="39"/>
      <c r="BB280" s="39"/>
      <c r="BC280" s="229"/>
      <c r="BD280" s="227" t="str">
        <f>IF(F280="","",Tabla1[[#This Row],[sem 01]]&amp;Tabla1[[#This Row],[sem 02]]&amp;Tabla1[[#This Row],[sem 03]])</f>
        <v/>
      </c>
      <c r="BE280" s="228" t="str">
        <f>IF(TRIM(F280)="","",$B$1&amp;"-"&amp;SUBSTITUTE(Tabla1[[#This Row],[Mes Inscrito]]," ","")&amp;"-"&amp;SUBSTITUTE(Tabla1[[#This Row],[Dia de clases Inscrito]]," ","")&amp;"-"&amp;SUBSTITUTE(Tabla1[[#This Row],[Horario Inscrito]]," ","")&amp;"-"&amp;Tabla1[[#This Row],[Fecha Inicio grupo]])</f>
        <v/>
      </c>
      <c r="BF280" s="241" t="str">
        <f>IF(F280="","",Tabla1[[#This Row],[Curso]])</f>
        <v/>
      </c>
      <c r="BG280" s="242" t="str">
        <f>+IF(TRIM(F280)="","",$B$1&amp;"-"&amp;TRIM(Tabla1[[#This Row],[Mes Inscrito]])&amp;"-"&amp;TRIM(Tabla1[[#This Row],[Dia de clases Inscrito]])&amp;"-"&amp;TRIM(Tabla1[[#This Row],[Horario Inscrito]])&amp;"-"&amp;TRIM(Tabla1[[#This Row],[Fecha Inicio grupo]])&amp;"-"&amp;TRIM(Tabla1[[#This Row],[Tipo Incrito]]))</f>
        <v/>
      </c>
      <c r="BH280" s="299" t="str">
        <f>IF(F280="","",OR(IFERROR(SEARCH("CG",Tabla1[[#This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0" s="300" t="str">
        <f>IF(F280&lt;&gt;"",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0" s="300" t="str">
        <f>IF(F280&lt;&gt;"",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0" s="300" t="str">
        <f>IF(Tabla1[[#This Row],[Fecha Inicio grupo]]="","",IFERROR(VLOOKUP(Tabla1[[#This Row],[Mes de Alta como miembro]],Parámetros!$AM$2:$AN$16,2,0),"01/01/1900"))</f>
        <v/>
      </c>
    </row>
    <row r="281" spans="1:63" ht="14.45">
      <c r="A281" s="68">
        <v>274</v>
      </c>
      <c r="B281" s="29"/>
      <c r="C281" s="34"/>
      <c r="D281" s="42"/>
      <c r="E281" s="64"/>
      <c r="F281" s="45"/>
      <c r="G281" s="45"/>
      <c r="H281" s="158"/>
      <c r="I281" s="42"/>
      <c r="J281" s="28"/>
      <c r="K281" s="69"/>
      <c r="L281" s="68"/>
      <c r="M281" s="46"/>
      <c r="N281" s="232" t="str">
        <f ca="1">IF(Tabla1[[#This Row],[Fecha de nac]]="","",IF(Tabla1[[#This Row],[Fecha Finalización]] &gt;=TODAY(), DATEDIF(Tabla1[[#This Row],[Fecha de nac]],TODAY(),"y"), ROUNDDOWN((Tabla1[[#This Row],[Fecha Finalización]] -Tabla1[[#This Row],[Fecha de nac]])/365,0)))</f>
        <v/>
      </c>
      <c r="O281" s="163"/>
      <c r="P281" s="34"/>
      <c r="Q281" s="67"/>
      <c r="R281" s="67"/>
      <c r="S281" s="67"/>
      <c r="T281" s="67"/>
      <c r="U281" s="234" t="str">
        <f>IF(F281="","",Tabla1[[#This Row],[Fecha Inicio grupo]]+3*7-7)</f>
        <v/>
      </c>
      <c r="V281" s="235" t="str">
        <f>IF(F281="","",EDATE(Tabla1[[#This Row],[Fecha Inicio grupo]],3))</f>
        <v/>
      </c>
      <c r="W281" s="29"/>
      <c r="X281" s="29"/>
      <c r="Y281" s="72"/>
      <c r="Z281" s="72"/>
      <c r="AA281" s="72"/>
      <c r="AB281" s="72"/>
      <c r="AC281" s="72"/>
      <c r="AD281" s="72"/>
      <c r="AE281" s="72"/>
      <c r="AF281" s="72"/>
      <c r="AG281" s="72"/>
      <c r="AH281" s="72"/>
      <c r="AI281" s="72"/>
      <c r="AJ281" s="72"/>
      <c r="AK281" s="72"/>
      <c r="AL281" s="72"/>
      <c r="AM281" s="72"/>
      <c r="AN281" s="72"/>
      <c r="AO281" s="139"/>
      <c r="AP281" s="236" t="str">
        <f>IF(F281="","",IFERROR(VLOOKUP(SUBSTITUTE(SUBSTITUTE(Tabla1[[#This Row],[Uso Sistemas]],"T","P"),"N","F"),Parámetros!$M$2:$N$17,2,0),"Completar hasta 3ra sem. para evaluar a Probacionista"))</f>
        <v/>
      </c>
      <c r="AQ281" s="39"/>
      <c r="AR281" s="39"/>
      <c r="AS281" s="39"/>
      <c r="AT281" s="28"/>
      <c r="AU281" s="55"/>
      <c r="AV281" s="55"/>
      <c r="AW281" s="55"/>
      <c r="AX281" s="238" t="str">
        <f>IF(V281="","",EOMONTH(EDATE(Tabla1[[#This Row],[Fecha Finalización]],2),0))</f>
        <v/>
      </c>
      <c r="AY281" s="39"/>
      <c r="AZ281" s="239" t="str">
        <f>IF(V281="","",EOMONTH(EDATE(Tabla1[[#This Row],[Fecha Finalización]],3),0))</f>
        <v/>
      </c>
      <c r="BA281" s="39"/>
      <c r="BB281" s="39"/>
      <c r="BC281" s="229"/>
      <c r="BD281" s="227" t="str">
        <f>IF(F281="","",Tabla1[[#This Row],[sem 01]]&amp;Tabla1[[#This Row],[sem 02]]&amp;Tabla1[[#This Row],[sem 03]])</f>
        <v/>
      </c>
      <c r="BE281" s="228" t="str">
        <f>IF(TRIM(F281)="","",$B$1&amp;"-"&amp;SUBSTITUTE(Tabla1[[#This Row],[Mes Inscrito]]," ","")&amp;"-"&amp;SUBSTITUTE(Tabla1[[#This Row],[Dia de clases Inscrito]]," ","")&amp;"-"&amp;SUBSTITUTE(Tabla1[[#This Row],[Horario Inscrito]]," ","")&amp;"-"&amp;Tabla1[[#This Row],[Fecha Inicio grupo]])</f>
        <v/>
      </c>
      <c r="BF281" s="241" t="str">
        <f>IF(F281="","",Tabla1[[#This Row],[Curso]])</f>
        <v/>
      </c>
      <c r="BG281" s="242" t="str">
        <f>+IF(TRIM(F281)="","",$B$1&amp;"-"&amp;TRIM(Tabla1[[#This Row],[Mes Inscrito]])&amp;"-"&amp;TRIM(Tabla1[[#This Row],[Dia de clases Inscrito]])&amp;"-"&amp;TRIM(Tabla1[[#This Row],[Horario Inscrito]])&amp;"-"&amp;TRIM(Tabla1[[#This Row],[Fecha Inicio grupo]])&amp;"-"&amp;TRIM(Tabla1[[#This Row],[Tipo Incrito]]))</f>
        <v/>
      </c>
      <c r="BH281" s="299" t="str">
        <f>IF(F281="","",OR(IFERROR(SEARCH("CG",Tabla1[[#This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1" s="300" t="str">
        <f>IF(F281&lt;&gt;"",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1" s="300" t="str">
        <f>IF(F281&lt;&gt;"",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1" s="300" t="str">
        <f>IF(Tabla1[[#This Row],[Fecha Inicio grupo]]="","",IFERROR(VLOOKUP(Tabla1[[#This Row],[Mes de Alta como miembro]],Parámetros!$AM$2:$AN$16,2,0),"01/01/1900"))</f>
        <v/>
      </c>
    </row>
    <row r="282" spans="1:63" ht="14.45">
      <c r="A282" s="68">
        <v>275</v>
      </c>
      <c r="B282" s="29"/>
      <c r="C282" s="34"/>
      <c r="D282" s="42"/>
      <c r="E282" s="64"/>
      <c r="F282" s="45"/>
      <c r="G282" s="45"/>
      <c r="H282" s="158"/>
      <c r="I282" s="42"/>
      <c r="J282" s="28"/>
      <c r="K282" s="69"/>
      <c r="L282" s="68"/>
      <c r="M282" s="46"/>
      <c r="N282" s="232" t="str">
        <f ca="1">IF(Tabla1[[#This Row],[Fecha de nac]]="","",IF(Tabla1[[#This Row],[Fecha Finalización]] &gt;=TODAY(), DATEDIF(Tabla1[[#This Row],[Fecha de nac]],TODAY(),"y"), ROUNDDOWN((Tabla1[[#This Row],[Fecha Finalización]] -Tabla1[[#This Row],[Fecha de nac]])/365,0)))</f>
        <v/>
      </c>
      <c r="O282" s="163"/>
      <c r="P282" s="34"/>
      <c r="Q282" s="67"/>
      <c r="R282" s="67"/>
      <c r="S282" s="67"/>
      <c r="T282" s="67"/>
      <c r="U282" s="234" t="str">
        <f>IF(F282="","",Tabla1[[#This Row],[Fecha Inicio grupo]]+3*7-7)</f>
        <v/>
      </c>
      <c r="V282" s="235" t="str">
        <f>IF(F282="","",EDATE(Tabla1[[#This Row],[Fecha Inicio grupo]],3))</f>
        <v/>
      </c>
      <c r="W282" s="29"/>
      <c r="X282" s="29"/>
      <c r="Y282" s="72"/>
      <c r="Z282" s="72"/>
      <c r="AA282" s="72"/>
      <c r="AB282" s="72"/>
      <c r="AC282" s="72"/>
      <c r="AD282" s="72"/>
      <c r="AE282" s="72"/>
      <c r="AF282" s="72"/>
      <c r="AG282" s="72"/>
      <c r="AH282" s="72"/>
      <c r="AI282" s="72"/>
      <c r="AJ282" s="72"/>
      <c r="AK282" s="72"/>
      <c r="AL282" s="72"/>
      <c r="AM282" s="72"/>
      <c r="AN282" s="72"/>
      <c r="AO282" s="139"/>
      <c r="AP282" s="236" t="str">
        <f>IF(F282="","",IFERROR(VLOOKUP(SUBSTITUTE(SUBSTITUTE(Tabla1[[#This Row],[Uso Sistemas]],"T","P"),"N","F"),Parámetros!$M$2:$N$17,2,0),"Completar hasta 3ra sem. para evaluar a Probacionista"))</f>
        <v/>
      </c>
      <c r="AQ282" s="39"/>
      <c r="AR282" s="39"/>
      <c r="AS282" s="39"/>
      <c r="AT282" s="28"/>
      <c r="AU282" s="55"/>
      <c r="AV282" s="55"/>
      <c r="AW282" s="55"/>
      <c r="AX282" s="238" t="str">
        <f>IF(V282="","",EOMONTH(EDATE(Tabla1[[#This Row],[Fecha Finalización]],2),0))</f>
        <v/>
      </c>
      <c r="AY282" s="39"/>
      <c r="AZ282" s="239" t="str">
        <f>IF(V282="","",EOMONTH(EDATE(Tabla1[[#This Row],[Fecha Finalización]],3),0))</f>
        <v/>
      </c>
      <c r="BA282" s="39"/>
      <c r="BB282" s="39"/>
      <c r="BC282" s="229"/>
      <c r="BD282" s="227" t="str">
        <f>IF(F282="","",Tabla1[[#This Row],[sem 01]]&amp;Tabla1[[#This Row],[sem 02]]&amp;Tabla1[[#This Row],[sem 03]])</f>
        <v/>
      </c>
      <c r="BE282" s="228" t="str">
        <f>IF(TRIM(F282)="","",$B$1&amp;"-"&amp;SUBSTITUTE(Tabla1[[#This Row],[Mes Inscrito]]," ","")&amp;"-"&amp;SUBSTITUTE(Tabla1[[#This Row],[Dia de clases Inscrito]]," ","")&amp;"-"&amp;SUBSTITUTE(Tabla1[[#This Row],[Horario Inscrito]]," ","")&amp;"-"&amp;Tabla1[[#This Row],[Fecha Inicio grupo]])</f>
        <v/>
      </c>
      <c r="BF282" s="241" t="str">
        <f>IF(F282="","",Tabla1[[#This Row],[Curso]])</f>
        <v/>
      </c>
      <c r="BG282" s="242" t="str">
        <f>+IF(TRIM(F282)="","",$B$1&amp;"-"&amp;TRIM(Tabla1[[#This Row],[Mes Inscrito]])&amp;"-"&amp;TRIM(Tabla1[[#This Row],[Dia de clases Inscrito]])&amp;"-"&amp;TRIM(Tabla1[[#This Row],[Horario Inscrito]])&amp;"-"&amp;TRIM(Tabla1[[#This Row],[Fecha Inicio grupo]])&amp;"-"&amp;TRIM(Tabla1[[#This Row],[Tipo Incrito]]))</f>
        <v/>
      </c>
      <c r="BH282" s="299" t="str">
        <f>IF(F282="","",OR(IFERROR(SEARCH("CG",Tabla1[[#This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2" s="300" t="str">
        <f>IF(F282&lt;&gt;"",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2" s="300" t="str">
        <f>IF(F282&lt;&gt;"",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2" s="300" t="str">
        <f>IF(Tabla1[[#This Row],[Fecha Inicio grupo]]="","",IFERROR(VLOOKUP(Tabla1[[#This Row],[Mes de Alta como miembro]],Parámetros!$AM$2:$AN$16,2,0),"01/01/1900"))</f>
        <v/>
      </c>
    </row>
    <row r="283" spans="1:63" ht="14.45">
      <c r="A283" s="68">
        <v>276</v>
      </c>
      <c r="B283" s="29"/>
      <c r="C283" s="34"/>
      <c r="D283" s="42"/>
      <c r="E283" s="64"/>
      <c r="F283" s="45"/>
      <c r="G283" s="45"/>
      <c r="H283" s="158"/>
      <c r="I283" s="42"/>
      <c r="J283" s="28"/>
      <c r="K283" s="69"/>
      <c r="L283" s="68"/>
      <c r="M283" s="46"/>
      <c r="N283" s="232" t="str">
        <f ca="1">IF(Tabla1[[#This Row],[Fecha de nac]]="","",IF(Tabla1[[#This Row],[Fecha Finalización]] &gt;=TODAY(), DATEDIF(Tabla1[[#This Row],[Fecha de nac]],TODAY(),"y"), ROUNDDOWN((Tabla1[[#This Row],[Fecha Finalización]] -Tabla1[[#This Row],[Fecha de nac]])/365,0)))</f>
        <v/>
      </c>
      <c r="O283" s="163"/>
      <c r="P283" s="34"/>
      <c r="Q283" s="67"/>
      <c r="R283" s="67"/>
      <c r="S283" s="67"/>
      <c r="T283" s="67"/>
      <c r="U283" s="234" t="str">
        <f>IF(F283="","",Tabla1[[#This Row],[Fecha Inicio grupo]]+3*7-7)</f>
        <v/>
      </c>
      <c r="V283" s="235" t="str">
        <f>IF(F283="","",EDATE(Tabla1[[#This Row],[Fecha Inicio grupo]],3))</f>
        <v/>
      </c>
      <c r="W283" s="29"/>
      <c r="X283" s="29"/>
      <c r="Y283" s="72"/>
      <c r="Z283" s="72"/>
      <c r="AA283" s="72"/>
      <c r="AB283" s="72"/>
      <c r="AC283" s="72"/>
      <c r="AD283" s="72"/>
      <c r="AE283" s="72"/>
      <c r="AF283" s="72"/>
      <c r="AG283" s="72"/>
      <c r="AH283" s="72"/>
      <c r="AI283" s="72"/>
      <c r="AJ283" s="72"/>
      <c r="AK283" s="72"/>
      <c r="AL283" s="72"/>
      <c r="AM283" s="72"/>
      <c r="AN283" s="72"/>
      <c r="AO283" s="139"/>
      <c r="AP283" s="236" t="str">
        <f>IF(F283="","",IFERROR(VLOOKUP(SUBSTITUTE(SUBSTITUTE(Tabla1[[#This Row],[Uso Sistemas]],"T","P"),"N","F"),Parámetros!$M$2:$N$17,2,0),"Completar hasta 3ra sem. para evaluar a Probacionista"))</f>
        <v/>
      </c>
      <c r="AQ283" s="39"/>
      <c r="AR283" s="39"/>
      <c r="AS283" s="39"/>
      <c r="AT283" s="28"/>
      <c r="AU283" s="55"/>
      <c r="AV283" s="55"/>
      <c r="AW283" s="55"/>
      <c r="AX283" s="238" t="str">
        <f>IF(V283="","",EOMONTH(EDATE(Tabla1[[#This Row],[Fecha Finalización]],2),0))</f>
        <v/>
      </c>
      <c r="AY283" s="39"/>
      <c r="AZ283" s="239" t="str">
        <f>IF(V283="","",EOMONTH(EDATE(Tabla1[[#This Row],[Fecha Finalización]],3),0))</f>
        <v/>
      </c>
      <c r="BA283" s="39"/>
      <c r="BB283" s="39"/>
      <c r="BC283" s="229"/>
      <c r="BD283" s="227" t="str">
        <f>IF(F283="","",Tabla1[[#This Row],[sem 01]]&amp;Tabla1[[#This Row],[sem 02]]&amp;Tabla1[[#This Row],[sem 03]])</f>
        <v/>
      </c>
      <c r="BE283" s="228" t="str">
        <f>IF(TRIM(F283)="","",$B$1&amp;"-"&amp;SUBSTITUTE(Tabla1[[#This Row],[Mes Inscrito]]," ","")&amp;"-"&amp;SUBSTITUTE(Tabla1[[#This Row],[Dia de clases Inscrito]]," ","")&amp;"-"&amp;SUBSTITUTE(Tabla1[[#This Row],[Horario Inscrito]]," ","")&amp;"-"&amp;Tabla1[[#This Row],[Fecha Inicio grupo]])</f>
        <v/>
      </c>
      <c r="BF283" s="241" t="str">
        <f>IF(F283="","",Tabla1[[#This Row],[Curso]])</f>
        <v/>
      </c>
      <c r="BG283" s="242" t="str">
        <f>+IF(TRIM(F283)="","",$B$1&amp;"-"&amp;TRIM(Tabla1[[#This Row],[Mes Inscrito]])&amp;"-"&amp;TRIM(Tabla1[[#This Row],[Dia de clases Inscrito]])&amp;"-"&amp;TRIM(Tabla1[[#This Row],[Horario Inscrito]])&amp;"-"&amp;TRIM(Tabla1[[#This Row],[Fecha Inicio grupo]])&amp;"-"&amp;TRIM(Tabla1[[#This Row],[Tipo Incrito]]))</f>
        <v/>
      </c>
      <c r="BH283" s="299" t="str">
        <f>IF(F283="","",OR(IFERROR(SEARCH("CG",Tabla1[[#This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3" s="300" t="str">
        <f>IF(F283&lt;&gt;"",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3" s="300" t="str">
        <f>IF(F283&lt;&gt;"",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3" s="300" t="str">
        <f>IF(Tabla1[[#This Row],[Fecha Inicio grupo]]="","",IFERROR(VLOOKUP(Tabla1[[#This Row],[Mes de Alta como miembro]],Parámetros!$AM$2:$AN$16,2,0),"01/01/1900"))</f>
        <v/>
      </c>
    </row>
    <row r="284" spans="1:63" ht="14.45">
      <c r="A284" s="68">
        <v>277</v>
      </c>
      <c r="B284" s="29"/>
      <c r="C284" s="34"/>
      <c r="D284" s="42"/>
      <c r="E284" s="64"/>
      <c r="F284" s="45"/>
      <c r="G284" s="45"/>
      <c r="H284" s="158"/>
      <c r="I284" s="42"/>
      <c r="J284" s="28"/>
      <c r="K284" s="69"/>
      <c r="L284" s="68"/>
      <c r="M284" s="46"/>
      <c r="N284" s="232" t="str">
        <f ca="1">IF(Tabla1[[#This Row],[Fecha de nac]]="","",IF(Tabla1[[#This Row],[Fecha Finalización]] &gt;=TODAY(), DATEDIF(Tabla1[[#This Row],[Fecha de nac]],TODAY(),"y"), ROUNDDOWN((Tabla1[[#This Row],[Fecha Finalización]] -Tabla1[[#This Row],[Fecha de nac]])/365,0)))</f>
        <v/>
      </c>
      <c r="O284" s="163"/>
      <c r="P284" s="34"/>
      <c r="Q284" s="67"/>
      <c r="R284" s="67"/>
      <c r="S284" s="67"/>
      <c r="T284" s="67"/>
      <c r="U284" s="234" t="str">
        <f>IF(F284="","",Tabla1[[#This Row],[Fecha Inicio grupo]]+3*7-7)</f>
        <v/>
      </c>
      <c r="V284" s="235" t="str">
        <f>IF(F284="","",EDATE(Tabla1[[#This Row],[Fecha Inicio grupo]],3))</f>
        <v/>
      </c>
      <c r="W284" s="29"/>
      <c r="X284" s="29"/>
      <c r="Y284" s="72"/>
      <c r="Z284" s="72"/>
      <c r="AA284" s="72"/>
      <c r="AB284" s="72"/>
      <c r="AC284" s="72"/>
      <c r="AD284" s="72"/>
      <c r="AE284" s="72"/>
      <c r="AF284" s="72"/>
      <c r="AG284" s="72"/>
      <c r="AH284" s="72"/>
      <c r="AI284" s="72"/>
      <c r="AJ284" s="72"/>
      <c r="AK284" s="72"/>
      <c r="AL284" s="72"/>
      <c r="AM284" s="72"/>
      <c r="AN284" s="72"/>
      <c r="AO284" s="139"/>
      <c r="AP284" s="236" t="str">
        <f>IF(F284="","",IFERROR(VLOOKUP(SUBSTITUTE(SUBSTITUTE(Tabla1[[#This Row],[Uso Sistemas]],"T","P"),"N","F"),Parámetros!$M$2:$N$17,2,0),"Completar hasta 3ra sem. para evaluar a Probacionista"))</f>
        <v/>
      </c>
      <c r="AQ284" s="39"/>
      <c r="AR284" s="39"/>
      <c r="AS284" s="39"/>
      <c r="AT284" s="28"/>
      <c r="AU284" s="55"/>
      <c r="AV284" s="55"/>
      <c r="AW284" s="55"/>
      <c r="AX284" s="238" t="str">
        <f>IF(V284="","",EOMONTH(EDATE(Tabla1[[#This Row],[Fecha Finalización]],2),0))</f>
        <v/>
      </c>
      <c r="AY284" s="39"/>
      <c r="AZ284" s="239" t="str">
        <f>IF(V284="","",EOMONTH(EDATE(Tabla1[[#This Row],[Fecha Finalización]],3),0))</f>
        <v/>
      </c>
      <c r="BA284" s="39"/>
      <c r="BB284" s="39"/>
      <c r="BC284" s="229"/>
      <c r="BD284" s="227" t="str">
        <f>IF(F284="","",Tabla1[[#This Row],[sem 01]]&amp;Tabla1[[#This Row],[sem 02]]&amp;Tabla1[[#This Row],[sem 03]])</f>
        <v/>
      </c>
      <c r="BE284" s="228" t="str">
        <f>IF(TRIM(F284)="","",$B$1&amp;"-"&amp;SUBSTITUTE(Tabla1[[#This Row],[Mes Inscrito]]," ","")&amp;"-"&amp;SUBSTITUTE(Tabla1[[#This Row],[Dia de clases Inscrito]]," ","")&amp;"-"&amp;SUBSTITUTE(Tabla1[[#This Row],[Horario Inscrito]]," ","")&amp;"-"&amp;Tabla1[[#This Row],[Fecha Inicio grupo]])</f>
        <v/>
      </c>
      <c r="BF284" s="241" t="str">
        <f>IF(F284="","",Tabla1[[#This Row],[Curso]])</f>
        <v/>
      </c>
      <c r="BG284" s="242" t="str">
        <f>+IF(TRIM(F284)="","",$B$1&amp;"-"&amp;TRIM(Tabla1[[#This Row],[Mes Inscrito]])&amp;"-"&amp;TRIM(Tabla1[[#This Row],[Dia de clases Inscrito]])&amp;"-"&amp;TRIM(Tabla1[[#This Row],[Horario Inscrito]])&amp;"-"&amp;TRIM(Tabla1[[#This Row],[Fecha Inicio grupo]])&amp;"-"&amp;TRIM(Tabla1[[#This Row],[Tipo Incrito]]))</f>
        <v/>
      </c>
      <c r="BH284" s="299" t="str">
        <f>IF(F284="","",OR(IFERROR(SEARCH("CG",Tabla1[[#This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4" s="300" t="str">
        <f>IF(F284&lt;&gt;"",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4" s="300" t="str">
        <f>IF(F284&lt;&gt;"",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4" s="300" t="str">
        <f>IF(Tabla1[[#This Row],[Fecha Inicio grupo]]="","",IFERROR(VLOOKUP(Tabla1[[#This Row],[Mes de Alta como miembro]],Parámetros!$AM$2:$AN$16,2,0),"01/01/1900"))</f>
        <v/>
      </c>
    </row>
    <row r="285" spans="1:63" ht="14.45">
      <c r="A285" s="68">
        <v>278</v>
      </c>
      <c r="B285" s="29"/>
      <c r="C285" s="34"/>
      <c r="D285" s="42"/>
      <c r="E285" s="64"/>
      <c r="F285" s="45"/>
      <c r="G285" s="45"/>
      <c r="H285" s="158"/>
      <c r="I285" s="42"/>
      <c r="J285" s="28"/>
      <c r="K285" s="69"/>
      <c r="L285" s="68"/>
      <c r="M285" s="46"/>
      <c r="N285" s="232" t="str">
        <f ca="1">IF(Tabla1[[#This Row],[Fecha de nac]]="","",IF(Tabla1[[#This Row],[Fecha Finalización]] &gt;=TODAY(), DATEDIF(Tabla1[[#This Row],[Fecha de nac]],TODAY(),"y"), ROUNDDOWN((Tabla1[[#This Row],[Fecha Finalización]] -Tabla1[[#This Row],[Fecha de nac]])/365,0)))</f>
        <v/>
      </c>
      <c r="O285" s="163"/>
      <c r="P285" s="34"/>
      <c r="Q285" s="67"/>
      <c r="R285" s="67"/>
      <c r="S285" s="67"/>
      <c r="T285" s="67"/>
      <c r="U285" s="234" t="str">
        <f>IF(F285="","",Tabla1[[#This Row],[Fecha Inicio grupo]]+3*7-7)</f>
        <v/>
      </c>
      <c r="V285" s="235" t="str">
        <f>IF(F285="","",EDATE(Tabla1[[#This Row],[Fecha Inicio grupo]],3))</f>
        <v/>
      </c>
      <c r="W285" s="29"/>
      <c r="X285" s="29"/>
      <c r="Y285" s="72"/>
      <c r="Z285" s="72"/>
      <c r="AA285" s="72"/>
      <c r="AB285" s="72"/>
      <c r="AC285" s="72"/>
      <c r="AD285" s="72"/>
      <c r="AE285" s="72"/>
      <c r="AF285" s="72"/>
      <c r="AG285" s="72"/>
      <c r="AH285" s="72"/>
      <c r="AI285" s="72"/>
      <c r="AJ285" s="72"/>
      <c r="AK285" s="72"/>
      <c r="AL285" s="72"/>
      <c r="AM285" s="72"/>
      <c r="AN285" s="72"/>
      <c r="AO285" s="139"/>
      <c r="AP285" s="236" t="str">
        <f>IF(F285="","",IFERROR(VLOOKUP(SUBSTITUTE(SUBSTITUTE(Tabla1[[#This Row],[Uso Sistemas]],"T","P"),"N","F"),Parámetros!$M$2:$N$17,2,0),"Completar hasta 3ra sem. para evaluar a Probacionista"))</f>
        <v/>
      </c>
      <c r="AQ285" s="39"/>
      <c r="AR285" s="39"/>
      <c r="AS285" s="39"/>
      <c r="AT285" s="28"/>
      <c r="AU285" s="55"/>
      <c r="AV285" s="55"/>
      <c r="AW285" s="55"/>
      <c r="AX285" s="238" t="str">
        <f>IF(V285="","",EOMONTH(EDATE(Tabla1[[#This Row],[Fecha Finalización]],2),0))</f>
        <v/>
      </c>
      <c r="AY285" s="39"/>
      <c r="AZ285" s="239" t="str">
        <f>IF(V285="","",EOMONTH(EDATE(Tabla1[[#This Row],[Fecha Finalización]],3),0))</f>
        <v/>
      </c>
      <c r="BA285" s="39"/>
      <c r="BB285" s="39"/>
      <c r="BC285" s="229"/>
      <c r="BD285" s="227" t="str">
        <f>IF(F285="","",Tabla1[[#This Row],[sem 01]]&amp;Tabla1[[#This Row],[sem 02]]&amp;Tabla1[[#This Row],[sem 03]])</f>
        <v/>
      </c>
      <c r="BE285" s="228" t="str">
        <f>IF(TRIM(F285)="","",$B$1&amp;"-"&amp;SUBSTITUTE(Tabla1[[#This Row],[Mes Inscrito]]," ","")&amp;"-"&amp;SUBSTITUTE(Tabla1[[#This Row],[Dia de clases Inscrito]]," ","")&amp;"-"&amp;SUBSTITUTE(Tabla1[[#This Row],[Horario Inscrito]]," ","")&amp;"-"&amp;Tabla1[[#This Row],[Fecha Inicio grupo]])</f>
        <v/>
      </c>
      <c r="BF285" s="241" t="str">
        <f>IF(F285="","",Tabla1[[#This Row],[Curso]])</f>
        <v/>
      </c>
      <c r="BG285" s="242" t="str">
        <f>+IF(TRIM(F285)="","",$B$1&amp;"-"&amp;TRIM(Tabla1[[#This Row],[Mes Inscrito]])&amp;"-"&amp;TRIM(Tabla1[[#This Row],[Dia de clases Inscrito]])&amp;"-"&amp;TRIM(Tabla1[[#This Row],[Horario Inscrito]])&amp;"-"&amp;TRIM(Tabla1[[#This Row],[Fecha Inicio grupo]])&amp;"-"&amp;TRIM(Tabla1[[#This Row],[Tipo Incrito]]))</f>
        <v/>
      </c>
      <c r="BH285" s="299" t="str">
        <f>IF(F285="","",OR(IFERROR(SEARCH("CG",Tabla1[[#This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5" s="300" t="str">
        <f>IF(F285&lt;&gt;"",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5" s="300" t="str">
        <f>IF(F285&lt;&gt;"",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5" s="300" t="str">
        <f>IF(Tabla1[[#This Row],[Fecha Inicio grupo]]="","",IFERROR(VLOOKUP(Tabla1[[#This Row],[Mes de Alta como miembro]],Parámetros!$AM$2:$AN$16,2,0),"01/01/1900"))</f>
        <v/>
      </c>
    </row>
    <row r="286" spans="1:63" ht="14.45">
      <c r="A286" s="68">
        <v>279</v>
      </c>
      <c r="B286" s="29"/>
      <c r="C286" s="34"/>
      <c r="D286" s="42"/>
      <c r="E286" s="64"/>
      <c r="F286" s="45"/>
      <c r="G286" s="45"/>
      <c r="H286" s="158"/>
      <c r="I286" s="42"/>
      <c r="J286" s="28"/>
      <c r="K286" s="69"/>
      <c r="L286" s="68"/>
      <c r="M286" s="46"/>
      <c r="N286" s="232" t="str">
        <f ca="1">IF(Tabla1[[#This Row],[Fecha de nac]]="","",IF(Tabla1[[#This Row],[Fecha Finalización]] &gt;=TODAY(), DATEDIF(Tabla1[[#This Row],[Fecha de nac]],TODAY(),"y"), ROUNDDOWN((Tabla1[[#This Row],[Fecha Finalización]] -Tabla1[[#This Row],[Fecha de nac]])/365,0)))</f>
        <v/>
      </c>
      <c r="O286" s="163"/>
      <c r="P286" s="34"/>
      <c r="Q286" s="67"/>
      <c r="R286" s="67"/>
      <c r="S286" s="67"/>
      <c r="T286" s="67"/>
      <c r="U286" s="234" t="str">
        <f>IF(F286="","",Tabla1[[#This Row],[Fecha Inicio grupo]]+3*7-7)</f>
        <v/>
      </c>
      <c r="V286" s="235" t="str">
        <f>IF(F286="","",EDATE(Tabla1[[#This Row],[Fecha Inicio grupo]],3))</f>
        <v/>
      </c>
      <c r="W286" s="29"/>
      <c r="X286" s="29"/>
      <c r="Y286" s="72"/>
      <c r="Z286" s="72"/>
      <c r="AA286" s="72"/>
      <c r="AB286" s="72"/>
      <c r="AC286" s="72"/>
      <c r="AD286" s="72"/>
      <c r="AE286" s="72"/>
      <c r="AF286" s="72"/>
      <c r="AG286" s="72"/>
      <c r="AH286" s="72"/>
      <c r="AI286" s="72"/>
      <c r="AJ286" s="72"/>
      <c r="AK286" s="72"/>
      <c r="AL286" s="72"/>
      <c r="AM286" s="72"/>
      <c r="AN286" s="72"/>
      <c r="AO286" s="139"/>
      <c r="AP286" s="236" t="str">
        <f>IF(F286="","",IFERROR(VLOOKUP(SUBSTITUTE(SUBSTITUTE(Tabla1[[#This Row],[Uso Sistemas]],"T","P"),"N","F"),Parámetros!$M$2:$N$17,2,0),"Completar hasta 3ra sem. para evaluar a Probacionista"))</f>
        <v/>
      </c>
      <c r="AQ286" s="39"/>
      <c r="AR286" s="39"/>
      <c r="AS286" s="39"/>
      <c r="AT286" s="28"/>
      <c r="AU286" s="55"/>
      <c r="AV286" s="55"/>
      <c r="AW286" s="55"/>
      <c r="AX286" s="238" t="str">
        <f>IF(V286="","",EOMONTH(EDATE(Tabla1[[#This Row],[Fecha Finalización]],2),0))</f>
        <v/>
      </c>
      <c r="AY286" s="39"/>
      <c r="AZ286" s="239" t="str">
        <f>IF(V286="","",EOMONTH(EDATE(Tabla1[[#This Row],[Fecha Finalización]],3),0))</f>
        <v/>
      </c>
      <c r="BA286" s="39"/>
      <c r="BB286" s="39"/>
      <c r="BC286" s="229"/>
      <c r="BD286" s="227" t="str">
        <f>IF(F286="","",Tabla1[[#This Row],[sem 01]]&amp;Tabla1[[#This Row],[sem 02]]&amp;Tabla1[[#This Row],[sem 03]])</f>
        <v/>
      </c>
      <c r="BE286" s="228" t="str">
        <f>IF(TRIM(F286)="","",$B$1&amp;"-"&amp;SUBSTITUTE(Tabla1[[#This Row],[Mes Inscrito]]," ","")&amp;"-"&amp;SUBSTITUTE(Tabla1[[#This Row],[Dia de clases Inscrito]]," ","")&amp;"-"&amp;SUBSTITUTE(Tabla1[[#This Row],[Horario Inscrito]]," ","")&amp;"-"&amp;Tabla1[[#This Row],[Fecha Inicio grupo]])</f>
        <v/>
      </c>
      <c r="BF286" s="241" t="str">
        <f>IF(F286="","",Tabla1[[#This Row],[Curso]])</f>
        <v/>
      </c>
      <c r="BG286" s="242" t="str">
        <f>+IF(TRIM(F286)="","",$B$1&amp;"-"&amp;TRIM(Tabla1[[#This Row],[Mes Inscrito]])&amp;"-"&amp;TRIM(Tabla1[[#This Row],[Dia de clases Inscrito]])&amp;"-"&amp;TRIM(Tabla1[[#This Row],[Horario Inscrito]])&amp;"-"&amp;TRIM(Tabla1[[#This Row],[Fecha Inicio grupo]])&amp;"-"&amp;TRIM(Tabla1[[#This Row],[Tipo Incrito]]))</f>
        <v/>
      </c>
      <c r="BH286" s="299" t="str">
        <f>IF(F286="","",OR(IFERROR(SEARCH("CG",Tabla1[[#This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6" s="300" t="str">
        <f>IF(F286&lt;&gt;"",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6" s="300" t="str">
        <f>IF(F286&lt;&gt;"",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6" s="300" t="str">
        <f>IF(Tabla1[[#This Row],[Fecha Inicio grupo]]="","",IFERROR(VLOOKUP(Tabla1[[#This Row],[Mes de Alta como miembro]],Parámetros!$AM$2:$AN$16,2,0),"01/01/1900"))</f>
        <v/>
      </c>
    </row>
    <row r="287" spans="1:63" ht="14.45">
      <c r="A287" s="68">
        <v>280</v>
      </c>
      <c r="B287" s="29"/>
      <c r="C287" s="34"/>
      <c r="D287" s="42"/>
      <c r="E287" s="64"/>
      <c r="F287" s="45"/>
      <c r="G287" s="45"/>
      <c r="H287" s="158"/>
      <c r="I287" s="42"/>
      <c r="J287" s="28"/>
      <c r="K287" s="69"/>
      <c r="L287" s="68"/>
      <c r="M287" s="46"/>
      <c r="N287" s="232" t="str">
        <f ca="1">IF(Tabla1[[#This Row],[Fecha de nac]]="","",IF(Tabla1[[#This Row],[Fecha Finalización]] &gt;=TODAY(), DATEDIF(Tabla1[[#This Row],[Fecha de nac]],TODAY(),"y"), ROUNDDOWN((Tabla1[[#This Row],[Fecha Finalización]] -Tabla1[[#This Row],[Fecha de nac]])/365,0)))</f>
        <v/>
      </c>
      <c r="O287" s="163"/>
      <c r="P287" s="34"/>
      <c r="Q287" s="67"/>
      <c r="R287" s="67"/>
      <c r="S287" s="67"/>
      <c r="T287" s="67"/>
      <c r="U287" s="234" t="str">
        <f>IF(F287="","",Tabla1[[#This Row],[Fecha Inicio grupo]]+3*7-7)</f>
        <v/>
      </c>
      <c r="V287" s="235" t="str">
        <f>IF(F287="","",EDATE(Tabla1[[#This Row],[Fecha Inicio grupo]],3))</f>
        <v/>
      </c>
      <c r="W287" s="29"/>
      <c r="X287" s="29"/>
      <c r="Y287" s="72"/>
      <c r="Z287" s="72"/>
      <c r="AA287" s="72"/>
      <c r="AB287" s="72"/>
      <c r="AC287" s="72"/>
      <c r="AD287" s="72"/>
      <c r="AE287" s="72"/>
      <c r="AF287" s="72"/>
      <c r="AG287" s="72"/>
      <c r="AH287" s="72"/>
      <c r="AI287" s="72"/>
      <c r="AJ287" s="72"/>
      <c r="AK287" s="72"/>
      <c r="AL287" s="72"/>
      <c r="AM287" s="72"/>
      <c r="AN287" s="72"/>
      <c r="AO287" s="139"/>
      <c r="AP287" s="236" t="str">
        <f>IF(F287="","",IFERROR(VLOOKUP(SUBSTITUTE(SUBSTITUTE(Tabla1[[#This Row],[Uso Sistemas]],"T","P"),"N","F"),Parámetros!$M$2:$N$17,2,0),"Completar hasta 3ra sem. para evaluar a Probacionista"))</f>
        <v/>
      </c>
      <c r="AQ287" s="39"/>
      <c r="AR287" s="39"/>
      <c r="AS287" s="39"/>
      <c r="AT287" s="28"/>
      <c r="AU287" s="55"/>
      <c r="AV287" s="55"/>
      <c r="AW287" s="55"/>
      <c r="AX287" s="238" t="str">
        <f>IF(V287="","",EOMONTH(EDATE(Tabla1[[#This Row],[Fecha Finalización]],2),0))</f>
        <v/>
      </c>
      <c r="AY287" s="39"/>
      <c r="AZ287" s="239" t="str">
        <f>IF(V287="","",EOMONTH(EDATE(Tabla1[[#This Row],[Fecha Finalización]],3),0))</f>
        <v/>
      </c>
      <c r="BA287" s="39"/>
      <c r="BB287" s="39"/>
      <c r="BC287" s="229"/>
      <c r="BD287" s="227" t="str">
        <f>IF(F287="","",Tabla1[[#This Row],[sem 01]]&amp;Tabla1[[#This Row],[sem 02]]&amp;Tabla1[[#This Row],[sem 03]])</f>
        <v/>
      </c>
      <c r="BE287" s="228" t="str">
        <f>IF(TRIM(F287)="","",$B$1&amp;"-"&amp;SUBSTITUTE(Tabla1[[#This Row],[Mes Inscrito]]," ","")&amp;"-"&amp;SUBSTITUTE(Tabla1[[#This Row],[Dia de clases Inscrito]]," ","")&amp;"-"&amp;SUBSTITUTE(Tabla1[[#This Row],[Horario Inscrito]]," ","")&amp;"-"&amp;Tabla1[[#This Row],[Fecha Inicio grupo]])</f>
        <v/>
      </c>
      <c r="BF287" s="241" t="str">
        <f>IF(F287="","",Tabla1[[#This Row],[Curso]])</f>
        <v/>
      </c>
      <c r="BG287" s="242" t="str">
        <f>+IF(TRIM(F287)="","",$B$1&amp;"-"&amp;TRIM(Tabla1[[#This Row],[Mes Inscrito]])&amp;"-"&amp;TRIM(Tabla1[[#This Row],[Dia de clases Inscrito]])&amp;"-"&amp;TRIM(Tabla1[[#This Row],[Horario Inscrito]])&amp;"-"&amp;TRIM(Tabla1[[#This Row],[Fecha Inicio grupo]])&amp;"-"&amp;TRIM(Tabla1[[#This Row],[Tipo Incrito]]))</f>
        <v/>
      </c>
      <c r="BH287" s="299" t="str">
        <f>IF(F287="","",OR(IFERROR(SEARCH("CG",Tabla1[[#This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7" s="300" t="str">
        <f>IF(F287&lt;&gt;"",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7" s="300" t="str">
        <f>IF(F287&lt;&gt;"",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7" s="300" t="str">
        <f>IF(Tabla1[[#This Row],[Fecha Inicio grupo]]="","",IFERROR(VLOOKUP(Tabla1[[#This Row],[Mes de Alta como miembro]],Parámetros!$AM$2:$AN$16,2,0),"01/01/1900"))</f>
        <v/>
      </c>
    </row>
    <row r="288" spans="1:63" ht="14.45">
      <c r="A288" s="68">
        <v>281</v>
      </c>
      <c r="B288" s="29"/>
      <c r="C288" s="34"/>
      <c r="D288" s="42"/>
      <c r="E288" s="64"/>
      <c r="F288" s="45"/>
      <c r="G288" s="45"/>
      <c r="H288" s="158"/>
      <c r="I288" s="42"/>
      <c r="J288" s="28"/>
      <c r="K288" s="69"/>
      <c r="L288" s="68"/>
      <c r="M288" s="46"/>
      <c r="N288" s="232" t="str">
        <f ca="1">IF(Tabla1[[#This Row],[Fecha de nac]]="","",IF(Tabla1[[#This Row],[Fecha Finalización]] &gt;=TODAY(), DATEDIF(Tabla1[[#This Row],[Fecha de nac]],TODAY(),"y"), ROUNDDOWN((Tabla1[[#This Row],[Fecha Finalización]] -Tabla1[[#This Row],[Fecha de nac]])/365,0)))</f>
        <v/>
      </c>
      <c r="O288" s="163"/>
      <c r="P288" s="34"/>
      <c r="Q288" s="67"/>
      <c r="R288" s="67"/>
      <c r="S288" s="67"/>
      <c r="T288" s="67"/>
      <c r="U288" s="234" t="str">
        <f>IF(F288="","",Tabla1[[#This Row],[Fecha Inicio grupo]]+3*7-7)</f>
        <v/>
      </c>
      <c r="V288" s="235" t="str">
        <f>IF(F288="","",EDATE(Tabla1[[#This Row],[Fecha Inicio grupo]],3))</f>
        <v/>
      </c>
      <c r="W288" s="29"/>
      <c r="X288" s="29"/>
      <c r="Y288" s="72"/>
      <c r="Z288" s="72"/>
      <c r="AA288" s="72"/>
      <c r="AB288" s="72"/>
      <c r="AC288" s="72"/>
      <c r="AD288" s="72"/>
      <c r="AE288" s="72"/>
      <c r="AF288" s="72"/>
      <c r="AG288" s="72"/>
      <c r="AH288" s="72"/>
      <c r="AI288" s="72"/>
      <c r="AJ288" s="72"/>
      <c r="AK288" s="72"/>
      <c r="AL288" s="72"/>
      <c r="AM288" s="72"/>
      <c r="AN288" s="72"/>
      <c r="AO288" s="139"/>
      <c r="AP288" s="236" t="str">
        <f>IF(F288="","",IFERROR(VLOOKUP(SUBSTITUTE(SUBSTITUTE(Tabla1[[#This Row],[Uso Sistemas]],"T","P"),"N","F"),Parámetros!$M$2:$N$17,2,0),"Completar hasta 3ra sem. para evaluar a Probacionista"))</f>
        <v/>
      </c>
      <c r="AQ288" s="39"/>
      <c r="AR288" s="39"/>
      <c r="AS288" s="39"/>
      <c r="AT288" s="28"/>
      <c r="AU288" s="55"/>
      <c r="AV288" s="55"/>
      <c r="AW288" s="55"/>
      <c r="AX288" s="238" t="str">
        <f>IF(V288="","",EOMONTH(EDATE(Tabla1[[#This Row],[Fecha Finalización]],2),0))</f>
        <v/>
      </c>
      <c r="AY288" s="39"/>
      <c r="AZ288" s="239" t="str">
        <f>IF(V288="","",EOMONTH(EDATE(Tabla1[[#This Row],[Fecha Finalización]],3),0))</f>
        <v/>
      </c>
      <c r="BA288" s="39"/>
      <c r="BB288" s="39"/>
      <c r="BC288" s="229"/>
      <c r="BD288" s="227" t="str">
        <f>IF(F288="","",Tabla1[[#This Row],[sem 01]]&amp;Tabla1[[#This Row],[sem 02]]&amp;Tabla1[[#This Row],[sem 03]])</f>
        <v/>
      </c>
      <c r="BE288" s="228" t="str">
        <f>IF(TRIM(F288)="","",$B$1&amp;"-"&amp;SUBSTITUTE(Tabla1[[#This Row],[Mes Inscrito]]," ","")&amp;"-"&amp;SUBSTITUTE(Tabla1[[#This Row],[Dia de clases Inscrito]]," ","")&amp;"-"&amp;SUBSTITUTE(Tabla1[[#This Row],[Horario Inscrito]]," ","")&amp;"-"&amp;Tabla1[[#This Row],[Fecha Inicio grupo]])</f>
        <v/>
      </c>
      <c r="BF288" s="241" t="str">
        <f>IF(F288="","",Tabla1[[#This Row],[Curso]])</f>
        <v/>
      </c>
      <c r="BG288" s="242" t="str">
        <f>+IF(TRIM(F288)="","",$B$1&amp;"-"&amp;TRIM(Tabla1[[#This Row],[Mes Inscrito]])&amp;"-"&amp;TRIM(Tabla1[[#This Row],[Dia de clases Inscrito]])&amp;"-"&amp;TRIM(Tabla1[[#This Row],[Horario Inscrito]])&amp;"-"&amp;TRIM(Tabla1[[#This Row],[Fecha Inicio grupo]])&amp;"-"&amp;TRIM(Tabla1[[#This Row],[Tipo Incrito]]))</f>
        <v/>
      </c>
      <c r="BH288" s="299" t="str">
        <f>IF(F288="","",OR(IFERROR(SEARCH("CG",Tabla1[[#This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8" s="300" t="str">
        <f>IF(F288&lt;&gt;"",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8" s="300" t="str">
        <f>IF(F288&lt;&gt;"",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8" s="300" t="str">
        <f>IF(Tabla1[[#This Row],[Fecha Inicio grupo]]="","",IFERROR(VLOOKUP(Tabla1[[#This Row],[Mes de Alta como miembro]],Parámetros!$AM$2:$AN$16,2,0),"01/01/1900"))</f>
        <v/>
      </c>
    </row>
    <row r="289" spans="1:63" ht="14.45">
      <c r="A289" s="68">
        <v>282</v>
      </c>
      <c r="B289" s="29"/>
      <c r="C289" s="34"/>
      <c r="D289" s="42"/>
      <c r="E289" s="64"/>
      <c r="F289" s="45"/>
      <c r="G289" s="45"/>
      <c r="H289" s="158"/>
      <c r="I289" s="42"/>
      <c r="J289" s="28"/>
      <c r="K289" s="69"/>
      <c r="L289" s="68"/>
      <c r="M289" s="46"/>
      <c r="N289" s="232" t="str">
        <f ca="1">IF(Tabla1[[#This Row],[Fecha de nac]]="","",IF(Tabla1[[#This Row],[Fecha Finalización]] &gt;=TODAY(), DATEDIF(Tabla1[[#This Row],[Fecha de nac]],TODAY(),"y"), ROUNDDOWN((Tabla1[[#This Row],[Fecha Finalización]] -Tabla1[[#This Row],[Fecha de nac]])/365,0)))</f>
        <v/>
      </c>
      <c r="O289" s="163"/>
      <c r="P289" s="34"/>
      <c r="Q289" s="67"/>
      <c r="R289" s="67"/>
      <c r="S289" s="67"/>
      <c r="T289" s="67"/>
      <c r="U289" s="234" t="str">
        <f>IF(F289="","",Tabla1[[#This Row],[Fecha Inicio grupo]]+3*7-7)</f>
        <v/>
      </c>
      <c r="V289" s="235" t="str">
        <f>IF(F289="","",EDATE(Tabla1[[#This Row],[Fecha Inicio grupo]],3))</f>
        <v/>
      </c>
      <c r="W289" s="29"/>
      <c r="X289" s="29"/>
      <c r="Y289" s="72"/>
      <c r="Z289" s="72"/>
      <c r="AA289" s="72"/>
      <c r="AB289" s="72"/>
      <c r="AC289" s="72"/>
      <c r="AD289" s="72"/>
      <c r="AE289" s="72"/>
      <c r="AF289" s="72"/>
      <c r="AG289" s="72"/>
      <c r="AH289" s="72"/>
      <c r="AI289" s="72"/>
      <c r="AJ289" s="72"/>
      <c r="AK289" s="72"/>
      <c r="AL289" s="72"/>
      <c r="AM289" s="72"/>
      <c r="AN289" s="72"/>
      <c r="AO289" s="139"/>
      <c r="AP289" s="236" t="str">
        <f>IF(F289="","",IFERROR(VLOOKUP(SUBSTITUTE(SUBSTITUTE(Tabla1[[#This Row],[Uso Sistemas]],"T","P"),"N","F"),Parámetros!$M$2:$N$17,2,0),"Completar hasta 3ra sem. para evaluar a Probacionista"))</f>
        <v/>
      </c>
      <c r="AQ289" s="39"/>
      <c r="AR289" s="39"/>
      <c r="AS289" s="39"/>
      <c r="AT289" s="28"/>
      <c r="AU289" s="55"/>
      <c r="AV289" s="55"/>
      <c r="AW289" s="55"/>
      <c r="AX289" s="238" t="str">
        <f>IF(V289="","",EOMONTH(EDATE(Tabla1[[#This Row],[Fecha Finalización]],2),0))</f>
        <v/>
      </c>
      <c r="AY289" s="39"/>
      <c r="AZ289" s="239" t="str">
        <f>IF(V289="","",EOMONTH(EDATE(Tabla1[[#This Row],[Fecha Finalización]],3),0))</f>
        <v/>
      </c>
      <c r="BA289" s="39"/>
      <c r="BB289" s="39"/>
      <c r="BC289" s="229"/>
      <c r="BD289" s="227" t="str">
        <f>IF(F289="","",Tabla1[[#This Row],[sem 01]]&amp;Tabla1[[#This Row],[sem 02]]&amp;Tabla1[[#This Row],[sem 03]])</f>
        <v/>
      </c>
      <c r="BE289" s="228" t="str">
        <f>IF(TRIM(F289)="","",$B$1&amp;"-"&amp;SUBSTITUTE(Tabla1[[#This Row],[Mes Inscrito]]," ","")&amp;"-"&amp;SUBSTITUTE(Tabla1[[#This Row],[Dia de clases Inscrito]]," ","")&amp;"-"&amp;SUBSTITUTE(Tabla1[[#This Row],[Horario Inscrito]]," ","")&amp;"-"&amp;Tabla1[[#This Row],[Fecha Inicio grupo]])</f>
        <v/>
      </c>
      <c r="BF289" s="241" t="str">
        <f>IF(F289="","",Tabla1[[#This Row],[Curso]])</f>
        <v/>
      </c>
      <c r="BG289" s="242" t="str">
        <f>+IF(TRIM(F289)="","",$B$1&amp;"-"&amp;TRIM(Tabla1[[#This Row],[Mes Inscrito]])&amp;"-"&amp;TRIM(Tabla1[[#This Row],[Dia de clases Inscrito]])&amp;"-"&amp;TRIM(Tabla1[[#This Row],[Horario Inscrito]])&amp;"-"&amp;TRIM(Tabla1[[#This Row],[Fecha Inicio grupo]])&amp;"-"&amp;TRIM(Tabla1[[#This Row],[Tipo Incrito]]))</f>
        <v/>
      </c>
      <c r="BH289" s="299" t="str">
        <f>IF(F289="","",OR(IFERROR(SEARCH("CG",Tabla1[[#This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9" s="300" t="str">
        <f>IF(F289&lt;&gt;"",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9" s="300" t="str">
        <f>IF(F289&lt;&gt;"",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9" s="300" t="str">
        <f>IF(Tabla1[[#This Row],[Fecha Inicio grupo]]="","",IFERROR(VLOOKUP(Tabla1[[#This Row],[Mes de Alta como miembro]],Parámetros!$AM$2:$AN$16,2,0),"01/01/1900"))</f>
        <v/>
      </c>
    </row>
    <row r="290" spans="1:63" ht="14.45">
      <c r="A290" s="68">
        <v>283</v>
      </c>
      <c r="B290" s="29"/>
      <c r="C290" s="34"/>
      <c r="D290" s="42"/>
      <c r="E290" s="64"/>
      <c r="F290" s="45"/>
      <c r="G290" s="45"/>
      <c r="H290" s="158"/>
      <c r="I290" s="42"/>
      <c r="J290" s="28"/>
      <c r="K290" s="69"/>
      <c r="L290" s="68"/>
      <c r="M290" s="46"/>
      <c r="N290" s="232" t="str">
        <f ca="1">IF(Tabla1[[#This Row],[Fecha de nac]]="","",IF(Tabla1[[#This Row],[Fecha Finalización]] &gt;=TODAY(), DATEDIF(Tabla1[[#This Row],[Fecha de nac]],TODAY(),"y"), ROUNDDOWN((Tabla1[[#This Row],[Fecha Finalización]] -Tabla1[[#This Row],[Fecha de nac]])/365,0)))</f>
        <v/>
      </c>
      <c r="O290" s="163"/>
      <c r="P290" s="34"/>
      <c r="Q290" s="67"/>
      <c r="R290" s="67"/>
      <c r="S290" s="67"/>
      <c r="T290" s="67"/>
      <c r="U290" s="234" t="str">
        <f>IF(F290="","",Tabla1[[#This Row],[Fecha Inicio grupo]]+3*7-7)</f>
        <v/>
      </c>
      <c r="V290" s="235" t="str">
        <f>IF(F290="","",EDATE(Tabla1[[#This Row],[Fecha Inicio grupo]],3))</f>
        <v/>
      </c>
      <c r="W290" s="29"/>
      <c r="X290" s="29"/>
      <c r="Y290" s="72"/>
      <c r="Z290" s="72"/>
      <c r="AA290" s="72"/>
      <c r="AB290" s="72"/>
      <c r="AC290" s="72"/>
      <c r="AD290" s="72"/>
      <c r="AE290" s="72"/>
      <c r="AF290" s="72"/>
      <c r="AG290" s="72"/>
      <c r="AH290" s="72"/>
      <c r="AI290" s="72"/>
      <c r="AJ290" s="72"/>
      <c r="AK290" s="72"/>
      <c r="AL290" s="72"/>
      <c r="AM290" s="72"/>
      <c r="AN290" s="72"/>
      <c r="AO290" s="139"/>
      <c r="AP290" s="236" t="str">
        <f>IF(F290="","",IFERROR(VLOOKUP(SUBSTITUTE(SUBSTITUTE(Tabla1[[#This Row],[Uso Sistemas]],"T","P"),"N","F"),Parámetros!$M$2:$N$17,2,0),"Completar hasta 3ra sem. para evaluar a Probacionista"))</f>
        <v/>
      </c>
      <c r="AQ290" s="39"/>
      <c r="AR290" s="39"/>
      <c r="AS290" s="39"/>
      <c r="AT290" s="28"/>
      <c r="AU290" s="55"/>
      <c r="AV290" s="55"/>
      <c r="AW290" s="55"/>
      <c r="AX290" s="238" t="str">
        <f>IF(V290="","",EOMONTH(EDATE(Tabla1[[#This Row],[Fecha Finalización]],2),0))</f>
        <v/>
      </c>
      <c r="AY290" s="39"/>
      <c r="AZ290" s="239" t="str">
        <f>IF(V290="","",EOMONTH(EDATE(Tabla1[[#This Row],[Fecha Finalización]],3),0))</f>
        <v/>
      </c>
      <c r="BA290" s="39"/>
      <c r="BB290" s="39"/>
      <c r="BC290" s="229"/>
      <c r="BD290" s="227" t="str">
        <f>IF(F290="","",Tabla1[[#This Row],[sem 01]]&amp;Tabla1[[#This Row],[sem 02]]&amp;Tabla1[[#This Row],[sem 03]])</f>
        <v/>
      </c>
      <c r="BE290" s="228" t="str">
        <f>IF(TRIM(F290)="","",$B$1&amp;"-"&amp;SUBSTITUTE(Tabla1[[#This Row],[Mes Inscrito]]," ","")&amp;"-"&amp;SUBSTITUTE(Tabla1[[#This Row],[Dia de clases Inscrito]]," ","")&amp;"-"&amp;SUBSTITUTE(Tabla1[[#This Row],[Horario Inscrito]]," ","")&amp;"-"&amp;Tabla1[[#This Row],[Fecha Inicio grupo]])</f>
        <v/>
      </c>
      <c r="BF290" s="241" t="str">
        <f>IF(F290="","",Tabla1[[#This Row],[Curso]])</f>
        <v/>
      </c>
      <c r="BG290" s="242" t="str">
        <f>+IF(TRIM(F290)="","",$B$1&amp;"-"&amp;TRIM(Tabla1[[#This Row],[Mes Inscrito]])&amp;"-"&amp;TRIM(Tabla1[[#This Row],[Dia de clases Inscrito]])&amp;"-"&amp;TRIM(Tabla1[[#This Row],[Horario Inscrito]])&amp;"-"&amp;TRIM(Tabla1[[#This Row],[Fecha Inicio grupo]])&amp;"-"&amp;TRIM(Tabla1[[#This Row],[Tipo Incrito]]))</f>
        <v/>
      </c>
      <c r="BH290" s="299" t="str">
        <f>IF(F290="","",OR(IFERROR(SEARCH("CG",Tabla1[[#This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0" s="300" t="str">
        <f>IF(F290&lt;&gt;"",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0" s="300" t="str">
        <f>IF(F290&lt;&gt;"",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0" s="300" t="str">
        <f>IF(Tabla1[[#This Row],[Fecha Inicio grupo]]="","",IFERROR(VLOOKUP(Tabla1[[#This Row],[Mes de Alta como miembro]],Parámetros!$AM$2:$AN$16,2,0),"01/01/1900"))</f>
        <v/>
      </c>
    </row>
    <row r="291" spans="1:63" ht="14.45">
      <c r="A291" s="68">
        <v>284</v>
      </c>
      <c r="B291" s="29"/>
      <c r="C291" s="34"/>
      <c r="D291" s="42"/>
      <c r="E291" s="64"/>
      <c r="F291" s="45"/>
      <c r="G291" s="45"/>
      <c r="H291" s="158"/>
      <c r="I291" s="42"/>
      <c r="J291" s="28"/>
      <c r="K291" s="69"/>
      <c r="L291" s="68"/>
      <c r="M291" s="46"/>
      <c r="N291" s="232" t="str">
        <f ca="1">IF(Tabla1[[#This Row],[Fecha de nac]]="","",IF(Tabla1[[#This Row],[Fecha Finalización]] &gt;=TODAY(), DATEDIF(Tabla1[[#This Row],[Fecha de nac]],TODAY(),"y"), ROUNDDOWN((Tabla1[[#This Row],[Fecha Finalización]] -Tabla1[[#This Row],[Fecha de nac]])/365,0)))</f>
        <v/>
      </c>
      <c r="O291" s="163"/>
      <c r="P291" s="34"/>
      <c r="Q291" s="67"/>
      <c r="R291" s="67"/>
      <c r="S291" s="67"/>
      <c r="T291" s="67"/>
      <c r="U291" s="234" t="str">
        <f>IF(F291="","",Tabla1[[#This Row],[Fecha Inicio grupo]]+3*7-7)</f>
        <v/>
      </c>
      <c r="V291" s="235" t="str">
        <f>IF(F291="","",EDATE(Tabla1[[#This Row],[Fecha Inicio grupo]],3))</f>
        <v/>
      </c>
      <c r="W291" s="29"/>
      <c r="X291" s="29"/>
      <c r="Y291" s="72"/>
      <c r="Z291" s="72"/>
      <c r="AA291" s="72"/>
      <c r="AB291" s="72"/>
      <c r="AC291" s="72"/>
      <c r="AD291" s="72"/>
      <c r="AE291" s="72"/>
      <c r="AF291" s="72"/>
      <c r="AG291" s="72"/>
      <c r="AH291" s="72"/>
      <c r="AI291" s="72"/>
      <c r="AJ291" s="72"/>
      <c r="AK291" s="72"/>
      <c r="AL291" s="72"/>
      <c r="AM291" s="72"/>
      <c r="AN291" s="72"/>
      <c r="AO291" s="139"/>
      <c r="AP291" s="236" t="str">
        <f>IF(F291="","",IFERROR(VLOOKUP(SUBSTITUTE(SUBSTITUTE(Tabla1[[#This Row],[Uso Sistemas]],"T","P"),"N","F"),Parámetros!$M$2:$N$17,2,0),"Completar hasta 3ra sem. para evaluar a Probacionista"))</f>
        <v/>
      </c>
      <c r="AQ291" s="39"/>
      <c r="AR291" s="39"/>
      <c r="AS291" s="39"/>
      <c r="AT291" s="28"/>
      <c r="AU291" s="55"/>
      <c r="AV291" s="55"/>
      <c r="AW291" s="55"/>
      <c r="AX291" s="238" t="str">
        <f>IF(V291="","",EOMONTH(EDATE(Tabla1[[#This Row],[Fecha Finalización]],2),0))</f>
        <v/>
      </c>
      <c r="AY291" s="39"/>
      <c r="AZ291" s="239" t="str">
        <f>IF(V291="","",EOMONTH(EDATE(Tabla1[[#This Row],[Fecha Finalización]],3),0))</f>
        <v/>
      </c>
      <c r="BA291" s="39"/>
      <c r="BB291" s="39"/>
      <c r="BC291" s="229"/>
      <c r="BD291" s="227" t="str">
        <f>IF(F291="","",Tabla1[[#This Row],[sem 01]]&amp;Tabla1[[#This Row],[sem 02]]&amp;Tabla1[[#This Row],[sem 03]])</f>
        <v/>
      </c>
      <c r="BE291" s="228" t="str">
        <f>IF(TRIM(F291)="","",$B$1&amp;"-"&amp;SUBSTITUTE(Tabla1[[#This Row],[Mes Inscrito]]," ","")&amp;"-"&amp;SUBSTITUTE(Tabla1[[#This Row],[Dia de clases Inscrito]]," ","")&amp;"-"&amp;SUBSTITUTE(Tabla1[[#This Row],[Horario Inscrito]]," ","")&amp;"-"&amp;Tabla1[[#This Row],[Fecha Inicio grupo]])</f>
        <v/>
      </c>
      <c r="BF291" s="241" t="str">
        <f>IF(F291="","",Tabla1[[#This Row],[Curso]])</f>
        <v/>
      </c>
      <c r="BG291" s="242" t="str">
        <f>+IF(TRIM(F291)="","",$B$1&amp;"-"&amp;TRIM(Tabla1[[#This Row],[Mes Inscrito]])&amp;"-"&amp;TRIM(Tabla1[[#This Row],[Dia de clases Inscrito]])&amp;"-"&amp;TRIM(Tabla1[[#This Row],[Horario Inscrito]])&amp;"-"&amp;TRIM(Tabla1[[#This Row],[Fecha Inicio grupo]])&amp;"-"&amp;TRIM(Tabla1[[#This Row],[Tipo Incrito]]))</f>
        <v/>
      </c>
      <c r="BH291" s="299" t="str">
        <f>IF(F291="","",OR(IFERROR(SEARCH("CG",Tabla1[[#This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1" s="300" t="str">
        <f>IF(F291&lt;&gt;"",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1" s="300" t="str">
        <f>IF(F291&lt;&gt;"",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1" s="300" t="str">
        <f>IF(Tabla1[[#This Row],[Fecha Inicio grupo]]="","",IFERROR(VLOOKUP(Tabla1[[#This Row],[Mes de Alta como miembro]],Parámetros!$AM$2:$AN$16,2,0),"01/01/1900"))</f>
        <v/>
      </c>
    </row>
    <row r="292" spans="1:63" ht="14.45">
      <c r="A292" s="68">
        <v>285</v>
      </c>
      <c r="B292" s="29"/>
      <c r="C292" s="34"/>
      <c r="D292" s="42"/>
      <c r="E292" s="64"/>
      <c r="F292" s="45"/>
      <c r="G292" s="45"/>
      <c r="H292" s="158"/>
      <c r="I292" s="42"/>
      <c r="J292" s="28"/>
      <c r="K292" s="69"/>
      <c r="L292" s="68"/>
      <c r="M292" s="46"/>
      <c r="N292" s="232" t="str">
        <f ca="1">IF(Tabla1[[#This Row],[Fecha de nac]]="","",IF(Tabla1[[#This Row],[Fecha Finalización]] &gt;=TODAY(), DATEDIF(Tabla1[[#This Row],[Fecha de nac]],TODAY(),"y"), ROUNDDOWN((Tabla1[[#This Row],[Fecha Finalización]] -Tabla1[[#This Row],[Fecha de nac]])/365,0)))</f>
        <v/>
      </c>
      <c r="O292" s="163"/>
      <c r="P292" s="34"/>
      <c r="Q292" s="67"/>
      <c r="R292" s="67"/>
      <c r="S292" s="67"/>
      <c r="T292" s="67"/>
      <c r="U292" s="234" t="str">
        <f>IF(F292="","",Tabla1[[#This Row],[Fecha Inicio grupo]]+3*7-7)</f>
        <v/>
      </c>
      <c r="V292" s="235" t="str">
        <f>IF(F292="","",EDATE(Tabla1[[#This Row],[Fecha Inicio grupo]],3))</f>
        <v/>
      </c>
      <c r="W292" s="29"/>
      <c r="X292" s="29"/>
      <c r="Y292" s="72"/>
      <c r="Z292" s="72"/>
      <c r="AA292" s="72"/>
      <c r="AB292" s="72"/>
      <c r="AC292" s="72"/>
      <c r="AD292" s="72"/>
      <c r="AE292" s="72"/>
      <c r="AF292" s="72"/>
      <c r="AG292" s="72"/>
      <c r="AH292" s="72"/>
      <c r="AI292" s="72"/>
      <c r="AJ292" s="72"/>
      <c r="AK292" s="72"/>
      <c r="AL292" s="72"/>
      <c r="AM292" s="72"/>
      <c r="AN292" s="72"/>
      <c r="AO292" s="139"/>
      <c r="AP292" s="236" t="str">
        <f>IF(F292="","",IFERROR(VLOOKUP(SUBSTITUTE(SUBSTITUTE(Tabla1[[#This Row],[Uso Sistemas]],"T","P"),"N","F"),Parámetros!$M$2:$N$17,2,0),"Completar hasta 3ra sem. para evaluar a Probacionista"))</f>
        <v/>
      </c>
      <c r="AQ292" s="39"/>
      <c r="AR292" s="39"/>
      <c r="AS292" s="39"/>
      <c r="AT292" s="28"/>
      <c r="AU292" s="55"/>
      <c r="AV292" s="55"/>
      <c r="AW292" s="55"/>
      <c r="AX292" s="238" t="str">
        <f>IF(V292="","",EOMONTH(EDATE(Tabla1[[#This Row],[Fecha Finalización]],2),0))</f>
        <v/>
      </c>
      <c r="AY292" s="39"/>
      <c r="AZ292" s="239" t="str">
        <f>IF(V292="","",EOMONTH(EDATE(Tabla1[[#This Row],[Fecha Finalización]],3),0))</f>
        <v/>
      </c>
      <c r="BA292" s="39"/>
      <c r="BB292" s="39"/>
      <c r="BC292" s="229"/>
      <c r="BD292" s="227" t="str">
        <f>IF(F292="","",Tabla1[[#This Row],[sem 01]]&amp;Tabla1[[#This Row],[sem 02]]&amp;Tabla1[[#This Row],[sem 03]])</f>
        <v/>
      </c>
      <c r="BE292" s="228" t="str">
        <f>IF(TRIM(F292)="","",$B$1&amp;"-"&amp;SUBSTITUTE(Tabla1[[#This Row],[Mes Inscrito]]," ","")&amp;"-"&amp;SUBSTITUTE(Tabla1[[#This Row],[Dia de clases Inscrito]]," ","")&amp;"-"&amp;SUBSTITUTE(Tabla1[[#This Row],[Horario Inscrito]]," ","")&amp;"-"&amp;Tabla1[[#This Row],[Fecha Inicio grupo]])</f>
        <v/>
      </c>
      <c r="BF292" s="241" t="str">
        <f>IF(F292="","",Tabla1[[#This Row],[Curso]])</f>
        <v/>
      </c>
      <c r="BG292" s="242" t="str">
        <f>+IF(TRIM(F292)="","",$B$1&amp;"-"&amp;TRIM(Tabla1[[#This Row],[Mes Inscrito]])&amp;"-"&amp;TRIM(Tabla1[[#This Row],[Dia de clases Inscrito]])&amp;"-"&amp;TRIM(Tabla1[[#This Row],[Horario Inscrito]])&amp;"-"&amp;TRIM(Tabla1[[#This Row],[Fecha Inicio grupo]])&amp;"-"&amp;TRIM(Tabla1[[#This Row],[Tipo Incrito]]))</f>
        <v/>
      </c>
      <c r="BH292" s="299" t="str">
        <f>IF(F292="","",OR(IFERROR(SEARCH("CG",Tabla1[[#This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2" s="300" t="str">
        <f>IF(F292&lt;&gt;"",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2" s="300" t="str">
        <f>IF(F292&lt;&gt;"",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2" s="300" t="str">
        <f>IF(Tabla1[[#This Row],[Fecha Inicio grupo]]="","",IFERROR(VLOOKUP(Tabla1[[#This Row],[Mes de Alta como miembro]],Parámetros!$AM$2:$AN$16,2,0),"01/01/1900"))</f>
        <v/>
      </c>
    </row>
    <row r="293" spans="1:63" ht="14.45">
      <c r="A293" s="68">
        <v>286</v>
      </c>
      <c r="B293" s="29"/>
      <c r="C293" s="34"/>
      <c r="D293" s="42"/>
      <c r="E293" s="64"/>
      <c r="F293" s="45"/>
      <c r="G293" s="45"/>
      <c r="H293" s="158"/>
      <c r="I293" s="42"/>
      <c r="J293" s="28"/>
      <c r="K293" s="69"/>
      <c r="L293" s="68"/>
      <c r="M293" s="46"/>
      <c r="N293" s="232" t="str">
        <f ca="1">IF(Tabla1[[#This Row],[Fecha de nac]]="","",IF(Tabla1[[#This Row],[Fecha Finalización]] &gt;=TODAY(), DATEDIF(Tabla1[[#This Row],[Fecha de nac]],TODAY(),"y"), ROUNDDOWN((Tabla1[[#This Row],[Fecha Finalización]] -Tabla1[[#This Row],[Fecha de nac]])/365,0)))</f>
        <v/>
      </c>
      <c r="O293" s="163"/>
      <c r="P293" s="34"/>
      <c r="Q293" s="67"/>
      <c r="R293" s="67"/>
      <c r="S293" s="67"/>
      <c r="T293" s="67"/>
      <c r="U293" s="234" t="str">
        <f>IF(F293="","",Tabla1[[#This Row],[Fecha Inicio grupo]]+3*7-7)</f>
        <v/>
      </c>
      <c r="V293" s="235" t="str">
        <f>IF(F293="","",EDATE(Tabla1[[#This Row],[Fecha Inicio grupo]],3))</f>
        <v/>
      </c>
      <c r="W293" s="29"/>
      <c r="X293" s="29"/>
      <c r="Y293" s="72"/>
      <c r="Z293" s="72"/>
      <c r="AA293" s="72"/>
      <c r="AB293" s="72"/>
      <c r="AC293" s="72"/>
      <c r="AD293" s="72"/>
      <c r="AE293" s="72"/>
      <c r="AF293" s="72"/>
      <c r="AG293" s="72"/>
      <c r="AH293" s="72"/>
      <c r="AI293" s="72"/>
      <c r="AJ293" s="72"/>
      <c r="AK293" s="72"/>
      <c r="AL293" s="72"/>
      <c r="AM293" s="72"/>
      <c r="AN293" s="72"/>
      <c r="AO293" s="139"/>
      <c r="AP293" s="236" t="str">
        <f>IF(F293="","",IFERROR(VLOOKUP(SUBSTITUTE(SUBSTITUTE(Tabla1[[#This Row],[Uso Sistemas]],"T","P"),"N","F"),Parámetros!$M$2:$N$17,2,0),"Completar hasta 3ra sem. para evaluar a Probacionista"))</f>
        <v/>
      </c>
      <c r="AQ293" s="39"/>
      <c r="AR293" s="39"/>
      <c r="AS293" s="39"/>
      <c r="AT293" s="28"/>
      <c r="AU293" s="55"/>
      <c r="AV293" s="55"/>
      <c r="AW293" s="55"/>
      <c r="AX293" s="238" t="str">
        <f>IF(V293="","",EOMONTH(EDATE(Tabla1[[#This Row],[Fecha Finalización]],2),0))</f>
        <v/>
      </c>
      <c r="AY293" s="39"/>
      <c r="AZ293" s="239" t="str">
        <f>IF(V293="","",EOMONTH(EDATE(Tabla1[[#This Row],[Fecha Finalización]],3),0))</f>
        <v/>
      </c>
      <c r="BA293" s="39"/>
      <c r="BB293" s="39"/>
      <c r="BC293" s="229"/>
      <c r="BD293" s="227" t="str">
        <f>IF(F293="","",Tabla1[[#This Row],[sem 01]]&amp;Tabla1[[#This Row],[sem 02]]&amp;Tabla1[[#This Row],[sem 03]])</f>
        <v/>
      </c>
      <c r="BE293" s="228" t="str">
        <f>IF(TRIM(F293)="","",$B$1&amp;"-"&amp;SUBSTITUTE(Tabla1[[#This Row],[Mes Inscrito]]," ","")&amp;"-"&amp;SUBSTITUTE(Tabla1[[#This Row],[Dia de clases Inscrito]]," ","")&amp;"-"&amp;SUBSTITUTE(Tabla1[[#This Row],[Horario Inscrito]]," ","")&amp;"-"&amp;Tabla1[[#This Row],[Fecha Inicio grupo]])</f>
        <v/>
      </c>
      <c r="BF293" s="241" t="str">
        <f>IF(F293="","",Tabla1[[#This Row],[Curso]])</f>
        <v/>
      </c>
      <c r="BG293" s="242" t="str">
        <f>+IF(TRIM(F293)="","",$B$1&amp;"-"&amp;TRIM(Tabla1[[#This Row],[Mes Inscrito]])&amp;"-"&amp;TRIM(Tabla1[[#This Row],[Dia de clases Inscrito]])&amp;"-"&amp;TRIM(Tabla1[[#This Row],[Horario Inscrito]])&amp;"-"&amp;TRIM(Tabla1[[#This Row],[Fecha Inicio grupo]])&amp;"-"&amp;TRIM(Tabla1[[#This Row],[Tipo Incrito]]))</f>
        <v/>
      </c>
      <c r="BH293" s="299" t="str">
        <f>IF(F293="","",OR(IFERROR(SEARCH("CG",Tabla1[[#This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3" s="300" t="str">
        <f>IF(F293&lt;&gt;"",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3" s="300" t="str">
        <f>IF(F293&lt;&gt;"",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3" s="300" t="str">
        <f>IF(Tabla1[[#This Row],[Fecha Inicio grupo]]="","",IFERROR(VLOOKUP(Tabla1[[#This Row],[Mes de Alta como miembro]],Parámetros!$AM$2:$AN$16,2,0),"01/01/1900"))</f>
        <v/>
      </c>
    </row>
    <row r="294" spans="1:63" ht="14.45">
      <c r="A294" s="68">
        <v>287</v>
      </c>
      <c r="B294" s="29"/>
      <c r="C294" s="34"/>
      <c r="D294" s="42"/>
      <c r="E294" s="64"/>
      <c r="F294" s="45"/>
      <c r="G294" s="45"/>
      <c r="H294" s="158"/>
      <c r="I294" s="42"/>
      <c r="J294" s="28"/>
      <c r="K294" s="69"/>
      <c r="L294" s="68"/>
      <c r="M294" s="46"/>
      <c r="N294" s="232" t="str">
        <f ca="1">IF(Tabla1[[#This Row],[Fecha de nac]]="","",IF(Tabla1[[#This Row],[Fecha Finalización]] &gt;=TODAY(), DATEDIF(Tabla1[[#This Row],[Fecha de nac]],TODAY(),"y"), ROUNDDOWN((Tabla1[[#This Row],[Fecha Finalización]] -Tabla1[[#This Row],[Fecha de nac]])/365,0)))</f>
        <v/>
      </c>
      <c r="O294" s="163"/>
      <c r="P294" s="34"/>
      <c r="Q294" s="67"/>
      <c r="R294" s="67"/>
      <c r="S294" s="67"/>
      <c r="T294" s="67"/>
      <c r="U294" s="234" t="str">
        <f>IF(F294="","",Tabla1[[#This Row],[Fecha Inicio grupo]]+3*7-7)</f>
        <v/>
      </c>
      <c r="V294" s="235" t="str">
        <f>IF(F294="","",EDATE(Tabla1[[#This Row],[Fecha Inicio grupo]],3))</f>
        <v/>
      </c>
      <c r="W294" s="29"/>
      <c r="X294" s="29"/>
      <c r="Y294" s="72"/>
      <c r="Z294" s="72"/>
      <c r="AA294" s="72"/>
      <c r="AB294" s="72"/>
      <c r="AC294" s="72"/>
      <c r="AD294" s="72"/>
      <c r="AE294" s="72"/>
      <c r="AF294" s="72"/>
      <c r="AG294" s="72"/>
      <c r="AH294" s="72"/>
      <c r="AI294" s="72"/>
      <c r="AJ294" s="72"/>
      <c r="AK294" s="72"/>
      <c r="AL294" s="72"/>
      <c r="AM294" s="72"/>
      <c r="AN294" s="72"/>
      <c r="AO294" s="139"/>
      <c r="AP294" s="236" t="str">
        <f>IF(F294="","",IFERROR(VLOOKUP(SUBSTITUTE(SUBSTITUTE(Tabla1[[#This Row],[Uso Sistemas]],"T","P"),"N","F"),Parámetros!$M$2:$N$17,2,0),"Completar hasta 3ra sem. para evaluar a Probacionista"))</f>
        <v/>
      </c>
      <c r="AQ294" s="39"/>
      <c r="AR294" s="39"/>
      <c r="AS294" s="39"/>
      <c r="AT294" s="28"/>
      <c r="AU294" s="55"/>
      <c r="AV294" s="55"/>
      <c r="AW294" s="55"/>
      <c r="AX294" s="238" t="str">
        <f>IF(V294="","",EOMONTH(EDATE(Tabla1[[#This Row],[Fecha Finalización]],2),0))</f>
        <v/>
      </c>
      <c r="AY294" s="39"/>
      <c r="AZ294" s="239" t="str">
        <f>IF(V294="","",EOMONTH(EDATE(Tabla1[[#This Row],[Fecha Finalización]],3),0))</f>
        <v/>
      </c>
      <c r="BA294" s="39"/>
      <c r="BB294" s="39"/>
      <c r="BC294" s="229"/>
      <c r="BD294" s="227" t="str">
        <f>IF(F294="","",Tabla1[[#This Row],[sem 01]]&amp;Tabla1[[#This Row],[sem 02]]&amp;Tabla1[[#This Row],[sem 03]])</f>
        <v/>
      </c>
      <c r="BE294" s="228" t="str">
        <f>IF(TRIM(F294)="","",$B$1&amp;"-"&amp;SUBSTITUTE(Tabla1[[#This Row],[Mes Inscrito]]," ","")&amp;"-"&amp;SUBSTITUTE(Tabla1[[#This Row],[Dia de clases Inscrito]]," ","")&amp;"-"&amp;SUBSTITUTE(Tabla1[[#This Row],[Horario Inscrito]]," ","")&amp;"-"&amp;Tabla1[[#This Row],[Fecha Inicio grupo]])</f>
        <v/>
      </c>
      <c r="BF294" s="241" t="str">
        <f>IF(F294="","",Tabla1[[#This Row],[Curso]])</f>
        <v/>
      </c>
      <c r="BG294" s="242" t="str">
        <f>+IF(TRIM(F294)="","",$B$1&amp;"-"&amp;TRIM(Tabla1[[#This Row],[Mes Inscrito]])&amp;"-"&amp;TRIM(Tabla1[[#This Row],[Dia de clases Inscrito]])&amp;"-"&amp;TRIM(Tabla1[[#This Row],[Horario Inscrito]])&amp;"-"&amp;TRIM(Tabla1[[#This Row],[Fecha Inicio grupo]])&amp;"-"&amp;TRIM(Tabla1[[#This Row],[Tipo Incrito]]))</f>
        <v/>
      </c>
      <c r="BH294" s="299" t="str">
        <f>IF(F294="","",OR(IFERROR(SEARCH("CG",Tabla1[[#This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4" s="300" t="str">
        <f>IF(F294&lt;&gt;"",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4" s="300" t="str">
        <f>IF(F294&lt;&gt;"",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4" s="300" t="str">
        <f>IF(Tabla1[[#This Row],[Fecha Inicio grupo]]="","",IFERROR(VLOOKUP(Tabla1[[#This Row],[Mes de Alta como miembro]],Parámetros!$AM$2:$AN$16,2,0),"01/01/1900"))</f>
        <v/>
      </c>
    </row>
    <row r="295" spans="1:63" ht="14.45">
      <c r="A295" s="68">
        <v>288</v>
      </c>
      <c r="B295" s="29"/>
      <c r="C295" s="34"/>
      <c r="D295" s="42"/>
      <c r="E295" s="64"/>
      <c r="F295" s="45"/>
      <c r="G295" s="45"/>
      <c r="H295" s="158"/>
      <c r="I295" s="42"/>
      <c r="J295" s="28"/>
      <c r="K295" s="69"/>
      <c r="L295" s="68"/>
      <c r="M295" s="46"/>
      <c r="N295" s="232" t="str">
        <f ca="1">IF(Tabla1[[#This Row],[Fecha de nac]]="","",IF(Tabla1[[#This Row],[Fecha Finalización]] &gt;=TODAY(), DATEDIF(Tabla1[[#This Row],[Fecha de nac]],TODAY(),"y"), ROUNDDOWN((Tabla1[[#This Row],[Fecha Finalización]] -Tabla1[[#This Row],[Fecha de nac]])/365,0)))</f>
        <v/>
      </c>
      <c r="O295" s="163"/>
      <c r="P295" s="34"/>
      <c r="Q295" s="67"/>
      <c r="R295" s="67"/>
      <c r="S295" s="67"/>
      <c r="T295" s="67"/>
      <c r="U295" s="234" t="str">
        <f>IF(F295="","",Tabla1[[#This Row],[Fecha Inicio grupo]]+3*7-7)</f>
        <v/>
      </c>
      <c r="V295" s="235" t="str">
        <f>IF(F295="","",EDATE(Tabla1[[#This Row],[Fecha Inicio grupo]],3))</f>
        <v/>
      </c>
      <c r="W295" s="29"/>
      <c r="X295" s="29"/>
      <c r="Y295" s="72"/>
      <c r="Z295" s="72"/>
      <c r="AA295" s="72"/>
      <c r="AB295" s="72"/>
      <c r="AC295" s="72"/>
      <c r="AD295" s="72"/>
      <c r="AE295" s="72"/>
      <c r="AF295" s="72"/>
      <c r="AG295" s="72"/>
      <c r="AH295" s="72"/>
      <c r="AI295" s="72"/>
      <c r="AJ295" s="72"/>
      <c r="AK295" s="72"/>
      <c r="AL295" s="72"/>
      <c r="AM295" s="72"/>
      <c r="AN295" s="72"/>
      <c r="AO295" s="139"/>
      <c r="AP295" s="236" t="str">
        <f>IF(F295="","",IFERROR(VLOOKUP(SUBSTITUTE(SUBSTITUTE(Tabla1[[#This Row],[Uso Sistemas]],"T","P"),"N","F"),Parámetros!$M$2:$N$17,2,0),"Completar hasta 3ra sem. para evaluar a Probacionista"))</f>
        <v/>
      </c>
      <c r="AQ295" s="39"/>
      <c r="AR295" s="39"/>
      <c r="AS295" s="39"/>
      <c r="AT295" s="28"/>
      <c r="AU295" s="55"/>
      <c r="AV295" s="55"/>
      <c r="AW295" s="55"/>
      <c r="AX295" s="238" t="str">
        <f>IF(V295="","",EOMONTH(EDATE(Tabla1[[#This Row],[Fecha Finalización]],2),0))</f>
        <v/>
      </c>
      <c r="AY295" s="39"/>
      <c r="AZ295" s="239" t="str">
        <f>IF(V295="","",EOMONTH(EDATE(Tabla1[[#This Row],[Fecha Finalización]],3),0))</f>
        <v/>
      </c>
      <c r="BA295" s="39"/>
      <c r="BB295" s="39"/>
      <c r="BC295" s="229"/>
      <c r="BD295" s="227" t="str">
        <f>IF(F295="","",Tabla1[[#This Row],[sem 01]]&amp;Tabla1[[#This Row],[sem 02]]&amp;Tabla1[[#This Row],[sem 03]])</f>
        <v/>
      </c>
      <c r="BE295" s="228" t="str">
        <f>IF(TRIM(F295)="","",$B$1&amp;"-"&amp;SUBSTITUTE(Tabla1[[#This Row],[Mes Inscrito]]," ","")&amp;"-"&amp;SUBSTITUTE(Tabla1[[#This Row],[Dia de clases Inscrito]]," ","")&amp;"-"&amp;SUBSTITUTE(Tabla1[[#This Row],[Horario Inscrito]]," ","")&amp;"-"&amp;Tabla1[[#This Row],[Fecha Inicio grupo]])</f>
        <v/>
      </c>
      <c r="BF295" s="241" t="str">
        <f>IF(F295="","",Tabla1[[#This Row],[Curso]])</f>
        <v/>
      </c>
      <c r="BG295" s="242" t="str">
        <f>+IF(TRIM(F295)="","",$B$1&amp;"-"&amp;TRIM(Tabla1[[#This Row],[Mes Inscrito]])&amp;"-"&amp;TRIM(Tabla1[[#This Row],[Dia de clases Inscrito]])&amp;"-"&amp;TRIM(Tabla1[[#This Row],[Horario Inscrito]])&amp;"-"&amp;TRIM(Tabla1[[#This Row],[Fecha Inicio grupo]])&amp;"-"&amp;TRIM(Tabla1[[#This Row],[Tipo Incrito]]))</f>
        <v/>
      </c>
      <c r="BH295" s="299" t="str">
        <f>IF(F295="","",OR(IFERROR(SEARCH("CG",Tabla1[[#This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5" s="300" t="str">
        <f>IF(F295&lt;&gt;"",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5" s="300" t="str">
        <f>IF(F295&lt;&gt;"",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5" s="300" t="str">
        <f>IF(Tabla1[[#This Row],[Fecha Inicio grupo]]="","",IFERROR(VLOOKUP(Tabla1[[#This Row],[Mes de Alta como miembro]],Parámetros!$AM$2:$AN$16,2,0),"01/01/1900"))</f>
        <v/>
      </c>
    </row>
    <row r="296" spans="1:63" ht="14.45">
      <c r="A296" s="68">
        <v>289</v>
      </c>
      <c r="B296" s="29"/>
      <c r="C296" s="34"/>
      <c r="D296" s="42"/>
      <c r="E296" s="64"/>
      <c r="F296" s="45"/>
      <c r="G296" s="45"/>
      <c r="H296" s="158"/>
      <c r="I296" s="42"/>
      <c r="J296" s="28"/>
      <c r="K296" s="69"/>
      <c r="L296" s="68"/>
      <c r="M296" s="46"/>
      <c r="N296" s="232" t="str">
        <f ca="1">IF(Tabla1[[#This Row],[Fecha de nac]]="","",IF(Tabla1[[#This Row],[Fecha Finalización]] &gt;=TODAY(), DATEDIF(Tabla1[[#This Row],[Fecha de nac]],TODAY(),"y"), ROUNDDOWN((Tabla1[[#This Row],[Fecha Finalización]] -Tabla1[[#This Row],[Fecha de nac]])/365,0)))</f>
        <v/>
      </c>
      <c r="O296" s="163"/>
      <c r="P296" s="34"/>
      <c r="Q296" s="67"/>
      <c r="R296" s="67"/>
      <c r="S296" s="67"/>
      <c r="T296" s="67"/>
      <c r="U296" s="234" t="str">
        <f>IF(F296="","",Tabla1[[#This Row],[Fecha Inicio grupo]]+3*7-7)</f>
        <v/>
      </c>
      <c r="V296" s="235" t="str">
        <f>IF(F296="","",EDATE(Tabla1[[#This Row],[Fecha Inicio grupo]],3))</f>
        <v/>
      </c>
      <c r="W296" s="29"/>
      <c r="X296" s="29"/>
      <c r="Y296" s="72"/>
      <c r="Z296" s="72"/>
      <c r="AA296" s="72"/>
      <c r="AB296" s="72"/>
      <c r="AC296" s="72"/>
      <c r="AD296" s="72"/>
      <c r="AE296" s="72"/>
      <c r="AF296" s="72"/>
      <c r="AG296" s="72"/>
      <c r="AH296" s="72"/>
      <c r="AI296" s="72"/>
      <c r="AJ296" s="72"/>
      <c r="AK296" s="72"/>
      <c r="AL296" s="72"/>
      <c r="AM296" s="72"/>
      <c r="AN296" s="72"/>
      <c r="AO296" s="139"/>
      <c r="AP296" s="236" t="str">
        <f>IF(F296="","",IFERROR(VLOOKUP(SUBSTITUTE(SUBSTITUTE(Tabla1[[#This Row],[Uso Sistemas]],"T","P"),"N","F"),Parámetros!$M$2:$N$17,2,0),"Completar hasta 3ra sem. para evaluar a Probacionista"))</f>
        <v/>
      </c>
      <c r="AQ296" s="39"/>
      <c r="AR296" s="39"/>
      <c r="AS296" s="39"/>
      <c r="AT296" s="28"/>
      <c r="AU296" s="55"/>
      <c r="AV296" s="55"/>
      <c r="AW296" s="55"/>
      <c r="AX296" s="238" t="str">
        <f>IF(V296="","",EOMONTH(EDATE(Tabla1[[#This Row],[Fecha Finalización]],2),0))</f>
        <v/>
      </c>
      <c r="AY296" s="39"/>
      <c r="AZ296" s="239" t="str">
        <f>IF(V296="","",EOMONTH(EDATE(Tabla1[[#This Row],[Fecha Finalización]],3),0))</f>
        <v/>
      </c>
      <c r="BA296" s="39"/>
      <c r="BB296" s="39"/>
      <c r="BC296" s="229"/>
      <c r="BD296" s="227" t="str">
        <f>IF(F296="","",Tabla1[[#This Row],[sem 01]]&amp;Tabla1[[#This Row],[sem 02]]&amp;Tabla1[[#This Row],[sem 03]])</f>
        <v/>
      </c>
      <c r="BE296" s="228" t="str">
        <f>IF(TRIM(F296)="","",$B$1&amp;"-"&amp;SUBSTITUTE(Tabla1[[#This Row],[Mes Inscrito]]," ","")&amp;"-"&amp;SUBSTITUTE(Tabla1[[#This Row],[Dia de clases Inscrito]]," ","")&amp;"-"&amp;SUBSTITUTE(Tabla1[[#This Row],[Horario Inscrito]]," ","")&amp;"-"&amp;Tabla1[[#This Row],[Fecha Inicio grupo]])</f>
        <v/>
      </c>
      <c r="BF296" s="241" t="str">
        <f>IF(F296="","",Tabla1[[#This Row],[Curso]])</f>
        <v/>
      </c>
      <c r="BG296" s="242" t="str">
        <f>+IF(TRIM(F296)="","",$B$1&amp;"-"&amp;TRIM(Tabla1[[#This Row],[Mes Inscrito]])&amp;"-"&amp;TRIM(Tabla1[[#This Row],[Dia de clases Inscrito]])&amp;"-"&amp;TRIM(Tabla1[[#This Row],[Horario Inscrito]])&amp;"-"&amp;TRIM(Tabla1[[#This Row],[Fecha Inicio grupo]])&amp;"-"&amp;TRIM(Tabla1[[#This Row],[Tipo Incrito]]))</f>
        <v/>
      </c>
      <c r="BH296" s="299" t="str">
        <f>IF(F296="","",OR(IFERROR(SEARCH("CG",Tabla1[[#This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6" s="300" t="str">
        <f>IF(F296&lt;&gt;"",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6" s="300" t="str">
        <f>IF(F296&lt;&gt;"",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6" s="300" t="str">
        <f>IF(Tabla1[[#This Row],[Fecha Inicio grupo]]="","",IFERROR(VLOOKUP(Tabla1[[#This Row],[Mes de Alta como miembro]],Parámetros!$AM$2:$AN$16,2,0),"01/01/1900"))</f>
        <v/>
      </c>
    </row>
    <row r="297" spans="1:63" ht="14.45">
      <c r="A297" s="68">
        <v>290</v>
      </c>
      <c r="B297" s="29"/>
      <c r="C297" s="34"/>
      <c r="D297" s="42"/>
      <c r="E297" s="64"/>
      <c r="F297" s="45"/>
      <c r="G297" s="45"/>
      <c r="H297" s="158"/>
      <c r="I297" s="42"/>
      <c r="J297" s="28"/>
      <c r="K297" s="69"/>
      <c r="L297" s="68"/>
      <c r="M297" s="46"/>
      <c r="N297" s="232" t="str">
        <f ca="1">IF(Tabla1[[#This Row],[Fecha de nac]]="","",IF(Tabla1[[#This Row],[Fecha Finalización]] &gt;=TODAY(), DATEDIF(Tabla1[[#This Row],[Fecha de nac]],TODAY(),"y"), ROUNDDOWN((Tabla1[[#This Row],[Fecha Finalización]] -Tabla1[[#This Row],[Fecha de nac]])/365,0)))</f>
        <v/>
      </c>
      <c r="O297" s="163"/>
      <c r="P297" s="34"/>
      <c r="Q297" s="67"/>
      <c r="R297" s="67"/>
      <c r="S297" s="67"/>
      <c r="T297" s="67"/>
      <c r="U297" s="234" t="str">
        <f>IF(F297="","",Tabla1[[#This Row],[Fecha Inicio grupo]]+3*7-7)</f>
        <v/>
      </c>
      <c r="V297" s="235" t="str">
        <f>IF(F297="","",EDATE(Tabla1[[#This Row],[Fecha Inicio grupo]],3))</f>
        <v/>
      </c>
      <c r="W297" s="29"/>
      <c r="X297" s="29"/>
      <c r="Y297" s="72"/>
      <c r="Z297" s="72"/>
      <c r="AA297" s="72"/>
      <c r="AB297" s="72"/>
      <c r="AC297" s="72"/>
      <c r="AD297" s="72"/>
      <c r="AE297" s="72"/>
      <c r="AF297" s="72"/>
      <c r="AG297" s="72"/>
      <c r="AH297" s="72"/>
      <c r="AI297" s="72"/>
      <c r="AJ297" s="72"/>
      <c r="AK297" s="72"/>
      <c r="AL297" s="72"/>
      <c r="AM297" s="72"/>
      <c r="AN297" s="72"/>
      <c r="AO297" s="139"/>
      <c r="AP297" s="236" t="str">
        <f>IF(F297="","",IFERROR(VLOOKUP(SUBSTITUTE(SUBSTITUTE(Tabla1[[#This Row],[Uso Sistemas]],"T","P"),"N","F"),Parámetros!$M$2:$N$17,2,0),"Completar hasta 3ra sem. para evaluar a Probacionista"))</f>
        <v/>
      </c>
      <c r="AQ297" s="39"/>
      <c r="AR297" s="39"/>
      <c r="AS297" s="39"/>
      <c r="AT297" s="28"/>
      <c r="AU297" s="55"/>
      <c r="AV297" s="55"/>
      <c r="AW297" s="55"/>
      <c r="AX297" s="238" t="str">
        <f>IF(V297="","",EOMONTH(EDATE(Tabla1[[#This Row],[Fecha Finalización]],2),0))</f>
        <v/>
      </c>
      <c r="AY297" s="39"/>
      <c r="AZ297" s="239" t="str">
        <f>IF(V297="","",EOMONTH(EDATE(Tabla1[[#This Row],[Fecha Finalización]],3),0))</f>
        <v/>
      </c>
      <c r="BA297" s="39"/>
      <c r="BB297" s="39"/>
      <c r="BC297" s="229"/>
      <c r="BD297" s="227" t="str">
        <f>IF(F297="","",Tabla1[[#This Row],[sem 01]]&amp;Tabla1[[#This Row],[sem 02]]&amp;Tabla1[[#This Row],[sem 03]])</f>
        <v/>
      </c>
      <c r="BE297" s="228" t="str">
        <f>IF(TRIM(F297)="","",$B$1&amp;"-"&amp;SUBSTITUTE(Tabla1[[#This Row],[Mes Inscrito]]," ","")&amp;"-"&amp;SUBSTITUTE(Tabla1[[#This Row],[Dia de clases Inscrito]]," ","")&amp;"-"&amp;SUBSTITUTE(Tabla1[[#This Row],[Horario Inscrito]]," ","")&amp;"-"&amp;Tabla1[[#This Row],[Fecha Inicio grupo]])</f>
        <v/>
      </c>
      <c r="BF297" s="241" t="str">
        <f>IF(F297="","",Tabla1[[#This Row],[Curso]])</f>
        <v/>
      </c>
      <c r="BG297" s="242" t="str">
        <f>+IF(TRIM(F297)="","",$B$1&amp;"-"&amp;TRIM(Tabla1[[#This Row],[Mes Inscrito]])&amp;"-"&amp;TRIM(Tabla1[[#This Row],[Dia de clases Inscrito]])&amp;"-"&amp;TRIM(Tabla1[[#This Row],[Horario Inscrito]])&amp;"-"&amp;TRIM(Tabla1[[#This Row],[Fecha Inicio grupo]])&amp;"-"&amp;TRIM(Tabla1[[#This Row],[Tipo Incrito]]))</f>
        <v/>
      </c>
      <c r="BH297" s="299" t="str">
        <f>IF(F297="","",OR(IFERROR(SEARCH("CG",Tabla1[[#This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7" s="300" t="str">
        <f>IF(F297&lt;&gt;"",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7" s="300" t="str">
        <f>IF(F297&lt;&gt;"",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7" s="300" t="str">
        <f>IF(Tabla1[[#This Row],[Fecha Inicio grupo]]="","",IFERROR(VLOOKUP(Tabla1[[#This Row],[Mes de Alta como miembro]],Parámetros!$AM$2:$AN$16,2,0),"01/01/1900"))</f>
        <v/>
      </c>
    </row>
    <row r="298" spans="1:63" ht="14.45">
      <c r="A298" s="68">
        <v>291</v>
      </c>
      <c r="B298" s="29"/>
      <c r="C298" s="34"/>
      <c r="D298" s="42"/>
      <c r="E298" s="64"/>
      <c r="F298" s="45"/>
      <c r="G298" s="45"/>
      <c r="H298" s="158"/>
      <c r="I298" s="42"/>
      <c r="J298" s="28"/>
      <c r="K298" s="69"/>
      <c r="L298" s="68"/>
      <c r="M298" s="46"/>
      <c r="N298" s="232" t="str">
        <f ca="1">IF(Tabla1[[#This Row],[Fecha de nac]]="","",IF(Tabla1[[#This Row],[Fecha Finalización]] &gt;=TODAY(), DATEDIF(Tabla1[[#This Row],[Fecha de nac]],TODAY(),"y"), ROUNDDOWN((Tabla1[[#This Row],[Fecha Finalización]] -Tabla1[[#This Row],[Fecha de nac]])/365,0)))</f>
        <v/>
      </c>
      <c r="O298" s="163"/>
      <c r="P298" s="34"/>
      <c r="Q298" s="67"/>
      <c r="R298" s="67"/>
      <c r="S298" s="67"/>
      <c r="T298" s="67"/>
      <c r="U298" s="234" t="str">
        <f>IF(F298="","",Tabla1[[#This Row],[Fecha Inicio grupo]]+3*7-7)</f>
        <v/>
      </c>
      <c r="V298" s="235" t="str">
        <f>IF(F298="","",EDATE(Tabla1[[#This Row],[Fecha Inicio grupo]],3))</f>
        <v/>
      </c>
      <c r="W298" s="29"/>
      <c r="X298" s="29"/>
      <c r="Y298" s="72"/>
      <c r="Z298" s="72"/>
      <c r="AA298" s="72"/>
      <c r="AB298" s="72"/>
      <c r="AC298" s="72"/>
      <c r="AD298" s="72"/>
      <c r="AE298" s="72"/>
      <c r="AF298" s="72"/>
      <c r="AG298" s="72"/>
      <c r="AH298" s="72"/>
      <c r="AI298" s="72"/>
      <c r="AJ298" s="72"/>
      <c r="AK298" s="72"/>
      <c r="AL298" s="72"/>
      <c r="AM298" s="72"/>
      <c r="AN298" s="72"/>
      <c r="AO298" s="139"/>
      <c r="AP298" s="236" t="str">
        <f>IF(F298="","",IFERROR(VLOOKUP(SUBSTITUTE(SUBSTITUTE(Tabla1[[#This Row],[Uso Sistemas]],"T","P"),"N","F"),Parámetros!$M$2:$N$17,2,0),"Completar hasta 3ra sem. para evaluar a Probacionista"))</f>
        <v/>
      </c>
      <c r="AQ298" s="39"/>
      <c r="AR298" s="39"/>
      <c r="AS298" s="39"/>
      <c r="AT298" s="28"/>
      <c r="AU298" s="55"/>
      <c r="AV298" s="55"/>
      <c r="AW298" s="55"/>
      <c r="AX298" s="238" t="str">
        <f>IF(V298="","",EOMONTH(EDATE(Tabla1[[#This Row],[Fecha Finalización]],2),0))</f>
        <v/>
      </c>
      <c r="AY298" s="39"/>
      <c r="AZ298" s="239" t="str">
        <f>IF(V298="","",EOMONTH(EDATE(Tabla1[[#This Row],[Fecha Finalización]],3),0))</f>
        <v/>
      </c>
      <c r="BA298" s="39"/>
      <c r="BB298" s="39"/>
      <c r="BC298" s="229"/>
      <c r="BD298" s="227" t="str">
        <f>IF(F298="","",Tabla1[[#This Row],[sem 01]]&amp;Tabla1[[#This Row],[sem 02]]&amp;Tabla1[[#This Row],[sem 03]])</f>
        <v/>
      </c>
      <c r="BE298" s="228" t="str">
        <f>IF(TRIM(F298)="","",$B$1&amp;"-"&amp;SUBSTITUTE(Tabla1[[#This Row],[Mes Inscrito]]," ","")&amp;"-"&amp;SUBSTITUTE(Tabla1[[#This Row],[Dia de clases Inscrito]]," ","")&amp;"-"&amp;SUBSTITUTE(Tabla1[[#This Row],[Horario Inscrito]]," ","")&amp;"-"&amp;Tabla1[[#This Row],[Fecha Inicio grupo]])</f>
        <v/>
      </c>
      <c r="BF298" s="241" t="str">
        <f>IF(F298="","",Tabla1[[#This Row],[Curso]])</f>
        <v/>
      </c>
      <c r="BG298" s="242" t="str">
        <f>+IF(TRIM(F298)="","",$B$1&amp;"-"&amp;TRIM(Tabla1[[#This Row],[Mes Inscrito]])&amp;"-"&amp;TRIM(Tabla1[[#This Row],[Dia de clases Inscrito]])&amp;"-"&amp;TRIM(Tabla1[[#This Row],[Horario Inscrito]])&amp;"-"&amp;TRIM(Tabla1[[#This Row],[Fecha Inicio grupo]])&amp;"-"&amp;TRIM(Tabla1[[#This Row],[Tipo Incrito]]))</f>
        <v/>
      </c>
      <c r="BH298" s="299" t="str">
        <f>IF(F298="","",OR(IFERROR(SEARCH("CG",Tabla1[[#This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8" s="300" t="str">
        <f>IF(F298&lt;&gt;"",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8" s="300" t="str">
        <f>IF(F298&lt;&gt;"",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8" s="300" t="str">
        <f>IF(Tabla1[[#This Row],[Fecha Inicio grupo]]="","",IFERROR(VLOOKUP(Tabla1[[#This Row],[Mes de Alta como miembro]],Parámetros!$AM$2:$AN$16,2,0),"01/01/1900"))</f>
        <v/>
      </c>
    </row>
    <row r="299" spans="1:63" ht="14.45">
      <c r="A299" s="68">
        <v>292</v>
      </c>
      <c r="B299" s="29"/>
      <c r="C299" s="34"/>
      <c r="D299" s="42"/>
      <c r="E299" s="64"/>
      <c r="F299" s="45"/>
      <c r="G299" s="45"/>
      <c r="H299" s="158"/>
      <c r="I299" s="42"/>
      <c r="J299" s="28"/>
      <c r="K299" s="69"/>
      <c r="L299" s="68"/>
      <c r="M299" s="46"/>
      <c r="N299" s="232" t="str">
        <f ca="1">IF(Tabla1[[#This Row],[Fecha de nac]]="","",IF(Tabla1[[#This Row],[Fecha Finalización]] &gt;=TODAY(), DATEDIF(Tabla1[[#This Row],[Fecha de nac]],TODAY(),"y"), ROUNDDOWN((Tabla1[[#This Row],[Fecha Finalización]] -Tabla1[[#This Row],[Fecha de nac]])/365,0)))</f>
        <v/>
      </c>
      <c r="O299" s="163"/>
      <c r="P299" s="34"/>
      <c r="Q299" s="67"/>
      <c r="R299" s="67"/>
      <c r="S299" s="67"/>
      <c r="T299" s="67"/>
      <c r="U299" s="234" t="str">
        <f>IF(F299="","",Tabla1[[#This Row],[Fecha Inicio grupo]]+3*7-7)</f>
        <v/>
      </c>
      <c r="V299" s="235" t="str">
        <f>IF(F299="","",EDATE(Tabla1[[#This Row],[Fecha Inicio grupo]],3))</f>
        <v/>
      </c>
      <c r="W299" s="29"/>
      <c r="X299" s="29"/>
      <c r="Y299" s="72"/>
      <c r="Z299" s="72"/>
      <c r="AA299" s="72"/>
      <c r="AB299" s="72"/>
      <c r="AC299" s="72"/>
      <c r="AD299" s="72"/>
      <c r="AE299" s="72"/>
      <c r="AF299" s="72"/>
      <c r="AG299" s="72"/>
      <c r="AH299" s="72"/>
      <c r="AI299" s="72"/>
      <c r="AJ299" s="72"/>
      <c r="AK299" s="72"/>
      <c r="AL299" s="72"/>
      <c r="AM299" s="72"/>
      <c r="AN299" s="72"/>
      <c r="AO299" s="139"/>
      <c r="AP299" s="236" t="str">
        <f>IF(F299="","",IFERROR(VLOOKUP(SUBSTITUTE(SUBSTITUTE(Tabla1[[#This Row],[Uso Sistemas]],"T","P"),"N","F"),Parámetros!$M$2:$N$17,2,0),"Completar hasta 3ra sem. para evaluar a Probacionista"))</f>
        <v/>
      </c>
      <c r="AQ299" s="39"/>
      <c r="AR299" s="39"/>
      <c r="AS299" s="39"/>
      <c r="AT299" s="28"/>
      <c r="AU299" s="55"/>
      <c r="AV299" s="55"/>
      <c r="AW299" s="55"/>
      <c r="AX299" s="238" t="str">
        <f>IF(V299="","",EOMONTH(EDATE(Tabla1[[#This Row],[Fecha Finalización]],2),0))</f>
        <v/>
      </c>
      <c r="AY299" s="39"/>
      <c r="AZ299" s="239" t="str">
        <f>IF(V299="","",EOMONTH(EDATE(Tabla1[[#This Row],[Fecha Finalización]],3),0))</f>
        <v/>
      </c>
      <c r="BA299" s="39"/>
      <c r="BB299" s="39"/>
      <c r="BC299" s="229"/>
      <c r="BD299" s="227" t="str">
        <f>IF(F299="","",Tabla1[[#This Row],[sem 01]]&amp;Tabla1[[#This Row],[sem 02]]&amp;Tabla1[[#This Row],[sem 03]])</f>
        <v/>
      </c>
      <c r="BE299" s="228" t="str">
        <f>IF(TRIM(F299)="","",$B$1&amp;"-"&amp;SUBSTITUTE(Tabla1[[#This Row],[Mes Inscrito]]," ","")&amp;"-"&amp;SUBSTITUTE(Tabla1[[#This Row],[Dia de clases Inscrito]]," ","")&amp;"-"&amp;SUBSTITUTE(Tabla1[[#This Row],[Horario Inscrito]]," ","")&amp;"-"&amp;Tabla1[[#This Row],[Fecha Inicio grupo]])</f>
        <v/>
      </c>
      <c r="BF299" s="241" t="str">
        <f>IF(F299="","",Tabla1[[#This Row],[Curso]])</f>
        <v/>
      </c>
      <c r="BG299" s="242" t="str">
        <f>+IF(TRIM(F299)="","",$B$1&amp;"-"&amp;TRIM(Tabla1[[#This Row],[Mes Inscrito]])&amp;"-"&amp;TRIM(Tabla1[[#This Row],[Dia de clases Inscrito]])&amp;"-"&amp;TRIM(Tabla1[[#This Row],[Horario Inscrito]])&amp;"-"&amp;TRIM(Tabla1[[#This Row],[Fecha Inicio grupo]])&amp;"-"&amp;TRIM(Tabla1[[#This Row],[Tipo Incrito]]))</f>
        <v/>
      </c>
      <c r="BH299" s="299" t="str">
        <f>IF(F299="","",OR(IFERROR(SEARCH("CG",Tabla1[[#This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9" s="300" t="str">
        <f>IF(F299&lt;&gt;"",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9" s="300" t="str">
        <f>IF(F299&lt;&gt;"",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9" s="300" t="str">
        <f>IF(Tabla1[[#This Row],[Fecha Inicio grupo]]="","",IFERROR(VLOOKUP(Tabla1[[#This Row],[Mes de Alta como miembro]],Parámetros!$AM$2:$AN$16,2,0),"01/01/1900"))</f>
        <v/>
      </c>
    </row>
    <row r="300" spans="1:63" ht="14.45">
      <c r="A300" s="68">
        <v>293</v>
      </c>
      <c r="B300" s="29"/>
      <c r="C300" s="34"/>
      <c r="D300" s="42"/>
      <c r="E300" s="64"/>
      <c r="F300" s="45"/>
      <c r="G300" s="45"/>
      <c r="H300" s="158"/>
      <c r="I300" s="42"/>
      <c r="J300" s="28"/>
      <c r="K300" s="69"/>
      <c r="L300" s="68"/>
      <c r="M300" s="46"/>
      <c r="N300" s="232" t="str">
        <f ca="1">IF(Tabla1[[#This Row],[Fecha de nac]]="","",IF(Tabla1[[#This Row],[Fecha Finalización]] &gt;=TODAY(), DATEDIF(Tabla1[[#This Row],[Fecha de nac]],TODAY(),"y"), ROUNDDOWN((Tabla1[[#This Row],[Fecha Finalización]] -Tabla1[[#This Row],[Fecha de nac]])/365,0)))</f>
        <v/>
      </c>
      <c r="O300" s="163"/>
      <c r="P300" s="34"/>
      <c r="Q300" s="67"/>
      <c r="R300" s="67"/>
      <c r="S300" s="67"/>
      <c r="T300" s="67"/>
      <c r="U300" s="234" t="str">
        <f>IF(F300="","",Tabla1[[#This Row],[Fecha Inicio grupo]]+3*7-7)</f>
        <v/>
      </c>
      <c r="V300" s="235" t="str">
        <f>IF(F300="","",EDATE(Tabla1[[#This Row],[Fecha Inicio grupo]],3))</f>
        <v/>
      </c>
      <c r="W300" s="29"/>
      <c r="X300" s="29"/>
      <c r="Y300" s="72"/>
      <c r="Z300" s="72"/>
      <c r="AA300" s="72"/>
      <c r="AB300" s="72"/>
      <c r="AC300" s="72"/>
      <c r="AD300" s="72"/>
      <c r="AE300" s="72"/>
      <c r="AF300" s="72"/>
      <c r="AG300" s="72"/>
      <c r="AH300" s="72"/>
      <c r="AI300" s="72"/>
      <c r="AJ300" s="72"/>
      <c r="AK300" s="72"/>
      <c r="AL300" s="72"/>
      <c r="AM300" s="72"/>
      <c r="AN300" s="72"/>
      <c r="AO300" s="139"/>
      <c r="AP300" s="236" t="str">
        <f>IF(F300="","",IFERROR(VLOOKUP(SUBSTITUTE(SUBSTITUTE(Tabla1[[#This Row],[Uso Sistemas]],"T","P"),"N","F"),Parámetros!$M$2:$N$17,2,0),"Completar hasta 3ra sem. para evaluar a Probacionista"))</f>
        <v/>
      </c>
      <c r="AQ300" s="39"/>
      <c r="AR300" s="39"/>
      <c r="AS300" s="39"/>
      <c r="AT300" s="28"/>
      <c r="AU300" s="55"/>
      <c r="AV300" s="55"/>
      <c r="AW300" s="55"/>
      <c r="AX300" s="238" t="str">
        <f>IF(V300="","",EOMONTH(EDATE(Tabla1[[#This Row],[Fecha Finalización]],2),0))</f>
        <v/>
      </c>
      <c r="AY300" s="39"/>
      <c r="AZ300" s="239" t="str">
        <f>IF(V300="","",EOMONTH(EDATE(Tabla1[[#This Row],[Fecha Finalización]],3),0))</f>
        <v/>
      </c>
      <c r="BA300" s="39"/>
      <c r="BB300" s="39"/>
      <c r="BC300" s="229"/>
      <c r="BD300" s="227" t="str">
        <f>IF(F300="","",Tabla1[[#This Row],[sem 01]]&amp;Tabla1[[#This Row],[sem 02]]&amp;Tabla1[[#This Row],[sem 03]])</f>
        <v/>
      </c>
      <c r="BE300" s="228" t="str">
        <f>IF(TRIM(F300)="","",$B$1&amp;"-"&amp;SUBSTITUTE(Tabla1[[#This Row],[Mes Inscrito]]," ","")&amp;"-"&amp;SUBSTITUTE(Tabla1[[#This Row],[Dia de clases Inscrito]]," ","")&amp;"-"&amp;SUBSTITUTE(Tabla1[[#This Row],[Horario Inscrito]]," ","")&amp;"-"&amp;Tabla1[[#This Row],[Fecha Inicio grupo]])</f>
        <v/>
      </c>
      <c r="BF300" s="241" t="str">
        <f>IF(F300="","",Tabla1[[#This Row],[Curso]])</f>
        <v/>
      </c>
      <c r="BG300" s="242" t="str">
        <f>+IF(TRIM(F300)="","",$B$1&amp;"-"&amp;TRIM(Tabla1[[#This Row],[Mes Inscrito]])&amp;"-"&amp;TRIM(Tabla1[[#This Row],[Dia de clases Inscrito]])&amp;"-"&amp;TRIM(Tabla1[[#This Row],[Horario Inscrito]])&amp;"-"&amp;TRIM(Tabla1[[#This Row],[Fecha Inicio grupo]])&amp;"-"&amp;TRIM(Tabla1[[#This Row],[Tipo Incrito]]))</f>
        <v/>
      </c>
      <c r="BH300" s="299" t="str">
        <f>IF(F300="","",OR(IFERROR(SEARCH("CG",Tabla1[[#This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0" s="300" t="str">
        <f>IF(F300&lt;&gt;"",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0" s="300" t="str">
        <f>IF(F300&lt;&gt;"",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0" s="300" t="str">
        <f>IF(Tabla1[[#This Row],[Fecha Inicio grupo]]="","",IFERROR(VLOOKUP(Tabla1[[#This Row],[Mes de Alta como miembro]],Parámetros!$AM$2:$AN$16,2,0),"01/01/1900"))</f>
        <v/>
      </c>
    </row>
    <row r="301" spans="1:63" ht="14.45">
      <c r="A301" s="68">
        <v>294</v>
      </c>
      <c r="B301" s="29"/>
      <c r="C301" s="34"/>
      <c r="D301" s="42"/>
      <c r="E301" s="64"/>
      <c r="F301" s="45"/>
      <c r="G301" s="45"/>
      <c r="H301" s="158"/>
      <c r="I301" s="42"/>
      <c r="J301" s="28"/>
      <c r="K301" s="69"/>
      <c r="L301" s="68"/>
      <c r="M301" s="46"/>
      <c r="N301" s="232" t="str">
        <f ca="1">IF(Tabla1[[#This Row],[Fecha de nac]]="","",IF(Tabla1[[#This Row],[Fecha Finalización]] &gt;=TODAY(), DATEDIF(Tabla1[[#This Row],[Fecha de nac]],TODAY(),"y"), ROUNDDOWN((Tabla1[[#This Row],[Fecha Finalización]] -Tabla1[[#This Row],[Fecha de nac]])/365,0)))</f>
        <v/>
      </c>
      <c r="O301" s="163"/>
      <c r="P301" s="34"/>
      <c r="Q301" s="67"/>
      <c r="R301" s="67"/>
      <c r="S301" s="67"/>
      <c r="T301" s="67"/>
      <c r="U301" s="234" t="str">
        <f>IF(F301="","",Tabla1[[#This Row],[Fecha Inicio grupo]]+3*7-7)</f>
        <v/>
      </c>
      <c r="V301" s="235" t="str">
        <f>IF(F301="","",EDATE(Tabla1[[#This Row],[Fecha Inicio grupo]],3))</f>
        <v/>
      </c>
      <c r="W301" s="29"/>
      <c r="X301" s="29"/>
      <c r="Y301" s="72"/>
      <c r="Z301" s="72"/>
      <c r="AA301" s="72"/>
      <c r="AB301" s="72"/>
      <c r="AC301" s="72"/>
      <c r="AD301" s="72"/>
      <c r="AE301" s="72"/>
      <c r="AF301" s="72"/>
      <c r="AG301" s="72"/>
      <c r="AH301" s="72"/>
      <c r="AI301" s="72"/>
      <c r="AJ301" s="72"/>
      <c r="AK301" s="72"/>
      <c r="AL301" s="72"/>
      <c r="AM301" s="72"/>
      <c r="AN301" s="72"/>
      <c r="AO301" s="139"/>
      <c r="AP301" s="236" t="str">
        <f>IF(F301="","",IFERROR(VLOOKUP(SUBSTITUTE(SUBSTITUTE(Tabla1[[#This Row],[Uso Sistemas]],"T","P"),"N","F"),Parámetros!$M$2:$N$17,2,0),"Completar hasta 3ra sem. para evaluar a Probacionista"))</f>
        <v/>
      </c>
      <c r="AQ301" s="39"/>
      <c r="AR301" s="39"/>
      <c r="AS301" s="39"/>
      <c r="AT301" s="28"/>
      <c r="AU301" s="55"/>
      <c r="AV301" s="55"/>
      <c r="AW301" s="55"/>
      <c r="AX301" s="238" t="str">
        <f>IF(V301="","",EOMONTH(EDATE(Tabla1[[#This Row],[Fecha Finalización]],2),0))</f>
        <v/>
      </c>
      <c r="AY301" s="39"/>
      <c r="AZ301" s="239" t="str">
        <f>IF(V301="","",EOMONTH(EDATE(Tabla1[[#This Row],[Fecha Finalización]],3),0))</f>
        <v/>
      </c>
      <c r="BA301" s="39"/>
      <c r="BB301" s="39"/>
      <c r="BC301" s="229"/>
      <c r="BD301" s="227" t="str">
        <f>IF(F301="","",Tabla1[[#This Row],[sem 01]]&amp;Tabla1[[#This Row],[sem 02]]&amp;Tabla1[[#This Row],[sem 03]])</f>
        <v/>
      </c>
      <c r="BE301" s="228" t="str">
        <f>IF(TRIM(F301)="","",$B$1&amp;"-"&amp;SUBSTITUTE(Tabla1[[#This Row],[Mes Inscrito]]," ","")&amp;"-"&amp;SUBSTITUTE(Tabla1[[#This Row],[Dia de clases Inscrito]]," ","")&amp;"-"&amp;SUBSTITUTE(Tabla1[[#This Row],[Horario Inscrito]]," ","")&amp;"-"&amp;Tabla1[[#This Row],[Fecha Inicio grupo]])</f>
        <v/>
      </c>
      <c r="BF301" s="241" t="str">
        <f>IF(F301="","",Tabla1[[#This Row],[Curso]])</f>
        <v/>
      </c>
      <c r="BG301" s="242" t="str">
        <f>+IF(TRIM(F301)="","",$B$1&amp;"-"&amp;TRIM(Tabla1[[#This Row],[Mes Inscrito]])&amp;"-"&amp;TRIM(Tabla1[[#This Row],[Dia de clases Inscrito]])&amp;"-"&amp;TRIM(Tabla1[[#This Row],[Horario Inscrito]])&amp;"-"&amp;TRIM(Tabla1[[#This Row],[Fecha Inicio grupo]])&amp;"-"&amp;TRIM(Tabla1[[#This Row],[Tipo Incrito]]))</f>
        <v/>
      </c>
      <c r="BH301" s="299" t="str">
        <f>IF(F301="","",OR(IFERROR(SEARCH("CG",Tabla1[[#This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1" s="300" t="str">
        <f>IF(F301&lt;&gt;"",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1" s="300" t="str">
        <f>IF(F301&lt;&gt;"",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1" s="300" t="str">
        <f>IF(Tabla1[[#This Row],[Fecha Inicio grupo]]="","",IFERROR(VLOOKUP(Tabla1[[#This Row],[Mes de Alta como miembro]],Parámetros!$AM$2:$AN$16,2,0),"01/01/1900"))</f>
        <v/>
      </c>
    </row>
    <row r="302" spans="1:63" ht="14.45">
      <c r="A302" s="68">
        <v>295</v>
      </c>
      <c r="B302" s="29"/>
      <c r="C302" s="34"/>
      <c r="D302" s="42"/>
      <c r="E302" s="64"/>
      <c r="F302" s="45"/>
      <c r="G302" s="45"/>
      <c r="H302" s="158"/>
      <c r="I302" s="42"/>
      <c r="J302" s="28"/>
      <c r="K302" s="69"/>
      <c r="L302" s="68"/>
      <c r="M302" s="46"/>
      <c r="N302" s="232" t="str">
        <f ca="1">IF(Tabla1[[#This Row],[Fecha de nac]]="","",IF(Tabla1[[#This Row],[Fecha Finalización]] &gt;=TODAY(), DATEDIF(Tabla1[[#This Row],[Fecha de nac]],TODAY(),"y"), ROUNDDOWN((Tabla1[[#This Row],[Fecha Finalización]] -Tabla1[[#This Row],[Fecha de nac]])/365,0)))</f>
        <v/>
      </c>
      <c r="O302" s="163"/>
      <c r="P302" s="34"/>
      <c r="Q302" s="67"/>
      <c r="R302" s="67"/>
      <c r="S302" s="67"/>
      <c r="T302" s="67"/>
      <c r="U302" s="234" t="str">
        <f>IF(F302="","",Tabla1[[#This Row],[Fecha Inicio grupo]]+3*7-7)</f>
        <v/>
      </c>
      <c r="V302" s="235" t="str">
        <f>IF(F302="","",EDATE(Tabla1[[#This Row],[Fecha Inicio grupo]],3))</f>
        <v/>
      </c>
      <c r="W302" s="29"/>
      <c r="X302" s="29"/>
      <c r="Y302" s="72"/>
      <c r="Z302" s="72"/>
      <c r="AA302" s="72"/>
      <c r="AB302" s="72"/>
      <c r="AC302" s="72"/>
      <c r="AD302" s="72"/>
      <c r="AE302" s="72"/>
      <c r="AF302" s="72"/>
      <c r="AG302" s="72"/>
      <c r="AH302" s="72"/>
      <c r="AI302" s="72"/>
      <c r="AJ302" s="72"/>
      <c r="AK302" s="72"/>
      <c r="AL302" s="72"/>
      <c r="AM302" s="72"/>
      <c r="AN302" s="72"/>
      <c r="AO302" s="139"/>
      <c r="AP302" s="236" t="str">
        <f>IF(F302="","",IFERROR(VLOOKUP(SUBSTITUTE(SUBSTITUTE(Tabla1[[#This Row],[Uso Sistemas]],"T","P"),"N","F"),Parámetros!$M$2:$N$17,2,0),"Completar hasta 3ra sem. para evaluar a Probacionista"))</f>
        <v/>
      </c>
      <c r="AQ302" s="39"/>
      <c r="AR302" s="39"/>
      <c r="AS302" s="39"/>
      <c r="AT302" s="28"/>
      <c r="AU302" s="55"/>
      <c r="AV302" s="55"/>
      <c r="AW302" s="55"/>
      <c r="AX302" s="238" t="str">
        <f>IF(V302="","",EOMONTH(EDATE(Tabla1[[#This Row],[Fecha Finalización]],2),0))</f>
        <v/>
      </c>
      <c r="AY302" s="39"/>
      <c r="AZ302" s="239" t="str">
        <f>IF(V302="","",EOMONTH(EDATE(Tabla1[[#This Row],[Fecha Finalización]],3),0))</f>
        <v/>
      </c>
      <c r="BA302" s="39"/>
      <c r="BB302" s="39"/>
      <c r="BC302" s="229"/>
      <c r="BD302" s="227" t="str">
        <f>IF(F302="","",Tabla1[[#This Row],[sem 01]]&amp;Tabla1[[#This Row],[sem 02]]&amp;Tabla1[[#This Row],[sem 03]])</f>
        <v/>
      </c>
      <c r="BE302" s="228" t="str">
        <f>IF(TRIM(F302)="","",$B$1&amp;"-"&amp;SUBSTITUTE(Tabla1[[#This Row],[Mes Inscrito]]," ","")&amp;"-"&amp;SUBSTITUTE(Tabla1[[#This Row],[Dia de clases Inscrito]]," ","")&amp;"-"&amp;SUBSTITUTE(Tabla1[[#This Row],[Horario Inscrito]]," ","")&amp;"-"&amp;Tabla1[[#This Row],[Fecha Inicio grupo]])</f>
        <v/>
      </c>
      <c r="BF302" s="241" t="str">
        <f>IF(F302="","",Tabla1[[#This Row],[Curso]])</f>
        <v/>
      </c>
      <c r="BG302" s="242" t="str">
        <f>+IF(TRIM(F302)="","",$B$1&amp;"-"&amp;TRIM(Tabla1[[#This Row],[Mes Inscrito]])&amp;"-"&amp;TRIM(Tabla1[[#This Row],[Dia de clases Inscrito]])&amp;"-"&amp;TRIM(Tabla1[[#This Row],[Horario Inscrito]])&amp;"-"&amp;TRIM(Tabla1[[#This Row],[Fecha Inicio grupo]])&amp;"-"&amp;TRIM(Tabla1[[#This Row],[Tipo Incrito]]))</f>
        <v/>
      </c>
      <c r="BH302" s="299" t="str">
        <f>IF(F302="","",OR(IFERROR(SEARCH("CG",Tabla1[[#This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2" s="300" t="str">
        <f>IF(F302&lt;&gt;"",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2" s="300" t="str">
        <f>IF(F302&lt;&gt;"",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2" s="300" t="str">
        <f>IF(Tabla1[[#This Row],[Fecha Inicio grupo]]="","",IFERROR(VLOOKUP(Tabla1[[#This Row],[Mes de Alta como miembro]],Parámetros!$AM$2:$AN$16,2,0),"01/01/1900"))</f>
        <v/>
      </c>
    </row>
    <row r="303" spans="1:63" ht="14.45">
      <c r="A303" s="68">
        <v>296</v>
      </c>
      <c r="B303" s="29"/>
      <c r="C303" s="34"/>
      <c r="D303" s="42"/>
      <c r="E303" s="64"/>
      <c r="F303" s="45"/>
      <c r="G303" s="45"/>
      <c r="H303" s="158"/>
      <c r="I303" s="42"/>
      <c r="J303" s="28"/>
      <c r="K303" s="69"/>
      <c r="L303" s="68"/>
      <c r="M303" s="46"/>
      <c r="N303" s="232" t="str">
        <f ca="1">IF(Tabla1[[#This Row],[Fecha de nac]]="","",IF(Tabla1[[#This Row],[Fecha Finalización]] &gt;=TODAY(), DATEDIF(Tabla1[[#This Row],[Fecha de nac]],TODAY(),"y"), ROUNDDOWN((Tabla1[[#This Row],[Fecha Finalización]] -Tabla1[[#This Row],[Fecha de nac]])/365,0)))</f>
        <v/>
      </c>
      <c r="O303" s="163"/>
      <c r="P303" s="34"/>
      <c r="Q303" s="67"/>
      <c r="R303" s="67"/>
      <c r="S303" s="67"/>
      <c r="T303" s="67"/>
      <c r="U303" s="234" t="str">
        <f>IF(F303="","",Tabla1[[#This Row],[Fecha Inicio grupo]]+3*7-7)</f>
        <v/>
      </c>
      <c r="V303" s="235" t="str">
        <f>IF(F303="","",EDATE(Tabla1[[#This Row],[Fecha Inicio grupo]],3))</f>
        <v/>
      </c>
      <c r="W303" s="29"/>
      <c r="X303" s="29"/>
      <c r="Y303" s="72"/>
      <c r="Z303" s="72"/>
      <c r="AA303" s="72"/>
      <c r="AB303" s="72"/>
      <c r="AC303" s="72"/>
      <c r="AD303" s="72"/>
      <c r="AE303" s="72"/>
      <c r="AF303" s="72"/>
      <c r="AG303" s="72"/>
      <c r="AH303" s="72"/>
      <c r="AI303" s="72"/>
      <c r="AJ303" s="72"/>
      <c r="AK303" s="72"/>
      <c r="AL303" s="72"/>
      <c r="AM303" s="72"/>
      <c r="AN303" s="72"/>
      <c r="AO303" s="139"/>
      <c r="AP303" s="236" t="str">
        <f>IF(F303="","",IFERROR(VLOOKUP(SUBSTITUTE(SUBSTITUTE(Tabla1[[#This Row],[Uso Sistemas]],"T","P"),"N","F"),Parámetros!$M$2:$N$17,2,0),"Completar hasta 3ra sem. para evaluar a Probacionista"))</f>
        <v/>
      </c>
      <c r="AQ303" s="39"/>
      <c r="AR303" s="39"/>
      <c r="AS303" s="39"/>
      <c r="AT303" s="28"/>
      <c r="AU303" s="55"/>
      <c r="AV303" s="55"/>
      <c r="AW303" s="55"/>
      <c r="AX303" s="238" t="str">
        <f>IF(V303="","",EOMONTH(EDATE(Tabla1[[#This Row],[Fecha Finalización]],2),0))</f>
        <v/>
      </c>
      <c r="AY303" s="39"/>
      <c r="AZ303" s="239" t="str">
        <f>IF(V303="","",EOMONTH(EDATE(Tabla1[[#This Row],[Fecha Finalización]],3),0))</f>
        <v/>
      </c>
      <c r="BA303" s="39"/>
      <c r="BB303" s="39"/>
      <c r="BC303" s="229"/>
      <c r="BD303" s="227" t="str">
        <f>IF(F303="","",Tabla1[[#This Row],[sem 01]]&amp;Tabla1[[#This Row],[sem 02]]&amp;Tabla1[[#This Row],[sem 03]])</f>
        <v/>
      </c>
      <c r="BE303" s="228" t="str">
        <f>IF(TRIM(F303)="","",$B$1&amp;"-"&amp;SUBSTITUTE(Tabla1[[#This Row],[Mes Inscrito]]," ","")&amp;"-"&amp;SUBSTITUTE(Tabla1[[#This Row],[Dia de clases Inscrito]]," ","")&amp;"-"&amp;SUBSTITUTE(Tabla1[[#This Row],[Horario Inscrito]]," ","")&amp;"-"&amp;Tabla1[[#This Row],[Fecha Inicio grupo]])</f>
        <v/>
      </c>
      <c r="BF303" s="241" t="str">
        <f>IF(F303="","",Tabla1[[#This Row],[Curso]])</f>
        <v/>
      </c>
      <c r="BG303" s="242" t="str">
        <f>+IF(TRIM(F303)="","",$B$1&amp;"-"&amp;TRIM(Tabla1[[#This Row],[Mes Inscrito]])&amp;"-"&amp;TRIM(Tabla1[[#This Row],[Dia de clases Inscrito]])&amp;"-"&amp;TRIM(Tabla1[[#This Row],[Horario Inscrito]])&amp;"-"&amp;TRIM(Tabla1[[#This Row],[Fecha Inicio grupo]])&amp;"-"&amp;TRIM(Tabla1[[#This Row],[Tipo Incrito]]))</f>
        <v/>
      </c>
      <c r="BH303" s="299" t="str">
        <f>IF(F303="","",OR(IFERROR(SEARCH("CG",Tabla1[[#This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3" s="300" t="str">
        <f>IF(F303&lt;&gt;"",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3" s="300" t="str">
        <f>IF(F303&lt;&gt;"",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3" s="300" t="str">
        <f>IF(Tabla1[[#This Row],[Fecha Inicio grupo]]="","",IFERROR(VLOOKUP(Tabla1[[#This Row],[Mes de Alta como miembro]],Parámetros!$AM$2:$AN$16,2,0),"01/01/1900"))</f>
        <v/>
      </c>
    </row>
    <row r="304" spans="1:63" ht="14.45">
      <c r="A304" s="68">
        <v>297</v>
      </c>
      <c r="B304" s="29"/>
      <c r="C304" s="34"/>
      <c r="D304" s="42"/>
      <c r="E304" s="64"/>
      <c r="F304" s="45"/>
      <c r="G304" s="45"/>
      <c r="H304" s="158"/>
      <c r="I304" s="42"/>
      <c r="J304" s="28"/>
      <c r="K304" s="69"/>
      <c r="L304" s="68"/>
      <c r="M304" s="46"/>
      <c r="N304" s="232" t="str">
        <f ca="1">IF(Tabla1[[#This Row],[Fecha de nac]]="","",IF(Tabla1[[#This Row],[Fecha Finalización]] &gt;=TODAY(), DATEDIF(Tabla1[[#This Row],[Fecha de nac]],TODAY(),"y"), ROUNDDOWN((Tabla1[[#This Row],[Fecha Finalización]] -Tabla1[[#This Row],[Fecha de nac]])/365,0)))</f>
        <v/>
      </c>
      <c r="O304" s="163"/>
      <c r="P304" s="34"/>
      <c r="Q304" s="67"/>
      <c r="R304" s="67"/>
      <c r="S304" s="67"/>
      <c r="T304" s="67"/>
      <c r="U304" s="234" t="str">
        <f>IF(F304="","",Tabla1[[#This Row],[Fecha Inicio grupo]]+3*7-7)</f>
        <v/>
      </c>
      <c r="V304" s="235" t="str">
        <f>IF(F304="","",EDATE(Tabla1[[#This Row],[Fecha Inicio grupo]],3))</f>
        <v/>
      </c>
      <c r="W304" s="29"/>
      <c r="X304" s="29"/>
      <c r="Y304" s="72"/>
      <c r="Z304" s="72"/>
      <c r="AA304" s="72"/>
      <c r="AB304" s="72"/>
      <c r="AC304" s="72"/>
      <c r="AD304" s="72"/>
      <c r="AE304" s="72"/>
      <c r="AF304" s="72"/>
      <c r="AG304" s="72"/>
      <c r="AH304" s="72"/>
      <c r="AI304" s="72"/>
      <c r="AJ304" s="72"/>
      <c r="AK304" s="72"/>
      <c r="AL304" s="72"/>
      <c r="AM304" s="72"/>
      <c r="AN304" s="72"/>
      <c r="AO304" s="139"/>
      <c r="AP304" s="236" t="str">
        <f>IF(F304="","",IFERROR(VLOOKUP(SUBSTITUTE(SUBSTITUTE(Tabla1[[#This Row],[Uso Sistemas]],"T","P"),"N","F"),Parámetros!$M$2:$N$17,2,0),"Completar hasta 3ra sem. para evaluar a Probacionista"))</f>
        <v/>
      </c>
      <c r="AQ304" s="39"/>
      <c r="AR304" s="39"/>
      <c r="AS304" s="39"/>
      <c r="AT304" s="28"/>
      <c r="AU304" s="55"/>
      <c r="AV304" s="55"/>
      <c r="AW304" s="55"/>
      <c r="AX304" s="238" t="str">
        <f>IF(V304="","",EOMONTH(EDATE(Tabla1[[#This Row],[Fecha Finalización]],2),0))</f>
        <v/>
      </c>
      <c r="AY304" s="39"/>
      <c r="AZ304" s="239" t="str">
        <f>IF(V304="","",EOMONTH(EDATE(Tabla1[[#This Row],[Fecha Finalización]],3),0))</f>
        <v/>
      </c>
      <c r="BA304" s="39"/>
      <c r="BB304" s="39"/>
      <c r="BC304" s="229"/>
      <c r="BD304" s="227" t="str">
        <f>IF(F304="","",Tabla1[[#This Row],[sem 01]]&amp;Tabla1[[#This Row],[sem 02]]&amp;Tabla1[[#This Row],[sem 03]])</f>
        <v/>
      </c>
      <c r="BE304" s="228" t="str">
        <f>IF(TRIM(F304)="","",$B$1&amp;"-"&amp;SUBSTITUTE(Tabla1[[#This Row],[Mes Inscrito]]," ","")&amp;"-"&amp;SUBSTITUTE(Tabla1[[#This Row],[Dia de clases Inscrito]]," ","")&amp;"-"&amp;SUBSTITUTE(Tabla1[[#This Row],[Horario Inscrito]]," ","")&amp;"-"&amp;Tabla1[[#This Row],[Fecha Inicio grupo]])</f>
        <v/>
      </c>
      <c r="BF304" s="241" t="str">
        <f>IF(F304="","",Tabla1[[#This Row],[Curso]])</f>
        <v/>
      </c>
      <c r="BG304" s="242" t="str">
        <f>+IF(TRIM(F304)="","",$B$1&amp;"-"&amp;TRIM(Tabla1[[#This Row],[Mes Inscrito]])&amp;"-"&amp;TRIM(Tabla1[[#This Row],[Dia de clases Inscrito]])&amp;"-"&amp;TRIM(Tabla1[[#This Row],[Horario Inscrito]])&amp;"-"&amp;TRIM(Tabla1[[#This Row],[Fecha Inicio grupo]])&amp;"-"&amp;TRIM(Tabla1[[#This Row],[Tipo Incrito]]))</f>
        <v/>
      </c>
      <c r="BH304" s="299" t="str">
        <f>IF(F304="","",OR(IFERROR(SEARCH("CG",Tabla1[[#This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4" s="300" t="str">
        <f>IF(F304&lt;&gt;"",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4" s="300" t="str">
        <f>IF(F304&lt;&gt;"",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4" s="300" t="str">
        <f>IF(Tabla1[[#This Row],[Fecha Inicio grupo]]="","",IFERROR(VLOOKUP(Tabla1[[#This Row],[Mes de Alta como miembro]],Parámetros!$AM$2:$AN$16,2,0),"01/01/1900"))</f>
        <v/>
      </c>
    </row>
    <row r="305" spans="1:63" ht="14.45">
      <c r="A305" s="68">
        <v>298</v>
      </c>
      <c r="B305" s="29"/>
      <c r="C305" s="34"/>
      <c r="D305" s="42"/>
      <c r="E305" s="64"/>
      <c r="F305" s="45"/>
      <c r="G305" s="45"/>
      <c r="H305" s="158"/>
      <c r="I305" s="42"/>
      <c r="J305" s="28"/>
      <c r="K305" s="69"/>
      <c r="L305" s="68"/>
      <c r="M305" s="46"/>
      <c r="N305" s="232" t="str">
        <f ca="1">IF(Tabla1[[#This Row],[Fecha de nac]]="","",IF(Tabla1[[#This Row],[Fecha Finalización]] &gt;=TODAY(), DATEDIF(Tabla1[[#This Row],[Fecha de nac]],TODAY(),"y"), ROUNDDOWN((Tabla1[[#This Row],[Fecha Finalización]] -Tabla1[[#This Row],[Fecha de nac]])/365,0)))</f>
        <v/>
      </c>
      <c r="O305" s="163"/>
      <c r="P305" s="34"/>
      <c r="Q305" s="67"/>
      <c r="R305" s="67"/>
      <c r="S305" s="67"/>
      <c r="T305" s="67"/>
      <c r="U305" s="234" t="str">
        <f>IF(F305="","",Tabla1[[#This Row],[Fecha Inicio grupo]]+3*7-7)</f>
        <v/>
      </c>
      <c r="V305" s="235" t="str">
        <f>IF(F305="","",EDATE(Tabla1[[#This Row],[Fecha Inicio grupo]],3))</f>
        <v/>
      </c>
      <c r="W305" s="29"/>
      <c r="X305" s="29"/>
      <c r="Y305" s="72"/>
      <c r="Z305" s="72"/>
      <c r="AA305" s="72"/>
      <c r="AB305" s="72"/>
      <c r="AC305" s="72"/>
      <c r="AD305" s="72"/>
      <c r="AE305" s="72"/>
      <c r="AF305" s="72"/>
      <c r="AG305" s="72"/>
      <c r="AH305" s="72"/>
      <c r="AI305" s="72"/>
      <c r="AJ305" s="72"/>
      <c r="AK305" s="72"/>
      <c r="AL305" s="72"/>
      <c r="AM305" s="72"/>
      <c r="AN305" s="72"/>
      <c r="AO305" s="139"/>
      <c r="AP305" s="236" t="str">
        <f>IF(F305="","",IFERROR(VLOOKUP(SUBSTITUTE(SUBSTITUTE(Tabla1[[#This Row],[Uso Sistemas]],"T","P"),"N","F"),Parámetros!$M$2:$N$17,2,0),"Completar hasta 3ra sem. para evaluar a Probacionista"))</f>
        <v/>
      </c>
      <c r="AQ305" s="39"/>
      <c r="AR305" s="39"/>
      <c r="AS305" s="39"/>
      <c r="AT305" s="28"/>
      <c r="AU305" s="55"/>
      <c r="AV305" s="55"/>
      <c r="AW305" s="55"/>
      <c r="AX305" s="238" t="str">
        <f>IF(V305="","",EOMONTH(EDATE(Tabla1[[#This Row],[Fecha Finalización]],2),0))</f>
        <v/>
      </c>
      <c r="AY305" s="39"/>
      <c r="AZ305" s="239" t="str">
        <f>IF(V305="","",EOMONTH(EDATE(Tabla1[[#This Row],[Fecha Finalización]],3),0))</f>
        <v/>
      </c>
      <c r="BA305" s="39"/>
      <c r="BB305" s="39"/>
      <c r="BC305" s="229"/>
      <c r="BD305" s="227" t="str">
        <f>IF(F305="","",Tabla1[[#This Row],[sem 01]]&amp;Tabla1[[#This Row],[sem 02]]&amp;Tabla1[[#This Row],[sem 03]])</f>
        <v/>
      </c>
      <c r="BE305" s="228" t="str">
        <f>IF(TRIM(F305)="","",$B$1&amp;"-"&amp;SUBSTITUTE(Tabla1[[#This Row],[Mes Inscrito]]," ","")&amp;"-"&amp;SUBSTITUTE(Tabla1[[#This Row],[Dia de clases Inscrito]]," ","")&amp;"-"&amp;SUBSTITUTE(Tabla1[[#This Row],[Horario Inscrito]]," ","")&amp;"-"&amp;Tabla1[[#This Row],[Fecha Inicio grupo]])</f>
        <v/>
      </c>
      <c r="BF305" s="241" t="str">
        <f>IF(F305="","",Tabla1[[#This Row],[Curso]])</f>
        <v/>
      </c>
      <c r="BG305" s="242" t="str">
        <f>+IF(TRIM(F305)="","",$B$1&amp;"-"&amp;TRIM(Tabla1[[#This Row],[Mes Inscrito]])&amp;"-"&amp;TRIM(Tabla1[[#This Row],[Dia de clases Inscrito]])&amp;"-"&amp;TRIM(Tabla1[[#This Row],[Horario Inscrito]])&amp;"-"&amp;TRIM(Tabla1[[#This Row],[Fecha Inicio grupo]])&amp;"-"&amp;TRIM(Tabla1[[#This Row],[Tipo Incrito]]))</f>
        <v/>
      </c>
      <c r="BH305" s="299" t="str">
        <f>IF(F305="","",OR(IFERROR(SEARCH("CG",Tabla1[[#This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5" s="300" t="str">
        <f>IF(F305&lt;&gt;"",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5" s="300" t="str">
        <f>IF(F305&lt;&gt;"",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5" s="300" t="str">
        <f>IF(Tabla1[[#This Row],[Fecha Inicio grupo]]="","",IFERROR(VLOOKUP(Tabla1[[#This Row],[Mes de Alta como miembro]],Parámetros!$AM$2:$AN$16,2,0),"01/01/1900"))</f>
        <v/>
      </c>
    </row>
    <row r="306" spans="1:63" ht="14.45">
      <c r="A306" s="68">
        <v>299</v>
      </c>
      <c r="B306" s="29"/>
      <c r="C306" s="34"/>
      <c r="D306" s="42"/>
      <c r="E306" s="64"/>
      <c r="F306" s="45"/>
      <c r="G306" s="45"/>
      <c r="H306" s="158"/>
      <c r="I306" s="42"/>
      <c r="J306" s="28"/>
      <c r="K306" s="69"/>
      <c r="L306" s="68"/>
      <c r="M306" s="46"/>
      <c r="N306" s="232" t="str">
        <f ca="1">IF(Tabla1[[#This Row],[Fecha de nac]]="","",IF(Tabla1[[#This Row],[Fecha Finalización]] &gt;=TODAY(), DATEDIF(Tabla1[[#This Row],[Fecha de nac]],TODAY(),"y"), ROUNDDOWN((Tabla1[[#This Row],[Fecha Finalización]] -Tabla1[[#This Row],[Fecha de nac]])/365,0)))</f>
        <v/>
      </c>
      <c r="O306" s="163"/>
      <c r="P306" s="34"/>
      <c r="Q306" s="67"/>
      <c r="R306" s="67"/>
      <c r="S306" s="67"/>
      <c r="T306" s="67"/>
      <c r="U306" s="234" t="str">
        <f>IF(F306="","",Tabla1[[#This Row],[Fecha Inicio grupo]]+3*7-7)</f>
        <v/>
      </c>
      <c r="V306" s="235" t="str">
        <f>IF(F306="","",EDATE(Tabla1[[#This Row],[Fecha Inicio grupo]],3))</f>
        <v/>
      </c>
      <c r="W306" s="29"/>
      <c r="X306" s="29"/>
      <c r="Y306" s="72"/>
      <c r="Z306" s="72"/>
      <c r="AA306" s="72"/>
      <c r="AB306" s="72"/>
      <c r="AC306" s="72"/>
      <c r="AD306" s="72"/>
      <c r="AE306" s="72"/>
      <c r="AF306" s="72"/>
      <c r="AG306" s="72"/>
      <c r="AH306" s="72"/>
      <c r="AI306" s="72"/>
      <c r="AJ306" s="72"/>
      <c r="AK306" s="72"/>
      <c r="AL306" s="72"/>
      <c r="AM306" s="72"/>
      <c r="AN306" s="72"/>
      <c r="AO306" s="139"/>
      <c r="AP306" s="236" t="str">
        <f>IF(F306="","",IFERROR(VLOOKUP(SUBSTITUTE(SUBSTITUTE(Tabla1[[#This Row],[Uso Sistemas]],"T","P"),"N","F"),Parámetros!$M$2:$N$17,2,0),"Completar hasta 3ra sem. para evaluar a Probacionista"))</f>
        <v/>
      </c>
      <c r="AQ306" s="39"/>
      <c r="AR306" s="39"/>
      <c r="AS306" s="39"/>
      <c r="AT306" s="28"/>
      <c r="AU306" s="55"/>
      <c r="AV306" s="55"/>
      <c r="AW306" s="55"/>
      <c r="AX306" s="238" t="str">
        <f>IF(V306="","",EOMONTH(EDATE(Tabla1[[#This Row],[Fecha Finalización]],2),0))</f>
        <v/>
      </c>
      <c r="AY306" s="39"/>
      <c r="AZ306" s="239" t="str">
        <f>IF(V306="","",EOMONTH(EDATE(Tabla1[[#This Row],[Fecha Finalización]],3),0))</f>
        <v/>
      </c>
      <c r="BA306" s="39"/>
      <c r="BB306" s="39"/>
      <c r="BC306" s="229"/>
      <c r="BD306" s="227" t="str">
        <f>IF(F306="","",Tabla1[[#This Row],[sem 01]]&amp;Tabla1[[#This Row],[sem 02]]&amp;Tabla1[[#This Row],[sem 03]])</f>
        <v/>
      </c>
      <c r="BE306" s="228" t="str">
        <f>IF(TRIM(F306)="","",$B$1&amp;"-"&amp;SUBSTITUTE(Tabla1[[#This Row],[Mes Inscrito]]," ","")&amp;"-"&amp;SUBSTITUTE(Tabla1[[#This Row],[Dia de clases Inscrito]]," ","")&amp;"-"&amp;SUBSTITUTE(Tabla1[[#This Row],[Horario Inscrito]]," ","")&amp;"-"&amp;Tabla1[[#This Row],[Fecha Inicio grupo]])</f>
        <v/>
      </c>
      <c r="BF306" s="241" t="str">
        <f>IF(F306="","",Tabla1[[#This Row],[Curso]])</f>
        <v/>
      </c>
      <c r="BG306" s="242" t="str">
        <f>+IF(TRIM(F306)="","",$B$1&amp;"-"&amp;TRIM(Tabla1[[#This Row],[Mes Inscrito]])&amp;"-"&amp;TRIM(Tabla1[[#This Row],[Dia de clases Inscrito]])&amp;"-"&amp;TRIM(Tabla1[[#This Row],[Horario Inscrito]])&amp;"-"&amp;TRIM(Tabla1[[#This Row],[Fecha Inicio grupo]])&amp;"-"&amp;TRIM(Tabla1[[#This Row],[Tipo Incrito]]))</f>
        <v/>
      </c>
      <c r="BH306" s="299" t="str">
        <f>IF(F306="","",OR(IFERROR(SEARCH("CG",Tabla1[[#This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6" s="300" t="str">
        <f>IF(F306&lt;&gt;"",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6" s="300" t="str">
        <f>IF(F306&lt;&gt;"",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6" s="300" t="str">
        <f>IF(Tabla1[[#This Row],[Fecha Inicio grupo]]="","",IFERROR(VLOOKUP(Tabla1[[#This Row],[Mes de Alta como miembro]],Parámetros!$AM$2:$AN$16,2,0),"01/01/1900"))</f>
        <v/>
      </c>
    </row>
    <row r="307" spans="1:63" ht="14.45">
      <c r="A307" s="68">
        <v>300</v>
      </c>
      <c r="B307" s="29"/>
      <c r="C307" s="34"/>
      <c r="D307" s="42"/>
      <c r="E307" s="64"/>
      <c r="F307" s="45"/>
      <c r="G307" s="45"/>
      <c r="H307" s="158"/>
      <c r="I307" s="42"/>
      <c r="J307" s="28"/>
      <c r="K307" s="69"/>
      <c r="L307" s="68"/>
      <c r="M307" s="46"/>
      <c r="N307" s="232" t="str">
        <f ca="1">IF(Tabla1[[#This Row],[Fecha de nac]]="","",IF(Tabla1[[#This Row],[Fecha Finalización]] &gt;=TODAY(), DATEDIF(Tabla1[[#This Row],[Fecha de nac]],TODAY(),"y"), ROUNDDOWN((Tabla1[[#This Row],[Fecha Finalización]] -Tabla1[[#This Row],[Fecha de nac]])/365,0)))</f>
        <v/>
      </c>
      <c r="O307" s="163"/>
      <c r="P307" s="34"/>
      <c r="Q307" s="67"/>
      <c r="R307" s="67"/>
      <c r="S307" s="67"/>
      <c r="T307" s="67"/>
      <c r="U307" s="234" t="str">
        <f>IF(F307="","",Tabla1[[#This Row],[Fecha Inicio grupo]]+3*7-7)</f>
        <v/>
      </c>
      <c r="V307" s="235" t="str">
        <f>IF(F307="","",EDATE(Tabla1[[#This Row],[Fecha Inicio grupo]],3))</f>
        <v/>
      </c>
      <c r="W307" s="29"/>
      <c r="X307" s="29"/>
      <c r="Y307" s="72"/>
      <c r="Z307" s="72"/>
      <c r="AA307" s="72"/>
      <c r="AB307" s="72"/>
      <c r="AC307" s="72"/>
      <c r="AD307" s="72"/>
      <c r="AE307" s="72"/>
      <c r="AF307" s="72"/>
      <c r="AG307" s="72"/>
      <c r="AH307" s="72"/>
      <c r="AI307" s="72"/>
      <c r="AJ307" s="72"/>
      <c r="AK307" s="72"/>
      <c r="AL307" s="72"/>
      <c r="AM307" s="72"/>
      <c r="AN307" s="72"/>
      <c r="AO307" s="139"/>
      <c r="AP307" s="236" t="str">
        <f>IF(F307="","",IFERROR(VLOOKUP(SUBSTITUTE(SUBSTITUTE(Tabla1[[#This Row],[Uso Sistemas]],"T","P"),"N","F"),Parámetros!$M$2:$N$17,2,0),"Completar hasta 3ra sem. para evaluar a Probacionista"))</f>
        <v/>
      </c>
      <c r="AQ307" s="39"/>
      <c r="AR307" s="39"/>
      <c r="AS307" s="39"/>
      <c r="AT307" s="28"/>
      <c r="AU307" s="55"/>
      <c r="AV307" s="55"/>
      <c r="AW307" s="55"/>
      <c r="AX307" s="238" t="str">
        <f>IF(V307="","",EOMONTH(EDATE(Tabla1[[#This Row],[Fecha Finalización]],2),0))</f>
        <v/>
      </c>
      <c r="AY307" s="39"/>
      <c r="AZ307" s="239" t="str">
        <f>IF(V307="","",EOMONTH(EDATE(Tabla1[[#This Row],[Fecha Finalización]],3),0))</f>
        <v/>
      </c>
      <c r="BA307" s="39"/>
      <c r="BB307" s="39"/>
      <c r="BC307" s="229"/>
      <c r="BD307" s="227" t="str">
        <f>IF(F307="","",Tabla1[[#This Row],[sem 01]]&amp;Tabla1[[#This Row],[sem 02]]&amp;Tabla1[[#This Row],[sem 03]])</f>
        <v/>
      </c>
      <c r="BE307" s="228" t="str">
        <f>IF(TRIM(F307)="","",$B$1&amp;"-"&amp;SUBSTITUTE(Tabla1[[#This Row],[Mes Inscrito]]," ","")&amp;"-"&amp;SUBSTITUTE(Tabla1[[#This Row],[Dia de clases Inscrito]]," ","")&amp;"-"&amp;SUBSTITUTE(Tabla1[[#This Row],[Horario Inscrito]]," ","")&amp;"-"&amp;Tabla1[[#This Row],[Fecha Inicio grupo]])</f>
        <v/>
      </c>
      <c r="BF307" s="241" t="str">
        <f>IF(F307="","",Tabla1[[#This Row],[Curso]])</f>
        <v/>
      </c>
      <c r="BG307" s="242" t="str">
        <f>+IF(TRIM(F307)="","",$B$1&amp;"-"&amp;TRIM(Tabla1[[#This Row],[Mes Inscrito]])&amp;"-"&amp;TRIM(Tabla1[[#This Row],[Dia de clases Inscrito]])&amp;"-"&amp;TRIM(Tabla1[[#This Row],[Horario Inscrito]])&amp;"-"&amp;TRIM(Tabla1[[#This Row],[Fecha Inicio grupo]])&amp;"-"&amp;TRIM(Tabla1[[#This Row],[Tipo Incrito]]))</f>
        <v/>
      </c>
      <c r="BH307" s="299" t="str">
        <f>IF(F307="","",OR(IFERROR(SEARCH("CG",Tabla1[[#This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7" s="300" t="str">
        <f>IF(F307&lt;&gt;"",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7" s="300" t="str">
        <f>IF(F307&lt;&gt;"",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7" s="300" t="str">
        <f>IF(Tabla1[[#This Row],[Fecha Inicio grupo]]="","",IFERROR(VLOOKUP(Tabla1[[#This Row],[Mes de Alta como miembro]],Parámetros!$AM$2:$AN$16,2,0),"01/01/1900"))</f>
        <v/>
      </c>
    </row>
    <row r="308" spans="1:63" ht="14.45">
      <c r="A308" s="68">
        <v>301</v>
      </c>
      <c r="B308" s="29"/>
      <c r="C308" s="34"/>
      <c r="D308" s="42"/>
      <c r="E308" s="64"/>
      <c r="F308" s="45"/>
      <c r="G308" s="45"/>
      <c r="H308" s="158"/>
      <c r="I308" s="42"/>
      <c r="J308" s="28"/>
      <c r="K308" s="69"/>
      <c r="L308" s="68"/>
      <c r="M308" s="46"/>
      <c r="N308" s="232" t="str">
        <f ca="1">IF(Tabla1[[#This Row],[Fecha de nac]]="","",IF(Tabla1[[#This Row],[Fecha Finalización]] &gt;=TODAY(), DATEDIF(Tabla1[[#This Row],[Fecha de nac]],TODAY(),"y"), ROUNDDOWN((Tabla1[[#This Row],[Fecha Finalización]] -Tabla1[[#This Row],[Fecha de nac]])/365,0)))</f>
        <v/>
      </c>
      <c r="O308" s="163"/>
      <c r="P308" s="34"/>
      <c r="Q308" s="67"/>
      <c r="R308" s="67"/>
      <c r="S308" s="67"/>
      <c r="T308" s="67"/>
      <c r="U308" s="234" t="str">
        <f>IF(F308="","",Tabla1[[#This Row],[Fecha Inicio grupo]]+3*7-7)</f>
        <v/>
      </c>
      <c r="V308" s="235" t="str">
        <f>IF(F308="","",EDATE(Tabla1[[#This Row],[Fecha Inicio grupo]],3))</f>
        <v/>
      </c>
      <c r="W308" s="29"/>
      <c r="X308" s="29"/>
      <c r="Y308" s="72"/>
      <c r="Z308" s="72"/>
      <c r="AA308" s="72"/>
      <c r="AB308" s="72"/>
      <c r="AC308" s="72"/>
      <c r="AD308" s="72"/>
      <c r="AE308" s="72"/>
      <c r="AF308" s="72"/>
      <c r="AG308" s="72"/>
      <c r="AH308" s="72"/>
      <c r="AI308" s="72"/>
      <c r="AJ308" s="72"/>
      <c r="AK308" s="72"/>
      <c r="AL308" s="72"/>
      <c r="AM308" s="72"/>
      <c r="AN308" s="72"/>
      <c r="AO308" s="139"/>
      <c r="AP308" s="236" t="str">
        <f>IF(F308="","",IFERROR(VLOOKUP(SUBSTITUTE(SUBSTITUTE(Tabla1[[#This Row],[Uso Sistemas]],"T","P"),"N","F"),Parámetros!$M$2:$N$17,2,0),"Completar hasta 3ra sem. para evaluar a Probacionista"))</f>
        <v/>
      </c>
      <c r="AQ308" s="39"/>
      <c r="AR308" s="39"/>
      <c r="AS308" s="39"/>
      <c r="AT308" s="28"/>
      <c r="AU308" s="55"/>
      <c r="AV308" s="55"/>
      <c r="AW308" s="55"/>
      <c r="AX308" s="238" t="str">
        <f>IF(V308="","",EOMONTH(EDATE(Tabla1[[#This Row],[Fecha Finalización]],2),0))</f>
        <v/>
      </c>
      <c r="AY308" s="39"/>
      <c r="AZ308" s="239" t="str">
        <f>IF(V308="","",EOMONTH(EDATE(Tabla1[[#This Row],[Fecha Finalización]],3),0))</f>
        <v/>
      </c>
      <c r="BA308" s="39"/>
      <c r="BB308" s="39"/>
      <c r="BC308" s="229"/>
      <c r="BD308" s="227" t="str">
        <f>IF(F308="","",Tabla1[[#This Row],[sem 01]]&amp;Tabla1[[#This Row],[sem 02]]&amp;Tabla1[[#This Row],[sem 03]])</f>
        <v/>
      </c>
      <c r="BE308" s="228" t="str">
        <f>IF(TRIM(F308)="","",$B$1&amp;"-"&amp;SUBSTITUTE(Tabla1[[#This Row],[Mes Inscrito]]," ","")&amp;"-"&amp;SUBSTITUTE(Tabla1[[#This Row],[Dia de clases Inscrito]]," ","")&amp;"-"&amp;SUBSTITUTE(Tabla1[[#This Row],[Horario Inscrito]]," ","")&amp;"-"&amp;Tabla1[[#This Row],[Fecha Inicio grupo]])</f>
        <v/>
      </c>
      <c r="BF308" s="241" t="str">
        <f>IF(F308="","",Tabla1[[#This Row],[Curso]])</f>
        <v/>
      </c>
      <c r="BG308" s="242" t="str">
        <f>+IF(TRIM(F308)="","",$B$1&amp;"-"&amp;TRIM(Tabla1[[#This Row],[Mes Inscrito]])&amp;"-"&amp;TRIM(Tabla1[[#This Row],[Dia de clases Inscrito]])&amp;"-"&amp;TRIM(Tabla1[[#This Row],[Horario Inscrito]])&amp;"-"&amp;TRIM(Tabla1[[#This Row],[Fecha Inicio grupo]])&amp;"-"&amp;TRIM(Tabla1[[#This Row],[Tipo Incrito]]))</f>
        <v/>
      </c>
      <c r="BH308" s="299" t="str">
        <f>IF(F308="","",OR(IFERROR(SEARCH("CG",Tabla1[[#This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8" s="300" t="str">
        <f>IF(F308&lt;&gt;"",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8" s="300" t="str">
        <f>IF(F308&lt;&gt;"",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8" s="300" t="str">
        <f>IF(Tabla1[[#This Row],[Fecha Inicio grupo]]="","",IFERROR(VLOOKUP(Tabla1[[#This Row],[Mes de Alta como miembro]],Parámetros!$AM$2:$AN$16,2,0),"01/01/1900"))</f>
        <v/>
      </c>
    </row>
    <row r="309" spans="1:63" ht="14.45">
      <c r="A309" s="68">
        <v>302</v>
      </c>
      <c r="B309" s="29"/>
      <c r="C309" s="34"/>
      <c r="D309" s="42"/>
      <c r="E309" s="64"/>
      <c r="F309" s="45"/>
      <c r="G309" s="45"/>
      <c r="H309" s="158"/>
      <c r="I309" s="42"/>
      <c r="J309" s="28"/>
      <c r="K309" s="69"/>
      <c r="L309" s="68"/>
      <c r="M309" s="46"/>
      <c r="N309" s="232" t="str">
        <f ca="1">IF(Tabla1[[#This Row],[Fecha de nac]]="","",IF(Tabla1[[#This Row],[Fecha Finalización]] &gt;=TODAY(), DATEDIF(Tabla1[[#This Row],[Fecha de nac]],TODAY(),"y"), ROUNDDOWN((Tabla1[[#This Row],[Fecha Finalización]] -Tabla1[[#This Row],[Fecha de nac]])/365,0)))</f>
        <v/>
      </c>
      <c r="O309" s="163"/>
      <c r="P309" s="34"/>
      <c r="Q309" s="67"/>
      <c r="R309" s="67"/>
      <c r="S309" s="67"/>
      <c r="T309" s="67"/>
      <c r="U309" s="234" t="str">
        <f>IF(F309="","",Tabla1[[#This Row],[Fecha Inicio grupo]]+3*7-7)</f>
        <v/>
      </c>
      <c r="V309" s="235" t="str">
        <f>IF(F309="","",EDATE(Tabla1[[#This Row],[Fecha Inicio grupo]],3))</f>
        <v/>
      </c>
      <c r="W309" s="29"/>
      <c r="X309" s="29"/>
      <c r="Y309" s="72"/>
      <c r="Z309" s="72"/>
      <c r="AA309" s="72"/>
      <c r="AB309" s="72"/>
      <c r="AC309" s="72"/>
      <c r="AD309" s="72"/>
      <c r="AE309" s="72"/>
      <c r="AF309" s="72"/>
      <c r="AG309" s="72"/>
      <c r="AH309" s="72"/>
      <c r="AI309" s="72"/>
      <c r="AJ309" s="72"/>
      <c r="AK309" s="72"/>
      <c r="AL309" s="72"/>
      <c r="AM309" s="72"/>
      <c r="AN309" s="72"/>
      <c r="AO309" s="139"/>
      <c r="AP309" s="236" t="str">
        <f>IF(F309="","",IFERROR(VLOOKUP(SUBSTITUTE(SUBSTITUTE(Tabla1[[#This Row],[Uso Sistemas]],"T","P"),"N","F"),Parámetros!$M$2:$N$17,2,0),"Completar hasta 3ra sem. para evaluar a Probacionista"))</f>
        <v/>
      </c>
      <c r="AQ309" s="39"/>
      <c r="AR309" s="39"/>
      <c r="AS309" s="39"/>
      <c r="AT309" s="28"/>
      <c r="AU309" s="55"/>
      <c r="AV309" s="55"/>
      <c r="AW309" s="55"/>
      <c r="AX309" s="238" t="str">
        <f>IF(V309="","",EOMONTH(EDATE(Tabla1[[#This Row],[Fecha Finalización]],2),0))</f>
        <v/>
      </c>
      <c r="AY309" s="39"/>
      <c r="AZ309" s="239" t="str">
        <f>IF(V309="","",EOMONTH(EDATE(Tabla1[[#This Row],[Fecha Finalización]],3),0))</f>
        <v/>
      </c>
      <c r="BA309" s="39"/>
      <c r="BB309" s="39"/>
      <c r="BC309" s="229"/>
      <c r="BD309" s="227" t="str">
        <f>IF(F309="","",Tabla1[[#This Row],[sem 01]]&amp;Tabla1[[#This Row],[sem 02]]&amp;Tabla1[[#This Row],[sem 03]])</f>
        <v/>
      </c>
      <c r="BE309" s="228" t="str">
        <f>IF(TRIM(F309)="","",$B$1&amp;"-"&amp;SUBSTITUTE(Tabla1[[#This Row],[Mes Inscrito]]," ","")&amp;"-"&amp;SUBSTITUTE(Tabla1[[#This Row],[Dia de clases Inscrito]]," ","")&amp;"-"&amp;SUBSTITUTE(Tabla1[[#This Row],[Horario Inscrito]]," ","")&amp;"-"&amp;Tabla1[[#This Row],[Fecha Inicio grupo]])</f>
        <v/>
      </c>
      <c r="BF309" s="241" t="str">
        <f>IF(F309="","",Tabla1[[#This Row],[Curso]])</f>
        <v/>
      </c>
      <c r="BG309" s="242" t="str">
        <f>+IF(TRIM(F309)="","",$B$1&amp;"-"&amp;TRIM(Tabla1[[#This Row],[Mes Inscrito]])&amp;"-"&amp;TRIM(Tabla1[[#This Row],[Dia de clases Inscrito]])&amp;"-"&amp;TRIM(Tabla1[[#This Row],[Horario Inscrito]])&amp;"-"&amp;TRIM(Tabla1[[#This Row],[Fecha Inicio grupo]])&amp;"-"&amp;TRIM(Tabla1[[#This Row],[Tipo Incrito]]))</f>
        <v/>
      </c>
      <c r="BH309" s="299" t="str">
        <f>IF(F309="","",OR(IFERROR(SEARCH("CG",Tabla1[[#This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9" s="300" t="str">
        <f>IF(F309&lt;&gt;"",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9" s="300" t="str">
        <f>IF(F309&lt;&gt;"",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9" s="300" t="str">
        <f>IF(Tabla1[[#This Row],[Fecha Inicio grupo]]="","",IFERROR(VLOOKUP(Tabla1[[#This Row],[Mes de Alta como miembro]],Parámetros!$AM$2:$AN$16,2,0),"01/01/1900"))</f>
        <v/>
      </c>
    </row>
    <row r="310" spans="1:63" ht="14.45">
      <c r="A310" s="68">
        <v>303</v>
      </c>
      <c r="B310" s="29"/>
      <c r="C310" s="34"/>
      <c r="D310" s="42"/>
      <c r="E310" s="64"/>
      <c r="F310" s="45"/>
      <c r="G310" s="45"/>
      <c r="H310" s="158"/>
      <c r="I310" s="42"/>
      <c r="J310" s="28"/>
      <c r="K310" s="69"/>
      <c r="L310" s="68"/>
      <c r="M310" s="46"/>
      <c r="N310" s="232" t="str">
        <f ca="1">IF(Tabla1[[#This Row],[Fecha de nac]]="","",IF(Tabla1[[#This Row],[Fecha Finalización]] &gt;=TODAY(), DATEDIF(Tabla1[[#This Row],[Fecha de nac]],TODAY(),"y"), ROUNDDOWN((Tabla1[[#This Row],[Fecha Finalización]] -Tabla1[[#This Row],[Fecha de nac]])/365,0)))</f>
        <v/>
      </c>
      <c r="O310" s="163"/>
      <c r="P310" s="34"/>
      <c r="Q310" s="67"/>
      <c r="R310" s="67"/>
      <c r="S310" s="67"/>
      <c r="T310" s="67"/>
      <c r="U310" s="234" t="str">
        <f>IF(F310="","",Tabla1[[#This Row],[Fecha Inicio grupo]]+3*7-7)</f>
        <v/>
      </c>
      <c r="V310" s="235" t="str">
        <f>IF(F310="","",EDATE(Tabla1[[#This Row],[Fecha Inicio grupo]],3))</f>
        <v/>
      </c>
      <c r="W310" s="29"/>
      <c r="X310" s="29"/>
      <c r="Y310" s="72"/>
      <c r="Z310" s="72"/>
      <c r="AA310" s="72"/>
      <c r="AB310" s="72"/>
      <c r="AC310" s="72"/>
      <c r="AD310" s="72"/>
      <c r="AE310" s="72"/>
      <c r="AF310" s="72"/>
      <c r="AG310" s="72"/>
      <c r="AH310" s="72"/>
      <c r="AI310" s="72"/>
      <c r="AJ310" s="72"/>
      <c r="AK310" s="72"/>
      <c r="AL310" s="72"/>
      <c r="AM310" s="72"/>
      <c r="AN310" s="72"/>
      <c r="AO310" s="139"/>
      <c r="AP310" s="236" t="str">
        <f>IF(F310="","",IFERROR(VLOOKUP(SUBSTITUTE(SUBSTITUTE(Tabla1[[#This Row],[Uso Sistemas]],"T","P"),"N","F"),Parámetros!$M$2:$N$17,2,0),"Completar hasta 3ra sem. para evaluar a Probacionista"))</f>
        <v/>
      </c>
      <c r="AQ310" s="39"/>
      <c r="AR310" s="39"/>
      <c r="AS310" s="39"/>
      <c r="AT310" s="28"/>
      <c r="AU310" s="55"/>
      <c r="AV310" s="55"/>
      <c r="AW310" s="55"/>
      <c r="AX310" s="238" t="str">
        <f>IF(V310="","",EOMONTH(EDATE(Tabla1[[#This Row],[Fecha Finalización]],2),0))</f>
        <v/>
      </c>
      <c r="AY310" s="39"/>
      <c r="AZ310" s="239" t="str">
        <f>IF(V310="","",EOMONTH(EDATE(Tabla1[[#This Row],[Fecha Finalización]],3),0))</f>
        <v/>
      </c>
      <c r="BA310" s="39"/>
      <c r="BB310" s="39"/>
      <c r="BC310" s="229"/>
      <c r="BD310" s="227" t="str">
        <f>IF(F310="","",Tabla1[[#This Row],[sem 01]]&amp;Tabla1[[#This Row],[sem 02]]&amp;Tabla1[[#This Row],[sem 03]])</f>
        <v/>
      </c>
      <c r="BE310" s="228" t="str">
        <f>IF(TRIM(F310)="","",$B$1&amp;"-"&amp;SUBSTITUTE(Tabla1[[#This Row],[Mes Inscrito]]," ","")&amp;"-"&amp;SUBSTITUTE(Tabla1[[#This Row],[Dia de clases Inscrito]]," ","")&amp;"-"&amp;SUBSTITUTE(Tabla1[[#This Row],[Horario Inscrito]]," ","")&amp;"-"&amp;Tabla1[[#This Row],[Fecha Inicio grupo]])</f>
        <v/>
      </c>
      <c r="BF310" s="241" t="str">
        <f>IF(F310="","",Tabla1[[#This Row],[Curso]])</f>
        <v/>
      </c>
      <c r="BG310" s="242" t="str">
        <f>+IF(TRIM(F310)="","",$B$1&amp;"-"&amp;TRIM(Tabla1[[#This Row],[Mes Inscrito]])&amp;"-"&amp;TRIM(Tabla1[[#This Row],[Dia de clases Inscrito]])&amp;"-"&amp;TRIM(Tabla1[[#This Row],[Horario Inscrito]])&amp;"-"&amp;TRIM(Tabla1[[#This Row],[Fecha Inicio grupo]])&amp;"-"&amp;TRIM(Tabla1[[#This Row],[Tipo Incrito]]))</f>
        <v/>
      </c>
      <c r="BH310" s="299" t="str">
        <f>IF(F310="","",OR(IFERROR(SEARCH("CG",Tabla1[[#This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0" s="300" t="str">
        <f>IF(F310&lt;&gt;"",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0" s="300" t="str">
        <f>IF(F310&lt;&gt;"",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0" s="300" t="str">
        <f>IF(Tabla1[[#This Row],[Fecha Inicio grupo]]="","",IFERROR(VLOOKUP(Tabla1[[#This Row],[Mes de Alta como miembro]],Parámetros!$AM$2:$AN$16,2,0),"01/01/1900"))</f>
        <v/>
      </c>
    </row>
    <row r="311" spans="1:63" ht="14.45">
      <c r="A311" s="68">
        <v>304</v>
      </c>
      <c r="B311" s="29"/>
      <c r="C311" s="34"/>
      <c r="D311" s="42"/>
      <c r="E311" s="64"/>
      <c r="F311" s="45"/>
      <c r="G311" s="45"/>
      <c r="H311" s="158"/>
      <c r="I311" s="42"/>
      <c r="J311" s="28"/>
      <c r="K311" s="69"/>
      <c r="L311" s="68"/>
      <c r="M311" s="46"/>
      <c r="N311" s="232" t="str">
        <f ca="1">IF(Tabla1[[#This Row],[Fecha de nac]]="","",IF(Tabla1[[#This Row],[Fecha Finalización]] &gt;=TODAY(), DATEDIF(Tabla1[[#This Row],[Fecha de nac]],TODAY(),"y"), ROUNDDOWN((Tabla1[[#This Row],[Fecha Finalización]] -Tabla1[[#This Row],[Fecha de nac]])/365,0)))</f>
        <v/>
      </c>
      <c r="O311" s="163"/>
      <c r="P311" s="34"/>
      <c r="Q311" s="67"/>
      <c r="R311" s="67"/>
      <c r="S311" s="67"/>
      <c r="T311" s="67"/>
      <c r="U311" s="234" t="str">
        <f>IF(F311="","",Tabla1[[#This Row],[Fecha Inicio grupo]]+3*7-7)</f>
        <v/>
      </c>
      <c r="V311" s="235" t="str">
        <f>IF(F311="","",EDATE(Tabla1[[#This Row],[Fecha Inicio grupo]],3))</f>
        <v/>
      </c>
      <c r="W311" s="29"/>
      <c r="X311" s="29"/>
      <c r="Y311" s="72"/>
      <c r="Z311" s="72"/>
      <c r="AA311" s="72"/>
      <c r="AB311" s="72"/>
      <c r="AC311" s="72"/>
      <c r="AD311" s="72"/>
      <c r="AE311" s="72"/>
      <c r="AF311" s="72"/>
      <c r="AG311" s="72"/>
      <c r="AH311" s="72"/>
      <c r="AI311" s="72"/>
      <c r="AJ311" s="72"/>
      <c r="AK311" s="72"/>
      <c r="AL311" s="72"/>
      <c r="AM311" s="72"/>
      <c r="AN311" s="72"/>
      <c r="AO311" s="139"/>
      <c r="AP311" s="236" t="str">
        <f>IF(F311="","",IFERROR(VLOOKUP(SUBSTITUTE(SUBSTITUTE(Tabla1[[#This Row],[Uso Sistemas]],"T","P"),"N","F"),Parámetros!$M$2:$N$17,2,0),"Completar hasta 3ra sem. para evaluar a Probacionista"))</f>
        <v/>
      </c>
      <c r="AQ311" s="39"/>
      <c r="AR311" s="39"/>
      <c r="AS311" s="39"/>
      <c r="AT311" s="28"/>
      <c r="AU311" s="55"/>
      <c r="AV311" s="55"/>
      <c r="AW311" s="55"/>
      <c r="AX311" s="238" t="str">
        <f>IF(V311="","",EOMONTH(EDATE(Tabla1[[#This Row],[Fecha Finalización]],2),0))</f>
        <v/>
      </c>
      <c r="AY311" s="39"/>
      <c r="AZ311" s="239" t="str">
        <f>IF(V311="","",EOMONTH(EDATE(Tabla1[[#This Row],[Fecha Finalización]],3),0))</f>
        <v/>
      </c>
      <c r="BA311" s="39"/>
      <c r="BB311" s="39"/>
      <c r="BC311" s="229"/>
      <c r="BD311" s="227" t="str">
        <f>IF(F311="","",Tabla1[[#This Row],[sem 01]]&amp;Tabla1[[#This Row],[sem 02]]&amp;Tabla1[[#This Row],[sem 03]])</f>
        <v/>
      </c>
      <c r="BE311" s="228" t="str">
        <f>IF(TRIM(F311)="","",$B$1&amp;"-"&amp;SUBSTITUTE(Tabla1[[#This Row],[Mes Inscrito]]," ","")&amp;"-"&amp;SUBSTITUTE(Tabla1[[#This Row],[Dia de clases Inscrito]]," ","")&amp;"-"&amp;SUBSTITUTE(Tabla1[[#This Row],[Horario Inscrito]]," ","")&amp;"-"&amp;Tabla1[[#This Row],[Fecha Inicio grupo]])</f>
        <v/>
      </c>
      <c r="BF311" s="241" t="str">
        <f>IF(F311="","",Tabla1[[#This Row],[Curso]])</f>
        <v/>
      </c>
      <c r="BG311" s="242" t="str">
        <f>+IF(TRIM(F311)="","",$B$1&amp;"-"&amp;TRIM(Tabla1[[#This Row],[Mes Inscrito]])&amp;"-"&amp;TRIM(Tabla1[[#This Row],[Dia de clases Inscrito]])&amp;"-"&amp;TRIM(Tabla1[[#This Row],[Horario Inscrito]])&amp;"-"&amp;TRIM(Tabla1[[#This Row],[Fecha Inicio grupo]])&amp;"-"&amp;TRIM(Tabla1[[#This Row],[Tipo Incrito]]))</f>
        <v/>
      </c>
      <c r="BH311" s="299" t="str">
        <f>IF(F311="","",OR(IFERROR(SEARCH("CG",Tabla1[[#This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1" s="300" t="str">
        <f>IF(F311&lt;&gt;"",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1" s="300" t="str">
        <f>IF(F311&lt;&gt;"",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1" s="300" t="str">
        <f>IF(Tabla1[[#This Row],[Fecha Inicio grupo]]="","",IFERROR(VLOOKUP(Tabla1[[#This Row],[Mes de Alta como miembro]],Parámetros!$AM$2:$AN$16,2,0),"01/01/1900"))</f>
        <v/>
      </c>
    </row>
    <row r="312" spans="1:63" ht="14.45">
      <c r="A312" s="68">
        <v>305</v>
      </c>
      <c r="B312" s="29"/>
      <c r="C312" s="34"/>
      <c r="D312" s="42"/>
      <c r="E312" s="64"/>
      <c r="F312" s="45"/>
      <c r="G312" s="45"/>
      <c r="H312" s="158"/>
      <c r="I312" s="42"/>
      <c r="J312" s="28"/>
      <c r="K312" s="69"/>
      <c r="L312" s="68"/>
      <c r="M312" s="46"/>
      <c r="N312" s="232" t="str">
        <f ca="1">IF(Tabla1[[#This Row],[Fecha de nac]]="","",IF(Tabla1[[#This Row],[Fecha Finalización]] &gt;=TODAY(), DATEDIF(Tabla1[[#This Row],[Fecha de nac]],TODAY(),"y"), ROUNDDOWN((Tabla1[[#This Row],[Fecha Finalización]] -Tabla1[[#This Row],[Fecha de nac]])/365,0)))</f>
        <v/>
      </c>
      <c r="O312" s="163"/>
      <c r="P312" s="34"/>
      <c r="Q312" s="67"/>
      <c r="R312" s="67"/>
      <c r="S312" s="67"/>
      <c r="T312" s="67"/>
      <c r="U312" s="234" t="str">
        <f>IF(F312="","",Tabla1[[#This Row],[Fecha Inicio grupo]]+3*7-7)</f>
        <v/>
      </c>
      <c r="V312" s="235" t="str">
        <f>IF(F312="","",EDATE(Tabla1[[#This Row],[Fecha Inicio grupo]],3))</f>
        <v/>
      </c>
      <c r="W312" s="29"/>
      <c r="X312" s="29"/>
      <c r="Y312" s="72"/>
      <c r="Z312" s="72"/>
      <c r="AA312" s="72"/>
      <c r="AB312" s="72"/>
      <c r="AC312" s="72"/>
      <c r="AD312" s="72"/>
      <c r="AE312" s="72"/>
      <c r="AF312" s="72"/>
      <c r="AG312" s="72"/>
      <c r="AH312" s="72"/>
      <c r="AI312" s="72"/>
      <c r="AJ312" s="72"/>
      <c r="AK312" s="72"/>
      <c r="AL312" s="72"/>
      <c r="AM312" s="72"/>
      <c r="AN312" s="72"/>
      <c r="AO312" s="139"/>
      <c r="AP312" s="236" t="str">
        <f>IF(F312="","",IFERROR(VLOOKUP(SUBSTITUTE(SUBSTITUTE(Tabla1[[#This Row],[Uso Sistemas]],"T","P"),"N","F"),Parámetros!$M$2:$N$17,2,0),"Completar hasta 3ra sem. para evaluar a Probacionista"))</f>
        <v/>
      </c>
      <c r="AQ312" s="39"/>
      <c r="AR312" s="39"/>
      <c r="AS312" s="39"/>
      <c r="AT312" s="28"/>
      <c r="AU312" s="55"/>
      <c r="AV312" s="55"/>
      <c r="AW312" s="55"/>
      <c r="AX312" s="238" t="str">
        <f>IF(V312="","",EOMONTH(EDATE(Tabla1[[#This Row],[Fecha Finalización]],2),0))</f>
        <v/>
      </c>
      <c r="AY312" s="39"/>
      <c r="AZ312" s="239" t="str">
        <f>IF(V312="","",EOMONTH(EDATE(Tabla1[[#This Row],[Fecha Finalización]],3),0))</f>
        <v/>
      </c>
      <c r="BA312" s="39"/>
      <c r="BB312" s="39"/>
      <c r="BC312" s="229"/>
      <c r="BD312" s="227" t="str">
        <f>IF(F312="","",Tabla1[[#This Row],[sem 01]]&amp;Tabla1[[#This Row],[sem 02]]&amp;Tabla1[[#This Row],[sem 03]])</f>
        <v/>
      </c>
      <c r="BE312" s="228" t="str">
        <f>IF(TRIM(F312)="","",$B$1&amp;"-"&amp;SUBSTITUTE(Tabla1[[#This Row],[Mes Inscrito]]," ","")&amp;"-"&amp;SUBSTITUTE(Tabla1[[#This Row],[Dia de clases Inscrito]]," ","")&amp;"-"&amp;SUBSTITUTE(Tabla1[[#This Row],[Horario Inscrito]]," ","")&amp;"-"&amp;Tabla1[[#This Row],[Fecha Inicio grupo]])</f>
        <v/>
      </c>
      <c r="BF312" s="241" t="str">
        <f>IF(F312="","",Tabla1[[#This Row],[Curso]])</f>
        <v/>
      </c>
      <c r="BG312" s="242" t="str">
        <f>+IF(TRIM(F312)="","",$B$1&amp;"-"&amp;TRIM(Tabla1[[#This Row],[Mes Inscrito]])&amp;"-"&amp;TRIM(Tabla1[[#This Row],[Dia de clases Inscrito]])&amp;"-"&amp;TRIM(Tabla1[[#This Row],[Horario Inscrito]])&amp;"-"&amp;TRIM(Tabla1[[#This Row],[Fecha Inicio grupo]])&amp;"-"&amp;TRIM(Tabla1[[#This Row],[Tipo Incrito]]))</f>
        <v/>
      </c>
      <c r="BH312" s="299" t="str">
        <f>IF(F312="","",OR(IFERROR(SEARCH("CG",Tabla1[[#This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2" s="300" t="str">
        <f>IF(F312&lt;&gt;"",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2" s="300" t="str">
        <f>IF(F312&lt;&gt;"",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2" s="300" t="str">
        <f>IF(Tabla1[[#This Row],[Fecha Inicio grupo]]="","",IFERROR(VLOOKUP(Tabla1[[#This Row],[Mes de Alta como miembro]],Parámetros!$AM$2:$AN$16,2,0),"01/01/1900"))</f>
        <v/>
      </c>
    </row>
    <row r="313" spans="1:63" ht="14.45">
      <c r="A313" s="68">
        <v>306</v>
      </c>
      <c r="B313" s="29"/>
      <c r="C313" s="34"/>
      <c r="D313" s="42"/>
      <c r="E313" s="64"/>
      <c r="F313" s="45"/>
      <c r="G313" s="45"/>
      <c r="H313" s="158"/>
      <c r="I313" s="42"/>
      <c r="J313" s="28"/>
      <c r="K313" s="69"/>
      <c r="L313" s="68"/>
      <c r="M313" s="46"/>
      <c r="N313" s="232" t="str">
        <f ca="1">IF(Tabla1[[#This Row],[Fecha de nac]]="","",IF(Tabla1[[#This Row],[Fecha Finalización]] &gt;=TODAY(), DATEDIF(Tabla1[[#This Row],[Fecha de nac]],TODAY(),"y"), ROUNDDOWN((Tabla1[[#This Row],[Fecha Finalización]] -Tabla1[[#This Row],[Fecha de nac]])/365,0)))</f>
        <v/>
      </c>
      <c r="O313" s="163"/>
      <c r="P313" s="34"/>
      <c r="Q313" s="67"/>
      <c r="R313" s="67"/>
      <c r="S313" s="67"/>
      <c r="T313" s="67"/>
      <c r="U313" s="234" t="str">
        <f>IF(F313="","",Tabla1[[#This Row],[Fecha Inicio grupo]]+3*7-7)</f>
        <v/>
      </c>
      <c r="V313" s="235" t="str">
        <f>IF(F313="","",EDATE(Tabla1[[#This Row],[Fecha Inicio grupo]],3))</f>
        <v/>
      </c>
      <c r="W313" s="29"/>
      <c r="X313" s="29"/>
      <c r="Y313" s="72"/>
      <c r="Z313" s="72"/>
      <c r="AA313" s="72"/>
      <c r="AB313" s="72"/>
      <c r="AC313" s="72"/>
      <c r="AD313" s="72"/>
      <c r="AE313" s="72"/>
      <c r="AF313" s="72"/>
      <c r="AG313" s="72"/>
      <c r="AH313" s="72"/>
      <c r="AI313" s="72"/>
      <c r="AJ313" s="72"/>
      <c r="AK313" s="72"/>
      <c r="AL313" s="72"/>
      <c r="AM313" s="72"/>
      <c r="AN313" s="72"/>
      <c r="AO313" s="139"/>
      <c r="AP313" s="236" t="str">
        <f>IF(F313="","",IFERROR(VLOOKUP(SUBSTITUTE(SUBSTITUTE(Tabla1[[#This Row],[Uso Sistemas]],"T","P"),"N","F"),Parámetros!$M$2:$N$17,2,0),"Completar hasta 3ra sem. para evaluar a Probacionista"))</f>
        <v/>
      </c>
      <c r="AQ313" s="39"/>
      <c r="AR313" s="39"/>
      <c r="AS313" s="39"/>
      <c r="AT313" s="28"/>
      <c r="AU313" s="55"/>
      <c r="AV313" s="55"/>
      <c r="AW313" s="55"/>
      <c r="AX313" s="238" t="str">
        <f>IF(V313="","",EOMONTH(EDATE(Tabla1[[#This Row],[Fecha Finalización]],2),0))</f>
        <v/>
      </c>
      <c r="AY313" s="39"/>
      <c r="AZ313" s="239" t="str">
        <f>IF(V313="","",EOMONTH(EDATE(Tabla1[[#This Row],[Fecha Finalización]],3),0))</f>
        <v/>
      </c>
      <c r="BA313" s="39"/>
      <c r="BB313" s="39"/>
      <c r="BC313" s="229"/>
      <c r="BD313" s="227" t="str">
        <f>IF(F313="","",Tabla1[[#This Row],[sem 01]]&amp;Tabla1[[#This Row],[sem 02]]&amp;Tabla1[[#This Row],[sem 03]])</f>
        <v/>
      </c>
      <c r="BE313" s="228" t="str">
        <f>IF(TRIM(F313)="","",$B$1&amp;"-"&amp;SUBSTITUTE(Tabla1[[#This Row],[Mes Inscrito]]," ","")&amp;"-"&amp;SUBSTITUTE(Tabla1[[#This Row],[Dia de clases Inscrito]]," ","")&amp;"-"&amp;SUBSTITUTE(Tabla1[[#This Row],[Horario Inscrito]]," ","")&amp;"-"&amp;Tabla1[[#This Row],[Fecha Inicio grupo]])</f>
        <v/>
      </c>
      <c r="BF313" s="241" t="str">
        <f>IF(F313="","",Tabla1[[#This Row],[Curso]])</f>
        <v/>
      </c>
      <c r="BG313" s="242" t="str">
        <f>+IF(TRIM(F313)="","",$B$1&amp;"-"&amp;TRIM(Tabla1[[#This Row],[Mes Inscrito]])&amp;"-"&amp;TRIM(Tabla1[[#This Row],[Dia de clases Inscrito]])&amp;"-"&amp;TRIM(Tabla1[[#This Row],[Horario Inscrito]])&amp;"-"&amp;TRIM(Tabla1[[#This Row],[Fecha Inicio grupo]])&amp;"-"&amp;TRIM(Tabla1[[#This Row],[Tipo Incrito]]))</f>
        <v/>
      </c>
      <c r="BH313" s="299" t="str">
        <f>IF(F313="","",OR(IFERROR(SEARCH("CG",Tabla1[[#This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3" s="300" t="str">
        <f>IF(F313&lt;&gt;"",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3" s="300" t="str">
        <f>IF(F313&lt;&gt;"",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3" s="300" t="str">
        <f>IF(Tabla1[[#This Row],[Fecha Inicio grupo]]="","",IFERROR(VLOOKUP(Tabla1[[#This Row],[Mes de Alta como miembro]],Parámetros!$AM$2:$AN$16,2,0),"01/01/1900"))</f>
        <v/>
      </c>
    </row>
    <row r="314" spans="1:63" ht="14.45">
      <c r="A314" s="68">
        <v>307</v>
      </c>
      <c r="B314" s="29"/>
      <c r="C314" s="34"/>
      <c r="D314" s="42"/>
      <c r="E314" s="64"/>
      <c r="F314" s="45"/>
      <c r="G314" s="45"/>
      <c r="H314" s="158"/>
      <c r="I314" s="42"/>
      <c r="J314" s="28"/>
      <c r="K314" s="69"/>
      <c r="L314" s="68"/>
      <c r="M314" s="46"/>
      <c r="N314" s="232" t="str">
        <f ca="1">IF(Tabla1[[#This Row],[Fecha de nac]]="","",IF(Tabla1[[#This Row],[Fecha Finalización]] &gt;=TODAY(), DATEDIF(Tabla1[[#This Row],[Fecha de nac]],TODAY(),"y"), ROUNDDOWN((Tabla1[[#This Row],[Fecha Finalización]] -Tabla1[[#This Row],[Fecha de nac]])/365,0)))</f>
        <v/>
      </c>
      <c r="O314" s="163"/>
      <c r="P314" s="34"/>
      <c r="Q314" s="67"/>
      <c r="R314" s="67"/>
      <c r="S314" s="67"/>
      <c r="T314" s="67"/>
      <c r="U314" s="234" t="str">
        <f>IF(F314="","",Tabla1[[#This Row],[Fecha Inicio grupo]]+3*7-7)</f>
        <v/>
      </c>
      <c r="V314" s="235" t="str">
        <f>IF(F314="","",EDATE(Tabla1[[#This Row],[Fecha Inicio grupo]],3))</f>
        <v/>
      </c>
      <c r="W314" s="29"/>
      <c r="X314" s="29"/>
      <c r="Y314" s="72"/>
      <c r="Z314" s="72"/>
      <c r="AA314" s="72"/>
      <c r="AB314" s="72"/>
      <c r="AC314" s="72"/>
      <c r="AD314" s="72"/>
      <c r="AE314" s="72"/>
      <c r="AF314" s="72"/>
      <c r="AG314" s="72"/>
      <c r="AH314" s="72"/>
      <c r="AI314" s="72"/>
      <c r="AJ314" s="72"/>
      <c r="AK314" s="72"/>
      <c r="AL314" s="72"/>
      <c r="AM314" s="72"/>
      <c r="AN314" s="72"/>
      <c r="AO314" s="139"/>
      <c r="AP314" s="236" t="str">
        <f>IF(F314="","",IFERROR(VLOOKUP(SUBSTITUTE(SUBSTITUTE(Tabla1[[#This Row],[Uso Sistemas]],"T","P"),"N","F"),Parámetros!$M$2:$N$17,2,0),"Completar hasta 3ra sem. para evaluar a Probacionista"))</f>
        <v/>
      </c>
      <c r="AQ314" s="39"/>
      <c r="AR314" s="39"/>
      <c r="AS314" s="39"/>
      <c r="AT314" s="28"/>
      <c r="AU314" s="55"/>
      <c r="AV314" s="55"/>
      <c r="AW314" s="55"/>
      <c r="AX314" s="238" t="str">
        <f>IF(V314="","",EOMONTH(EDATE(Tabla1[[#This Row],[Fecha Finalización]],2),0))</f>
        <v/>
      </c>
      <c r="AY314" s="39"/>
      <c r="AZ314" s="239" t="str">
        <f>IF(V314="","",EOMONTH(EDATE(Tabla1[[#This Row],[Fecha Finalización]],3),0))</f>
        <v/>
      </c>
      <c r="BA314" s="39"/>
      <c r="BB314" s="39"/>
      <c r="BC314" s="229"/>
      <c r="BD314" s="227" t="str">
        <f>IF(F314="","",Tabla1[[#This Row],[sem 01]]&amp;Tabla1[[#This Row],[sem 02]]&amp;Tabla1[[#This Row],[sem 03]])</f>
        <v/>
      </c>
      <c r="BE314" s="228" t="str">
        <f>IF(TRIM(F314)="","",$B$1&amp;"-"&amp;SUBSTITUTE(Tabla1[[#This Row],[Mes Inscrito]]," ","")&amp;"-"&amp;SUBSTITUTE(Tabla1[[#This Row],[Dia de clases Inscrito]]," ","")&amp;"-"&amp;SUBSTITUTE(Tabla1[[#This Row],[Horario Inscrito]]," ","")&amp;"-"&amp;Tabla1[[#This Row],[Fecha Inicio grupo]])</f>
        <v/>
      </c>
      <c r="BF314" s="241" t="str">
        <f>IF(F314="","",Tabla1[[#This Row],[Curso]])</f>
        <v/>
      </c>
      <c r="BG314" s="242" t="str">
        <f>+IF(TRIM(F314)="","",$B$1&amp;"-"&amp;TRIM(Tabla1[[#This Row],[Mes Inscrito]])&amp;"-"&amp;TRIM(Tabla1[[#This Row],[Dia de clases Inscrito]])&amp;"-"&amp;TRIM(Tabla1[[#This Row],[Horario Inscrito]])&amp;"-"&amp;TRIM(Tabla1[[#This Row],[Fecha Inicio grupo]])&amp;"-"&amp;TRIM(Tabla1[[#This Row],[Tipo Incrito]]))</f>
        <v/>
      </c>
      <c r="BH314" s="299" t="str">
        <f>IF(F314="","",OR(IFERROR(SEARCH("CG",Tabla1[[#This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4" s="300" t="str">
        <f>IF(F314&lt;&gt;"",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4" s="300" t="str">
        <f>IF(F314&lt;&gt;"",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4" s="300" t="str">
        <f>IF(Tabla1[[#This Row],[Fecha Inicio grupo]]="","",IFERROR(VLOOKUP(Tabla1[[#This Row],[Mes de Alta como miembro]],Parámetros!$AM$2:$AN$16,2,0),"01/01/1900"))</f>
        <v/>
      </c>
    </row>
    <row r="315" spans="1:63" ht="14.45">
      <c r="A315" s="68">
        <v>308</v>
      </c>
      <c r="B315" s="29"/>
      <c r="C315" s="34"/>
      <c r="D315" s="42"/>
      <c r="E315" s="64"/>
      <c r="F315" s="45"/>
      <c r="G315" s="45"/>
      <c r="H315" s="158"/>
      <c r="I315" s="42"/>
      <c r="J315" s="28"/>
      <c r="K315" s="69"/>
      <c r="L315" s="68"/>
      <c r="M315" s="46"/>
      <c r="N315" s="232" t="str">
        <f ca="1">IF(Tabla1[[#This Row],[Fecha de nac]]="","",IF(Tabla1[[#This Row],[Fecha Finalización]] &gt;=TODAY(), DATEDIF(Tabla1[[#This Row],[Fecha de nac]],TODAY(),"y"), ROUNDDOWN((Tabla1[[#This Row],[Fecha Finalización]] -Tabla1[[#This Row],[Fecha de nac]])/365,0)))</f>
        <v/>
      </c>
      <c r="O315" s="163"/>
      <c r="P315" s="34"/>
      <c r="Q315" s="67"/>
      <c r="R315" s="67"/>
      <c r="S315" s="67"/>
      <c r="T315" s="67"/>
      <c r="U315" s="234" t="str">
        <f>IF(F315="","",Tabla1[[#This Row],[Fecha Inicio grupo]]+3*7-7)</f>
        <v/>
      </c>
      <c r="V315" s="235" t="str">
        <f>IF(F315="","",EDATE(Tabla1[[#This Row],[Fecha Inicio grupo]],3))</f>
        <v/>
      </c>
      <c r="W315" s="29"/>
      <c r="X315" s="29"/>
      <c r="Y315" s="72"/>
      <c r="Z315" s="72"/>
      <c r="AA315" s="72"/>
      <c r="AB315" s="72"/>
      <c r="AC315" s="72"/>
      <c r="AD315" s="72"/>
      <c r="AE315" s="72"/>
      <c r="AF315" s="72"/>
      <c r="AG315" s="72"/>
      <c r="AH315" s="72"/>
      <c r="AI315" s="72"/>
      <c r="AJ315" s="72"/>
      <c r="AK315" s="72"/>
      <c r="AL315" s="72"/>
      <c r="AM315" s="72"/>
      <c r="AN315" s="72"/>
      <c r="AO315" s="139"/>
      <c r="AP315" s="236" t="str">
        <f>IF(F315="","",IFERROR(VLOOKUP(SUBSTITUTE(SUBSTITUTE(Tabla1[[#This Row],[Uso Sistemas]],"T","P"),"N","F"),Parámetros!$M$2:$N$17,2,0),"Completar hasta 3ra sem. para evaluar a Probacionista"))</f>
        <v/>
      </c>
      <c r="AQ315" s="39"/>
      <c r="AR315" s="39"/>
      <c r="AS315" s="39"/>
      <c r="AT315" s="28"/>
      <c r="AU315" s="55"/>
      <c r="AV315" s="55"/>
      <c r="AW315" s="55"/>
      <c r="AX315" s="238" t="str">
        <f>IF(V315="","",EOMONTH(EDATE(Tabla1[[#This Row],[Fecha Finalización]],2),0))</f>
        <v/>
      </c>
      <c r="AY315" s="39"/>
      <c r="AZ315" s="239" t="str">
        <f>IF(V315="","",EOMONTH(EDATE(Tabla1[[#This Row],[Fecha Finalización]],3),0))</f>
        <v/>
      </c>
      <c r="BA315" s="39"/>
      <c r="BB315" s="39"/>
      <c r="BC315" s="229"/>
      <c r="BD315" s="227" t="str">
        <f>IF(F315="","",Tabla1[[#This Row],[sem 01]]&amp;Tabla1[[#This Row],[sem 02]]&amp;Tabla1[[#This Row],[sem 03]])</f>
        <v/>
      </c>
      <c r="BE315" s="228" t="str">
        <f>IF(TRIM(F315)="","",$B$1&amp;"-"&amp;SUBSTITUTE(Tabla1[[#This Row],[Mes Inscrito]]," ","")&amp;"-"&amp;SUBSTITUTE(Tabla1[[#This Row],[Dia de clases Inscrito]]," ","")&amp;"-"&amp;SUBSTITUTE(Tabla1[[#This Row],[Horario Inscrito]]," ","")&amp;"-"&amp;Tabla1[[#This Row],[Fecha Inicio grupo]])</f>
        <v/>
      </c>
      <c r="BF315" s="241" t="str">
        <f>IF(F315="","",Tabla1[[#This Row],[Curso]])</f>
        <v/>
      </c>
      <c r="BG315" s="242" t="str">
        <f>+IF(TRIM(F315)="","",$B$1&amp;"-"&amp;TRIM(Tabla1[[#This Row],[Mes Inscrito]])&amp;"-"&amp;TRIM(Tabla1[[#This Row],[Dia de clases Inscrito]])&amp;"-"&amp;TRIM(Tabla1[[#This Row],[Horario Inscrito]])&amp;"-"&amp;TRIM(Tabla1[[#This Row],[Fecha Inicio grupo]])&amp;"-"&amp;TRIM(Tabla1[[#This Row],[Tipo Incrito]]))</f>
        <v/>
      </c>
      <c r="BH315" s="299" t="str">
        <f>IF(F315="","",OR(IFERROR(SEARCH("CG",Tabla1[[#This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5" s="300" t="str">
        <f>IF(F315&lt;&gt;"",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5" s="300" t="str">
        <f>IF(F315&lt;&gt;"",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5" s="300" t="str">
        <f>IF(Tabla1[[#This Row],[Fecha Inicio grupo]]="","",IFERROR(VLOOKUP(Tabla1[[#This Row],[Mes de Alta como miembro]],Parámetros!$AM$2:$AN$16,2,0),"01/01/1900"))</f>
        <v/>
      </c>
    </row>
    <row r="316" spans="1:63" ht="14.45">
      <c r="A316" s="68">
        <v>309</v>
      </c>
      <c r="B316" s="29"/>
      <c r="C316" s="34"/>
      <c r="D316" s="42"/>
      <c r="E316" s="64"/>
      <c r="F316" s="45"/>
      <c r="G316" s="45"/>
      <c r="H316" s="158"/>
      <c r="I316" s="42"/>
      <c r="J316" s="28"/>
      <c r="K316" s="69"/>
      <c r="L316" s="68"/>
      <c r="M316" s="46"/>
      <c r="N316" s="232" t="str">
        <f ca="1">IF(Tabla1[[#This Row],[Fecha de nac]]="","",IF(Tabla1[[#This Row],[Fecha Finalización]] &gt;=TODAY(), DATEDIF(Tabla1[[#This Row],[Fecha de nac]],TODAY(),"y"), ROUNDDOWN((Tabla1[[#This Row],[Fecha Finalización]] -Tabla1[[#This Row],[Fecha de nac]])/365,0)))</f>
        <v/>
      </c>
      <c r="O316" s="163"/>
      <c r="P316" s="34"/>
      <c r="Q316" s="67"/>
      <c r="R316" s="67"/>
      <c r="S316" s="67"/>
      <c r="T316" s="67"/>
      <c r="U316" s="234" t="str">
        <f>IF(F316="","",Tabla1[[#This Row],[Fecha Inicio grupo]]+3*7-7)</f>
        <v/>
      </c>
      <c r="V316" s="235" t="str">
        <f>IF(F316="","",EDATE(Tabla1[[#This Row],[Fecha Inicio grupo]],3))</f>
        <v/>
      </c>
      <c r="W316" s="29"/>
      <c r="X316" s="29"/>
      <c r="Y316" s="72"/>
      <c r="Z316" s="72"/>
      <c r="AA316" s="72"/>
      <c r="AB316" s="72"/>
      <c r="AC316" s="72"/>
      <c r="AD316" s="72"/>
      <c r="AE316" s="72"/>
      <c r="AF316" s="72"/>
      <c r="AG316" s="72"/>
      <c r="AH316" s="72"/>
      <c r="AI316" s="72"/>
      <c r="AJ316" s="72"/>
      <c r="AK316" s="72"/>
      <c r="AL316" s="72"/>
      <c r="AM316" s="72"/>
      <c r="AN316" s="72"/>
      <c r="AO316" s="139"/>
      <c r="AP316" s="236" t="str">
        <f>IF(F316="","",IFERROR(VLOOKUP(SUBSTITUTE(SUBSTITUTE(Tabla1[[#This Row],[Uso Sistemas]],"T","P"),"N","F"),Parámetros!$M$2:$N$17,2,0),"Completar hasta 3ra sem. para evaluar a Probacionista"))</f>
        <v/>
      </c>
      <c r="AQ316" s="39"/>
      <c r="AR316" s="39"/>
      <c r="AS316" s="39"/>
      <c r="AT316" s="28"/>
      <c r="AU316" s="55"/>
      <c r="AV316" s="55"/>
      <c r="AW316" s="55"/>
      <c r="AX316" s="238" t="str">
        <f>IF(V316="","",EOMONTH(EDATE(Tabla1[[#This Row],[Fecha Finalización]],2),0))</f>
        <v/>
      </c>
      <c r="AY316" s="39"/>
      <c r="AZ316" s="239" t="str">
        <f>IF(V316="","",EOMONTH(EDATE(Tabla1[[#This Row],[Fecha Finalización]],3),0))</f>
        <v/>
      </c>
      <c r="BA316" s="39"/>
      <c r="BB316" s="39"/>
      <c r="BC316" s="229"/>
      <c r="BD316" s="227" t="str">
        <f>IF(F316="","",Tabla1[[#This Row],[sem 01]]&amp;Tabla1[[#This Row],[sem 02]]&amp;Tabla1[[#This Row],[sem 03]])</f>
        <v/>
      </c>
      <c r="BE316" s="228" t="str">
        <f>IF(TRIM(F316)="","",$B$1&amp;"-"&amp;SUBSTITUTE(Tabla1[[#This Row],[Mes Inscrito]]," ","")&amp;"-"&amp;SUBSTITUTE(Tabla1[[#This Row],[Dia de clases Inscrito]]," ","")&amp;"-"&amp;SUBSTITUTE(Tabla1[[#This Row],[Horario Inscrito]]," ","")&amp;"-"&amp;Tabla1[[#This Row],[Fecha Inicio grupo]])</f>
        <v/>
      </c>
      <c r="BF316" s="241" t="str">
        <f>IF(F316="","",Tabla1[[#This Row],[Curso]])</f>
        <v/>
      </c>
      <c r="BG316" s="242" t="str">
        <f>+IF(TRIM(F316)="","",$B$1&amp;"-"&amp;TRIM(Tabla1[[#This Row],[Mes Inscrito]])&amp;"-"&amp;TRIM(Tabla1[[#This Row],[Dia de clases Inscrito]])&amp;"-"&amp;TRIM(Tabla1[[#This Row],[Horario Inscrito]])&amp;"-"&amp;TRIM(Tabla1[[#This Row],[Fecha Inicio grupo]])&amp;"-"&amp;TRIM(Tabla1[[#This Row],[Tipo Incrito]]))</f>
        <v/>
      </c>
      <c r="BH316" s="299" t="str">
        <f>IF(F316="","",OR(IFERROR(SEARCH("CG",Tabla1[[#This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6" s="300" t="str">
        <f>IF(F316&lt;&gt;"",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6" s="300" t="str">
        <f>IF(F316&lt;&gt;"",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6" s="300" t="str">
        <f>IF(Tabla1[[#This Row],[Fecha Inicio grupo]]="","",IFERROR(VLOOKUP(Tabla1[[#This Row],[Mes de Alta como miembro]],Parámetros!$AM$2:$AN$16,2,0),"01/01/1900"))</f>
        <v/>
      </c>
    </row>
    <row r="317" spans="1:63" ht="14.45">
      <c r="A317" s="68">
        <v>310</v>
      </c>
      <c r="B317" s="29"/>
      <c r="C317" s="34"/>
      <c r="D317" s="42"/>
      <c r="E317" s="64"/>
      <c r="F317" s="45"/>
      <c r="G317" s="45"/>
      <c r="H317" s="158"/>
      <c r="I317" s="42"/>
      <c r="J317" s="28"/>
      <c r="K317" s="69"/>
      <c r="L317" s="68"/>
      <c r="M317" s="46"/>
      <c r="N317" s="232" t="str">
        <f ca="1">IF(Tabla1[[#This Row],[Fecha de nac]]="","",IF(Tabla1[[#This Row],[Fecha Finalización]] &gt;=TODAY(), DATEDIF(Tabla1[[#This Row],[Fecha de nac]],TODAY(),"y"), ROUNDDOWN((Tabla1[[#This Row],[Fecha Finalización]] -Tabla1[[#This Row],[Fecha de nac]])/365,0)))</f>
        <v/>
      </c>
      <c r="O317" s="163"/>
      <c r="P317" s="34"/>
      <c r="Q317" s="67"/>
      <c r="R317" s="67"/>
      <c r="S317" s="67"/>
      <c r="T317" s="67"/>
      <c r="U317" s="234" t="str">
        <f>IF(F317="","",Tabla1[[#This Row],[Fecha Inicio grupo]]+3*7-7)</f>
        <v/>
      </c>
      <c r="V317" s="235" t="str">
        <f>IF(F317="","",EDATE(Tabla1[[#This Row],[Fecha Inicio grupo]],3))</f>
        <v/>
      </c>
      <c r="W317" s="29"/>
      <c r="X317" s="29"/>
      <c r="Y317" s="72"/>
      <c r="Z317" s="72"/>
      <c r="AA317" s="72"/>
      <c r="AB317" s="72"/>
      <c r="AC317" s="72"/>
      <c r="AD317" s="72"/>
      <c r="AE317" s="72"/>
      <c r="AF317" s="72"/>
      <c r="AG317" s="72"/>
      <c r="AH317" s="72"/>
      <c r="AI317" s="72"/>
      <c r="AJ317" s="72"/>
      <c r="AK317" s="72"/>
      <c r="AL317" s="72"/>
      <c r="AM317" s="72"/>
      <c r="AN317" s="72"/>
      <c r="AO317" s="139"/>
      <c r="AP317" s="236" t="str">
        <f>IF(F317="","",IFERROR(VLOOKUP(SUBSTITUTE(SUBSTITUTE(Tabla1[[#This Row],[Uso Sistemas]],"T","P"),"N","F"),Parámetros!$M$2:$N$17,2,0),"Completar hasta 3ra sem. para evaluar a Probacionista"))</f>
        <v/>
      </c>
      <c r="AQ317" s="39"/>
      <c r="AR317" s="39"/>
      <c r="AS317" s="39"/>
      <c r="AT317" s="28"/>
      <c r="AU317" s="55"/>
      <c r="AV317" s="55"/>
      <c r="AW317" s="55"/>
      <c r="AX317" s="238" t="str">
        <f>IF(V317="","",EOMONTH(EDATE(Tabla1[[#This Row],[Fecha Finalización]],2),0))</f>
        <v/>
      </c>
      <c r="AY317" s="39"/>
      <c r="AZ317" s="239" t="str">
        <f>IF(V317="","",EOMONTH(EDATE(Tabla1[[#This Row],[Fecha Finalización]],3),0))</f>
        <v/>
      </c>
      <c r="BA317" s="39"/>
      <c r="BB317" s="39"/>
      <c r="BC317" s="229"/>
      <c r="BD317" s="227" t="str">
        <f>IF(F317="","",Tabla1[[#This Row],[sem 01]]&amp;Tabla1[[#This Row],[sem 02]]&amp;Tabla1[[#This Row],[sem 03]])</f>
        <v/>
      </c>
      <c r="BE317" s="228" t="str">
        <f>IF(TRIM(F317)="","",$B$1&amp;"-"&amp;SUBSTITUTE(Tabla1[[#This Row],[Mes Inscrito]]," ","")&amp;"-"&amp;SUBSTITUTE(Tabla1[[#This Row],[Dia de clases Inscrito]]," ","")&amp;"-"&amp;SUBSTITUTE(Tabla1[[#This Row],[Horario Inscrito]]," ","")&amp;"-"&amp;Tabla1[[#This Row],[Fecha Inicio grupo]])</f>
        <v/>
      </c>
      <c r="BF317" s="241" t="str">
        <f>IF(F317="","",Tabla1[[#This Row],[Curso]])</f>
        <v/>
      </c>
      <c r="BG317" s="242" t="str">
        <f>+IF(TRIM(F317)="","",$B$1&amp;"-"&amp;TRIM(Tabla1[[#This Row],[Mes Inscrito]])&amp;"-"&amp;TRIM(Tabla1[[#This Row],[Dia de clases Inscrito]])&amp;"-"&amp;TRIM(Tabla1[[#This Row],[Horario Inscrito]])&amp;"-"&amp;TRIM(Tabla1[[#This Row],[Fecha Inicio grupo]])&amp;"-"&amp;TRIM(Tabla1[[#This Row],[Tipo Incrito]]))</f>
        <v/>
      </c>
      <c r="BH317" s="299" t="str">
        <f>IF(F317="","",OR(IFERROR(SEARCH("CG",Tabla1[[#This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7" s="300" t="str">
        <f>IF(F317&lt;&gt;"",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7" s="300" t="str">
        <f>IF(F317&lt;&gt;"",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7" s="300" t="str">
        <f>IF(Tabla1[[#This Row],[Fecha Inicio grupo]]="","",IFERROR(VLOOKUP(Tabla1[[#This Row],[Mes de Alta como miembro]],Parámetros!$AM$2:$AN$16,2,0),"01/01/1900"))</f>
        <v/>
      </c>
    </row>
    <row r="318" spans="1:63" ht="14.45">
      <c r="A318" s="68">
        <v>311</v>
      </c>
      <c r="B318" s="29"/>
      <c r="C318" s="34"/>
      <c r="D318" s="42"/>
      <c r="E318" s="64"/>
      <c r="F318" s="45"/>
      <c r="G318" s="45"/>
      <c r="H318" s="158"/>
      <c r="I318" s="42"/>
      <c r="J318" s="28"/>
      <c r="K318" s="69"/>
      <c r="L318" s="68"/>
      <c r="M318" s="46"/>
      <c r="N318" s="232" t="str">
        <f ca="1">IF(Tabla1[[#This Row],[Fecha de nac]]="","",IF(Tabla1[[#This Row],[Fecha Finalización]] &gt;=TODAY(), DATEDIF(Tabla1[[#This Row],[Fecha de nac]],TODAY(),"y"), ROUNDDOWN((Tabla1[[#This Row],[Fecha Finalización]] -Tabla1[[#This Row],[Fecha de nac]])/365,0)))</f>
        <v/>
      </c>
      <c r="O318" s="163"/>
      <c r="P318" s="34"/>
      <c r="Q318" s="67"/>
      <c r="R318" s="67"/>
      <c r="S318" s="67"/>
      <c r="T318" s="67"/>
      <c r="U318" s="234" t="str">
        <f>IF(F318="","",Tabla1[[#This Row],[Fecha Inicio grupo]]+3*7-7)</f>
        <v/>
      </c>
      <c r="V318" s="235" t="str">
        <f>IF(F318="","",EDATE(Tabla1[[#This Row],[Fecha Inicio grupo]],3))</f>
        <v/>
      </c>
      <c r="W318" s="29"/>
      <c r="X318" s="29"/>
      <c r="Y318" s="72"/>
      <c r="Z318" s="72"/>
      <c r="AA318" s="72"/>
      <c r="AB318" s="72"/>
      <c r="AC318" s="72"/>
      <c r="AD318" s="72"/>
      <c r="AE318" s="72"/>
      <c r="AF318" s="72"/>
      <c r="AG318" s="72"/>
      <c r="AH318" s="72"/>
      <c r="AI318" s="72"/>
      <c r="AJ318" s="72"/>
      <c r="AK318" s="72"/>
      <c r="AL318" s="72"/>
      <c r="AM318" s="72"/>
      <c r="AN318" s="72"/>
      <c r="AO318" s="139"/>
      <c r="AP318" s="236" t="str">
        <f>IF(F318="","",IFERROR(VLOOKUP(SUBSTITUTE(SUBSTITUTE(Tabla1[[#This Row],[Uso Sistemas]],"T","P"),"N","F"),Parámetros!$M$2:$N$17,2,0),"Completar hasta 3ra sem. para evaluar a Probacionista"))</f>
        <v/>
      </c>
      <c r="AQ318" s="39"/>
      <c r="AR318" s="39"/>
      <c r="AS318" s="39"/>
      <c r="AT318" s="28"/>
      <c r="AU318" s="55"/>
      <c r="AV318" s="55"/>
      <c r="AW318" s="55"/>
      <c r="AX318" s="238" t="str">
        <f>IF(V318="","",EOMONTH(EDATE(Tabla1[[#This Row],[Fecha Finalización]],2),0))</f>
        <v/>
      </c>
      <c r="AY318" s="39"/>
      <c r="AZ318" s="239" t="str">
        <f>IF(V318="","",EOMONTH(EDATE(Tabla1[[#This Row],[Fecha Finalización]],3),0))</f>
        <v/>
      </c>
      <c r="BA318" s="39"/>
      <c r="BB318" s="39"/>
      <c r="BC318" s="229"/>
      <c r="BD318" s="227" t="str">
        <f>IF(F318="","",Tabla1[[#This Row],[sem 01]]&amp;Tabla1[[#This Row],[sem 02]]&amp;Tabla1[[#This Row],[sem 03]])</f>
        <v/>
      </c>
      <c r="BE318" s="228" t="str">
        <f>IF(TRIM(F318)="","",$B$1&amp;"-"&amp;SUBSTITUTE(Tabla1[[#This Row],[Mes Inscrito]]," ","")&amp;"-"&amp;SUBSTITUTE(Tabla1[[#This Row],[Dia de clases Inscrito]]," ","")&amp;"-"&amp;SUBSTITUTE(Tabla1[[#This Row],[Horario Inscrito]]," ","")&amp;"-"&amp;Tabla1[[#This Row],[Fecha Inicio grupo]])</f>
        <v/>
      </c>
      <c r="BF318" s="241" t="str">
        <f>IF(F318="","",Tabla1[[#This Row],[Curso]])</f>
        <v/>
      </c>
      <c r="BG318" s="242" t="str">
        <f>+IF(TRIM(F318)="","",$B$1&amp;"-"&amp;TRIM(Tabla1[[#This Row],[Mes Inscrito]])&amp;"-"&amp;TRIM(Tabla1[[#This Row],[Dia de clases Inscrito]])&amp;"-"&amp;TRIM(Tabla1[[#This Row],[Horario Inscrito]])&amp;"-"&amp;TRIM(Tabla1[[#This Row],[Fecha Inicio grupo]])&amp;"-"&amp;TRIM(Tabla1[[#This Row],[Tipo Incrito]]))</f>
        <v/>
      </c>
      <c r="BH318" s="299" t="str">
        <f>IF(F318="","",OR(IFERROR(SEARCH("CG",Tabla1[[#This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8" s="300" t="str">
        <f>IF(F318&lt;&gt;"",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8" s="300" t="str">
        <f>IF(F318&lt;&gt;"",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8" s="300" t="str">
        <f>IF(Tabla1[[#This Row],[Fecha Inicio grupo]]="","",IFERROR(VLOOKUP(Tabla1[[#This Row],[Mes de Alta como miembro]],Parámetros!$AM$2:$AN$16,2,0),"01/01/1900"))</f>
        <v/>
      </c>
    </row>
    <row r="319" spans="1:63" ht="14.45">
      <c r="A319" s="68">
        <v>312</v>
      </c>
      <c r="B319" s="29"/>
      <c r="C319" s="34"/>
      <c r="D319" s="42"/>
      <c r="E319" s="64"/>
      <c r="F319" s="45"/>
      <c r="G319" s="45"/>
      <c r="H319" s="158"/>
      <c r="I319" s="42"/>
      <c r="J319" s="28"/>
      <c r="K319" s="69"/>
      <c r="L319" s="68"/>
      <c r="M319" s="46"/>
      <c r="N319" s="232" t="str">
        <f ca="1">IF(Tabla1[[#This Row],[Fecha de nac]]="","",IF(Tabla1[[#This Row],[Fecha Finalización]] &gt;=TODAY(), DATEDIF(Tabla1[[#This Row],[Fecha de nac]],TODAY(),"y"), ROUNDDOWN((Tabla1[[#This Row],[Fecha Finalización]] -Tabla1[[#This Row],[Fecha de nac]])/365,0)))</f>
        <v/>
      </c>
      <c r="O319" s="163"/>
      <c r="P319" s="34"/>
      <c r="Q319" s="67"/>
      <c r="R319" s="67"/>
      <c r="S319" s="67"/>
      <c r="T319" s="67"/>
      <c r="U319" s="234" t="str">
        <f>IF(F319="","",Tabla1[[#This Row],[Fecha Inicio grupo]]+3*7-7)</f>
        <v/>
      </c>
      <c r="V319" s="235" t="str">
        <f>IF(F319="","",EDATE(Tabla1[[#This Row],[Fecha Inicio grupo]],3))</f>
        <v/>
      </c>
      <c r="W319" s="29"/>
      <c r="X319" s="29"/>
      <c r="Y319" s="72"/>
      <c r="Z319" s="72"/>
      <c r="AA319" s="72"/>
      <c r="AB319" s="72"/>
      <c r="AC319" s="72"/>
      <c r="AD319" s="72"/>
      <c r="AE319" s="72"/>
      <c r="AF319" s="72"/>
      <c r="AG319" s="72"/>
      <c r="AH319" s="72"/>
      <c r="AI319" s="72"/>
      <c r="AJ319" s="72"/>
      <c r="AK319" s="72"/>
      <c r="AL319" s="72"/>
      <c r="AM319" s="72"/>
      <c r="AN319" s="72"/>
      <c r="AO319" s="139"/>
      <c r="AP319" s="236" t="str">
        <f>IF(F319="","",IFERROR(VLOOKUP(SUBSTITUTE(SUBSTITUTE(Tabla1[[#This Row],[Uso Sistemas]],"T","P"),"N","F"),Parámetros!$M$2:$N$17,2,0),"Completar hasta 3ra sem. para evaluar a Probacionista"))</f>
        <v/>
      </c>
      <c r="AQ319" s="39"/>
      <c r="AR319" s="39"/>
      <c r="AS319" s="39"/>
      <c r="AT319" s="28"/>
      <c r="AU319" s="55"/>
      <c r="AV319" s="55"/>
      <c r="AW319" s="55"/>
      <c r="AX319" s="238" t="str">
        <f>IF(V319="","",EOMONTH(EDATE(Tabla1[[#This Row],[Fecha Finalización]],2),0))</f>
        <v/>
      </c>
      <c r="AY319" s="39"/>
      <c r="AZ319" s="239" t="str">
        <f>IF(V319="","",EOMONTH(EDATE(Tabla1[[#This Row],[Fecha Finalización]],3),0))</f>
        <v/>
      </c>
      <c r="BA319" s="39"/>
      <c r="BB319" s="39"/>
      <c r="BC319" s="229"/>
      <c r="BD319" s="227" t="str">
        <f>IF(F319="","",Tabla1[[#This Row],[sem 01]]&amp;Tabla1[[#This Row],[sem 02]]&amp;Tabla1[[#This Row],[sem 03]])</f>
        <v/>
      </c>
      <c r="BE319" s="228" t="str">
        <f>IF(TRIM(F319)="","",$B$1&amp;"-"&amp;SUBSTITUTE(Tabla1[[#This Row],[Mes Inscrito]]," ","")&amp;"-"&amp;SUBSTITUTE(Tabla1[[#This Row],[Dia de clases Inscrito]]," ","")&amp;"-"&amp;SUBSTITUTE(Tabla1[[#This Row],[Horario Inscrito]]," ","")&amp;"-"&amp;Tabla1[[#This Row],[Fecha Inicio grupo]])</f>
        <v/>
      </c>
      <c r="BF319" s="241" t="str">
        <f>IF(F319="","",Tabla1[[#This Row],[Curso]])</f>
        <v/>
      </c>
      <c r="BG319" s="242" t="str">
        <f>+IF(TRIM(F319)="","",$B$1&amp;"-"&amp;TRIM(Tabla1[[#This Row],[Mes Inscrito]])&amp;"-"&amp;TRIM(Tabla1[[#This Row],[Dia de clases Inscrito]])&amp;"-"&amp;TRIM(Tabla1[[#This Row],[Horario Inscrito]])&amp;"-"&amp;TRIM(Tabla1[[#This Row],[Fecha Inicio grupo]])&amp;"-"&amp;TRIM(Tabla1[[#This Row],[Tipo Incrito]]))</f>
        <v/>
      </c>
      <c r="BH319" s="299" t="str">
        <f>IF(F319="","",OR(IFERROR(SEARCH("CG",Tabla1[[#This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9" s="300" t="str">
        <f>IF(F319&lt;&gt;"",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9" s="300" t="str">
        <f>IF(F319&lt;&gt;"",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9" s="300" t="str">
        <f>IF(Tabla1[[#This Row],[Fecha Inicio grupo]]="","",IFERROR(VLOOKUP(Tabla1[[#This Row],[Mes de Alta como miembro]],Parámetros!$AM$2:$AN$16,2,0),"01/01/1900"))</f>
        <v/>
      </c>
    </row>
    <row r="320" spans="1:63" ht="14.45">
      <c r="A320" s="68">
        <v>313</v>
      </c>
      <c r="B320" s="29"/>
      <c r="C320" s="34"/>
      <c r="D320" s="42"/>
      <c r="E320" s="64"/>
      <c r="F320" s="45"/>
      <c r="G320" s="45"/>
      <c r="H320" s="158"/>
      <c r="I320" s="42"/>
      <c r="J320" s="28"/>
      <c r="K320" s="69"/>
      <c r="L320" s="68"/>
      <c r="M320" s="46"/>
      <c r="N320" s="232" t="str">
        <f ca="1">IF(Tabla1[[#This Row],[Fecha de nac]]="","",IF(Tabla1[[#This Row],[Fecha Finalización]] &gt;=TODAY(), DATEDIF(Tabla1[[#This Row],[Fecha de nac]],TODAY(),"y"), ROUNDDOWN((Tabla1[[#This Row],[Fecha Finalización]] -Tabla1[[#This Row],[Fecha de nac]])/365,0)))</f>
        <v/>
      </c>
      <c r="O320" s="163"/>
      <c r="P320" s="34"/>
      <c r="Q320" s="67"/>
      <c r="R320" s="67"/>
      <c r="S320" s="67"/>
      <c r="T320" s="67"/>
      <c r="U320" s="234" t="str">
        <f>IF(F320="","",Tabla1[[#This Row],[Fecha Inicio grupo]]+3*7-7)</f>
        <v/>
      </c>
      <c r="V320" s="235" t="str">
        <f>IF(F320="","",EDATE(Tabla1[[#This Row],[Fecha Inicio grupo]],3))</f>
        <v/>
      </c>
      <c r="W320" s="29"/>
      <c r="X320" s="29"/>
      <c r="Y320" s="72"/>
      <c r="Z320" s="72"/>
      <c r="AA320" s="72"/>
      <c r="AB320" s="72"/>
      <c r="AC320" s="72"/>
      <c r="AD320" s="72"/>
      <c r="AE320" s="72"/>
      <c r="AF320" s="72"/>
      <c r="AG320" s="72"/>
      <c r="AH320" s="72"/>
      <c r="AI320" s="72"/>
      <c r="AJ320" s="72"/>
      <c r="AK320" s="72"/>
      <c r="AL320" s="72"/>
      <c r="AM320" s="72"/>
      <c r="AN320" s="72"/>
      <c r="AO320" s="139"/>
      <c r="AP320" s="236" t="str">
        <f>IF(F320="","",IFERROR(VLOOKUP(SUBSTITUTE(SUBSTITUTE(Tabla1[[#This Row],[Uso Sistemas]],"T","P"),"N","F"),Parámetros!$M$2:$N$17,2,0),"Completar hasta 3ra sem. para evaluar a Probacionista"))</f>
        <v/>
      </c>
      <c r="AQ320" s="39"/>
      <c r="AR320" s="39"/>
      <c r="AS320" s="39"/>
      <c r="AT320" s="28"/>
      <c r="AU320" s="55"/>
      <c r="AV320" s="55"/>
      <c r="AW320" s="55"/>
      <c r="AX320" s="238" t="str">
        <f>IF(V320="","",EOMONTH(EDATE(Tabla1[[#This Row],[Fecha Finalización]],2),0))</f>
        <v/>
      </c>
      <c r="AY320" s="39"/>
      <c r="AZ320" s="239" t="str">
        <f>IF(V320="","",EOMONTH(EDATE(Tabla1[[#This Row],[Fecha Finalización]],3),0))</f>
        <v/>
      </c>
      <c r="BA320" s="39"/>
      <c r="BB320" s="39"/>
      <c r="BC320" s="229"/>
      <c r="BD320" s="227" t="str">
        <f>IF(F320="","",Tabla1[[#This Row],[sem 01]]&amp;Tabla1[[#This Row],[sem 02]]&amp;Tabla1[[#This Row],[sem 03]])</f>
        <v/>
      </c>
      <c r="BE320" s="228" t="str">
        <f>IF(TRIM(F320)="","",$B$1&amp;"-"&amp;SUBSTITUTE(Tabla1[[#This Row],[Mes Inscrito]]," ","")&amp;"-"&amp;SUBSTITUTE(Tabla1[[#This Row],[Dia de clases Inscrito]]," ","")&amp;"-"&amp;SUBSTITUTE(Tabla1[[#This Row],[Horario Inscrito]]," ","")&amp;"-"&amp;Tabla1[[#This Row],[Fecha Inicio grupo]])</f>
        <v/>
      </c>
      <c r="BF320" s="241" t="str">
        <f>IF(F320="","",Tabla1[[#This Row],[Curso]])</f>
        <v/>
      </c>
      <c r="BG320" s="242" t="str">
        <f>+IF(TRIM(F320)="","",$B$1&amp;"-"&amp;TRIM(Tabla1[[#This Row],[Mes Inscrito]])&amp;"-"&amp;TRIM(Tabla1[[#This Row],[Dia de clases Inscrito]])&amp;"-"&amp;TRIM(Tabla1[[#This Row],[Horario Inscrito]])&amp;"-"&amp;TRIM(Tabla1[[#This Row],[Fecha Inicio grupo]])&amp;"-"&amp;TRIM(Tabla1[[#This Row],[Tipo Incrito]]))</f>
        <v/>
      </c>
      <c r="BH320" s="299" t="str">
        <f>IF(F320="","",OR(IFERROR(SEARCH("CG",Tabla1[[#This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0" s="300" t="str">
        <f>IF(F320&lt;&gt;"",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0" s="300" t="str">
        <f>IF(F320&lt;&gt;"",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0" s="300" t="str">
        <f>IF(Tabla1[[#This Row],[Fecha Inicio grupo]]="","",IFERROR(VLOOKUP(Tabla1[[#This Row],[Mes de Alta como miembro]],Parámetros!$AM$2:$AN$16,2,0),"01/01/1900"))</f>
        <v/>
      </c>
    </row>
    <row r="321" spans="1:63" ht="14.45">
      <c r="A321" s="68">
        <v>314</v>
      </c>
      <c r="B321" s="29"/>
      <c r="C321" s="34"/>
      <c r="D321" s="42"/>
      <c r="E321" s="64"/>
      <c r="F321" s="45"/>
      <c r="G321" s="45"/>
      <c r="H321" s="158"/>
      <c r="I321" s="42"/>
      <c r="J321" s="28"/>
      <c r="K321" s="69"/>
      <c r="L321" s="68"/>
      <c r="M321" s="46"/>
      <c r="N321" s="232" t="str">
        <f ca="1">IF(Tabla1[[#This Row],[Fecha de nac]]="","",IF(Tabla1[[#This Row],[Fecha Finalización]] &gt;=TODAY(), DATEDIF(Tabla1[[#This Row],[Fecha de nac]],TODAY(),"y"), ROUNDDOWN((Tabla1[[#This Row],[Fecha Finalización]] -Tabla1[[#This Row],[Fecha de nac]])/365,0)))</f>
        <v/>
      </c>
      <c r="O321" s="163"/>
      <c r="P321" s="34"/>
      <c r="Q321" s="67"/>
      <c r="R321" s="67"/>
      <c r="S321" s="67"/>
      <c r="T321" s="67"/>
      <c r="U321" s="234" t="str">
        <f>IF(F321="","",Tabla1[[#This Row],[Fecha Inicio grupo]]+3*7-7)</f>
        <v/>
      </c>
      <c r="V321" s="235" t="str">
        <f>IF(F321="","",EDATE(Tabla1[[#This Row],[Fecha Inicio grupo]],3))</f>
        <v/>
      </c>
      <c r="W321" s="29"/>
      <c r="X321" s="29"/>
      <c r="Y321" s="72"/>
      <c r="Z321" s="72"/>
      <c r="AA321" s="72"/>
      <c r="AB321" s="72"/>
      <c r="AC321" s="72"/>
      <c r="AD321" s="72"/>
      <c r="AE321" s="72"/>
      <c r="AF321" s="72"/>
      <c r="AG321" s="72"/>
      <c r="AH321" s="72"/>
      <c r="AI321" s="72"/>
      <c r="AJ321" s="72"/>
      <c r="AK321" s="72"/>
      <c r="AL321" s="72"/>
      <c r="AM321" s="72"/>
      <c r="AN321" s="72"/>
      <c r="AO321" s="139"/>
      <c r="AP321" s="236" t="str">
        <f>IF(F321="","",IFERROR(VLOOKUP(SUBSTITUTE(SUBSTITUTE(Tabla1[[#This Row],[Uso Sistemas]],"T","P"),"N","F"),Parámetros!$M$2:$N$17,2,0),"Completar hasta 3ra sem. para evaluar a Probacionista"))</f>
        <v/>
      </c>
      <c r="AQ321" s="39"/>
      <c r="AR321" s="39"/>
      <c r="AS321" s="39"/>
      <c r="AT321" s="28"/>
      <c r="AU321" s="55"/>
      <c r="AV321" s="55"/>
      <c r="AW321" s="55"/>
      <c r="AX321" s="238" t="str">
        <f>IF(V321="","",EOMONTH(EDATE(Tabla1[[#This Row],[Fecha Finalización]],2),0))</f>
        <v/>
      </c>
      <c r="AY321" s="39"/>
      <c r="AZ321" s="239" t="str">
        <f>IF(V321="","",EOMONTH(EDATE(Tabla1[[#This Row],[Fecha Finalización]],3),0))</f>
        <v/>
      </c>
      <c r="BA321" s="39"/>
      <c r="BB321" s="39"/>
      <c r="BC321" s="229"/>
      <c r="BD321" s="227" t="str">
        <f>IF(F321="","",Tabla1[[#This Row],[sem 01]]&amp;Tabla1[[#This Row],[sem 02]]&amp;Tabla1[[#This Row],[sem 03]])</f>
        <v/>
      </c>
      <c r="BE321" s="228" t="str">
        <f>IF(TRIM(F321)="","",$B$1&amp;"-"&amp;SUBSTITUTE(Tabla1[[#This Row],[Mes Inscrito]]," ","")&amp;"-"&amp;SUBSTITUTE(Tabla1[[#This Row],[Dia de clases Inscrito]]," ","")&amp;"-"&amp;SUBSTITUTE(Tabla1[[#This Row],[Horario Inscrito]]," ","")&amp;"-"&amp;Tabla1[[#This Row],[Fecha Inicio grupo]])</f>
        <v/>
      </c>
      <c r="BF321" s="241" t="str">
        <f>IF(F321="","",Tabla1[[#This Row],[Curso]])</f>
        <v/>
      </c>
      <c r="BG321" s="242" t="str">
        <f>+IF(TRIM(F321)="","",$B$1&amp;"-"&amp;TRIM(Tabla1[[#This Row],[Mes Inscrito]])&amp;"-"&amp;TRIM(Tabla1[[#This Row],[Dia de clases Inscrito]])&amp;"-"&amp;TRIM(Tabla1[[#This Row],[Horario Inscrito]])&amp;"-"&amp;TRIM(Tabla1[[#This Row],[Fecha Inicio grupo]])&amp;"-"&amp;TRIM(Tabla1[[#This Row],[Tipo Incrito]]))</f>
        <v/>
      </c>
      <c r="BH321" s="299" t="str">
        <f>IF(F321="","",OR(IFERROR(SEARCH("CG",Tabla1[[#This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1" s="300" t="str">
        <f>IF(F321&lt;&gt;"",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1" s="300" t="str">
        <f>IF(F321&lt;&gt;"",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1" s="300" t="str">
        <f>IF(Tabla1[[#This Row],[Fecha Inicio grupo]]="","",IFERROR(VLOOKUP(Tabla1[[#This Row],[Mes de Alta como miembro]],Parámetros!$AM$2:$AN$16,2,0),"01/01/1900"))</f>
        <v/>
      </c>
    </row>
    <row r="322" spans="1:63" ht="14.45">
      <c r="A322" s="68">
        <v>315</v>
      </c>
      <c r="B322" s="29"/>
      <c r="C322" s="34"/>
      <c r="D322" s="42"/>
      <c r="E322" s="64"/>
      <c r="F322" s="45"/>
      <c r="G322" s="45"/>
      <c r="H322" s="158"/>
      <c r="I322" s="42"/>
      <c r="J322" s="28"/>
      <c r="K322" s="69"/>
      <c r="L322" s="68"/>
      <c r="M322" s="46"/>
      <c r="N322" s="232" t="str">
        <f ca="1">IF(Tabla1[[#This Row],[Fecha de nac]]="","",IF(Tabla1[[#This Row],[Fecha Finalización]] &gt;=TODAY(), DATEDIF(Tabla1[[#This Row],[Fecha de nac]],TODAY(),"y"), ROUNDDOWN((Tabla1[[#This Row],[Fecha Finalización]] -Tabla1[[#This Row],[Fecha de nac]])/365,0)))</f>
        <v/>
      </c>
      <c r="O322" s="163"/>
      <c r="P322" s="34"/>
      <c r="Q322" s="67"/>
      <c r="R322" s="67"/>
      <c r="S322" s="67"/>
      <c r="T322" s="67"/>
      <c r="U322" s="234" t="str">
        <f>IF(F322="","",Tabla1[[#This Row],[Fecha Inicio grupo]]+3*7-7)</f>
        <v/>
      </c>
      <c r="V322" s="235" t="str">
        <f>IF(F322="","",EDATE(Tabla1[[#This Row],[Fecha Inicio grupo]],3))</f>
        <v/>
      </c>
      <c r="W322" s="29"/>
      <c r="X322" s="29"/>
      <c r="Y322" s="72"/>
      <c r="Z322" s="72"/>
      <c r="AA322" s="72"/>
      <c r="AB322" s="72"/>
      <c r="AC322" s="72"/>
      <c r="AD322" s="72"/>
      <c r="AE322" s="72"/>
      <c r="AF322" s="72"/>
      <c r="AG322" s="72"/>
      <c r="AH322" s="72"/>
      <c r="AI322" s="72"/>
      <c r="AJ322" s="72"/>
      <c r="AK322" s="72"/>
      <c r="AL322" s="72"/>
      <c r="AM322" s="72"/>
      <c r="AN322" s="72"/>
      <c r="AO322" s="139"/>
      <c r="AP322" s="236" t="str">
        <f>IF(F322="","",IFERROR(VLOOKUP(SUBSTITUTE(SUBSTITUTE(Tabla1[[#This Row],[Uso Sistemas]],"T","P"),"N","F"),Parámetros!$M$2:$N$17,2,0),"Completar hasta 3ra sem. para evaluar a Probacionista"))</f>
        <v/>
      </c>
      <c r="AQ322" s="39"/>
      <c r="AR322" s="39"/>
      <c r="AS322" s="39"/>
      <c r="AT322" s="28"/>
      <c r="AU322" s="55"/>
      <c r="AV322" s="55"/>
      <c r="AW322" s="55"/>
      <c r="AX322" s="238" t="str">
        <f>IF(V322="","",EOMONTH(EDATE(Tabla1[[#This Row],[Fecha Finalización]],2),0))</f>
        <v/>
      </c>
      <c r="AY322" s="39"/>
      <c r="AZ322" s="239" t="str">
        <f>IF(V322="","",EOMONTH(EDATE(Tabla1[[#This Row],[Fecha Finalización]],3),0))</f>
        <v/>
      </c>
      <c r="BA322" s="39"/>
      <c r="BB322" s="39"/>
      <c r="BC322" s="229"/>
      <c r="BD322" s="227" t="str">
        <f>IF(F322="","",Tabla1[[#This Row],[sem 01]]&amp;Tabla1[[#This Row],[sem 02]]&amp;Tabla1[[#This Row],[sem 03]])</f>
        <v/>
      </c>
      <c r="BE322" s="228" t="str">
        <f>IF(TRIM(F322)="","",$B$1&amp;"-"&amp;SUBSTITUTE(Tabla1[[#This Row],[Mes Inscrito]]," ","")&amp;"-"&amp;SUBSTITUTE(Tabla1[[#This Row],[Dia de clases Inscrito]]," ","")&amp;"-"&amp;SUBSTITUTE(Tabla1[[#This Row],[Horario Inscrito]]," ","")&amp;"-"&amp;Tabla1[[#This Row],[Fecha Inicio grupo]])</f>
        <v/>
      </c>
      <c r="BF322" s="241" t="str">
        <f>IF(F322="","",Tabla1[[#This Row],[Curso]])</f>
        <v/>
      </c>
      <c r="BG322" s="242" t="str">
        <f>+IF(TRIM(F322)="","",$B$1&amp;"-"&amp;TRIM(Tabla1[[#This Row],[Mes Inscrito]])&amp;"-"&amp;TRIM(Tabla1[[#This Row],[Dia de clases Inscrito]])&amp;"-"&amp;TRIM(Tabla1[[#This Row],[Horario Inscrito]])&amp;"-"&amp;TRIM(Tabla1[[#This Row],[Fecha Inicio grupo]])&amp;"-"&amp;TRIM(Tabla1[[#This Row],[Tipo Incrito]]))</f>
        <v/>
      </c>
      <c r="BH322" s="299" t="str">
        <f>IF(F322="","",OR(IFERROR(SEARCH("CG",Tabla1[[#This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2" s="300" t="str">
        <f>IF(F322&lt;&gt;"",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2" s="300" t="str">
        <f>IF(F322&lt;&gt;"",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2" s="300" t="str">
        <f>IF(Tabla1[[#This Row],[Fecha Inicio grupo]]="","",IFERROR(VLOOKUP(Tabla1[[#This Row],[Mes de Alta como miembro]],Parámetros!$AM$2:$AN$16,2,0),"01/01/1900"))</f>
        <v/>
      </c>
    </row>
    <row r="323" spans="1:63" ht="14.45">
      <c r="A323" s="68">
        <v>316</v>
      </c>
      <c r="B323" s="29"/>
      <c r="C323" s="34"/>
      <c r="D323" s="42"/>
      <c r="E323" s="64"/>
      <c r="F323" s="45"/>
      <c r="G323" s="45"/>
      <c r="H323" s="158"/>
      <c r="I323" s="42"/>
      <c r="J323" s="28"/>
      <c r="K323" s="69"/>
      <c r="L323" s="68"/>
      <c r="M323" s="46"/>
      <c r="N323" s="232" t="str">
        <f ca="1">IF(Tabla1[[#This Row],[Fecha de nac]]="","",IF(Tabla1[[#This Row],[Fecha Finalización]] &gt;=TODAY(), DATEDIF(Tabla1[[#This Row],[Fecha de nac]],TODAY(),"y"), ROUNDDOWN((Tabla1[[#This Row],[Fecha Finalización]] -Tabla1[[#This Row],[Fecha de nac]])/365,0)))</f>
        <v/>
      </c>
      <c r="O323" s="163"/>
      <c r="P323" s="34"/>
      <c r="Q323" s="67"/>
      <c r="R323" s="67"/>
      <c r="S323" s="67"/>
      <c r="T323" s="67"/>
      <c r="U323" s="234" t="str">
        <f>IF(F323="","",Tabla1[[#This Row],[Fecha Inicio grupo]]+3*7-7)</f>
        <v/>
      </c>
      <c r="V323" s="235" t="str">
        <f>IF(F323="","",EDATE(Tabla1[[#This Row],[Fecha Inicio grupo]],3))</f>
        <v/>
      </c>
      <c r="W323" s="29"/>
      <c r="X323" s="29"/>
      <c r="Y323" s="72"/>
      <c r="Z323" s="72"/>
      <c r="AA323" s="72"/>
      <c r="AB323" s="72"/>
      <c r="AC323" s="72"/>
      <c r="AD323" s="72"/>
      <c r="AE323" s="72"/>
      <c r="AF323" s="72"/>
      <c r="AG323" s="72"/>
      <c r="AH323" s="72"/>
      <c r="AI323" s="72"/>
      <c r="AJ323" s="72"/>
      <c r="AK323" s="72"/>
      <c r="AL323" s="72"/>
      <c r="AM323" s="72"/>
      <c r="AN323" s="72"/>
      <c r="AO323" s="139"/>
      <c r="AP323" s="236" t="str">
        <f>IF(F323="","",IFERROR(VLOOKUP(SUBSTITUTE(SUBSTITUTE(Tabla1[[#This Row],[Uso Sistemas]],"T","P"),"N","F"),Parámetros!$M$2:$N$17,2,0),"Completar hasta 3ra sem. para evaluar a Probacionista"))</f>
        <v/>
      </c>
      <c r="AQ323" s="39"/>
      <c r="AR323" s="39"/>
      <c r="AS323" s="39"/>
      <c r="AT323" s="28"/>
      <c r="AU323" s="55"/>
      <c r="AV323" s="55"/>
      <c r="AW323" s="55"/>
      <c r="AX323" s="238" t="str">
        <f>IF(V323="","",EOMONTH(EDATE(Tabla1[[#This Row],[Fecha Finalización]],2),0))</f>
        <v/>
      </c>
      <c r="AY323" s="39"/>
      <c r="AZ323" s="239" t="str">
        <f>IF(V323="","",EOMONTH(EDATE(Tabla1[[#This Row],[Fecha Finalización]],3),0))</f>
        <v/>
      </c>
      <c r="BA323" s="39"/>
      <c r="BB323" s="39"/>
      <c r="BC323" s="229"/>
      <c r="BD323" s="227" t="str">
        <f>IF(F323="","",Tabla1[[#This Row],[sem 01]]&amp;Tabla1[[#This Row],[sem 02]]&amp;Tabla1[[#This Row],[sem 03]])</f>
        <v/>
      </c>
      <c r="BE323" s="228" t="str">
        <f>IF(TRIM(F323)="","",$B$1&amp;"-"&amp;SUBSTITUTE(Tabla1[[#This Row],[Mes Inscrito]]," ","")&amp;"-"&amp;SUBSTITUTE(Tabla1[[#This Row],[Dia de clases Inscrito]]," ","")&amp;"-"&amp;SUBSTITUTE(Tabla1[[#This Row],[Horario Inscrito]]," ","")&amp;"-"&amp;Tabla1[[#This Row],[Fecha Inicio grupo]])</f>
        <v/>
      </c>
      <c r="BF323" s="241" t="str">
        <f>IF(F323="","",Tabla1[[#This Row],[Curso]])</f>
        <v/>
      </c>
      <c r="BG323" s="242" t="str">
        <f>+IF(TRIM(F323)="","",$B$1&amp;"-"&amp;TRIM(Tabla1[[#This Row],[Mes Inscrito]])&amp;"-"&amp;TRIM(Tabla1[[#This Row],[Dia de clases Inscrito]])&amp;"-"&amp;TRIM(Tabla1[[#This Row],[Horario Inscrito]])&amp;"-"&amp;TRIM(Tabla1[[#This Row],[Fecha Inicio grupo]])&amp;"-"&amp;TRIM(Tabla1[[#This Row],[Tipo Incrito]]))</f>
        <v/>
      </c>
      <c r="BH323" s="299" t="str">
        <f>IF(F323="","",OR(IFERROR(SEARCH("CG",Tabla1[[#This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3" s="300" t="str">
        <f>IF(F323&lt;&gt;"",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3" s="300" t="str">
        <f>IF(F323&lt;&gt;"",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3" s="300" t="str">
        <f>IF(Tabla1[[#This Row],[Fecha Inicio grupo]]="","",IFERROR(VLOOKUP(Tabla1[[#This Row],[Mes de Alta como miembro]],Parámetros!$AM$2:$AN$16,2,0),"01/01/1900"))</f>
        <v/>
      </c>
    </row>
    <row r="324" spans="1:63" ht="14.45">
      <c r="A324" s="68">
        <v>317</v>
      </c>
      <c r="B324" s="29"/>
      <c r="C324" s="34"/>
      <c r="D324" s="42"/>
      <c r="E324" s="64"/>
      <c r="F324" s="45"/>
      <c r="G324" s="45"/>
      <c r="H324" s="158"/>
      <c r="I324" s="42"/>
      <c r="J324" s="28"/>
      <c r="K324" s="69"/>
      <c r="L324" s="68"/>
      <c r="M324" s="46"/>
      <c r="N324" s="232" t="str">
        <f ca="1">IF(Tabla1[[#This Row],[Fecha de nac]]="","",IF(Tabla1[[#This Row],[Fecha Finalización]] &gt;=TODAY(), DATEDIF(Tabla1[[#This Row],[Fecha de nac]],TODAY(),"y"), ROUNDDOWN((Tabla1[[#This Row],[Fecha Finalización]] -Tabla1[[#This Row],[Fecha de nac]])/365,0)))</f>
        <v/>
      </c>
      <c r="O324" s="163"/>
      <c r="P324" s="34"/>
      <c r="Q324" s="67"/>
      <c r="R324" s="67"/>
      <c r="S324" s="67"/>
      <c r="T324" s="67"/>
      <c r="U324" s="234" t="str">
        <f>IF(F324="","",Tabla1[[#This Row],[Fecha Inicio grupo]]+3*7-7)</f>
        <v/>
      </c>
      <c r="V324" s="235" t="str">
        <f>IF(F324="","",EDATE(Tabla1[[#This Row],[Fecha Inicio grupo]],3))</f>
        <v/>
      </c>
      <c r="W324" s="29"/>
      <c r="X324" s="29"/>
      <c r="Y324" s="72"/>
      <c r="Z324" s="72"/>
      <c r="AA324" s="72"/>
      <c r="AB324" s="72"/>
      <c r="AC324" s="72"/>
      <c r="AD324" s="72"/>
      <c r="AE324" s="72"/>
      <c r="AF324" s="72"/>
      <c r="AG324" s="72"/>
      <c r="AH324" s="72"/>
      <c r="AI324" s="72"/>
      <c r="AJ324" s="72"/>
      <c r="AK324" s="72"/>
      <c r="AL324" s="72"/>
      <c r="AM324" s="72"/>
      <c r="AN324" s="72"/>
      <c r="AO324" s="139"/>
      <c r="AP324" s="236" t="str">
        <f>IF(F324="","",IFERROR(VLOOKUP(SUBSTITUTE(SUBSTITUTE(Tabla1[[#This Row],[Uso Sistemas]],"T","P"),"N","F"),Parámetros!$M$2:$N$17,2,0),"Completar hasta 3ra sem. para evaluar a Probacionista"))</f>
        <v/>
      </c>
      <c r="AQ324" s="39"/>
      <c r="AR324" s="39"/>
      <c r="AS324" s="39"/>
      <c r="AT324" s="28"/>
      <c r="AU324" s="55"/>
      <c r="AV324" s="55"/>
      <c r="AW324" s="55"/>
      <c r="AX324" s="238" t="str">
        <f>IF(V324="","",EOMONTH(EDATE(Tabla1[[#This Row],[Fecha Finalización]],2),0))</f>
        <v/>
      </c>
      <c r="AY324" s="39"/>
      <c r="AZ324" s="239" t="str">
        <f>IF(V324="","",EOMONTH(EDATE(Tabla1[[#This Row],[Fecha Finalización]],3),0))</f>
        <v/>
      </c>
      <c r="BA324" s="39"/>
      <c r="BB324" s="39"/>
      <c r="BC324" s="229"/>
      <c r="BD324" s="227" t="str">
        <f>IF(F324="","",Tabla1[[#This Row],[sem 01]]&amp;Tabla1[[#This Row],[sem 02]]&amp;Tabla1[[#This Row],[sem 03]])</f>
        <v/>
      </c>
      <c r="BE324" s="228" t="str">
        <f>IF(TRIM(F324)="","",$B$1&amp;"-"&amp;SUBSTITUTE(Tabla1[[#This Row],[Mes Inscrito]]," ","")&amp;"-"&amp;SUBSTITUTE(Tabla1[[#This Row],[Dia de clases Inscrito]]," ","")&amp;"-"&amp;SUBSTITUTE(Tabla1[[#This Row],[Horario Inscrito]]," ","")&amp;"-"&amp;Tabla1[[#This Row],[Fecha Inicio grupo]])</f>
        <v/>
      </c>
      <c r="BF324" s="241" t="str">
        <f>IF(F324="","",Tabla1[[#This Row],[Curso]])</f>
        <v/>
      </c>
      <c r="BG324" s="242" t="str">
        <f>+IF(TRIM(F324)="","",$B$1&amp;"-"&amp;TRIM(Tabla1[[#This Row],[Mes Inscrito]])&amp;"-"&amp;TRIM(Tabla1[[#This Row],[Dia de clases Inscrito]])&amp;"-"&amp;TRIM(Tabla1[[#This Row],[Horario Inscrito]])&amp;"-"&amp;TRIM(Tabla1[[#This Row],[Fecha Inicio grupo]])&amp;"-"&amp;TRIM(Tabla1[[#This Row],[Tipo Incrito]]))</f>
        <v/>
      </c>
      <c r="BH324" s="299" t="str">
        <f>IF(F324="","",OR(IFERROR(SEARCH("CG",Tabla1[[#This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4" s="300" t="str">
        <f>IF(F324&lt;&gt;"",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4" s="300" t="str">
        <f>IF(F324&lt;&gt;"",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4" s="300" t="str">
        <f>IF(Tabla1[[#This Row],[Fecha Inicio grupo]]="","",IFERROR(VLOOKUP(Tabla1[[#This Row],[Mes de Alta como miembro]],Parámetros!$AM$2:$AN$16,2,0),"01/01/1900"))</f>
        <v/>
      </c>
    </row>
    <row r="325" spans="1:63" ht="14.45">
      <c r="A325" s="68">
        <v>318</v>
      </c>
      <c r="B325" s="29"/>
      <c r="C325" s="34"/>
      <c r="D325" s="42"/>
      <c r="E325" s="64"/>
      <c r="F325" s="45"/>
      <c r="G325" s="45"/>
      <c r="H325" s="158"/>
      <c r="I325" s="42"/>
      <c r="J325" s="28"/>
      <c r="K325" s="69"/>
      <c r="L325" s="68"/>
      <c r="M325" s="46"/>
      <c r="N325" s="232" t="str">
        <f ca="1">IF(Tabla1[[#This Row],[Fecha de nac]]="","",IF(Tabla1[[#This Row],[Fecha Finalización]] &gt;=TODAY(), DATEDIF(Tabla1[[#This Row],[Fecha de nac]],TODAY(),"y"), ROUNDDOWN((Tabla1[[#This Row],[Fecha Finalización]] -Tabla1[[#This Row],[Fecha de nac]])/365,0)))</f>
        <v/>
      </c>
      <c r="O325" s="163"/>
      <c r="P325" s="34"/>
      <c r="Q325" s="67"/>
      <c r="R325" s="67"/>
      <c r="S325" s="67"/>
      <c r="T325" s="67"/>
      <c r="U325" s="234" t="str">
        <f>IF(F325="","",Tabla1[[#This Row],[Fecha Inicio grupo]]+3*7-7)</f>
        <v/>
      </c>
      <c r="V325" s="235" t="str">
        <f>IF(F325="","",EDATE(Tabla1[[#This Row],[Fecha Inicio grupo]],3))</f>
        <v/>
      </c>
      <c r="W325" s="29"/>
      <c r="X325" s="29"/>
      <c r="Y325" s="72"/>
      <c r="Z325" s="72"/>
      <c r="AA325" s="72"/>
      <c r="AB325" s="72"/>
      <c r="AC325" s="72"/>
      <c r="AD325" s="72"/>
      <c r="AE325" s="72"/>
      <c r="AF325" s="72"/>
      <c r="AG325" s="72"/>
      <c r="AH325" s="72"/>
      <c r="AI325" s="72"/>
      <c r="AJ325" s="72"/>
      <c r="AK325" s="72"/>
      <c r="AL325" s="72"/>
      <c r="AM325" s="72"/>
      <c r="AN325" s="72"/>
      <c r="AO325" s="139"/>
      <c r="AP325" s="236" t="str">
        <f>IF(F325="","",IFERROR(VLOOKUP(SUBSTITUTE(SUBSTITUTE(Tabla1[[#This Row],[Uso Sistemas]],"T","P"),"N","F"),Parámetros!$M$2:$N$17,2,0),"Completar hasta 3ra sem. para evaluar a Probacionista"))</f>
        <v/>
      </c>
      <c r="AQ325" s="39"/>
      <c r="AR325" s="39"/>
      <c r="AS325" s="39"/>
      <c r="AT325" s="28"/>
      <c r="AU325" s="55"/>
      <c r="AV325" s="55"/>
      <c r="AW325" s="55"/>
      <c r="AX325" s="238" t="str">
        <f>IF(V325="","",EOMONTH(EDATE(Tabla1[[#This Row],[Fecha Finalización]],2),0))</f>
        <v/>
      </c>
      <c r="AY325" s="39"/>
      <c r="AZ325" s="239" t="str">
        <f>IF(V325="","",EOMONTH(EDATE(Tabla1[[#This Row],[Fecha Finalización]],3),0))</f>
        <v/>
      </c>
      <c r="BA325" s="39"/>
      <c r="BB325" s="39"/>
      <c r="BC325" s="229"/>
      <c r="BD325" s="227" t="str">
        <f>IF(F325="","",Tabla1[[#This Row],[sem 01]]&amp;Tabla1[[#This Row],[sem 02]]&amp;Tabla1[[#This Row],[sem 03]])</f>
        <v/>
      </c>
      <c r="BE325" s="228" t="str">
        <f>IF(TRIM(F325)="","",$B$1&amp;"-"&amp;SUBSTITUTE(Tabla1[[#This Row],[Mes Inscrito]]," ","")&amp;"-"&amp;SUBSTITUTE(Tabla1[[#This Row],[Dia de clases Inscrito]]," ","")&amp;"-"&amp;SUBSTITUTE(Tabla1[[#This Row],[Horario Inscrito]]," ","")&amp;"-"&amp;Tabla1[[#This Row],[Fecha Inicio grupo]])</f>
        <v/>
      </c>
      <c r="BF325" s="241" t="str">
        <f>IF(F325="","",Tabla1[[#This Row],[Curso]])</f>
        <v/>
      </c>
      <c r="BG325" s="242" t="str">
        <f>+IF(TRIM(F325)="","",$B$1&amp;"-"&amp;TRIM(Tabla1[[#This Row],[Mes Inscrito]])&amp;"-"&amp;TRIM(Tabla1[[#This Row],[Dia de clases Inscrito]])&amp;"-"&amp;TRIM(Tabla1[[#This Row],[Horario Inscrito]])&amp;"-"&amp;TRIM(Tabla1[[#This Row],[Fecha Inicio grupo]])&amp;"-"&amp;TRIM(Tabla1[[#This Row],[Tipo Incrito]]))</f>
        <v/>
      </c>
      <c r="BH325" s="299" t="str">
        <f>IF(F325="","",OR(IFERROR(SEARCH("CG",Tabla1[[#This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5" s="300" t="str">
        <f>IF(F325&lt;&gt;"",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5" s="300" t="str">
        <f>IF(F325&lt;&gt;"",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5" s="300" t="str">
        <f>IF(Tabla1[[#This Row],[Fecha Inicio grupo]]="","",IFERROR(VLOOKUP(Tabla1[[#This Row],[Mes de Alta como miembro]],Parámetros!$AM$2:$AN$16,2,0),"01/01/1900"))</f>
        <v/>
      </c>
    </row>
    <row r="326" spans="1:63" ht="14.45">
      <c r="A326" s="68">
        <v>319</v>
      </c>
      <c r="B326" s="29"/>
      <c r="C326" s="34"/>
      <c r="D326" s="42"/>
      <c r="E326" s="64"/>
      <c r="F326" s="45"/>
      <c r="G326" s="45"/>
      <c r="H326" s="158"/>
      <c r="I326" s="42"/>
      <c r="J326" s="28"/>
      <c r="K326" s="69"/>
      <c r="L326" s="68"/>
      <c r="M326" s="46"/>
      <c r="N326" s="232" t="str">
        <f ca="1">IF(Tabla1[[#This Row],[Fecha de nac]]="","",IF(Tabla1[[#This Row],[Fecha Finalización]] &gt;=TODAY(), DATEDIF(Tabla1[[#This Row],[Fecha de nac]],TODAY(),"y"), ROUNDDOWN((Tabla1[[#This Row],[Fecha Finalización]] -Tabla1[[#This Row],[Fecha de nac]])/365,0)))</f>
        <v/>
      </c>
      <c r="O326" s="163"/>
      <c r="P326" s="34"/>
      <c r="Q326" s="67"/>
      <c r="R326" s="67"/>
      <c r="S326" s="67"/>
      <c r="T326" s="67"/>
      <c r="U326" s="234" t="str">
        <f>IF(F326="","",Tabla1[[#This Row],[Fecha Inicio grupo]]+3*7-7)</f>
        <v/>
      </c>
      <c r="V326" s="235" t="str">
        <f>IF(F326="","",EDATE(Tabla1[[#This Row],[Fecha Inicio grupo]],3))</f>
        <v/>
      </c>
      <c r="W326" s="29"/>
      <c r="X326" s="29"/>
      <c r="Y326" s="72"/>
      <c r="Z326" s="72"/>
      <c r="AA326" s="72"/>
      <c r="AB326" s="72"/>
      <c r="AC326" s="72"/>
      <c r="AD326" s="72"/>
      <c r="AE326" s="72"/>
      <c r="AF326" s="72"/>
      <c r="AG326" s="72"/>
      <c r="AH326" s="72"/>
      <c r="AI326" s="72"/>
      <c r="AJ326" s="72"/>
      <c r="AK326" s="72"/>
      <c r="AL326" s="72"/>
      <c r="AM326" s="72"/>
      <c r="AN326" s="72"/>
      <c r="AO326" s="139"/>
      <c r="AP326" s="236" t="str">
        <f>IF(F326="","",IFERROR(VLOOKUP(SUBSTITUTE(SUBSTITUTE(Tabla1[[#This Row],[Uso Sistemas]],"T","P"),"N","F"),Parámetros!$M$2:$N$17,2,0),"Completar hasta 3ra sem. para evaluar a Probacionista"))</f>
        <v/>
      </c>
      <c r="AQ326" s="39"/>
      <c r="AR326" s="39"/>
      <c r="AS326" s="39"/>
      <c r="AT326" s="28"/>
      <c r="AU326" s="55"/>
      <c r="AV326" s="55"/>
      <c r="AW326" s="55"/>
      <c r="AX326" s="238" t="str">
        <f>IF(V326="","",EOMONTH(EDATE(Tabla1[[#This Row],[Fecha Finalización]],2),0))</f>
        <v/>
      </c>
      <c r="AY326" s="39"/>
      <c r="AZ326" s="239" t="str">
        <f>IF(V326="","",EOMONTH(EDATE(Tabla1[[#This Row],[Fecha Finalización]],3),0))</f>
        <v/>
      </c>
      <c r="BA326" s="39"/>
      <c r="BB326" s="39"/>
      <c r="BC326" s="229"/>
      <c r="BD326" s="227" t="str">
        <f>IF(F326="","",Tabla1[[#This Row],[sem 01]]&amp;Tabla1[[#This Row],[sem 02]]&amp;Tabla1[[#This Row],[sem 03]])</f>
        <v/>
      </c>
      <c r="BE326" s="228" t="str">
        <f>IF(TRIM(F326)="","",$B$1&amp;"-"&amp;SUBSTITUTE(Tabla1[[#This Row],[Mes Inscrito]]," ","")&amp;"-"&amp;SUBSTITUTE(Tabla1[[#This Row],[Dia de clases Inscrito]]," ","")&amp;"-"&amp;SUBSTITUTE(Tabla1[[#This Row],[Horario Inscrito]]," ","")&amp;"-"&amp;Tabla1[[#This Row],[Fecha Inicio grupo]])</f>
        <v/>
      </c>
      <c r="BF326" s="241" t="str">
        <f>IF(F326="","",Tabla1[[#This Row],[Curso]])</f>
        <v/>
      </c>
      <c r="BG326" s="242" t="str">
        <f>+IF(TRIM(F326)="","",$B$1&amp;"-"&amp;TRIM(Tabla1[[#This Row],[Mes Inscrito]])&amp;"-"&amp;TRIM(Tabla1[[#This Row],[Dia de clases Inscrito]])&amp;"-"&amp;TRIM(Tabla1[[#This Row],[Horario Inscrito]])&amp;"-"&amp;TRIM(Tabla1[[#This Row],[Fecha Inicio grupo]])&amp;"-"&amp;TRIM(Tabla1[[#This Row],[Tipo Incrito]]))</f>
        <v/>
      </c>
      <c r="BH326" s="299" t="str">
        <f>IF(F326="","",OR(IFERROR(SEARCH("CG",Tabla1[[#This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6" s="300" t="str">
        <f>IF(F326&lt;&gt;"",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6" s="300" t="str">
        <f>IF(F326&lt;&gt;"",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6" s="300" t="str">
        <f>IF(Tabla1[[#This Row],[Fecha Inicio grupo]]="","",IFERROR(VLOOKUP(Tabla1[[#This Row],[Mes de Alta como miembro]],Parámetros!$AM$2:$AN$16,2,0),"01/01/1900"))</f>
        <v/>
      </c>
    </row>
    <row r="327" spans="1:63" ht="14.45">
      <c r="A327" s="68">
        <v>320</v>
      </c>
      <c r="B327" s="29"/>
      <c r="C327" s="34"/>
      <c r="D327" s="42"/>
      <c r="E327" s="64"/>
      <c r="F327" s="45"/>
      <c r="G327" s="45"/>
      <c r="H327" s="158"/>
      <c r="I327" s="42"/>
      <c r="J327" s="28"/>
      <c r="K327" s="69"/>
      <c r="L327" s="68"/>
      <c r="M327" s="46"/>
      <c r="N327" s="232" t="str">
        <f ca="1">IF(Tabla1[[#This Row],[Fecha de nac]]="","",IF(Tabla1[[#This Row],[Fecha Finalización]] &gt;=TODAY(), DATEDIF(Tabla1[[#This Row],[Fecha de nac]],TODAY(),"y"), ROUNDDOWN((Tabla1[[#This Row],[Fecha Finalización]] -Tabla1[[#This Row],[Fecha de nac]])/365,0)))</f>
        <v/>
      </c>
      <c r="O327" s="163"/>
      <c r="P327" s="34"/>
      <c r="Q327" s="67"/>
      <c r="R327" s="67"/>
      <c r="S327" s="67"/>
      <c r="T327" s="67"/>
      <c r="U327" s="234" t="str">
        <f>IF(F327="","",Tabla1[[#This Row],[Fecha Inicio grupo]]+3*7-7)</f>
        <v/>
      </c>
      <c r="V327" s="235" t="str">
        <f>IF(F327="","",EDATE(Tabla1[[#This Row],[Fecha Inicio grupo]],3))</f>
        <v/>
      </c>
      <c r="W327" s="29"/>
      <c r="X327" s="29"/>
      <c r="Y327" s="72"/>
      <c r="Z327" s="72"/>
      <c r="AA327" s="72"/>
      <c r="AB327" s="72"/>
      <c r="AC327" s="72"/>
      <c r="AD327" s="72"/>
      <c r="AE327" s="72"/>
      <c r="AF327" s="72"/>
      <c r="AG327" s="72"/>
      <c r="AH327" s="72"/>
      <c r="AI327" s="72"/>
      <c r="AJ327" s="72"/>
      <c r="AK327" s="72"/>
      <c r="AL327" s="72"/>
      <c r="AM327" s="72"/>
      <c r="AN327" s="72"/>
      <c r="AO327" s="139"/>
      <c r="AP327" s="236" t="str">
        <f>IF(F327="","",IFERROR(VLOOKUP(SUBSTITUTE(SUBSTITUTE(Tabla1[[#This Row],[Uso Sistemas]],"T","P"),"N","F"),Parámetros!$M$2:$N$17,2,0),"Completar hasta 3ra sem. para evaluar a Probacionista"))</f>
        <v/>
      </c>
      <c r="AQ327" s="39"/>
      <c r="AR327" s="39"/>
      <c r="AS327" s="39"/>
      <c r="AT327" s="28"/>
      <c r="AU327" s="55"/>
      <c r="AV327" s="55"/>
      <c r="AW327" s="55"/>
      <c r="AX327" s="238" t="str">
        <f>IF(V327="","",EOMONTH(EDATE(Tabla1[[#This Row],[Fecha Finalización]],2),0))</f>
        <v/>
      </c>
      <c r="AY327" s="39"/>
      <c r="AZ327" s="239" t="str">
        <f>IF(V327="","",EOMONTH(EDATE(Tabla1[[#This Row],[Fecha Finalización]],3),0))</f>
        <v/>
      </c>
      <c r="BA327" s="39"/>
      <c r="BB327" s="39"/>
      <c r="BC327" s="229"/>
      <c r="BD327" s="227" t="str">
        <f>IF(F327="","",Tabla1[[#This Row],[sem 01]]&amp;Tabla1[[#This Row],[sem 02]]&amp;Tabla1[[#This Row],[sem 03]])</f>
        <v/>
      </c>
      <c r="BE327" s="228" t="str">
        <f>IF(TRIM(F327)="","",$B$1&amp;"-"&amp;SUBSTITUTE(Tabla1[[#This Row],[Mes Inscrito]]," ","")&amp;"-"&amp;SUBSTITUTE(Tabla1[[#This Row],[Dia de clases Inscrito]]," ","")&amp;"-"&amp;SUBSTITUTE(Tabla1[[#This Row],[Horario Inscrito]]," ","")&amp;"-"&amp;Tabla1[[#This Row],[Fecha Inicio grupo]])</f>
        <v/>
      </c>
      <c r="BF327" s="241" t="str">
        <f>IF(F327="","",Tabla1[[#This Row],[Curso]])</f>
        <v/>
      </c>
      <c r="BG327" s="242" t="str">
        <f>+IF(TRIM(F327)="","",$B$1&amp;"-"&amp;TRIM(Tabla1[[#This Row],[Mes Inscrito]])&amp;"-"&amp;TRIM(Tabla1[[#This Row],[Dia de clases Inscrito]])&amp;"-"&amp;TRIM(Tabla1[[#This Row],[Horario Inscrito]])&amp;"-"&amp;TRIM(Tabla1[[#This Row],[Fecha Inicio grupo]])&amp;"-"&amp;TRIM(Tabla1[[#This Row],[Tipo Incrito]]))</f>
        <v/>
      </c>
      <c r="BH327" s="299" t="str">
        <f>IF(F327="","",OR(IFERROR(SEARCH("CG",Tabla1[[#This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7" s="300" t="str">
        <f>IF(F327&lt;&gt;"",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7" s="300" t="str">
        <f>IF(F327&lt;&gt;"",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7" s="300" t="str">
        <f>IF(Tabla1[[#This Row],[Fecha Inicio grupo]]="","",IFERROR(VLOOKUP(Tabla1[[#This Row],[Mes de Alta como miembro]],Parámetros!$AM$2:$AN$16,2,0),"01/01/1900"))</f>
        <v/>
      </c>
    </row>
    <row r="328" spans="1:63" ht="14.45">
      <c r="A328" s="68">
        <v>321</v>
      </c>
      <c r="B328" s="29"/>
      <c r="C328" s="34"/>
      <c r="D328" s="42"/>
      <c r="E328" s="64"/>
      <c r="F328" s="45"/>
      <c r="G328" s="45"/>
      <c r="H328" s="158"/>
      <c r="I328" s="42"/>
      <c r="J328" s="28"/>
      <c r="K328" s="69"/>
      <c r="L328" s="68"/>
      <c r="M328" s="46"/>
      <c r="N328" s="232" t="str">
        <f ca="1">IF(Tabla1[[#This Row],[Fecha de nac]]="","",IF(Tabla1[[#This Row],[Fecha Finalización]] &gt;=TODAY(), DATEDIF(Tabla1[[#This Row],[Fecha de nac]],TODAY(),"y"), ROUNDDOWN((Tabla1[[#This Row],[Fecha Finalización]] -Tabla1[[#This Row],[Fecha de nac]])/365,0)))</f>
        <v/>
      </c>
      <c r="O328" s="163"/>
      <c r="P328" s="34"/>
      <c r="Q328" s="67"/>
      <c r="R328" s="67"/>
      <c r="S328" s="67"/>
      <c r="T328" s="67"/>
      <c r="U328" s="234" t="str">
        <f>IF(F328="","",Tabla1[[#This Row],[Fecha Inicio grupo]]+3*7-7)</f>
        <v/>
      </c>
      <c r="V328" s="235" t="str">
        <f>IF(F328="","",EDATE(Tabla1[[#This Row],[Fecha Inicio grupo]],3))</f>
        <v/>
      </c>
      <c r="W328" s="29"/>
      <c r="X328" s="29"/>
      <c r="Y328" s="72"/>
      <c r="Z328" s="72"/>
      <c r="AA328" s="72"/>
      <c r="AB328" s="72"/>
      <c r="AC328" s="72"/>
      <c r="AD328" s="72"/>
      <c r="AE328" s="72"/>
      <c r="AF328" s="72"/>
      <c r="AG328" s="72"/>
      <c r="AH328" s="72"/>
      <c r="AI328" s="72"/>
      <c r="AJ328" s="72"/>
      <c r="AK328" s="72"/>
      <c r="AL328" s="72"/>
      <c r="AM328" s="72"/>
      <c r="AN328" s="72"/>
      <c r="AO328" s="139"/>
      <c r="AP328" s="236" t="str">
        <f>IF(F328="","",IFERROR(VLOOKUP(SUBSTITUTE(SUBSTITUTE(Tabla1[[#This Row],[Uso Sistemas]],"T","P"),"N","F"),Parámetros!$M$2:$N$17,2,0),"Completar hasta 3ra sem. para evaluar a Probacionista"))</f>
        <v/>
      </c>
      <c r="AQ328" s="39"/>
      <c r="AR328" s="39"/>
      <c r="AS328" s="39"/>
      <c r="AT328" s="28"/>
      <c r="AU328" s="55"/>
      <c r="AV328" s="55"/>
      <c r="AW328" s="55"/>
      <c r="AX328" s="238" t="str">
        <f>IF(V328="","",EOMONTH(EDATE(Tabla1[[#This Row],[Fecha Finalización]],2),0))</f>
        <v/>
      </c>
      <c r="AY328" s="39"/>
      <c r="AZ328" s="239" t="str">
        <f>IF(V328="","",EOMONTH(EDATE(Tabla1[[#This Row],[Fecha Finalización]],3),0))</f>
        <v/>
      </c>
      <c r="BA328" s="39"/>
      <c r="BB328" s="39"/>
      <c r="BC328" s="229"/>
      <c r="BD328" s="227" t="str">
        <f>IF(F328="","",Tabla1[[#This Row],[sem 01]]&amp;Tabla1[[#This Row],[sem 02]]&amp;Tabla1[[#This Row],[sem 03]])</f>
        <v/>
      </c>
      <c r="BE328" s="228" t="str">
        <f>IF(TRIM(F328)="","",$B$1&amp;"-"&amp;SUBSTITUTE(Tabla1[[#This Row],[Mes Inscrito]]," ","")&amp;"-"&amp;SUBSTITUTE(Tabla1[[#This Row],[Dia de clases Inscrito]]," ","")&amp;"-"&amp;SUBSTITUTE(Tabla1[[#This Row],[Horario Inscrito]]," ","")&amp;"-"&amp;Tabla1[[#This Row],[Fecha Inicio grupo]])</f>
        <v/>
      </c>
      <c r="BF328" s="241" t="str">
        <f>IF(F328="","",Tabla1[[#This Row],[Curso]])</f>
        <v/>
      </c>
      <c r="BG328" s="242" t="str">
        <f>+IF(TRIM(F328)="","",$B$1&amp;"-"&amp;TRIM(Tabla1[[#This Row],[Mes Inscrito]])&amp;"-"&amp;TRIM(Tabla1[[#This Row],[Dia de clases Inscrito]])&amp;"-"&amp;TRIM(Tabla1[[#This Row],[Horario Inscrito]])&amp;"-"&amp;TRIM(Tabla1[[#This Row],[Fecha Inicio grupo]])&amp;"-"&amp;TRIM(Tabla1[[#This Row],[Tipo Incrito]]))</f>
        <v/>
      </c>
      <c r="BH328" s="299" t="str">
        <f>IF(F328="","",OR(IFERROR(SEARCH("CG",Tabla1[[#This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8" s="300" t="str">
        <f>IF(F328&lt;&gt;"",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8" s="300" t="str">
        <f>IF(F328&lt;&gt;"",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8" s="300" t="str">
        <f>IF(Tabla1[[#This Row],[Fecha Inicio grupo]]="","",IFERROR(VLOOKUP(Tabla1[[#This Row],[Mes de Alta como miembro]],Parámetros!$AM$2:$AN$16,2,0),"01/01/1900"))</f>
        <v/>
      </c>
    </row>
    <row r="329" spans="1:63" ht="14.45">
      <c r="A329" s="68">
        <v>322</v>
      </c>
      <c r="B329" s="29"/>
      <c r="C329" s="34"/>
      <c r="D329" s="42"/>
      <c r="E329" s="64"/>
      <c r="F329" s="45"/>
      <c r="G329" s="45"/>
      <c r="H329" s="158"/>
      <c r="I329" s="42"/>
      <c r="J329" s="28"/>
      <c r="K329" s="69"/>
      <c r="L329" s="68"/>
      <c r="M329" s="46"/>
      <c r="N329" s="232" t="str">
        <f ca="1">IF(Tabla1[[#This Row],[Fecha de nac]]="","",IF(Tabla1[[#This Row],[Fecha Finalización]] &gt;=TODAY(), DATEDIF(Tabla1[[#This Row],[Fecha de nac]],TODAY(),"y"), ROUNDDOWN((Tabla1[[#This Row],[Fecha Finalización]] -Tabla1[[#This Row],[Fecha de nac]])/365,0)))</f>
        <v/>
      </c>
      <c r="O329" s="163"/>
      <c r="P329" s="34"/>
      <c r="Q329" s="67"/>
      <c r="R329" s="67"/>
      <c r="S329" s="67"/>
      <c r="T329" s="67"/>
      <c r="U329" s="234" t="str">
        <f>IF(F329="","",Tabla1[[#This Row],[Fecha Inicio grupo]]+3*7-7)</f>
        <v/>
      </c>
      <c r="V329" s="235" t="str">
        <f>IF(F329="","",EDATE(Tabla1[[#This Row],[Fecha Inicio grupo]],3))</f>
        <v/>
      </c>
      <c r="W329" s="29"/>
      <c r="X329" s="29"/>
      <c r="Y329" s="72"/>
      <c r="Z329" s="72"/>
      <c r="AA329" s="72"/>
      <c r="AB329" s="72"/>
      <c r="AC329" s="72"/>
      <c r="AD329" s="72"/>
      <c r="AE329" s="72"/>
      <c r="AF329" s="72"/>
      <c r="AG329" s="72"/>
      <c r="AH329" s="72"/>
      <c r="AI329" s="72"/>
      <c r="AJ329" s="72"/>
      <c r="AK329" s="72"/>
      <c r="AL329" s="72"/>
      <c r="AM329" s="72"/>
      <c r="AN329" s="72"/>
      <c r="AO329" s="139"/>
      <c r="AP329" s="236" t="str">
        <f>IF(F329="","",IFERROR(VLOOKUP(SUBSTITUTE(SUBSTITUTE(Tabla1[[#This Row],[Uso Sistemas]],"T","P"),"N","F"),Parámetros!$M$2:$N$17,2,0),"Completar hasta 3ra sem. para evaluar a Probacionista"))</f>
        <v/>
      </c>
      <c r="AQ329" s="39"/>
      <c r="AR329" s="39"/>
      <c r="AS329" s="39"/>
      <c r="AT329" s="28"/>
      <c r="AU329" s="55"/>
      <c r="AV329" s="55"/>
      <c r="AW329" s="55"/>
      <c r="AX329" s="238" t="str">
        <f>IF(V329="","",EOMONTH(EDATE(Tabla1[[#This Row],[Fecha Finalización]],2),0))</f>
        <v/>
      </c>
      <c r="AY329" s="39"/>
      <c r="AZ329" s="239" t="str">
        <f>IF(V329="","",EOMONTH(EDATE(Tabla1[[#This Row],[Fecha Finalización]],3),0))</f>
        <v/>
      </c>
      <c r="BA329" s="39"/>
      <c r="BB329" s="39"/>
      <c r="BC329" s="229"/>
      <c r="BD329" s="227" t="str">
        <f>IF(F329="","",Tabla1[[#This Row],[sem 01]]&amp;Tabla1[[#This Row],[sem 02]]&amp;Tabla1[[#This Row],[sem 03]])</f>
        <v/>
      </c>
      <c r="BE329" s="228" t="str">
        <f>IF(TRIM(F329)="","",$B$1&amp;"-"&amp;SUBSTITUTE(Tabla1[[#This Row],[Mes Inscrito]]," ","")&amp;"-"&amp;SUBSTITUTE(Tabla1[[#This Row],[Dia de clases Inscrito]]," ","")&amp;"-"&amp;SUBSTITUTE(Tabla1[[#This Row],[Horario Inscrito]]," ","")&amp;"-"&amp;Tabla1[[#This Row],[Fecha Inicio grupo]])</f>
        <v/>
      </c>
      <c r="BF329" s="241" t="str">
        <f>IF(F329="","",Tabla1[[#This Row],[Curso]])</f>
        <v/>
      </c>
      <c r="BG329" s="242" t="str">
        <f>+IF(TRIM(F329)="","",$B$1&amp;"-"&amp;TRIM(Tabla1[[#This Row],[Mes Inscrito]])&amp;"-"&amp;TRIM(Tabla1[[#This Row],[Dia de clases Inscrito]])&amp;"-"&amp;TRIM(Tabla1[[#This Row],[Horario Inscrito]])&amp;"-"&amp;TRIM(Tabla1[[#This Row],[Fecha Inicio grupo]])&amp;"-"&amp;TRIM(Tabla1[[#This Row],[Tipo Incrito]]))</f>
        <v/>
      </c>
      <c r="BH329" s="299" t="str">
        <f>IF(F329="","",OR(IFERROR(SEARCH("CG",Tabla1[[#This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9" s="300" t="str">
        <f>IF(F329&lt;&gt;"",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9" s="300" t="str">
        <f>IF(F329&lt;&gt;"",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9" s="300" t="str">
        <f>IF(Tabla1[[#This Row],[Fecha Inicio grupo]]="","",IFERROR(VLOOKUP(Tabla1[[#This Row],[Mes de Alta como miembro]],Parámetros!$AM$2:$AN$16,2,0),"01/01/1900"))</f>
        <v/>
      </c>
    </row>
    <row r="330" spans="1:63" ht="14.45">
      <c r="A330" s="68">
        <v>323</v>
      </c>
      <c r="B330" s="29"/>
      <c r="C330" s="34"/>
      <c r="D330" s="42"/>
      <c r="E330" s="64"/>
      <c r="F330" s="45"/>
      <c r="G330" s="45"/>
      <c r="H330" s="158"/>
      <c r="I330" s="42"/>
      <c r="J330" s="28"/>
      <c r="K330" s="69"/>
      <c r="L330" s="68"/>
      <c r="M330" s="46"/>
      <c r="N330" s="232" t="str">
        <f ca="1">IF(Tabla1[[#This Row],[Fecha de nac]]="","",IF(Tabla1[[#This Row],[Fecha Finalización]] &gt;=TODAY(), DATEDIF(Tabla1[[#This Row],[Fecha de nac]],TODAY(),"y"), ROUNDDOWN((Tabla1[[#This Row],[Fecha Finalización]] -Tabla1[[#This Row],[Fecha de nac]])/365,0)))</f>
        <v/>
      </c>
      <c r="O330" s="163"/>
      <c r="P330" s="34"/>
      <c r="Q330" s="67"/>
      <c r="R330" s="67"/>
      <c r="S330" s="67"/>
      <c r="T330" s="67"/>
      <c r="U330" s="234" t="str">
        <f>IF(F330="","",Tabla1[[#This Row],[Fecha Inicio grupo]]+3*7-7)</f>
        <v/>
      </c>
      <c r="V330" s="235" t="str">
        <f>IF(F330="","",EDATE(Tabla1[[#This Row],[Fecha Inicio grupo]],3))</f>
        <v/>
      </c>
      <c r="W330" s="29"/>
      <c r="X330" s="29"/>
      <c r="Y330" s="72"/>
      <c r="Z330" s="72"/>
      <c r="AA330" s="72"/>
      <c r="AB330" s="72"/>
      <c r="AC330" s="72"/>
      <c r="AD330" s="72"/>
      <c r="AE330" s="72"/>
      <c r="AF330" s="72"/>
      <c r="AG330" s="72"/>
      <c r="AH330" s="72"/>
      <c r="AI330" s="72"/>
      <c r="AJ330" s="72"/>
      <c r="AK330" s="72"/>
      <c r="AL330" s="72"/>
      <c r="AM330" s="72"/>
      <c r="AN330" s="72"/>
      <c r="AO330" s="139"/>
      <c r="AP330" s="236" t="str">
        <f>IF(F330="","",IFERROR(VLOOKUP(SUBSTITUTE(SUBSTITUTE(Tabla1[[#This Row],[Uso Sistemas]],"T","P"),"N","F"),Parámetros!$M$2:$N$17,2,0),"Completar hasta 3ra sem. para evaluar a Probacionista"))</f>
        <v/>
      </c>
      <c r="AQ330" s="39"/>
      <c r="AR330" s="39"/>
      <c r="AS330" s="39"/>
      <c r="AT330" s="28"/>
      <c r="AU330" s="55"/>
      <c r="AV330" s="55"/>
      <c r="AW330" s="55"/>
      <c r="AX330" s="238" t="str">
        <f>IF(V330="","",EOMONTH(EDATE(Tabla1[[#This Row],[Fecha Finalización]],2),0))</f>
        <v/>
      </c>
      <c r="AY330" s="39"/>
      <c r="AZ330" s="239" t="str">
        <f>IF(V330="","",EOMONTH(EDATE(Tabla1[[#This Row],[Fecha Finalización]],3),0))</f>
        <v/>
      </c>
      <c r="BA330" s="39"/>
      <c r="BB330" s="39"/>
      <c r="BC330" s="229"/>
      <c r="BD330" s="227" t="str">
        <f>IF(F330="","",Tabla1[[#This Row],[sem 01]]&amp;Tabla1[[#This Row],[sem 02]]&amp;Tabla1[[#This Row],[sem 03]])</f>
        <v/>
      </c>
      <c r="BE330" s="228" t="str">
        <f>IF(TRIM(F330)="","",$B$1&amp;"-"&amp;SUBSTITUTE(Tabla1[[#This Row],[Mes Inscrito]]," ","")&amp;"-"&amp;SUBSTITUTE(Tabla1[[#This Row],[Dia de clases Inscrito]]," ","")&amp;"-"&amp;SUBSTITUTE(Tabla1[[#This Row],[Horario Inscrito]]," ","")&amp;"-"&amp;Tabla1[[#This Row],[Fecha Inicio grupo]])</f>
        <v/>
      </c>
      <c r="BF330" s="241" t="str">
        <f>IF(F330="","",Tabla1[[#This Row],[Curso]])</f>
        <v/>
      </c>
      <c r="BG330" s="242" t="str">
        <f>+IF(TRIM(F330)="","",$B$1&amp;"-"&amp;TRIM(Tabla1[[#This Row],[Mes Inscrito]])&amp;"-"&amp;TRIM(Tabla1[[#This Row],[Dia de clases Inscrito]])&amp;"-"&amp;TRIM(Tabla1[[#This Row],[Horario Inscrito]])&amp;"-"&amp;TRIM(Tabla1[[#This Row],[Fecha Inicio grupo]])&amp;"-"&amp;TRIM(Tabla1[[#This Row],[Tipo Incrito]]))</f>
        <v/>
      </c>
      <c r="BH330" s="299" t="str">
        <f>IF(F330="","",OR(IFERROR(SEARCH("CG",Tabla1[[#This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0" s="300" t="str">
        <f>IF(F330&lt;&gt;"",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0" s="300" t="str">
        <f>IF(F330&lt;&gt;"",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0" s="300" t="str">
        <f>IF(Tabla1[[#This Row],[Fecha Inicio grupo]]="","",IFERROR(VLOOKUP(Tabla1[[#This Row],[Mes de Alta como miembro]],Parámetros!$AM$2:$AN$16,2,0),"01/01/1900"))</f>
        <v/>
      </c>
    </row>
    <row r="331" spans="1:63" ht="14.45">
      <c r="A331" s="68">
        <v>324</v>
      </c>
      <c r="B331" s="29"/>
      <c r="C331" s="34"/>
      <c r="D331" s="42"/>
      <c r="E331" s="64"/>
      <c r="F331" s="45"/>
      <c r="G331" s="45"/>
      <c r="H331" s="158"/>
      <c r="I331" s="42"/>
      <c r="J331" s="28"/>
      <c r="K331" s="69"/>
      <c r="L331" s="68"/>
      <c r="M331" s="46"/>
      <c r="N331" s="232" t="str">
        <f ca="1">IF(Tabla1[[#This Row],[Fecha de nac]]="","",IF(Tabla1[[#This Row],[Fecha Finalización]] &gt;=TODAY(), DATEDIF(Tabla1[[#This Row],[Fecha de nac]],TODAY(),"y"), ROUNDDOWN((Tabla1[[#This Row],[Fecha Finalización]] -Tabla1[[#This Row],[Fecha de nac]])/365,0)))</f>
        <v/>
      </c>
      <c r="O331" s="163"/>
      <c r="P331" s="34"/>
      <c r="Q331" s="67"/>
      <c r="R331" s="67"/>
      <c r="S331" s="67"/>
      <c r="T331" s="67"/>
      <c r="U331" s="234" t="str">
        <f>IF(F331="","",Tabla1[[#This Row],[Fecha Inicio grupo]]+3*7-7)</f>
        <v/>
      </c>
      <c r="V331" s="235" t="str">
        <f>IF(F331="","",EDATE(Tabla1[[#This Row],[Fecha Inicio grupo]],3))</f>
        <v/>
      </c>
      <c r="W331" s="29"/>
      <c r="X331" s="29"/>
      <c r="Y331" s="72"/>
      <c r="Z331" s="72"/>
      <c r="AA331" s="72"/>
      <c r="AB331" s="72"/>
      <c r="AC331" s="72"/>
      <c r="AD331" s="72"/>
      <c r="AE331" s="72"/>
      <c r="AF331" s="72"/>
      <c r="AG331" s="72"/>
      <c r="AH331" s="72"/>
      <c r="AI331" s="72"/>
      <c r="AJ331" s="72"/>
      <c r="AK331" s="72"/>
      <c r="AL331" s="72"/>
      <c r="AM331" s="72"/>
      <c r="AN331" s="72"/>
      <c r="AO331" s="139"/>
      <c r="AP331" s="236" t="str">
        <f>IF(F331="","",IFERROR(VLOOKUP(SUBSTITUTE(SUBSTITUTE(Tabla1[[#This Row],[Uso Sistemas]],"T","P"),"N","F"),Parámetros!$M$2:$N$17,2,0),"Completar hasta 3ra sem. para evaluar a Probacionista"))</f>
        <v/>
      </c>
      <c r="AQ331" s="39"/>
      <c r="AR331" s="39"/>
      <c r="AS331" s="39"/>
      <c r="AT331" s="28"/>
      <c r="AU331" s="55"/>
      <c r="AV331" s="55"/>
      <c r="AW331" s="55"/>
      <c r="AX331" s="238" t="str">
        <f>IF(V331="","",EOMONTH(EDATE(Tabla1[[#This Row],[Fecha Finalización]],2),0))</f>
        <v/>
      </c>
      <c r="AY331" s="39"/>
      <c r="AZ331" s="239" t="str">
        <f>IF(V331="","",EOMONTH(EDATE(Tabla1[[#This Row],[Fecha Finalización]],3),0))</f>
        <v/>
      </c>
      <c r="BA331" s="39"/>
      <c r="BB331" s="39"/>
      <c r="BC331" s="229"/>
      <c r="BD331" s="227" t="str">
        <f>IF(F331="","",Tabla1[[#This Row],[sem 01]]&amp;Tabla1[[#This Row],[sem 02]]&amp;Tabla1[[#This Row],[sem 03]])</f>
        <v/>
      </c>
      <c r="BE331" s="228" t="str">
        <f>IF(TRIM(F331)="","",$B$1&amp;"-"&amp;SUBSTITUTE(Tabla1[[#This Row],[Mes Inscrito]]," ","")&amp;"-"&amp;SUBSTITUTE(Tabla1[[#This Row],[Dia de clases Inscrito]]," ","")&amp;"-"&amp;SUBSTITUTE(Tabla1[[#This Row],[Horario Inscrito]]," ","")&amp;"-"&amp;Tabla1[[#This Row],[Fecha Inicio grupo]])</f>
        <v/>
      </c>
      <c r="BF331" s="241" t="str">
        <f>IF(F331="","",Tabla1[[#This Row],[Curso]])</f>
        <v/>
      </c>
      <c r="BG331" s="242" t="str">
        <f>+IF(TRIM(F331)="","",$B$1&amp;"-"&amp;TRIM(Tabla1[[#This Row],[Mes Inscrito]])&amp;"-"&amp;TRIM(Tabla1[[#This Row],[Dia de clases Inscrito]])&amp;"-"&amp;TRIM(Tabla1[[#This Row],[Horario Inscrito]])&amp;"-"&amp;TRIM(Tabla1[[#This Row],[Fecha Inicio grupo]])&amp;"-"&amp;TRIM(Tabla1[[#This Row],[Tipo Incrito]]))</f>
        <v/>
      </c>
      <c r="BH331" s="299" t="str">
        <f>IF(F331="","",OR(IFERROR(SEARCH("CG",Tabla1[[#This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1" s="300" t="str">
        <f>IF(F331&lt;&gt;"",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1" s="300" t="str">
        <f>IF(F331&lt;&gt;"",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1" s="300" t="str">
        <f>IF(Tabla1[[#This Row],[Fecha Inicio grupo]]="","",IFERROR(VLOOKUP(Tabla1[[#This Row],[Mes de Alta como miembro]],Parámetros!$AM$2:$AN$16,2,0),"01/01/1900"))</f>
        <v/>
      </c>
    </row>
    <row r="332" spans="1:63" ht="14.45">
      <c r="A332" s="68">
        <v>325</v>
      </c>
      <c r="B332" s="29"/>
      <c r="C332" s="34"/>
      <c r="D332" s="42"/>
      <c r="E332" s="64"/>
      <c r="F332" s="45"/>
      <c r="G332" s="45"/>
      <c r="H332" s="158"/>
      <c r="I332" s="42"/>
      <c r="J332" s="28"/>
      <c r="K332" s="69"/>
      <c r="L332" s="68"/>
      <c r="M332" s="46"/>
      <c r="N332" s="232" t="str">
        <f ca="1">IF(Tabla1[[#This Row],[Fecha de nac]]="","",IF(Tabla1[[#This Row],[Fecha Finalización]] &gt;=TODAY(), DATEDIF(Tabla1[[#This Row],[Fecha de nac]],TODAY(),"y"), ROUNDDOWN((Tabla1[[#This Row],[Fecha Finalización]] -Tabla1[[#This Row],[Fecha de nac]])/365,0)))</f>
        <v/>
      </c>
      <c r="O332" s="163"/>
      <c r="P332" s="34"/>
      <c r="Q332" s="67"/>
      <c r="R332" s="67"/>
      <c r="S332" s="67"/>
      <c r="T332" s="67"/>
      <c r="U332" s="234" t="str">
        <f>IF(F332="","",Tabla1[[#This Row],[Fecha Inicio grupo]]+3*7-7)</f>
        <v/>
      </c>
      <c r="V332" s="235" t="str">
        <f>IF(F332="","",EDATE(Tabla1[[#This Row],[Fecha Inicio grupo]],3))</f>
        <v/>
      </c>
      <c r="W332" s="29"/>
      <c r="X332" s="29"/>
      <c r="Y332" s="72"/>
      <c r="Z332" s="72"/>
      <c r="AA332" s="72"/>
      <c r="AB332" s="72"/>
      <c r="AC332" s="72"/>
      <c r="AD332" s="72"/>
      <c r="AE332" s="72"/>
      <c r="AF332" s="72"/>
      <c r="AG332" s="72"/>
      <c r="AH332" s="72"/>
      <c r="AI332" s="72"/>
      <c r="AJ332" s="72"/>
      <c r="AK332" s="72"/>
      <c r="AL332" s="72"/>
      <c r="AM332" s="72"/>
      <c r="AN332" s="72"/>
      <c r="AO332" s="139"/>
      <c r="AP332" s="236" t="str">
        <f>IF(F332="","",IFERROR(VLOOKUP(SUBSTITUTE(SUBSTITUTE(Tabla1[[#This Row],[Uso Sistemas]],"T","P"),"N","F"),Parámetros!$M$2:$N$17,2,0),"Completar hasta 3ra sem. para evaluar a Probacionista"))</f>
        <v/>
      </c>
      <c r="AQ332" s="39"/>
      <c r="AR332" s="39"/>
      <c r="AS332" s="39"/>
      <c r="AT332" s="28"/>
      <c r="AU332" s="55"/>
      <c r="AV332" s="55"/>
      <c r="AW332" s="55"/>
      <c r="AX332" s="238" t="str">
        <f>IF(V332="","",EOMONTH(EDATE(Tabla1[[#This Row],[Fecha Finalización]],2),0))</f>
        <v/>
      </c>
      <c r="AY332" s="39"/>
      <c r="AZ332" s="239" t="str">
        <f>IF(V332="","",EOMONTH(EDATE(Tabla1[[#This Row],[Fecha Finalización]],3),0))</f>
        <v/>
      </c>
      <c r="BA332" s="39"/>
      <c r="BB332" s="39"/>
      <c r="BC332" s="229"/>
      <c r="BD332" s="227" t="str">
        <f>IF(F332="","",Tabla1[[#This Row],[sem 01]]&amp;Tabla1[[#This Row],[sem 02]]&amp;Tabla1[[#This Row],[sem 03]])</f>
        <v/>
      </c>
      <c r="BE332" s="228" t="str">
        <f>IF(TRIM(F332)="","",$B$1&amp;"-"&amp;SUBSTITUTE(Tabla1[[#This Row],[Mes Inscrito]]," ","")&amp;"-"&amp;SUBSTITUTE(Tabla1[[#This Row],[Dia de clases Inscrito]]," ","")&amp;"-"&amp;SUBSTITUTE(Tabla1[[#This Row],[Horario Inscrito]]," ","")&amp;"-"&amp;Tabla1[[#This Row],[Fecha Inicio grupo]])</f>
        <v/>
      </c>
      <c r="BF332" s="241" t="str">
        <f>IF(F332="","",Tabla1[[#This Row],[Curso]])</f>
        <v/>
      </c>
      <c r="BG332" s="242" t="str">
        <f>+IF(TRIM(F332)="","",$B$1&amp;"-"&amp;TRIM(Tabla1[[#This Row],[Mes Inscrito]])&amp;"-"&amp;TRIM(Tabla1[[#This Row],[Dia de clases Inscrito]])&amp;"-"&amp;TRIM(Tabla1[[#This Row],[Horario Inscrito]])&amp;"-"&amp;TRIM(Tabla1[[#This Row],[Fecha Inicio grupo]])&amp;"-"&amp;TRIM(Tabla1[[#This Row],[Tipo Incrito]]))</f>
        <v/>
      </c>
      <c r="BH332" s="299" t="str">
        <f>IF(F332="","",OR(IFERROR(SEARCH("CG",Tabla1[[#This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2" s="300" t="str">
        <f>IF(F332&lt;&gt;"",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2" s="300" t="str">
        <f>IF(F332&lt;&gt;"",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2" s="300" t="str">
        <f>IF(Tabla1[[#This Row],[Fecha Inicio grupo]]="","",IFERROR(VLOOKUP(Tabla1[[#This Row],[Mes de Alta como miembro]],Parámetros!$AM$2:$AN$16,2,0),"01/01/1900"))</f>
        <v/>
      </c>
    </row>
    <row r="333" spans="1:63" ht="14.45">
      <c r="A333" s="68">
        <v>326</v>
      </c>
      <c r="B333" s="29"/>
      <c r="C333" s="34"/>
      <c r="D333" s="42"/>
      <c r="E333" s="64"/>
      <c r="F333" s="45"/>
      <c r="G333" s="45"/>
      <c r="H333" s="158"/>
      <c r="I333" s="42"/>
      <c r="J333" s="28"/>
      <c r="K333" s="69"/>
      <c r="L333" s="68"/>
      <c r="M333" s="46"/>
      <c r="N333" s="232" t="str">
        <f ca="1">IF(Tabla1[[#This Row],[Fecha de nac]]="","",IF(Tabla1[[#This Row],[Fecha Finalización]] &gt;=TODAY(), DATEDIF(Tabla1[[#This Row],[Fecha de nac]],TODAY(),"y"), ROUNDDOWN((Tabla1[[#This Row],[Fecha Finalización]] -Tabla1[[#This Row],[Fecha de nac]])/365,0)))</f>
        <v/>
      </c>
      <c r="O333" s="163"/>
      <c r="P333" s="34"/>
      <c r="Q333" s="67"/>
      <c r="R333" s="67"/>
      <c r="S333" s="67"/>
      <c r="T333" s="67"/>
      <c r="U333" s="234" t="str">
        <f>IF(F333="","",Tabla1[[#This Row],[Fecha Inicio grupo]]+3*7-7)</f>
        <v/>
      </c>
      <c r="V333" s="235" t="str">
        <f>IF(F333="","",EDATE(Tabla1[[#This Row],[Fecha Inicio grupo]],3))</f>
        <v/>
      </c>
      <c r="W333" s="29"/>
      <c r="X333" s="29"/>
      <c r="Y333" s="72"/>
      <c r="Z333" s="72"/>
      <c r="AA333" s="72"/>
      <c r="AB333" s="72"/>
      <c r="AC333" s="72"/>
      <c r="AD333" s="72"/>
      <c r="AE333" s="72"/>
      <c r="AF333" s="72"/>
      <c r="AG333" s="72"/>
      <c r="AH333" s="72"/>
      <c r="AI333" s="72"/>
      <c r="AJ333" s="72"/>
      <c r="AK333" s="72"/>
      <c r="AL333" s="72"/>
      <c r="AM333" s="72"/>
      <c r="AN333" s="72"/>
      <c r="AO333" s="139"/>
      <c r="AP333" s="236" t="str">
        <f>IF(F333="","",IFERROR(VLOOKUP(SUBSTITUTE(SUBSTITUTE(Tabla1[[#This Row],[Uso Sistemas]],"T","P"),"N","F"),Parámetros!$M$2:$N$17,2,0),"Completar hasta 3ra sem. para evaluar a Probacionista"))</f>
        <v/>
      </c>
      <c r="AQ333" s="39"/>
      <c r="AR333" s="39"/>
      <c r="AS333" s="39"/>
      <c r="AT333" s="28"/>
      <c r="AU333" s="55"/>
      <c r="AV333" s="55"/>
      <c r="AW333" s="55"/>
      <c r="AX333" s="238" t="str">
        <f>IF(V333="","",EOMONTH(EDATE(Tabla1[[#This Row],[Fecha Finalización]],2),0))</f>
        <v/>
      </c>
      <c r="AY333" s="39"/>
      <c r="AZ333" s="239" t="str">
        <f>IF(V333="","",EOMONTH(EDATE(Tabla1[[#This Row],[Fecha Finalización]],3),0))</f>
        <v/>
      </c>
      <c r="BA333" s="39"/>
      <c r="BB333" s="39"/>
      <c r="BC333" s="229"/>
      <c r="BD333" s="227" t="str">
        <f>IF(F333="","",Tabla1[[#This Row],[sem 01]]&amp;Tabla1[[#This Row],[sem 02]]&amp;Tabla1[[#This Row],[sem 03]])</f>
        <v/>
      </c>
      <c r="BE333" s="228" t="str">
        <f>IF(TRIM(F333)="","",$B$1&amp;"-"&amp;SUBSTITUTE(Tabla1[[#This Row],[Mes Inscrito]]," ","")&amp;"-"&amp;SUBSTITUTE(Tabla1[[#This Row],[Dia de clases Inscrito]]," ","")&amp;"-"&amp;SUBSTITUTE(Tabla1[[#This Row],[Horario Inscrito]]," ","")&amp;"-"&amp;Tabla1[[#This Row],[Fecha Inicio grupo]])</f>
        <v/>
      </c>
      <c r="BF333" s="241" t="str">
        <f>IF(F333="","",Tabla1[[#This Row],[Curso]])</f>
        <v/>
      </c>
      <c r="BG333" s="242" t="str">
        <f>+IF(TRIM(F333)="","",$B$1&amp;"-"&amp;TRIM(Tabla1[[#This Row],[Mes Inscrito]])&amp;"-"&amp;TRIM(Tabla1[[#This Row],[Dia de clases Inscrito]])&amp;"-"&amp;TRIM(Tabla1[[#This Row],[Horario Inscrito]])&amp;"-"&amp;TRIM(Tabla1[[#This Row],[Fecha Inicio grupo]])&amp;"-"&amp;TRIM(Tabla1[[#This Row],[Tipo Incrito]]))</f>
        <v/>
      </c>
      <c r="BH333" s="299" t="str">
        <f>IF(F333="","",OR(IFERROR(SEARCH("CG",Tabla1[[#This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3" s="300" t="str">
        <f>IF(F333&lt;&gt;"",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3" s="300" t="str">
        <f>IF(F333&lt;&gt;"",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3" s="300" t="str">
        <f>IF(Tabla1[[#This Row],[Fecha Inicio grupo]]="","",IFERROR(VLOOKUP(Tabla1[[#This Row],[Mes de Alta como miembro]],Parámetros!$AM$2:$AN$16,2,0),"01/01/1900"))</f>
        <v/>
      </c>
    </row>
    <row r="334" spans="1:63" ht="14.45">
      <c r="A334" s="68">
        <v>327</v>
      </c>
      <c r="B334" s="29"/>
      <c r="C334" s="34"/>
      <c r="D334" s="42"/>
      <c r="E334" s="64"/>
      <c r="F334" s="45"/>
      <c r="G334" s="45"/>
      <c r="H334" s="158"/>
      <c r="I334" s="42"/>
      <c r="J334" s="28"/>
      <c r="K334" s="69"/>
      <c r="L334" s="68"/>
      <c r="M334" s="46"/>
      <c r="N334" s="232" t="str">
        <f ca="1">IF(Tabla1[[#This Row],[Fecha de nac]]="","",IF(Tabla1[[#This Row],[Fecha Finalización]] &gt;=TODAY(), DATEDIF(Tabla1[[#This Row],[Fecha de nac]],TODAY(),"y"), ROUNDDOWN((Tabla1[[#This Row],[Fecha Finalización]] -Tabla1[[#This Row],[Fecha de nac]])/365,0)))</f>
        <v/>
      </c>
      <c r="O334" s="163"/>
      <c r="P334" s="34"/>
      <c r="Q334" s="67"/>
      <c r="R334" s="67"/>
      <c r="S334" s="67"/>
      <c r="T334" s="67"/>
      <c r="U334" s="234" t="str">
        <f>IF(F334="","",Tabla1[[#This Row],[Fecha Inicio grupo]]+3*7-7)</f>
        <v/>
      </c>
      <c r="V334" s="235" t="str">
        <f>IF(F334="","",EDATE(Tabla1[[#This Row],[Fecha Inicio grupo]],3))</f>
        <v/>
      </c>
      <c r="W334" s="29"/>
      <c r="X334" s="29"/>
      <c r="Y334" s="72"/>
      <c r="Z334" s="72"/>
      <c r="AA334" s="72"/>
      <c r="AB334" s="72"/>
      <c r="AC334" s="72"/>
      <c r="AD334" s="72"/>
      <c r="AE334" s="72"/>
      <c r="AF334" s="72"/>
      <c r="AG334" s="72"/>
      <c r="AH334" s="72"/>
      <c r="AI334" s="72"/>
      <c r="AJ334" s="72"/>
      <c r="AK334" s="72"/>
      <c r="AL334" s="72"/>
      <c r="AM334" s="72"/>
      <c r="AN334" s="72"/>
      <c r="AO334" s="139"/>
      <c r="AP334" s="236" t="str">
        <f>IF(F334="","",IFERROR(VLOOKUP(SUBSTITUTE(SUBSTITUTE(Tabla1[[#This Row],[Uso Sistemas]],"T","P"),"N","F"),Parámetros!$M$2:$N$17,2,0),"Completar hasta 3ra sem. para evaluar a Probacionista"))</f>
        <v/>
      </c>
      <c r="AQ334" s="39"/>
      <c r="AR334" s="39"/>
      <c r="AS334" s="39"/>
      <c r="AT334" s="28"/>
      <c r="AU334" s="55"/>
      <c r="AV334" s="55"/>
      <c r="AW334" s="55"/>
      <c r="AX334" s="238" t="str">
        <f>IF(V334="","",EOMONTH(EDATE(Tabla1[[#This Row],[Fecha Finalización]],2),0))</f>
        <v/>
      </c>
      <c r="AY334" s="39"/>
      <c r="AZ334" s="239" t="str">
        <f>IF(V334="","",EOMONTH(EDATE(Tabla1[[#This Row],[Fecha Finalización]],3),0))</f>
        <v/>
      </c>
      <c r="BA334" s="39"/>
      <c r="BB334" s="39"/>
      <c r="BC334" s="229"/>
      <c r="BD334" s="227" t="str">
        <f>IF(F334="","",Tabla1[[#This Row],[sem 01]]&amp;Tabla1[[#This Row],[sem 02]]&amp;Tabla1[[#This Row],[sem 03]])</f>
        <v/>
      </c>
      <c r="BE334" s="228" t="str">
        <f>IF(TRIM(F334)="","",$B$1&amp;"-"&amp;SUBSTITUTE(Tabla1[[#This Row],[Mes Inscrito]]," ","")&amp;"-"&amp;SUBSTITUTE(Tabla1[[#This Row],[Dia de clases Inscrito]]," ","")&amp;"-"&amp;SUBSTITUTE(Tabla1[[#This Row],[Horario Inscrito]]," ","")&amp;"-"&amp;Tabla1[[#This Row],[Fecha Inicio grupo]])</f>
        <v/>
      </c>
      <c r="BF334" s="241" t="str">
        <f>IF(F334="","",Tabla1[[#This Row],[Curso]])</f>
        <v/>
      </c>
      <c r="BG334" s="242" t="str">
        <f>+IF(TRIM(F334)="","",$B$1&amp;"-"&amp;TRIM(Tabla1[[#This Row],[Mes Inscrito]])&amp;"-"&amp;TRIM(Tabla1[[#This Row],[Dia de clases Inscrito]])&amp;"-"&amp;TRIM(Tabla1[[#This Row],[Horario Inscrito]])&amp;"-"&amp;TRIM(Tabla1[[#This Row],[Fecha Inicio grupo]])&amp;"-"&amp;TRIM(Tabla1[[#This Row],[Tipo Incrito]]))</f>
        <v/>
      </c>
      <c r="BH334" s="299" t="str">
        <f>IF(F334="","",OR(IFERROR(SEARCH("CG",Tabla1[[#This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4" s="300" t="str">
        <f>IF(F334&lt;&gt;"",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4" s="300" t="str">
        <f>IF(F334&lt;&gt;"",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4" s="300" t="str">
        <f>IF(Tabla1[[#This Row],[Fecha Inicio grupo]]="","",IFERROR(VLOOKUP(Tabla1[[#This Row],[Mes de Alta como miembro]],Parámetros!$AM$2:$AN$16,2,0),"01/01/1900"))</f>
        <v/>
      </c>
    </row>
    <row r="335" spans="1:63" ht="14.45">
      <c r="A335" s="68">
        <v>328</v>
      </c>
      <c r="B335" s="29"/>
      <c r="C335" s="34"/>
      <c r="D335" s="42"/>
      <c r="E335" s="64"/>
      <c r="F335" s="45"/>
      <c r="G335" s="45"/>
      <c r="H335" s="158"/>
      <c r="I335" s="42"/>
      <c r="J335" s="28"/>
      <c r="K335" s="69"/>
      <c r="L335" s="68"/>
      <c r="M335" s="46"/>
      <c r="N335" s="232" t="str">
        <f ca="1">IF(Tabla1[[#This Row],[Fecha de nac]]="","",IF(Tabla1[[#This Row],[Fecha Finalización]] &gt;=TODAY(), DATEDIF(Tabla1[[#This Row],[Fecha de nac]],TODAY(),"y"), ROUNDDOWN((Tabla1[[#This Row],[Fecha Finalización]] -Tabla1[[#This Row],[Fecha de nac]])/365,0)))</f>
        <v/>
      </c>
      <c r="O335" s="163"/>
      <c r="P335" s="34"/>
      <c r="Q335" s="67"/>
      <c r="R335" s="67"/>
      <c r="S335" s="67"/>
      <c r="T335" s="67"/>
      <c r="U335" s="234" t="str">
        <f>IF(F335="","",Tabla1[[#This Row],[Fecha Inicio grupo]]+3*7-7)</f>
        <v/>
      </c>
      <c r="V335" s="235" t="str">
        <f>IF(F335="","",EDATE(Tabla1[[#This Row],[Fecha Inicio grupo]],3))</f>
        <v/>
      </c>
      <c r="W335" s="29"/>
      <c r="X335" s="29"/>
      <c r="Y335" s="72"/>
      <c r="Z335" s="72"/>
      <c r="AA335" s="72"/>
      <c r="AB335" s="72"/>
      <c r="AC335" s="72"/>
      <c r="AD335" s="72"/>
      <c r="AE335" s="72"/>
      <c r="AF335" s="72"/>
      <c r="AG335" s="72"/>
      <c r="AH335" s="72"/>
      <c r="AI335" s="72"/>
      <c r="AJ335" s="72"/>
      <c r="AK335" s="72"/>
      <c r="AL335" s="72"/>
      <c r="AM335" s="72"/>
      <c r="AN335" s="72"/>
      <c r="AO335" s="139"/>
      <c r="AP335" s="236" t="str">
        <f>IF(F335="","",IFERROR(VLOOKUP(SUBSTITUTE(SUBSTITUTE(Tabla1[[#This Row],[Uso Sistemas]],"T","P"),"N","F"),Parámetros!$M$2:$N$17,2,0),"Completar hasta 3ra sem. para evaluar a Probacionista"))</f>
        <v/>
      </c>
      <c r="AQ335" s="39"/>
      <c r="AR335" s="39"/>
      <c r="AS335" s="39"/>
      <c r="AT335" s="28"/>
      <c r="AU335" s="55"/>
      <c r="AV335" s="55"/>
      <c r="AW335" s="55"/>
      <c r="AX335" s="238" t="str">
        <f>IF(V335="","",EOMONTH(EDATE(Tabla1[[#This Row],[Fecha Finalización]],2),0))</f>
        <v/>
      </c>
      <c r="AY335" s="39"/>
      <c r="AZ335" s="239" t="str">
        <f>IF(V335="","",EOMONTH(EDATE(Tabla1[[#This Row],[Fecha Finalización]],3),0))</f>
        <v/>
      </c>
      <c r="BA335" s="39"/>
      <c r="BB335" s="39"/>
      <c r="BC335" s="229"/>
      <c r="BD335" s="227" t="str">
        <f>IF(F335="","",Tabla1[[#This Row],[sem 01]]&amp;Tabla1[[#This Row],[sem 02]]&amp;Tabla1[[#This Row],[sem 03]])</f>
        <v/>
      </c>
      <c r="BE335" s="228" t="str">
        <f>IF(TRIM(F335)="","",$B$1&amp;"-"&amp;SUBSTITUTE(Tabla1[[#This Row],[Mes Inscrito]]," ","")&amp;"-"&amp;SUBSTITUTE(Tabla1[[#This Row],[Dia de clases Inscrito]]," ","")&amp;"-"&amp;SUBSTITUTE(Tabla1[[#This Row],[Horario Inscrito]]," ","")&amp;"-"&amp;Tabla1[[#This Row],[Fecha Inicio grupo]])</f>
        <v/>
      </c>
      <c r="BF335" s="241" t="str">
        <f>IF(F335="","",Tabla1[[#This Row],[Curso]])</f>
        <v/>
      </c>
      <c r="BG335" s="242" t="str">
        <f>+IF(TRIM(F335)="","",$B$1&amp;"-"&amp;TRIM(Tabla1[[#This Row],[Mes Inscrito]])&amp;"-"&amp;TRIM(Tabla1[[#This Row],[Dia de clases Inscrito]])&amp;"-"&amp;TRIM(Tabla1[[#This Row],[Horario Inscrito]])&amp;"-"&amp;TRIM(Tabla1[[#This Row],[Fecha Inicio grupo]])&amp;"-"&amp;TRIM(Tabla1[[#This Row],[Tipo Incrito]]))</f>
        <v/>
      </c>
      <c r="BH335" s="299" t="str">
        <f>IF(F335="","",OR(IFERROR(SEARCH("CG",Tabla1[[#This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5" s="300" t="str">
        <f>IF(F335&lt;&gt;"",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5" s="300" t="str">
        <f>IF(F335&lt;&gt;"",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5" s="300" t="str">
        <f>IF(Tabla1[[#This Row],[Fecha Inicio grupo]]="","",IFERROR(VLOOKUP(Tabla1[[#This Row],[Mes de Alta como miembro]],Parámetros!$AM$2:$AN$16,2,0),"01/01/1900"))</f>
        <v/>
      </c>
    </row>
    <row r="336" spans="1:63" ht="14.45">
      <c r="A336" s="68">
        <v>329</v>
      </c>
      <c r="B336" s="29"/>
      <c r="C336" s="34"/>
      <c r="D336" s="42"/>
      <c r="E336" s="64"/>
      <c r="F336" s="45"/>
      <c r="G336" s="45"/>
      <c r="H336" s="158"/>
      <c r="I336" s="42"/>
      <c r="J336" s="28"/>
      <c r="K336" s="69"/>
      <c r="L336" s="68"/>
      <c r="M336" s="46"/>
      <c r="N336" s="232" t="str">
        <f ca="1">IF(Tabla1[[#This Row],[Fecha de nac]]="","",IF(Tabla1[[#This Row],[Fecha Finalización]] &gt;=TODAY(), DATEDIF(Tabla1[[#This Row],[Fecha de nac]],TODAY(),"y"), ROUNDDOWN((Tabla1[[#This Row],[Fecha Finalización]] -Tabla1[[#This Row],[Fecha de nac]])/365,0)))</f>
        <v/>
      </c>
      <c r="O336" s="163"/>
      <c r="P336" s="34"/>
      <c r="Q336" s="67"/>
      <c r="R336" s="67"/>
      <c r="S336" s="67"/>
      <c r="T336" s="67"/>
      <c r="U336" s="234" t="str">
        <f>IF(F336="","",Tabla1[[#This Row],[Fecha Inicio grupo]]+3*7-7)</f>
        <v/>
      </c>
      <c r="V336" s="235" t="str">
        <f>IF(F336="","",EDATE(Tabla1[[#This Row],[Fecha Inicio grupo]],3))</f>
        <v/>
      </c>
      <c r="W336" s="29"/>
      <c r="X336" s="29"/>
      <c r="Y336" s="72"/>
      <c r="Z336" s="72"/>
      <c r="AA336" s="72"/>
      <c r="AB336" s="72"/>
      <c r="AC336" s="72"/>
      <c r="AD336" s="72"/>
      <c r="AE336" s="72"/>
      <c r="AF336" s="72"/>
      <c r="AG336" s="72"/>
      <c r="AH336" s="72"/>
      <c r="AI336" s="72"/>
      <c r="AJ336" s="72"/>
      <c r="AK336" s="72"/>
      <c r="AL336" s="72"/>
      <c r="AM336" s="72"/>
      <c r="AN336" s="72"/>
      <c r="AO336" s="139"/>
      <c r="AP336" s="236" t="str">
        <f>IF(F336="","",IFERROR(VLOOKUP(SUBSTITUTE(SUBSTITUTE(Tabla1[[#This Row],[Uso Sistemas]],"T","P"),"N","F"),Parámetros!$M$2:$N$17,2,0),"Completar hasta 3ra sem. para evaluar a Probacionista"))</f>
        <v/>
      </c>
      <c r="AQ336" s="39"/>
      <c r="AR336" s="39"/>
      <c r="AS336" s="39"/>
      <c r="AT336" s="28"/>
      <c r="AU336" s="55"/>
      <c r="AV336" s="55"/>
      <c r="AW336" s="55"/>
      <c r="AX336" s="238" t="str">
        <f>IF(V336="","",EOMONTH(EDATE(Tabla1[[#This Row],[Fecha Finalización]],2),0))</f>
        <v/>
      </c>
      <c r="AY336" s="39"/>
      <c r="AZ336" s="239" t="str">
        <f>IF(V336="","",EOMONTH(EDATE(Tabla1[[#This Row],[Fecha Finalización]],3),0))</f>
        <v/>
      </c>
      <c r="BA336" s="39"/>
      <c r="BB336" s="39"/>
      <c r="BC336" s="229"/>
      <c r="BD336" s="227" t="str">
        <f>IF(F336="","",Tabla1[[#This Row],[sem 01]]&amp;Tabla1[[#This Row],[sem 02]]&amp;Tabla1[[#This Row],[sem 03]])</f>
        <v/>
      </c>
      <c r="BE336" s="228" t="str">
        <f>IF(TRIM(F336)="","",$B$1&amp;"-"&amp;SUBSTITUTE(Tabla1[[#This Row],[Mes Inscrito]]," ","")&amp;"-"&amp;SUBSTITUTE(Tabla1[[#This Row],[Dia de clases Inscrito]]," ","")&amp;"-"&amp;SUBSTITUTE(Tabla1[[#This Row],[Horario Inscrito]]," ","")&amp;"-"&amp;Tabla1[[#This Row],[Fecha Inicio grupo]])</f>
        <v/>
      </c>
      <c r="BF336" s="241" t="str">
        <f>IF(F336="","",Tabla1[[#This Row],[Curso]])</f>
        <v/>
      </c>
      <c r="BG336" s="242" t="str">
        <f>+IF(TRIM(F336)="","",$B$1&amp;"-"&amp;TRIM(Tabla1[[#This Row],[Mes Inscrito]])&amp;"-"&amp;TRIM(Tabla1[[#This Row],[Dia de clases Inscrito]])&amp;"-"&amp;TRIM(Tabla1[[#This Row],[Horario Inscrito]])&amp;"-"&amp;TRIM(Tabla1[[#This Row],[Fecha Inicio grupo]])&amp;"-"&amp;TRIM(Tabla1[[#This Row],[Tipo Incrito]]))</f>
        <v/>
      </c>
      <c r="BH336" s="299" t="str">
        <f>IF(F336="","",OR(IFERROR(SEARCH("CG",Tabla1[[#This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6" s="300" t="str">
        <f>IF(F336&lt;&gt;"",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6" s="300" t="str">
        <f>IF(F336&lt;&gt;"",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6" s="300" t="str">
        <f>IF(Tabla1[[#This Row],[Fecha Inicio grupo]]="","",IFERROR(VLOOKUP(Tabla1[[#This Row],[Mes de Alta como miembro]],Parámetros!$AM$2:$AN$16,2,0),"01/01/1900"))</f>
        <v/>
      </c>
    </row>
    <row r="337" spans="1:63" ht="14.45">
      <c r="A337" s="68">
        <v>330</v>
      </c>
      <c r="B337" s="29"/>
      <c r="C337" s="34"/>
      <c r="D337" s="42"/>
      <c r="E337" s="64"/>
      <c r="F337" s="45"/>
      <c r="G337" s="45"/>
      <c r="H337" s="158"/>
      <c r="I337" s="42"/>
      <c r="J337" s="28"/>
      <c r="K337" s="69"/>
      <c r="L337" s="68"/>
      <c r="M337" s="46"/>
      <c r="N337" s="232" t="str">
        <f ca="1">IF(Tabla1[[#This Row],[Fecha de nac]]="","",IF(Tabla1[[#This Row],[Fecha Finalización]] &gt;=TODAY(), DATEDIF(Tabla1[[#This Row],[Fecha de nac]],TODAY(),"y"), ROUNDDOWN((Tabla1[[#This Row],[Fecha Finalización]] -Tabla1[[#This Row],[Fecha de nac]])/365,0)))</f>
        <v/>
      </c>
      <c r="O337" s="163"/>
      <c r="P337" s="34"/>
      <c r="Q337" s="67"/>
      <c r="R337" s="67"/>
      <c r="S337" s="67"/>
      <c r="T337" s="67"/>
      <c r="U337" s="234" t="str">
        <f>IF(F337="","",Tabla1[[#This Row],[Fecha Inicio grupo]]+3*7-7)</f>
        <v/>
      </c>
      <c r="V337" s="235" t="str">
        <f>IF(F337="","",EDATE(Tabla1[[#This Row],[Fecha Inicio grupo]],3))</f>
        <v/>
      </c>
      <c r="W337" s="29"/>
      <c r="X337" s="29"/>
      <c r="Y337" s="72"/>
      <c r="Z337" s="72"/>
      <c r="AA337" s="72"/>
      <c r="AB337" s="72"/>
      <c r="AC337" s="72"/>
      <c r="AD337" s="72"/>
      <c r="AE337" s="72"/>
      <c r="AF337" s="72"/>
      <c r="AG337" s="72"/>
      <c r="AH337" s="72"/>
      <c r="AI337" s="72"/>
      <c r="AJ337" s="72"/>
      <c r="AK337" s="72"/>
      <c r="AL337" s="72"/>
      <c r="AM337" s="72"/>
      <c r="AN337" s="72"/>
      <c r="AO337" s="139"/>
      <c r="AP337" s="236" t="str">
        <f>IF(F337="","",IFERROR(VLOOKUP(SUBSTITUTE(SUBSTITUTE(Tabla1[[#This Row],[Uso Sistemas]],"T","P"),"N","F"),Parámetros!$M$2:$N$17,2,0),"Completar hasta 3ra sem. para evaluar a Probacionista"))</f>
        <v/>
      </c>
      <c r="AQ337" s="39"/>
      <c r="AR337" s="39"/>
      <c r="AS337" s="39"/>
      <c r="AT337" s="28"/>
      <c r="AU337" s="55"/>
      <c r="AV337" s="55"/>
      <c r="AW337" s="55"/>
      <c r="AX337" s="238" t="str">
        <f>IF(V337="","",EOMONTH(EDATE(Tabla1[[#This Row],[Fecha Finalización]],2),0))</f>
        <v/>
      </c>
      <c r="AY337" s="39"/>
      <c r="AZ337" s="239" t="str">
        <f>IF(V337="","",EOMONTH(EDATE(Tabla1[[#This Row],[Fecha Finalización]],3),0))</f>
        <v/>
      </c>
      <c r="BA337" s="39"/>
      <c r="BB337" s="39"/>
      <c r="BC337" s="229"/>
      <c r="BD337" s="227" t="str">
        <f>IF(F337="","",Tabla1[[#This Row],[sem 01]]&amp;Tabla1[[#This Row],[sem 02]]&amp;Tabla1[[#This Row],[sem 03]])</f>
        <v/>
      </c>
      <c r="BE337" s="228" t="str">
        <f>IF(TRIM(F337)="","",$B$1&amp;"-"&amp;SUBSTITUTE(Tabla1[[#This Row],[Mes Inscrito]]," ","")&amp;"-"&amp;SUBSTITUTE(Tabla1[[#This Row],[Dia de clases Inscrito]]," ","")&amp;"-"&amp;SUBSTITUTE(Tabla1[[#This Row],[Horario Inscrito]]," ","")&amp;"-"&amp;Tabla1[[#This Row],[Fecha Inicio grupo]])</f>
        <v/>
      </c>
      <c r="BF337" s="241" t="str">
        <f>IF(F337="","",Tabla1[[#This Row],[Curso]])</f>
        <v/>
      </c>
      <c r="BG337" s="242" t="str">
        <f>+IF(TRIM(F337)="","",$B$1&amp;"-"&amp;TRIM(Tabla1[[#This Row],[Mes Inscrito]])&amp;"-"&amp;TRIM(Tabla1[[#This Row],[Dia de clases Inscrito]])&amp;"-"&amp;TRIM(Tabla1[[#This Row],[Horario Inscrito]])&amp;"-"&amp;TRIM(Tabla1[[#This Row],[Fecha Inicio grupo]])&amp;"-"&amp;TRIM(Tabla1[[#This Row],[Tipo Incrito]]))</f>
        <v/>
      </c>
      <c r="BH337" s="299" t="str">
        <f>IF(F337="","",OR(IFERROR(SEARCH("CG",Tabla1[[#This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7" s="300" t="str">
        <f>IF(F337&lt;&gt;"",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7" s="300" t="str">
        <f>IF(F337&lt;&gt;"",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7" s="300" t="str">
        <f>IF(Tabla1[[#This Row],[Fecha Inicio grupo]]="","",IFERROR(VLOOKUP(Tabla1[[#This Row],[Mes de Alta como miembro]],Parámetros!$AM$2:$AN$16,2,0),"01/01/1900"))</f>
        <v/>
      </c>
    </row>
    <row r="338" spans="1:63" ht="14.45">
      <c r="A338" s="68">
        <v>331</v>
      </c>
      <c r="B338" s="29"/>
      <c r="C338" s="34"/>
      <c r="D338" s="42"/>
      <c r="E338" s="64"/>
      <c r="F338" s="45"/>
      <c r="G338" s="45"/>
      <c r="H338" s="158"/>
      <c r="I338" s="42"/>
      <c r="J338" s="28"/>
      <c r="K338" s="69"/>
      <c r="L338" s="68"/>
      <c r="M338" s="46"/>
      <c r="N338" s="232" t="str">
        <f ca="1">IF(Tabla1[[#This Row],[Fecha de nac]]="","",IF(Tabla1[[#This Row],[Fecha Finalización]] &gt;=TODAY(), DATEDIF(Tabla1[[#This Row],[Fecha de nac]],TODAY(),"y"), ROUNDDOWN((Tabla1[[#This Row],[Fecha Finalización]] -Tabla1[[#This Row],[Fecha de nac]])/365,0)))</f>
        <v/>
      </c>
      <c r="O338" s="163"/>
      <c r="P338" s="34"/>
      <c r="Q338" s="67"/>
      <c r="R338" s="67"/>
      <c r="S338" s="67"/>
      <c r="T338" s="67"/>
      <c r="U338" s="234" t="str">
        <f>IF(F338="","",Tabla1[[#This Row],[Fecha Inicio grupo]]+3*7-7)</f>
        <v/>
      </c>
      <c r="V338" s="235" t="str">
        <f>IF(F338="","",EDATE(Tabla1[[#This Row],[Fecha Inicio grupo]],3))</f>
        <v/>
      </c>
      <c r="W338" s="29"/>
      <c r="X338" s="29"/>
      <c r="Y338" s="72"/>
      <c r="Z338" s="72"/>
      <c r="AA338" s="72"/>
      <c r="AB338" s="72"/>
      <c r="AC338" s="72"/>
      <c r="AD338" s="72"/>
      <c r="AE338" s="72"/>
      <c r="AF338" s="72"/>
      <c r="AG338" s="72"/>
      <c r="AH338" s="72"/>
      <c r="AI338" s="72"/>
      <c r="AJ338" s="72"/>
      <c r="AK338" s="72"/>
      <c r="AL338" s="72"/>
      <c r="AM338" s="72"/>
      <c r="AN338" s="72"/>
      <c r="AO338" s="139"/>
      <c r="AP338" s="236" t="str">
        <f>IF(F338="","",IFERROR(VLOOKUP(SUBSTITUTE(SUBSTITUTE(Tabla1[[#This Row],[Uso Sistemas]],"T","P"),"N","F"),Parámetros!$M$2:$N$17,2,0),"Completar hasta 3ra sem. para evaluar a Probacionista"))</f>
        <v/>
      </c>
      <c r="AQ338" s="39"/>
      <c r="AR338" s="39"/>
      <c r="AS338" s="39"/>
      <c r="AT338" s="28"/>
      <c r="AU338" s="55"/>
      <c r="AV338" s="55"/>
      <c r="AW338" s="55"/>
      <c r="AX338" s="238" t="str">
        <f>IF(V338="","",EOMONTH(EDATE(Tabla1[[#This Row],[Fecha Finalización]],2),0))</f>
        <v/>
      </c>
      <c r="AY338" s="39"/>
      <c r="AZ338" s="239" t="str">
        <f>IF(V338="","",EOMONTH(EDATE(Tabla1[[#This Row],[Fecha Finalización]],3),0))</f>
        <v/>
      </c>
      <c r="BA338" s="39"/>
      <c r="BB338" s="39"/>
      <c r="BC338" s="229"/>
      <c r="BD338" s="227" t="str">
        <f>IF(F338="","",Tabla1[[#This Row],[sem 01]]&amp;Tabla1[[#This Row],[sem 02]]&amp;Tabla1[[#This Row],[sem 03]])</f>
        <v/>
      </c>
      <c r="BE338" s="228" t="str">
        <f>IF(TRIM(F338)="","",$B$1&amp;"-"&amp;SUBSTITUTE(Tabla1[[#This Row],[Mes Inscrito]]," ","")&amp;"-"&amp;SUBSTITUTE(Tabla1[[#This Row],[Dia de clases Inscrito]]," ","")&amp;"-"&amp;SUBSTITUTE(Tabla1[[#This Row],[Horario Inscrito]]," ","")&amp;"-"&amp;Tabla1[[#This Row],[Fecha Inicio grupo]])</f>
        <v/>
      </c>
      <c r="BF338" s="241" t="str">
        <f>IF(F338="","",Tabla1[[#This Row],[Curso]])</f>
        <v/>
      </c>
      <c r="BG338" s="242" t="str">
        <f>+IF(TRIM(F338)="","",$B$1&amp;"-"&amp;TRIM(Tabla1[[#This Row],[Mes Inscrito]])&amp;"-"&amp;TRIM(Tabla1[[#This Row],[Dia de clases Inscrito]])&amp;"-"&amp;TRIM(Tabla1[[#This Row],[Horario Inscrito]])&amp;"-"&amp;TRIM(Tabla1[[#This Row],[Fecha Inicio grupo]])&amp;"-"&amp;TRIM(Tabla1[[#This Row],[Tipo Incrito]]))</f>
        <v/>
      </c>
      <c r="BH338" s="299" t="str">
        <f>IF(F338="","",OR(IFERROR(SEARCH("CG",Tabla1[[#This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8" s="300" t="str">
        <f>IF(F338&lt;&gt;"",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8" s="300" t="str">
        <f>IF(F338&lt;&gt;"",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8" s="300" t="str">
        <f>IF(Tabla1[[#This Row],[Fecha Inicio grupo]]="","",IFERROR(VLOOKUP(Tabla1[[#This Row],[Mes de Alta como miembro]],Parámetros!$AM$2:$AN$16,2,0),"01/01/1900"))</f>
        <v/>
      </c>
    </row>
    <row r="339" spans="1:63" ht="14.45">
      <c r="A339" s="68">
        <v>332</v>
      </c>
      <c r="B339" s="29"/>
      <c r="C339" s="34"/>
      <c r="D339" s="42"/>
      <c r="E339" s="64"/>
      <c r="F339" s="45"/>
      <c r="G339" s="45"/>
      <c r="H339" s="158"/>
      <c r="I339" s="42"/>
      <c r="J339" s="28"/>
      <c r="K339" s="69"/>
      <c r="L339" s="68"/>
      <c r="M339" s="46"/>
      <c r="N339" s="232" t="str">
        <f ca="1">IF(Tabla1[[#This Row],[Fecha de nac]]="","",IF(Tabla1[[#This Row],[Fecha Finalización]] &gt;=TODAY(), DATEDIF(Tabla1[[#This Row],[Fecha de nac]],TODAY(),"y"), ROUNDDOWN((Tabla1[[#This Row],[Fecha Finalización]] -Tabla1[[#This Row],[Fecha de nac]])/365,0)))</f>
        <v/>
      </c>
      <c r="O339" s="163"/>
      <c r="P339" s="34"/>
      <c r="Q339" s="67"/>
      <c r="R339" s="67"/>
      <c r="S339" s="67"/>
      <c r="T339" s="67"/>
      <c r="U339" s="234" t="str">
        <f>IF(F339="","",Tabla1[[#This Row],[Fecha Inicio grupo]]+3*7-7)</f>
        <v/>
      </c>
      <c r="V339" s="235" t="str">
        <f>IF(F339="","",EDATE(Tabla1[[#This Row],[Fecha Inicio grupo]],3))</f>
        <v/>
      </c>
      <c r="W339" s="29"/>
      <c r="X339" s="29"/>
      <c r="Y339" s="72"/>
      <c r="Z339" s="72"/>
      <c r="AA339" s="72"/>
      <c r="AB339" s="72"/>
      <c r="AC339" s="72"/>
      <c r="AD339" s="72"/>
      <c r="AE339" s="72"/>
      <c r="AF339" s="72"/>
      <c r="AG339" s="72"/>
      <c r="AH339" s="72"/>
      <c r="AI339" s="72"/>
      <c r="AJ339" s="72"/>
      <c r="AK339" s="72"/>
      <c r="AL339" s="72"/>
      <c r="AM339" s="72"/>
      <c r="AN339" s="72"/>
      <c r="AO339" s="139"/>
      <c r="AP339" s="236" t="str">
        <f>IF(F339="","",IFERROR(VLOOKUP(SUBSTITUTE(SUBSTITUTE(Tabla1[[#This Row],[Uso Sistemas]],"T","P"),"N","F"),Parámetros!$M$2:$N$17,2,0),"Completar hasta 3ra sem. para evaluar a Probacionista"))</f>
        <v/>
      </c>
      <c r="AQ339" s="39"/>
      <c r="AR339" s="39"/>
      <c r="AS339" s="39"/>
      <c r="AT339" s="28"/>
      <c r="AU339" s="55"/>
      <c r="AV339" s="55"/>
      <c r="AW339" s="55"/>
      <c r="AX339" s="238" t="str">
        <f>IF(V339="","",EOMONTH(EDATE(Tabla1[[#This Row],[Fecha Finalización]],2),0))</f>
        <v/>
      </c>
      <c r="AY339" s="39"/>
      <c r="AZ339" s="239" t="str">
        <f>IF(V339="","",EOMONTH(EDATE(Tabla1[[#This Row],[Fecha Finalización]],3),0))</f>
        <v/>
      </c>
      <c r="BA339" s="39"/>
      <c r="BB339" s="39"/>
      <c r="BC339" s="229"/>
      <c r="BD339" s="227" t="str">
        <f>IF(F339="","",Tabla1[[#This Row],[sem 01]]&amp;Tabla1[[#This Row],[sem 02]]&amp;Tabla1[[#This Row],[sem 03]])</f>
        <v/>
      </c>
      <c r="BE339" s="228" t="str">
        <f>IF(TRIM(F339)="","",$B$1&amp;"-"&amp;SUBSTITUTE(Tabla1[[#This Row],[Mes Inscrito]]," ","")&amp;"-"&amp;SUBSTITUTE(Tabla1[[#This Row],[Dia de clases Inscrito]]," ","")&amp;"-"&amp;SUBSTITUTE(Tabla1[[#This Row],[Horario Inscrito]]," ","")&amp;"-"&amp;Tabla1[[#This Row],[Fecha Inicio grupo]])</f>
        <v/>
      </c>
      <c r="BF339" s="241" t="str">
        <f>IF(F339="","",Tabla1[[#This Row],[Curso]])</f>
        <v/>
      </c>
      <c r="BG339" s="242" t="str">
        <f>+IF(TRIM(F339)="","",$B$1&amp;"-"&amp;TRIM(Tabla1[[#This Row],[Mes Inscrito]])&amp;"-"&amp;TRIM(Tabla1[[#This Row],[Dia de clases Inscrito]])&amp;"-"&amp;TRIM(Tabla1[[#This Row],[Horario Inscrito]])&amp;"-"&amp;TRIM(Tabla1[[#This Row],[Fecha Inicio grupo]])&amp;"-"&amp;TRIM(Tabla1[[#This Row],[Tipo Incrito]]))</f>
        <v/>
      </c>
      <c r="BH339" s="299" t="str">
        <f>IF(F339="","",OR(IFERROR(SEARCH("CG",Tabla1[[#This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9" s="300" t="str">
        <f>IF(F339&lt;&gt;"",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9" s="300" t="str">
        <f>IF(F339&lt;&gt;"",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9" s="300" t="str">
        <f>IF(Tabla1[[#This Row],[Fecha Inicio grupo]]="","",IFERROR(VLOOKUP(Tabla1[[#This Row],[Mes de Alta como miembro]],Parámetros!$AM$2:$AN$16,2,0),"01/01/1900"))</f>
        <v/>
      </c>
    </row>
    <row r="340" spans="1:63" ht="14.45">
      <c r="A340" s="68">
        <v>333</v>
      </c>
      <c r="B340" s="29"/>
      <c r="C340" s="34"/>
      <c r="D340" s="42"/>
      <c r="E340" s="64"/>
      <c r="F340" s="45"/>
      <c r="G340" s="45"/>
      <c r="H340" s="158"/>
      <c r="I340" s="42"/>
      <c r="J340" s="28"/>
      <c r="K340" s="69"/>
      <c r="L340" s="68"/>
      <c r="M340" s="46"/>
      <c r="N340" s="232" t="str">
        <f ca="1">IF(Tabla1[[#This Row],[Fecha de nac]]="","",IF(Tabla1[[#This Row],[Fecha Finalización]] &gt;=TODAY(), DATEDIF(Tabla1[[#This Row],[Fecha de nac]],TODAY(),"y"), ROUNDDOWN((Tabla1[[#This Row],[Fecha Finalización]] -Tabla1[[#This Row],[Fecha de nac]])/365,0)))</f>
        <v/>
      </c>
      <c r="O340" s="163"/>
      <c r="P340" s="34"/>
      <c r="Q340" s="67"/>
      <c r="R340" s="67"/>
      <c r="S340" s="67"/>
      <c r="T340" s="67"/>
      <c r="U340" s="234" t="str">
        <f>IF(F340="","",Tabla1[[#This Row],[Fecha Inicio grupo]]+3*7-7)</f>
        <v/>
      </c>
      <c r="V340" s="235" t="str">
        <f>IF(F340="","",EDATE(Tabla1[[#This Row],[Fecha Inicio grupo]],3))</f>
        <v/>
      </c>
      <c r="W340" s="29"/>
      <c r="X340" s="29"/>
      <c r="Y340" s="72"/>
      <c r="Z340" s="72"/>
      <c r="AA340" s="72"/>
      <c r="AB340" s="72"/>
      <c r="AC340" s="72"/>
      <c r="AD340" s="72"/>
      <c r="AE340" s="72"/>
      <c r="AF340" s="72"/>
      <c r="AG340" s="72"/>
      <c r="AH340" s="72"/>
      <c r="AI340" s="72"/>
      <c r="AJ340" s="72"/>
      <c r="AK340" s="72"/>
      <c r="AL340" s="72"/>
      <c r="AM340" s="72"/>
      <c r="AN340" s="72"/>
      <c r="AO340" s="139"/>
      <c r="AP340" s="236" t="str">
        <f>IF(F340="","",IFERROR(VLOOKUP(SUBSTITUTE(SUBSTITUTE(Tabla1[[#This Row],[Uso Sistemas]],"T","P"),"N","F"),Parámetros!$M$2:$N$17,2,0),"Completar hasta 3ra sem. para evaluar a Probacionista"))</f>
        <v/>
      </c>
      <c r="AQ340" s="39"/>
      <c r="AR340" s="39"/>
      <c r="AS340" s="39"/>
      <c r="AT340" s="28"/>
      <c r="AU340" s="55"/>
      <c r="AV340" s="55"/>
      <c r="AW340" s="55"/>
      <c r="AX340" s="238" t="str">
        <f>IF(V340="","",EOMONTH(EDATE(Tabla1[[#This Row],[Fecha Finalización]],2),0))</f>
        <v/>
      </c>
      <c r="AY340" s="39"/>
      <c r="AZ340" s="239" t="str">
        <f>IF(V340="","",EOMONTH(EDATE(Tabla1[[#This Row],[Fecha Finalización]],3),0))</f>
        <v/>
      </c>
      <c r="BA340" s="39"/>
      <c r="BB340" s="39"/>
      <c r="BC340" s="229"/>
      <c r="BD340" s="227" t="str">
        <f>IF(F340="","",Tabla1[[#This Row],[sem 01]]&amp;Tabla1[[#This Row],[sem 02]]&amp;Tabla1[[#This Row],[sem 03]])</f>
        <v/>
      </c>
      <c r="BE340" s="228" t="str">
        <f>IF(TRIM(F340)="","",$B$1&amp;"-"&amp;SUBSTITUTE(Tabla1[[#This Row],[Mes Inscrito]]," ","")&amp;"-"&amp;SUBSTITUTE(Tabla1[[#This Row],[Dia de clases Inscrito]]," ","")&amp;"-"&amp;SUBSTITUTE(Tabla1[[#This Row],[Horario Inscrito]]," ","")&amp;"-"&amp;Tabla1[[#This Row],[Fecha Inicio grupo]])</f>
        <v/>
      </c>
      <c r="BF340" s="241" t="str">
        <f>IF(F340="","",Tabla1[[#This Row],[Curso]])</f>
        <v/>
      </c>
      <c r="BG340" s="242" t="str">
        <f>+IF(TRIM(F340)="","",$B$1&amp;"-"&amp;TRIM(Tabla1[[#This Row],[Mes Inscrito]])&amp;"-"&amp;TRIM(Tabla1[[#This Row],[Dia de clases Inscrito]])&amp;"-"&amp;TRIM(Tabla1[[#This Row],[Horario Inscrito]])&amp;"-"&amp;TRIM(Tabla1[[#This Row],[Fecha Inicio grupo]])&amp;"-"&amp;TRIM(Tabla1[[#This Row],[Tipo Incrito]]))</f>
        <v/>
      </c>
      <c r="BH340" s="299" t="str">
        <f>IF(F340="","",OR(IFERROR(SEARCH("CG",Tabla1[[#This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0" s="300" t="str">
        <f>IF(F340&lt;&gt;"",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0" s="300" t="str">
        <f>IF(F340&lt;&gt;"",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0" s="300" t="str">
        <f>IF(Tabla1[[#This Row],[Fecha Inicio grupo]]="","",IFERROR(VLOOKUP(Tabla1[[#This Row],[Mes de Alta como miembro]],Parámetros!$AM$2:$AN$16,2,0),"01/01/1900"))</f>
        <v/>
      </c>
    </row>
    <row r="341" spans="1:63" ht="14.45">
      <c r="A341" s="68">
        <v>334</v>
      </c>
      <c r="B341" s="29"/>
      <c r="C341" s="34"/>
      <c r="D341" s="42"/>
      <c r="E341" s="64"/>
      <c r="F341" s="45"/>
      <c r="G341" s="45"/>
      <c r="H341" s="158"/>
      <c r="I341" s="42"/>
      <c r="J341" s="28"/>
      <c r="K341" s="69"/>
      <c r="L341" s="68"/>
      <c r="M341" s="46"/>
      <c r="N341" s="232" t="str">
        <f ca="1">IF(Tabla1[[#This Row],[Fecha de nac]]="","",IF(Tabla1[[#This Row],[Fecha Finalización]] &gt;=TODAY(), DATEDIF(Tabla1[[#This Row],[Fecha de nac]],TODAY(),"y"), ROUNDDOWN((Tabla1[[#This Row],[Fecha Finalización]] -Tabla1[[#This Row],[Fecha de nac]])/365,0)))</f>
        <v/>
      </c>
      <c r="O341" s="163"/>
      <c r="P341" s="34"/>
      <c r="Q341" s="67"/>
      <c r="R341" s="67"/>
      <c r="S341" s="67"/>
      <c r="T341" s="67"/>
      <c r="U341" s="234" t="str">
        <f>IF(F341="","",Tabla1[[#This Row],[Fecha Inicio grupo]]+3*7-7)</f>
        <v/>
      </c>
      <c r="V341" s="235" t="str">
        <f>IF(F341="","",EDATE(Tabla1[[#This Row],[Fecha Inicio grupo]],3))</f>
        <v/>
      </c>
      <c r="W341" s="29"/>
      <c r="X341" s="29"/>
      <c r="Y341" s="72"/>
      <c r="Z341" s="72"/>
      <c r="AA341" s="72"/>
      <c r="AB341" s="72"/>
      <c r="AC341" s="72"/>
      <c r="AD341" s="72"/>
      <c r="AE341" s="72"/>
      <c r="AF341" s="72"/>
      <c r="AG341" s="72"/>
      <c r="AH341" s="72"/>
      <c r="AI341" s="72"/>
      <c r="AJ341" s="72"/>
      <c r="AK341" s="72"/>
      <c r="AL341" s="72"/>
      <c r="AM341" s="72"/>
      <c r="AN341" s="72"/>
      <c r="AO341" s="139"/>
      <c r="AP341" s="236" t="str">
        <f>IF(F341="","",IFERROR(VLOOKUP(SUBSTITUTE(SUBSTITUTE(Tabla1[[#This Row],[Uso Sistemas]],"T","P"),"N","F"),Parámetros!$M$2:$N$17,2,0),"Completar hasta 3ra sem. para evaluar a Probacionista"))</f>
        <v/>
      </c>
      <c r="AQ341" s="39"/>
      <c r="AR341" s="39"/>
      <c r="AS341" s="39"/>
      <c r="AT341" s="28"/>
      <c r="AU341" s="55"/>
      <c r="AV341" s="55"/>
      <c r="AW341" s="55"/>
      <c r="AX341" s="238" t="str">
        <f>IF(V341="","",EOMONTH(EDATE(Tabla1[[#This Row],[Fecha Finalización]],2),0))</f>
        <v/>
      </c>
      <c r="AY341" s="39"/>
      <c r="AZ341" s="239" t="str">
        <f>IF(V341="","",EOMONTH(EDATE(Tabla1[[#This Row],[Fecha Finalización]],3),0))</f>
        <v/>
      </c>
      <c r="BA341" s="39"/>
      <c r="BB341" s="39"/>
      <c r="BC341" s="229"/>
      <c r="BD341" s="227" t="str">
        <f>IF(F341="","",Tabla1[[#This Row],[sem 01]]&amp;Tabla1[[#This Row],[sem 02]]&amp;Tabla1[[#This Row],[sem 03]])</f>
        <v/>
      </c>
      <c r="BE341" s="228" t="str">
        <f>IF(TRIM(F341)="","",$B$1&amp;"-"&amp;SUBSTITUTE(Tabla1[[#This Row],[Mes Inscrito]]," ","")&amp;"-"&amp;SUBSTITUTE(Tabla1[[#This Row],[Dia de clases Inscrito]]," ","")&amp;"-"&amp;SUBSTITUTE(Tabla1[[#This Row],[Horario Inscrito]]," ","")&amp;"-"&amp;Tabla1[[#This Row],[Fecha Inicio grupo]])</f>
        <v/>
      </c>
      <c r="BF341" s="241" t="str">
        <f>IF(F341="","",Tabla1[[#This Row],[Curso]])</f>
        <v/>
      </c>
      <c r="BG341" s="242" t="str">
        <f>+IF(TRIM(F341)="","",$B$1&amp;"-"&amp;TRIM(Tabla1[[#This Row],[Mes Inscrito]])&amp;"-"&amp;TRIM(Tabla1[[#This Row],[Dia de clases Inscrito]])&amp;"-"&amp;TRIM(Tabla1[[#This Row],[Horario Inscrito]])&amp;"-"&amp;TRIM(Tabla1[[#This Row],[Fecha Inicio grupo]])&amp;"-"&amp;TRIM(Tabla1[[#This Row],[Tipo Incrito]]))</f>
        <v/>
      </c>
      <c r="BH341" s="299" t="str">
        <f>IF(F341="","",OR(IFERROR(SEARCH("CG",Tabla1[[#This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1" s="300" t="str">
        <f>IF(F341&lt;&gt;"",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1" s="300" t="str">
        <f>IF(F341&lt;&gt;"",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1" s="300" t="str">
        <f>IF(Tabla1[[#This Row],[Fecha Inicio grupo]]="","",IFERROR(VLOOKUP(Tabla1[[#This Row],[Mes de Alta como miembro]],Parámetros!$AM$2:$AN$16,2,0),"01/01/1900"))</f>
        <v/>
      </c>
    </row>
    <row r="342" spans="1:63" ht="14.45">
      <c r="A342" s="68">
        <v>335</v>
      </c>
      <c r="B342" s="29"/>
      <c r="C342" s="34"/>
      <c r="D342" s="42"/>
      <c r="E342" s="64"/>
      <c r="F342" s="45"/>
      <c r="G342" s="45"/>
      <c r="H342" s="158"/>
      <c r="I342" s="42"/>
      <c r="J342" s="28"/>
      <c r="K342" s="69"/>
      <c r="L342" s="68"/>
      <c r="M342" s="46"/>
      <c r="N342" s="232" t="str">
        <f ca="1">IF(Tabla1[[#This Row],[Fecha de nac]]="","",IF(Tabla1[[#This Row],[Fecha Finalización]] &gt;=TODAY(), DATEDIF(Tabla1[[#This Row],[Fecha de nac]],TODAY(),"y"), ROUNDDOWN((Tabla1[[#This Row],[Fecha Finalización]] -Tabla1[[#This Row],[Fecha de nac]])/365,0)))</f>
        <v/>
      </c>
      <c r="O342" s="163"/>
      <c r="P342" s="34"/>
      <c r="Q342" s="67"/>
      <c r="R342" s="67"/>
      <c r="S342" s="67"/>
      <c r="T342" s="67"/>
      <c r="U342" s="234" t="str">
        <f>IF(F342="","",Tabla1[[#This Row],[Fecha Inicio grupo]]+3*7-7)</f>
        <v/>
      </c>
      <c r="V342" s="235" t="str">
        <f>IF(F342="","",EDATE(Tabla1[[#This Row],[Fecha Inicio grupo]],3))</f>
        <v/>
      </c>
      <c r="W342" s="29"/>
      <c r="X342" s="29"/>
      <c r="Y342" s="72"/>
      <c r="Z342" s="72"/>
      <c r="AA342" s="72"/>
      <c r="AB342" s="72"/>
      <c r="AC342" s="72"/>
      <c r="AD342" s="72"/>
      <c r="AE342" s="72"/>
      <c r="AF342" s="72"/>
      <c r="AG342" s="72"/>
      <c r="AH342" s="72"/>
      <c r="AI342" s="72"/>
      <c r="AJ342" s="72"/>
      <c r="AK342" s="72"/>
      <c r="AL342" s="72"/>
      <c r="AM342" s="72"/>
      <c r="AN342" s="72"/>
      <c r="AO342" s="139"/>
      <c r="AP342" s="236" t="str">
        <f>IF(F342="","",IFERROR(VLOOKUP(SUBSTITUTE(SUBSTITUTE(Tabla1[[#This Row],[Uso Sistemas]],"T","P"),"N","F"),Parámetros!$M$2:$N$17,2,0),"Completar hasta 3ra sem. para evaluar a Probacionista"))</f>
        <v/>
      </c>
      <c r="AQ342" s="39"/>
      <c r="AR342" s="39"/>
      <c r="AS342" s="39"/>
      <c r="AT342" s="28"/>
      <c r="AU342" s="55"/>
      <c r="AV342" s="55"/>
      <c r="AW342" s="55"/>
      <c r="AX342" s="238" t="str">
        <f>IF(V342="","",EOMONTH(EDATE(Tabla1[[#This Row],[Fecha Finalización]],2),0))</f>
        <v/>
      </c>
      <c r="AY342" s="39"/>
      <c r="AZ342" s="239" t="str">
        <f>IF(V342="","",EOMONTH(EDATE(Tabla1[[#This Row],[Fecha Finalización]],3),0))</f>
        <v/>
      </c>
      <c r="BA342" s="39"/>
      <c r="BB342" s="39"/>
      <c r="BC342" s="229"/>
      <c r="BD342" s="227" t="str">
        <f>IF(F342="","",Tabla1[[#This Row],[sem 01]]&amp;Tabla1[[#This Row],[sem 02]]&amp;Tabla1[[#This Row],[sem 03]])</f>
        <v/>
      </c>
      <c r="BE342" s="228" t="str">
        <f>IF(TRIM(F342)="","",$B$1&amp;"-"&amp;SUBSTITUTE(Tabla1[[#This Row],[Mes Inscrito]]," ","")&amp;"-"&amp;SUBSTITUTE(Tabla1[[#This Row],[Dia de clases Inscrito]]," ","")&amp;"-"&amp;SUBSTITUTE(Tabla1[[#This Row],[Horario Inscrito]]," ","")&amp;"-"&amp;Tabla1[[#This Row],[Fecha Inicio grupo]])</f>
        <v/>
      </c>
      <c r="BF342" s="241" t="str">
        <f>IF(F342="","",Tabla1[[#This Row],[Curso]])</f>
        <v/>
      </c>
      <c r="BG342" s="242" t="str">
        <f>+IF(TRIM(F342)="","",$B$1&amp;"-"&amp;TRIM(Tabla1[[#This Row],[Mes Inscrito]])&amp;"-"&amp;TRIM(Tabla1[[#This Row],[Dia de clases Inscrito]])&amp;"-"&amp;TRIM(Tabla1[[#This Row],[Horario Inscrito]])&amp;"-"&amp;TRIM(Tabla1[[#This Row],[Fecha Inicio grupo]])&amp;"-"&amp;TRIM(Tabla1[[#This Row],[Tipo Incrito]]))</f>
        <v/>
      </c>
      <c r="BH342" s="299" t="str">
        <f>IF(F342="","",OR(IFERROR(SEARCH("CG",Tabla1[[#This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2" s="300" t="str">
        <f>IF(F342&lt;&gt;"",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2" s="300" t="str">
        <f>IF(F342&lt;&gt;"",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2" s="300" t="str">
        <f>IF(Tabla1[[#This Row],[Fecha Inicio grupo]]="","",IFERROR(VLOOKUP(Tabla1[[#This Row],[Mes de Alta como miembro]],Parámetros!$AM$2:$AN$16,2,0),"01/01/1900"))</f>
        <v/>
      </c>
    </row>
    <row r="343" spans="1:63" ht="14.45">
      <c r="A343" s="68">
        <v>336</v>
      </c>
      <c r="B343" s="29"/>
      <c r="C343" s="34"/>
      <c r="D343" s="42"/>
      <c r="E343" s="64"/>
      <c r="F343" s="45"/>
      <c r="G343" s="45"/>
      <c r="H343" s="158"/>
      <c r="I343" s="42"/>
      <c r="J343" s="28"/>
      <c r="K343" s="69"/>
      <c r="L343" s="68"/>
      <c r="M343" s="46"/>
      <c r="N343" s="232" t="str">
        <f ca="1">IF(Tabla1[[#This Row],[Fecha de nac]]="","",IF(Tabla1[[#This Row],[Fecha Finalización]] &gt;=TODAY(), DATEDIF(Tabla1[[#This Row],[Fecha de nac]],TODAY(),"y"), ROUNDDOWN((Tabla1[[#This Row],[Fecha Finalización]] -Tabla1[[#This Row],[Fecha de nac]])/365,0)))</f>
        <v/>
      </c>
      <c r="O343" s="163"/>
      <c r="P343" s="34"/>
      <c r="Q343" s="67"/>
      <c r="R343" s="67"/>
      <c r="S343" s="67"/>
      <c r="T343" s="67"/>
      <c r="U343" s="234" t="str">
        <f>IF(F343="","",Tabla1[[#This Row],[Fecha Inicio grupo]]+3*7-7)</f>
        <v/>
      </c>
      <c r="V343" s="235" t="str">
        <f>IF(F343="","",EDATE(Tabla1[[#This Row],[Fecha Inicio grupo]],3))</f>
        <v/>
      </c>
      <c r="W343" s="29"/>
      <c r="X343" s="29"/>
      <c r="Y343" s="72"/>
      <c r="Z343" s="72"/>
      <c r="AA343" s="72"/>
      <c r="AB343" s="72"/>
      <c r="AC343" s="72"/>
      <c r="AD343" s="72"/>
      <c r="AE343" s="72"/>
      <c r="AF343" s="72"/>
      <c r="AG343" s="72"/>
      <c r="AH343" s="72"/>
      <c r="AI343" s="72"/>
      <c r="AJ343" s="72"/>
      <c r="AK343" s="72"/>
      <c r="AL343" s="72"/>
      <c r="AM343" s="72"/>
      <c r="AN343" s="72"/>
      <c r="AO343" s="139"/>
      <c r="AP343" s="236" t="str">
        <f>IF(F343="","",IFERROR(VLOOKUP(SUBSTITUTE(SUBSTITUTE(Tabla1[[#This Row],[Uso Sistemas]],"T","P"),"N","F"),Parámetros!$M$2:$N$17,2,0),"Completar hasta 3ra sem. para evaluar a Probacionista"))</f>
        <v/>
      </c>
      <c r="AQ343" s="39"/>
      <c r="AR343" s="39"/>
      <c r="AS343" s="39"/>
      <c r="AT343" s="28"/>
      <c r="AU343" s="55"/>
      <c r="AV343" s="55"/>
      <c r="AW343" s="55"/>
      <c r="AX343" s="238" t="str">
        <f>IF(V343="","",EOMONTH(EDATE(Tabla1[[#This Row],[Fecha Finalización]],2),0))</f>
        <v/>
      </c>
      <c r="AY343" s="39"/>
      <c r="AZ343" s="239" t="str">
        <f>IF(V343="","",EOMONTH(EDATE(Tabla1[[#This Row],[Fecha Finalización]],3),0))</f>
        <v/>
      </c>
      <c r="BA343" s="39"/>
      <c r="BB343" s="39"/>
      <c r="BC343" s="229"/>
      <c r="BD343" s="227" t="str">
        <f>IF(F343="","",Tabla1[[#This Row],[sem 01]]&amp;Tabla1[[#This Row],[sem 02]]&amp;Tabla1[[#This Row],[sem 03]])</f>
        <v/>
      </c>
      <c r="BE343" s="228" t="str">
        <f>IF(TRIM(F343)="","",$B$1&amp;"-"&amp;SUBSTITUTE(Tabla1[[#This Row],[Mes Inscrito]]," ","")&amp;"-"&amp;SUBSTITUTE(Tabla1[[#This Row],[Dia de clases Inscrito]]," ","")&amp;"-"&amp;SUBSTITUTE(Tabla1[[#This Row],[Horario Inscrito]]," ","")&amp;"-"&amp;Tabla1[[#This Row],[Fecha Inicio grupo]])</f>
        <v/>
      </c>
      <c r="BF343" s="241" t="str">
        <f>IF(F343="","",Tabla1[[#This Row],[Curso]])</f>
        <v/>
      </c>
      <c r="BG343" s="242" t="str">
        <f>+IF(TRIM(F343)="","",$B$1&amp;"-"&amp;TRIM(Tabla1[[#This Row],[Mes Inscrito]])&amp;"-"&amp;TRIM(Tabla1[[#This Row],[Dia de clases Inscrito]])&amp;"-"&amp;TRIM(Tabla1[[#This Row],[Horario Inscrito]])&amp;"-"&amp;TRIM(Tabla1[[#This Row],[Fecha Inicio grupo]])&amp;"-"&amp;TRIM(Tabla1[[#This Row],[Tipo Incrito]]))</f>
        <v/>
      </c>
      <c r="BH343" s="299" t="str">
        <f>IF(F343="","",OR(IFERROR(SEARCH("CG",Tabla1[[#This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3" s="300" t="str">
        <f>IF(F343&lt;&gt;"",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3" s="300" t="str">
        <f>IF(F343&lt;&gt;"",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3" s="300" t="str">
        <f>IF(Tabla1[[#This Row],[Fecha Inicio grupo]]="","",IFERROR(VLOOKUP(Tabla1[[#This Row],[Mes de Alta como miembro]],Parámetros!$AM$2:$AN$16,2,0),"01/01/1900"))</f>
        <v/>
      </c>
    </row>
    <row r="344" spans="1:63" ht="14.45">
      <c r="A344" s="68">
        <v>337</v>
      </c>
      <c r="B344" s="29"/>
      <c r="C344" s="34"/>
      <c r="D344" s="42"/>
      <c r="E344" s="64"/>
      <c r="F344" s="45"/>
      <c r="G344" s="45"/>
      <c r="H344" s="158"/>
      <c r="I344" s="42"/>
      <c r="J344" s="28"/>
      <c r="K344" s="69"/>
      <c r="L344" s="68"/>
      <c r="M344" s="46"/>
      <c r="N344" s="232" t="str">
        <f ca="1">IF(Tabla1[[#This Row],[Fecha de nac]]="","",IF(Tabla1[[#This Row],[Fecha Finalización]] &gt;=TODAY(), DATEDIF(Tabla1[[#This Row],[Fecha de nac]],TODAY(),"y"), ROUNDDOWN((Tabla1[[#This Row],[Fecha Finalización]] -Tabla1[[#This Row],[Fecha de nac]])/365,0)))</f>
        <v/>
      </c>
      <c r="O344" s="163"/>
      <c r="P344" s="34"/>
      <c r="Q344" s="67"/>
      <c r="R344" s="67"/>
      <c r="S344" s="67"/>
      <c r="T344" s="67"/>
      <c r="U344" s="234" t="str">
        <f>IF(F344="","",Tabla1[[#This Row],[Fecha Inicio grupo]]+3*7-7)</f>
        <v/>
      </c>
      <c r="V344" s="235" t="str">
        <f>IF(F344="","",EDATE(Tabla1[[#This Row],[Fecha Inicio grupo]],3))</f>
        <v/>
      </c>
      <c r="W344" s="29"/>
      <c r="X344" s="29"/>
      <c r="Y344" s="72"/>
      <c r="Z344" s="72"/>
      <c r="AA344" s="72"/>
      <c r="AB344" s="72"/>
      <c r="AC344" s="72"/>
      <c r="AD344" s="72"/>
      <c r="AE344" s="72"/>
      <c r="AF344" s="72"/>
      <c r="AG344" s="72"/>
      <c r="AH344" s="72"/>
      <c r="AI344" s="72"/>
      <c r="AJ344" s="72"/>
      <c r="AK344" s="72"/>
      <c r="AL344" s="72"/>
      <c r="AM344" s="72"/>
      <c r="AN344" s="72"/>
      <c r="AO344" s="139"/>
      <c r="AP344" s="236" t="str">
        <f>IF(F344="","",IFERROR(VLOOKUP(SUBSTITUTE(SUBSTITUTE(Tabla1[[#This Row],[Uso Sistemas]],"T","P"),"N","F"),Parámetros!$M$2:$N$17,2,0),"Completar hasta 3ra sem. para evaluar a Probacionista"))</f>
        <v/>
      </c>
      <c r="AQ344" s="39"/>
      <c r="AR344" s="39"/>
      <c r="AS344" s="39"/>
      <c r="AT344" s="28"/>
      <c r="AU344" s="55"/>
      <c r="AV344" s="55"/>
      <c r="AW344" s="55"/>
      <c r="AX344" s="238" t="str">
        <f>IF(V344="","",EOMONTH(EDATE(Tabla1[[#This Row],[Fecha Finalización]],2),0))</f>
        <v/>
      </c>
      <c r="AY344" s="39"/>
      <c r="AZ344" s="239" t="str">
        <f>IF(V344="","",EOMONTH(EDATE(Tabla1[[#This Row],[Fecha Finalización]],3),0))</f>
        <v/>
      </c>
      <c r="BA344" s="39"/>
      <c r="BB344" s="39"/>
      <c r="BC344" s="229"/>
      <c r="BD344" s="227" t="str">
        <f>IF(F344="","",Tabla1[[#This Row],[sem 01]]&amp;Tabla1[[#This Row],[sem 02]]&amp;Tabla1[[#This Row],[sem 03]])</f>
        <v/>
      </c>
      <c r="BE344" s="228" t="str">
        <f>IF(TRIM(F344)="","",$B$1&amp;"-"&amp;SUBSTITUTE(Tabla1[[#This Row],[Mes Inscrito]]," ","")&amp;"-"&amp;SUBSTITUTE(Tabla1[[#This Row],[Dia de clases Inscrito]]," ","")&amp;"-"&amp;SUBSTITUTE(Tabla1[[#This Row],[Horario Inscrito]]," ","")&amp;"-"&amp;Tabla1[[#This Row],[Fecha Inicio grupo]])</f>
        <v/>
      </c>
      <c r="BF344" s="241" t="str">
        <f>IF(F344="","",Tabla1[[#This Row],[Curso]])</f>
        <v/>
      </c>
      <c r="BG344" s="242" t="str">
        <f>+IF(TRIM(F344)="","",$B$1&amp;"-"&amp;TRIM(Tabla1[[#This Row],[Mes Inscrito]])&amp;"-"&amp;TRIM(Tabla1[[#This Row],[Dia de clases Inscrito]])&amp;"-"&amp;TRIM(Tabla1[[#This Row],[Horario Inscrito]])&amp;"-"&amp;TRIM(Tabla1[[#This Row],[Fecha Inicio grupo]])&amp;"-"&amp;TRIM(Tabla1[[#This Row],[Tipo Incrito]]))</f>
        <v/>
      </c>
      <c r="BH344" s="299" t="str">
        <f>IF(F344="","",OR(IFERROR(SEARCH("CG",Tabla1[[#This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4" s="300" t="str">
        <f>IF(F344&lt;&gt;"",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4" s="300" t="str">
        <f>IF(F344&lt;&gt;"",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4" s="300" t="str">
        <f>IF(Tabla1[[#This Row],[Fecha Inicio grupo]]="","",IFERROR(VLOOKUP(Tabla1[[#This Row],[Mes de Alta como miembro]],Parámetros!$AM$2:$AN$16,2,0),"01/01/1900"))</f>
        <v/>
      </c>
    </row>
    <row r="345" spans="1:63" ht="14.45">
      <c r="A345" s="68">
        <v>338</v>
      </c>
      <c r="B345" s="29"/>
      <c r="C345" s="34"/>
      <c r="D345" s="42"/>
      <c r="E345" s="64"/>
      <c r="F345" s="45"/>
      <c r="G345" s="45"/>
      <c r="H345" s="158"/>
      <c r="I345" s="42"/>
      <c r="J345" s="28"/>
      <c r="K345" s="69"/>
      <c r="L345" s="68"/>
      <c r="M345" s="46"/>
      <c r="N345" s="232" t="str">
        <f ca="1">IF(Tabla1[[#This Row],[Fecha de nac]]="","",IF(Tabla1[[#This Row],[Fecha Finalización]] &gt;=TODAY(), DATEDIF(Tabla1[[#This Row],[Fecha de nac]],TODAY(),"y"), ROUNDDOWN((Tabla1[[#This Row],[Fecha Finalización]] -Tabla1[[#This Row],[Fecha de nac]])/365,0)))</f>
        <v/>
      </c>
      <c r="O345" s="163"/>
      <c r="P345" s="34"/>
      <c r="Q345" s="67"/>
      <c r="R345" s="67"/>
      <c r="S345" s="67"/>
      <c r="T345" s="67"/>
      <c r="U345" s="234" t="str">
        <f>IF(F345="","",Tabla1[[#This Row],[Fecha Inicio grupo]]+3*7-7)</f>
        <v/>
      </c>
      <c r="V345" s="235" t="str">
        <f>IF(F345="","",EDATE(Tabla1[[#This Row],[Fecha Inicio grupo]],3))</f>
        <v/>
      </c>
      <c r="W345" s="29"/>
      <c r="X345" s="29"/>
      <c r="Y345" s="72"/>
      <c r="Z345" s="72"/>
      <c r="AA345" s="72"/>
      <c r="AB345" s="72"/>
      <c r="AC345" s="72"/>
      <c r="AD345" s="72"/>
      <c r="AE345" s="72"/>
      <c r="AF345" s="72"/>
      <c r="AG345" s="72"/>
      <c r="AH345" s="72"/>
      <c r="AI345" s="72"/>
      <c r="AJ345" s="72"/>
      <c r="AK345" s="72"/>
      <c r="AL345" s="72"/>
      <c r="AM345" s="72"/>
      <c r="AN345" s="72"/>
      <c r="AO345" s="139"/>
      <c r="AP345" s="236" t="str">
        <f>IF(F345="","",IFERROR(VLOOKUP(SUBSTITUTE(SUBSTITUTE(Tabla1[[#This Row],[Uso Sistemas]],"T","P"),"N","F"),Parámetros!$M$2:$N$17,2,0),"Completar hasta 3ra sem. para evaluar a Probacionista"))</f>
        <v/>
      </c>
      <c r="AQ345" s="39"/>
      <c r="AR345" s="39"/>
      <c r="AS345" s="39"/>
      <c r="AT345" s="28"/>
      <c r="AU345" s="55"/>
      <c r="AV345" s="55"/>
      <c r="AW345" s="55"/>
      <c r="AX345" s="238" t="str">
        <f>IF(V345="","",EOMONTH(EDATE(Tabla1[[#This Row],[Fecha Finalización]],2),0))</f>
        <v/>
      </c>
      <c r="AY345" s="39"/>
      <c r="AZ345" s="239" t="str">
        <f>IF(V345="","",EOMONTH(EDATE(Tabla1[[#This Row],[Fecha Finalización]],3),0))</f>
        <v/>
      </c>
      <c r="BA345" s="39"/>
      <c r="BB345" s="39"/>
      <c r="BC345" s="229"/>
      <c r="BD345" s="227" t="str">
        <f>IF(F345="","",Tabla1[[#This Row],[sem 01]]&amp;Tabla1[[#This Row],[sem 02]]&amp;Tabla1[[#This Row],[sem 03]])</f>
        <v/>
      </c>
      <c r="BE345" s="228" t="str">
        <f>IF(TRIM(F345)="","",$B$1&amp;"-"&amp;SUBSTITUTE(Tabla1[[#This Row],[Mes Inscrito]]," ","")&amp;"-"&amp;SUBSTITUTE(Tabla1[[#This Row],[Dia de clases Inscrito]]," ","")&amp;"-"&amp;SUBSTITUTE(Tabla1[[#This Row],[Horario Inscrito]]," ","")&amp;"-"&amp;Tabla1[[#This Row],[Fecha Inicio grupo]])</f>
        <v/>
      </c>
      <c r="BF345" s="241" t="str">
        <f>IF(F345="","",Tabla1[[#This Row],[Curso]])</f>
        <v/>
      </c>
      <c r="BG345" s="242" t="str">
        <f>+IF(TRIM(F345)="","",$B$1&amp;"-"&amp;TRIM(Tabla1[[#This Row],[Mes Inscrito]])&amp;"-"&amp;TRIM(Tabla1[[#This Row],[Dia de clases Inscrito]])&amp;"-"&amp;TRIM(Tabla1[[#This Row],[Horario Inscrito]])&amp;"-"&amp;TRIM(Tabla1[[#This Row],[Fecha Inicio grupo]])&amp;"-"&amp;TRIM(Tabla1[[#This Row],[Tipo Incrito]]))</f>
        <v/>
      </c>
      <c r="BH345" s="299" t="str">
        <f>IF(F345="","",OR(IFERROR(SEARCH("CG",Tabla1[[#This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5" s="300" t="str">
        <f>IF(F345&lt;&gt;"",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5" s="300" t="str">
        <f>IF(F345&lt;&gt;"",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5" s="300" t="str">
        <f>IF(Tabla1[[#This Row],[Fecha Inicio grupo]]="","",IFERROR(VLOOKUP(Tabla1[[#This Row],[Mes de Alta como miembro]],Parámetros!$AM$2:$AN$16,2,0),"01/01/1900"))</f>
        <v/>
      </c>
    </row>
    <row r="346" spans="1:63" ht="14.45">
      <c r="A346" s="68">
        <v>339</v>
      </c>
      <c r="B346" s="29"/>
      <c r="C346" s="34"/>
      <c r="D346" s="42"/>
      <c r="E346" s="64"/>
      <c r="F346" s="45"/>
      <c r="G346" s="45"/>
      <c r="H346" s="158"/>
      <c r="I346" s="42"/>
      <c r="J346" s="28"/>
      <c r="K346" s="69"/>
      <c r="L346" s="68"/>
      <c r="M346" s="46"/>
      <c r="N346" s="232" t="str">
        <f ca="1">IF(Tabla1[[#This Row],[Fecha de nac]]="","",IF(Tabla1[[#This Row],[Fecha Finalización]] &gt;=TODAY(), DATEDIF(Tabla1[[#This Row],[Fecha de nac]],TODAY(),"y"), ROUNDDOWN((Tabla1[[#This Row],[Fecha Finalización]] -Tabla1[[#This Row],[Fecha de nac]])/365,0)))</f>
        <v/>
      </c>
      <c r="O346" s="163"/>
      <c r="P346" s="34"/>
      <c r="Q346" s="67"/>
      <c r="R346" s="67"/>
      <c r="S346" s="67"/>
      <c r="T346" s="67"/>
      <c r="U346" s="234" t="str">
        <f>IF(F346="","",Tabla1[[#This Row],[Fecha Inicio grupo]]+3*7-7)</f>
        <v/>
      </c>
      <c r="V346" s="235" t="str">
        <f>IF(F346="","",EDATE(Tabla1[[#This Row],[Fecha Inicio grupo]],3))</f>
        <v/>
      </c>
      <c r="W346" s="29"/>
      <c r="X346" s="29"/>
      <c r="Y346" s="72"/>
      <c r="Z346" s="72"/>
      <c r="AA346" s="72"/>
      <c r="AB346" s="72"/>
      <c r="AC346" s="72"/>
      <c r="AD346" s="72"/>
      <c r="AE346" s="72"/>
      <c r="AF346" s="72"/>
      <c r="AG346" s="72"/>
      <c r="AH346" s="72"/>
      <c r="AI346" s="72"/>
      <c r="AJ346" s="72"/>
      <c r="AK346" s="72"/>
      <c r="AL346" s="72"/>
      <c r="AM346" s="72"/>
      <c r="AN346" s="72"/>
      <c r="AO346" s="139"/>
      <c r="AP346" s="236" t="str">
        <f>IF(F346="","",IFERROR(VLOOKUP(SUBSTITUTE(SUBSTITUTE(Tabla1[[#This Row],[Uso Sistemas]],"T","P"),"N","F"),Parámetros!$M$2:$N$17,2,0),"Completar hasta 3ra sem. para evaluar a Probacionista"))</f>
        <v/>
      </c>
      <c r="AQ346" s="39"/>
      <c r="AR346" s="39"/>
      <c r="AS346" s="39"/>
      <c r="AT346" s="28"/>
      <c r="AU346" s="55"/>
      <c r="AV346" s="55"/>
      <c r="AW346" s="55"/>
      <c r="AX346" s="238" t="str">
        <f>IF(V346="","",EOMONTH(EDATE(Tabla1[[#This Row],[Fecha Finalización]],2),0))</f>
        <v/>
      </c>
      <c r="AY346" s="39"/>
      <c r="AZ346" s="239" t="str">
        <f>IF(V346="","",EOMONTH(EDATE(Tabla1[[#This Row],[Fecha Finalización]],3),0))</f>
        <v/>
      </c>
      <c r="BA346" s="39"/>
      <c r="BB346" s="39"/>
      <c r="BC346" s="229"/>
      <c r="BD346" s="227" t="str">
        <f>IF(F346="","",Tabla1[[#This Row],[sem 01]]&amp;Tabla1[[#This Row],[sem 02]]&amp;Tabla1[[#This Row],[sem 03]])</f>
        <v/>
      </c>
      <c r="BE346" s="228" t="str">
        <f>IF(TRIM(F346)="","",$B$1&amp;"-"&amp;SUBSTITUTE(Tabla1[[#This Row],[Mes Inscrito]]," ","")&amp;"-"&amp;SUBSTITUTE(Tabla1[[#This Row],[Dia de clases Inscrito]]," ","")&amp;"-"&amp;SUBSTITUTE(Tabla1[[#This Row],[Horario Inscrito]]," ","")&amp;"-"&amp;Tabla1[[#This Row],[Fecha Inicio grupo]])</f>
        <v/>
      </c>
      <c r="BF346" s="241" t="str">
        <f>IF(F346="","",Tabla1[[#This Row],[Curso]])</f>
        <v/>
      </c>
      <c r="BG346" s="242" t="str">
        <f>+IF(TRIM(F346)="","",$B$1&amp;"-"&amp;TRIM(Tabla1[[#This Row],[Mes Inscrito]])&amp;"-"&amp;TRIM(Tabla1[[#This Row],[Dia de clases Inscrito]])&amp;"-"&amp;TRIM(Tabla1[[#This Row],[Horario Inscrito]])&amp;"-"&amp;TRIM(Tabla1[[#This Row],[Fecha Inicio grupo]])&amp;"-"&amp;TRIM(Tabla1[[#This Row],[Tipo Incrito]]))</f>
        <v/>
      </c>
      <c r="BH346" s="299" t="str">
        <f>IF(F346="","",OR(IFERROR(SEARCH("CG",Tabla1[[#This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6" s="300" t="str">
        <f>IF(F346&lt;&gt;"",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6" s="300" t="str">
        <f>IF(F346&lt;&gt;"",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6" s="300" t="str">
        <f>IF(Tabla1[[#This Row],[Fecha Inicio grupo]]="","",IFERROR(VLOOKUP(Tabla1[[#This Row],[Mes de Alta como miembro]],Parámetros!$AM$2:$AN$16,2,0),"01/01/1900"))</f>
        <v/>
      </c>
    </row>
    <row r="347" spans="1:63" ht="14.45">
      <c r="A347" s="68">
        <v>340</v>
      </c>
      <c r="B347" s="29"/>
      <c r="C347" s="34"/>
      <c r="D347" s="42"/>
      <c r="E347" s="64"/>
      <c r="F347" s="45"/>
      <c r="G347" s="45"/>
      <c r="H347" s="158"/>
      <c r="I347" s="42"/>
      <c r="J347" s="28"/>
      <c r="K347" s="69"/>
      <c r="L347" s="68"/>
      <c r="M347" s="46"/>
      <c r="N347" s="232" t="str">
        <f ca="1">IF(Tabla1[[#This Row],[Fecha de nac]]="","",IF(Tabla1[[#This Row],[Fecha Finalización]] &gt;=TODAY(), DATEDIF(Tabla1[[#This Row],[Fecha de nac]],TODAY(),"y"), ROUNDDOWN((Tabla1[[#This Row],[Fecha Finalización]] -Tabla1[[#This Row],[Fecha de nac]])/365,0)))</f>
        <v/>
      </c>
      <c r="O347" s="163"/>
      <c r="P347" s="34"/>
      <c r="Q347" s="67"/>
      <c r="R347" s="67"/>
      <c r="S347" s="67"/>
      <c r="T347" s="67"/>
      <c r="U347" s="234" t="str">
        <f>IF(F347="","",Tabla1[[#This Row],[Fecha Inicio grupo]]+3*7-7)</f>
        <v/>
      </c>
      <c r="V347" s="235" t="str">
        <f>IF(F347="","",EDATE(Tabla1[[#This Row],[Fecha Inicio grupo]],3))</f>
        <v/>
      </c>
      <c r="W347" s="29"/>
      <c r="X347" s="29"/>
      <c r="Y347" s="72"/>
      <c r="Z347" s="72"/>
      <c r="AA347" s="72"/>
      <c r="AB347" s="72"/>
      <c r="AC347" s="72"/>
      <c r="AD347" s="72"/>
      <c r="AE347" s="72"/>
      <c r="AF347" s="72"/>
      <c r="AG347" s="72"/>
      <c r="AH347" s="72"/>
      <c r="AI347" s="72"/>
      <c r="AJ347" s="72"/>
      <c r="AK347" s="72"/>
      <c r="AL347" s="72"/>
      <c r="AM347" s="72"/>
      <c r="AN347" s="72"/>
      <c r="AO347" s="139"/>
      <c r="AP347" s="236" t="str">
        <f>IF(F347="","",IFERROR(VLOOKUP(SUBSTITUTE(SUBSTITUTE(Tabla1[[#This Row],[Uso Sistemas]],"T","P"),"N","F"),Parámetros!$M$2:$N$17,2,0),"Completar hasta 3ra sem. para evaluar a Probacionista"))</f>
        <v/>
      </c>
      <c r="AQ347" s="39"/>
      <c r="AR347" s="39"/>
      <c r="AS347" s="39"/>
      <c r="AT347" s="28"/>
      <c r="AU347" s="55"/>
      <c r="AV347" s="55"/>
      <c r="AW347" s="55"/>
      <c r="AX347" s="238" t="str">
        <f>IF(V347="","",EOMONTH(EDATE(Tabla1[[#This Row],[Fecha Finalización]],2),0))</f>
        <v/>
      </c>
      <c r="AY347" s="39"/>
      <c r="AZ347" s="239" t="str">
        <f>IF(V347="","",EOMONTH(EDATE(Tabla1[[#This Row],[Fecha Finalización]],3),0))</f>
        <v/>
      </c>
      <c r="BA347" s="39"/>
      <c r="BB347" s="39"/>
      <c r="BC347" s="229"/>
      <c r="BD347" s="227" t="str">
        <f>IF(F347="","",Tabla1[[#This Row],[sem 01]]&amp;Tabla1[[#This Row],[sem 02]]&amp;Tabla1[[#This Row],[sem 03]])</f>
        <v/>
      </c>
      <c r="BE347" s="228" t="str">
        <f>IF(TRIM(F347)="","",$B$1&amp;"-"&amp;SUBSTITUTE(Tabla1[[#This Row],[Mes Inscrito]]," ","")&amp;"-"&amp;SUBSTITUTE(Tabla1[[#This Row],[Dia de clases Inscrito]]," ","")&amp;"-"&amp;SUBSTITUTE(Tabla1[[#This Row],[Horario Inscrito]]," ","")&amp;"-"&amp;Tabla1[[#This Row],[Fecha Inicio grupo]])</f>
        <v/>
      </c>
      <c r="BF347" s="241" t="str">
        <f>IF(F347="","",Tabla1[[#This Row],[Curso]])</f>
        <v/>
      </c>
      <c r="BG347" s="242" t="str">
        <f>+IF(TRIM(F347)="","",$B$1&amp;"-"&amp;TRIM(Tabla1[[#This Row],[Mes Inscrito]])&amp;"-"&amp;TRIM(Tabla1[[#This Row],[Dia de clases Inscrito]])&amp;"-"&amp;TRIM(Tabla1[[#This Row],[Horario Inscrito]])&amp;"-"&amp;TRIM(Tabla1[[#This Row],[Fecha Inicio grupo]])&amp;"-"&amp;TRIM(Tabla1[[#This Row],[Tipo Incrito]]))</f>
        <v/>
      </c>
      <c r="BH347" s="299" t="str">
        <f>IF(F347="","",OR(IFERROR(SEARCH("CG",Tabla1[[#This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7" s="300" t="str">
        <f>IF(F347&lt;&gt;"",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7" s="300" t="str">
        <f>IF(F347&lt;&gt;"",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7" s="300" t="str">
        <f>IF(Tabla1[[#This Row],[Fecha Inicio grupo]]="","",IFERROR(VLOOKUP(Tabla1[[#This Row],[Mes de Alta como miembro]],Parámetros!$AM$2:$AN$16,2,0),"01/01/1900"))</f>
        <v/>
      </c>
    </row>
    <row r="348" spans="1:63" ht="14.45">
      <c r="A348" s="68">
        <v>341</v>
      </c>
      <c r="B348" s="29"/>
      <c r="C348" s="34"/>
      <c r="D348" s="42"/>
      <c r="E348" s="64"/>
      <c r="F348" s="45"/>
      <c r="G348" s="45"/>
      <c r="H348" s="158"/>
      <c r="I348" s="42"/>
      <c r="J348" s="28"/>
      <c r="K348" s="69"/>
      <c r="L348" s="68"/>
      <c r="M348" s="46"/>
      <c r="N348" s="232" t="str">
        <f ca="1">IF(Tabla1[[#This Row],[Fecha de nac]]="","",IF(Tabla1[[#This Row],[Fecha Finalización]] &gt;=TODAY(), DATEDIF(Tabla1[[#This Row],[Fecha de nac]],TODAY(),"y"), ROUNDDOWN((Tabla1[[#This Row],[Fecha Finalización]] -Tabla1[[#This Row],[Fecha de nac]])/365,0)))</f>
        <v/>
      </c>
      <c r="O348" s="163"/>
      <c r="P348" s="34"/>
      <c r="Q348" s="67"/>
      <c r="R348" s="67"/>
      <c r="S348" s="67"/>
      <c r="T348" s="67"/>
      <c r="U348" s="234" t="str">
        <f>IF(F348="","",Tabla1[[#This Row],[Fecha Inicio grupo]]+3*7-7)</f>
        <v/>
      </c>
      <c r="V348" s="235" t="str">
        <f>IF(F348="","",EDATE(Tabla1[[#This Row],[Fecha Inicio grupo]],3))</f>
        <v/>
      </c>
      <c r="W348" s="29"/>
      <c r="X348" s="29"/>
      <c r="Y348" s="72"/>
      <c r="Z348" s="72"/>
      <c r="AA348" s="72"/>
      <c r="AB348" s="72"/>
      <c r="AC348" s="72"/>
      <c r="AD348" s="72"/>
      <c r="AE348" s="72"/>
      <c r="AF348" s="72"/>
      <c r="AG348" s="72"/>
      <c r="AH348" s="72"/>
      <c r="AI348" s="72"/>
      <c r="AJ348" s="72"/>
      <c r="AK348" s="72"/>
      <c r="AL348" s="72"/>
      <c r="AM348" s="72"/>
      <c r="AN348" s="72"/>
      <c r="AO348" s="139"/>
      <c r="AP348" s="236" t="str">
        <f>IF(F348="","",IFERROR(VLOOKUP(SUBSTITUTE(SUBSTITUTE(Tabla1[[#This Row],[Uso Sistemas]],"T","P"),"N","F"),Parámetros!$M$2:$N$17,2,0),"Completar hasta 3ra sem. para evaluar a Probacionista"))</f>
        <v/>
      </c>
      <c r="AQ348" s="39"/>
      <c r="AR348" s="39"/>
      <c r="AS348" s="39"/>
      <c r="AT348" s="28"/>
      <c r="AU348" s="55"/>
      <c r="AV348" s="55"/>
      <c r="AW348" s="55"/>
      <c r="AX348" s="238" t="str">
        <f>IF(V348="","",EOMONTH(EDATE(Tabla1[[#This Row],[Fecha Finalización]],2),0))</f>
        <v/>
      </c>
      <c r="AY348" s="39"/>
      <c r="AZ348" s="239" t="str">
        <f>IF(V348="","",EOMONTH(EDATE(Tabla1[[#This Row],[Fecha Finalización]],3),0))</f>
        <v/>
      </c>
      <c r="BA348" s="39"/>
      <c r="BB348" s="39"/>
      <c r="BC348" s="229"/>
      <c r="BD348" s="227" t="str">
        <f>IF(F348="","",Tabla1[[#This Row],[sem 01]]&amp;Tabla1[[#This Row],[sem 02]]&amp;Tabla1[[#This Row],[sem 03]])</f>
        <v/>
      </c>
      <c r="BE348" s="228" t="str">
        <f>IF(TRIM(F348)="","",$B$1&amp;"-"&amp;SUBSTITUTE(Tabla1[[#This Row],[Mes Inscrito]]," ","")&amp;"-"&amp;SUBSTITUTE(Tabla1[[#This Row],[Dia de clases Inscrito]]," ","")&amp;"-"&amp;SUBSTITUTE(Tabla1[[#This Row],[Horario Inscrito]]," ","")&amp;"-"&amp;Tabla1[[#This Row],[Fecha Inicio grupo]])</f>
        <v/>
      </c>
      <c r="BF348" s="241" t="str">
        <f>IF(F348="","",Tabla1[[#This Row],[Curso]])</f>
        <v/>
      </c>
      <c r="BG348" s="242" t="str">
        <f>+IF(TRIM(F348)="","",$B$1&amp;"-"&amp;TRIM(Tabla1[[#This Row],[Mes Inscrito]])&amp;"-"&amp;TRIM(Tabla1[[#This Row],[Dia de clases Inscrito]])&amp;"-"&amp;TRIM(Tabla1[[#This Row],[Horario Inscrito]])&amp;"-"&amp;TRIM(Tabla1[[#This Row],[Fecha Inicio grupo]])&amp;"-"&amp;TRIM(Tabla1[[#This Row],[Tipo Incrito]]))</f>
        <v/>
      </c>
      <c r="BH348" s="299" t="str">
        <f>IF(F348="","",OR(IFERROR(SEARCH("CG",Tabla1[[#This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8" s="300" t="str">
        <f>IF(F348&lt;&gt;"",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8" s="300" t="str">
        <f>IF(F348&lt;&gt;"",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8" s="300" t="str">
        <f>IF(Tabla1[[#This Row],[Fecha Inicio grupo]]="","",IFERROR(VLOOKUP(Tabla1[[#This Row],[Mes de Alta como miembro]],Parámetros!$AM$2:$AN$16,2,0),"01/01/1900"))</f>
        <v/>
      </c>
    </row>
    <row r="349" spans="1:63" ht="14.45">
      <c r="A349" s="68">
        <v>342</v>
      </c>
      <c r="B349" s="29"/>
      <c r="C349" s="34"/>
      <c r="D349" s="42"/>
      <c r="E349" s="64"/>
      <c r="F349" s="45"/>
      <c r="G349" s="45"/>
      <c r="H349" s="158"/>
      <c r="I349" s="42"/>
      <c r="J349" s="28"/>
      <c r="K349" s="69"/>
      <c r="L349" s="68"/>
      <c r="M349" s="46"/>
      <c r="N349" s="232" t="str">
        <f ca="1">IF(Tabla1[[#This Row],[Fecha de nac]]="","",IF(Tabla1[[#This Row],[Fecha Finalización]] &gt;=TODAY(), DATEDIF(Tabla1[[#This Row],[Fecha de nac]],TODAY(),"y"), ROUNDDOWN((Tabla1[[#This Row],[Fecha Finalización]] -Tabla1[[#This Row],[Fecha de nac]])/365,0)))</f>
        <v/>
      </c>
      <c r="O349" s="163"/>
      <c r="P349" s="34"/>
      <c r="Q349" s="67"/>
      <c r="R349" s="67"/>
      <c r="S349" s="67"/>
      <c r="T349" s="67"/>
      <c r="U349" s="234" t="str">
        <f>IF(F349="","",Tabla1[[#This Row],[Fecha Inicio grupo]]+3*7-7)</f>
        <v/>
      </c>
      <c r="V349" s="235" t="str">
        <f>IF(F349="","",EDATE(Tabla1[[#This Row],[Fecha Inicio grupo]],3))</f>
        <v/>
      </c>
      <c r="W349" s="29"/>
      <c r="X349" s="29"/>
      <c r="Y349" s="72"/>
      <c r="Z349" s="72"/>
      <c r="AA349" s="72"/>
      <c r="AB349" s="72"/>
      <c r="AC349" s="72"/>
      <c r="AD349" s="72"/>
      <c r="AE349" s="72"/>
      <c r="AF349" s="72"/>
      <c r="AG349" s="72"/>
      <c r="AH349" s="72"/>
      <c r="AI349" s="72"/>
      <c r="AJ349" s="72"/>
      <c r="AK349" s="72"/>
      <c r="AL349" s="72"/>
      <c r="AM349" s="72"/>
      <c r="AN349" s="72"/>
      <c r="AO349" s="139"/>
      <c r="AP349" s="236" t="str">
        <f>IF(F349="","",IFERROR(VLOOKUP(SUBSTITUTE(SUBSTITUTE(Tabla1[[#This Row],[Uso Sistemas]],"T","P"),"N","F"),Parámetros!$M$2:$N$17,2,0),"Completar hasta 3ra sem. para evaluar a Probacionista"))</f>
        <v/>
      </c>
      <c r="AQ349" s="39"/>
      <c r="AR349" s="39"/>
      <c r="AS349" s="39"/>
      <c r="AT349" s="28"/>
      <c r="AU349" s="55"/>
      <c r="AV349" s="55"/>
      <c r="AW349" s="55"/>
      <c r="AX349" s="238" t="str">
        <f>IF(V349="","",EOMONTH(EDATE(Tabla1[[#This Row],[Fecha Finalización]],2),0))</f>
        <v/>
      </c>
      <c r="AY349" s="39"/>
      <c r="AZ349" s="239" t="str">
        <f>IF(V349="","",EOMONTH(EDATE(Tabla1[[#This Row],[Fecha Finalización]],3),0))</f>
        <v/>
      </c>
      <c r="BA349" s="39"/>
      <c r="BB349" s="39"/>
      <c r="BC349" s="229"/>
      <c r="BD349" s="227" t="str">
        <f>IF(F349="","",Tabla1[[#This Row],[sem 01]]&amp;Tabla1[[#This Row],[sem 02]]&amp;Tabla1[[#This Row],[sem 03]])</f>
        <v/>
      </c>
      <c r="BE349" s="228" t="str">
        <f>IF(TRIM(F349)="","",$B$1&amp;"-"&amp;SUBSTITUTE(Tabla1[[#This Row],[Mes Inscrito]]," ","")&amp;"-"&amp;SUBSTITUTE(Tabla1[[#This Row],[Dia de clases Inscrito]]," ","")&amp;"-"&amp;SUBSTITUTE(Tabla1[[#This Row],[Horario Inscrito]]," ","")&amp;"-"&amp;Tabla1[[#This Row],[Fecha Inicio grupo]])</f>
        <v/>
      </c>
      <c r="BF349" s="241" t="str">
        <f>IF(F349="","",Tabla1[[#This Row],[Curso]])</f>
        <v/>
      </c>
      <c r="BG349" s="242" t="str">
        <f>+IF(TRIM(F349)="","",$B$1&amp;"-"&amp;TRIM(Tabla1[[#This Row],[Mes Inscrito]])&amp;"-"&amp;TRIM(Tabla1[[#This Row],[Dia de clases Inscrito]])&amp;"-"&amp;TRIM(Tabla1[[#This Row],[Horario Inscrito]])&amp;"-"&amp;TRIM(Tabla1[[#This Row],[Fecha Inicio grupo]])&amp;"-"&amp;TRIM(Tabla1[[#This Row],[Tipo Incrito]]))</f>
        <v/>
      </c>
      <c r="BH349" s="299" t="str">
        <f>IF(F349="","",OR(IFERROR(SEARCH("CG",Tabla1[[#This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9" s="300" t="str">
        <f>IF(F349&lt;&gt;"",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9" s="300" t="str">
        <f>IF(F349&lt;&gt;"",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9" s="300" t="str">
        <f>IF(Tabla1[[#This Row],[Fecha Inicio grupo]]="","",IFERROR(VLOOKUP(Tabla1[[#This Row],[Mes de Alta como miembro]],Parámetros!$AM$2:$AN$16,2,0),"01/01/1900"))</f>
        <v/>
      </c>
    </row>
    <row r="350" spans="1:63" ht="14.45">
      <c r="A350" s="68">
        <v>343</v>
      </c>
      <c r="B350" s="29"/>
      <c r="C350" s="34"/>
      <c r="D350" s="42"/>
      <c r="E350" s="64"/>
      <c r="F350" s="45"/>
      <c r="G350" s="45"/>
      <c r="H350" s="158"/>
      <c r="I350" s="42"/>
      <c r="J350" s="28"/>
      <c r="K350" s="69"/>
      <c r="L350" s="68"/>
      <c r="M350" s="46"/>
      <c r="N350" s="232" t="str">
        <f ca="1">IF(Tabla1[[#This Row],[Fecha de nac]]="","",IF(Tabla1[[#This Row],[Fecha Finalización]] &gt;=TODAY(), DATEDIF(Tabla1[[#This Row],[Fecha de nac]],TODAY(),"y"), ROUNDDOWN((Tabla1[[#This Row],[Fecha Finalización]] -Tabla1[[#This Row],[Fecha de nac]])/365,0)))</f>
        <v/>
      </c>
      <c r="O350" s="163"/>
      <c r="P350" s="34"/>
      <c r="Q350" s="67"/>
      <c r="R350" s="67"/>
      <c r="S350" s="67"/>
      <c r="T350" s="67"/>
      <c r="U350" s="234" t="str">
        <f>IF(F350="","",Tabla1[[#This Row],[Fecha Inicio grupo]]+3*7-7)</f>
        <v/>
      </c>
      <c r="V350" s="235" t="str">
        <f>IF(F350="","",EDATE(Tabla1[[#This Row],[Fecha Inicio grupo]],3))</f>
        <v/>
      </c>
      <c r="W350" s="29"/>
      <c r="X350" s="29"/>
      <c r="Y350" s="72"/>
      <c r="Z350" s="72"/>
      <c r="AA350" s="72"/>
      <c r="AB350" s="72"/>
      <c r="AC350" s="72"/>
      <c r="AD350" s="72"/>
      <c r="AE350" s="72"/>
      <c r="AF350" s="72"/>
      <c r="AG350" s="72"/>
      <c r="AH350" s="72"/>
      <c r="AI350" s="72"/>
      <c r="AJ350" s="72"/>
      <c r="AK350" s="72"/>
      <c r="AL350" s="72"/>
      <c r="AM350" s="72"/>
      <c r="AN350" s="72"/>
      <c r="AO350" s="139"/>
      <c r="AP350" s="236" t="str">
        <f>IF(F350="","",IFERROR(VLOOKUP(SUBSTITUTE(SUBSTITUTE(Tabla1[[#This Row],[Uso Sistemas]],"T","P"),"N","F"),Parámetros!$M$2:$N$17,2,0),"Completar hasta 3ra sem. para evaluar a Probacionista"))</f>
        <v/>
      </c>
      <c r="AQ350" s="39"/>
      <c r="AR350" s="39"/>
      <c r="AS350" s="39"/>
      <c r="AT350" s="28"/>
      <c r="AU350" s="55"/>
      <c r="AV350" s="55"/>
      <c r="AW350" s="55"/>
      <c r="AX350" s="238" t="str">
        <f>IF(V350="","",EOMONTH(EDATE(Tabla1[[#This Row],[Fecha Finalización]],2),0))</f>
        <v/>
      </c>
      <c r="AY350" s="39"/>
      <c r="AZ350" s="239" t="str">
        <f>IF(V350="","",EOMONTH(EDATE(Tabla1[[#This Row],[Fecha Finalización]],3),0))</f>
        <v/>
      </c>
      <c r="BA350" s="39"/>
      <c r="BB350" s="39"/>
      <c r="BC350" s="229"/>
      <c r="BD350" s="227" t="str">
        <f>IF(F350="","",Tabla1[[#This Row],[sem 01]]&amp;Tabla1[[#This Row],[sem 02]]&amp;Tabla1[[#This Row],[sem 03]])</f>
        <v/>
      </c>
      <c r="BE350" s="228" t="str">
        <f>IF(TRIM(F350)="","",$B$1&amp;"-"&amp;SUBSTITUTE(Tabla1[[#This Row],[Mes Inscrito]]," ","")&amp;"-"&amp;SUBSTITUTE(Tabla1[[#This Row],[Dia de clases Inscrito]]," ","")&amp;"-"&amp;SUBSTITUTE(Tabla1[[#This Row],[Horario Inscrito]]," ","")&amp;"-"&amp;Tabla1[[#This Row],[Fecha Inicio grupo]])</f>
        <v/>
      </c>
      <c r="BF350" s="241" t="str">
        <f>IF(F350="","",Tabla1[[#This Row],[Curso]])</f>
        <v/>
      </c>
      <c r="BG350" s="242" t="str">
        <f>+IF(TRIM(F350)="","",$B$1&amp;"-"&amp;TRIM(Tabla1[[#This Row],[Mes Inscrito]])&amp;"-"&amp;TRIM(Tabla1[[#This Row],[Dia de clases Inscrito]])&amp;"-"&amp;TRIM(Tabla1[[#This Row],[Horario Inscrito]])&amp;"-"&amp;TRIM(Tabla1[[#This Row],[Fecha Inicio grupo]])&amp;"-"&amp;TRIM(Tabla1[[#This Row],[Tipo Incrito]]))</f>
        <v/>
      </c>
      <c r="BH350" s="299" t="str">
        <f>IF(F350="","",OR(IFERROR(SEARCH("CG",Tabla1[[#This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0" s="300" t="str">
        <f>IF(F350&lt;&gt;"",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0" s="300" t="str">
        <f>IF(F350&lt;&gt;"",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0" s="300" t="str">
        <f>IF(Tabla1[[#This Row],[Fecha Inicio grupo]]="","",IFERROR(VLOOKUP(Tabla1[[#This Row],[Mes de Alta como miembro]],Parámetros!$AM$2:$AN$16,2,0),"01/01/1900"))</f>
        <v/>
      </c>
    </row>
    <row r="351" spans="1:63" ht="14.45">
      <c r="A351" s="68">
        <v>344</v>
      </c>
      <c r="B351" s="29"/>
      <c r="C351" s="34"/>
      <c r="D351" s="42"/>
      <c r="E351" s="64"/>
      <c r="F351" s="45"/>
      <c r="G351" s="45"/>
      <c r="H351" s="158"/>
      <c r="I351" s="42"/>
      <c r="J351" s="28"/>
      <c r="K351" s="69"/>
      <c r="L351" s="68"/>
      <c r="M351" s="46"/>
      <c r="N351" s="232" t="str">
        <f ca="1">IF(Tabla1[[#This Row],[Fecha de nac]]="","",IF(Tabla1[[#This Row],[Fecha Finalización]] &gt;=TODAY(), DATEDIF(Tabla1[[#This Row],[Fecha de nac]],TODAY(),"y"), ROUNDDOWN((Tabla1[[#This Row],[Fecha Finalización]] -Tabla1[[#This Row],[Fecha de nac]])/365,0)))</f>
        <v/>
      </c>
      <c r="O351" s="163"/>
      <c r="P351" s="34"/>
      <c r="Q351" s="67"/>
      <c r="R351" s="67"/>
      <c r="S351" s="67"/>
      <c r="T351" s="67"/>
      <c r="U351" s="234" t="str">
        <f>IF(F351="","",Tabla1[[#This Row],[Fecha Inicio grupo]]+3*7-7)</f>
        <v/>
      </c>
      <c r="V351" s="235" t="str">
        <f>IF(F351="","",EDATE(Tabla1[[#This Row],[Fecha Inicio grupo]],3))</f>
        <v/>
      </c>
      <c r="W351" s="29"/>
      <c r="X351" s="29"/>
      <c r="Y351" s="72"/>
      <c r="Z351" s="72"/>
      <c r="AA351" s="72"/>
      <c r="AB351" s="72"/>
      <c r="AC351" s="72"/>
      <c r="AD351" s="72"/>
      <c r="AE351" s="72"/>
      <c r="AF351" s="72"/>
      <c r="AG351" s="72"/>
      <c r="AH351" s="72"/>
      <c r="AI351" s="72"/>
      <c r="AJ351" s="72"/>
      <c r="AK351" s="72"/>
      <c r="AL351" s="72"/>
      <c r="AM351" s="72"/>
      <c r="AN351" s="72"/>
      <c r="AO351" s="139"/>
      <c r="AP351" s="236" t="str">
        <f>IF(F351="","",IFERROR(VLOOKUP(SUBSTITUTE(SUBSTITUTE(Tabla1[[#This Row],[Uso Sistemas]],"T","P"),"N","F"),Parámetros!$M$2:$N$17,2,0),"Completar hasta 3ra sem. para evaluar a Probacionista"))</f>
        <v/>
      </c>
      <c r="AQ351" s="39"/>
      <c r="AR351" s="39"/>
      <c r="AS351" s="39"/>
      <c r="AT351" s="28"/>
      <c r="AU351" s="55"/>
      <c r="AV351" s="55"/>
      <c r="AW351" s="55"/>
      <c r="AX351" s="238" t="str">
        <f>IF(V351="","",EOMONTH(EDATE(Tabla1[[#This Row],[Fecha Finalización]],2),0))</f>
        <v/>
      </c>
      <c r="AY351" s="39"/>
      <c r="AZ351" s="239" t="str">
        <f>IF(V351="","",EOMONTH(EDATE(Tabla1[[#This Row],[Fecha Finalización]],3),0))</f>
        <v/>
      </c>
      <c r="BA351" s="39"/>
      <c r="BB351" s="39"/>
      <c r="BC351" s="229"/>
      <c r="BD351" s="227" t="str">
        <f>IF(F351="","",Tabla1[[#This Row],[sem 01]]&amp;Tabla1[[#This Row],[sem 02]]&amp;Tabla1[[#This Row],[sem 03]])</f>
        <v/>
      </c>
      <c r="BE351" s="228" t="str">
        <f>IF(TRIM(F351)="","",$B$1&amp;"-"&amp;SUBSTITUTE(Tabla1[[#This Row],[Mes Inscrito]]," ","")&amp;"-"&amp;SUBSTITUTE(Tabla1[[#This Row],[Dia de clases Inscrito]]," ","")&amp;"-"&amp;SUBSTITUTE(Tabla1[[#This Row],[Horario Inscrito]]," ","")&amp;"-"&amp;Tabla1[[#This Row],[Fecha Inicio grupo]])</f>
        <v/>
      </c>
      <c r="BF351" s="241" t="str">
        <f>IF(F351="","",Tabla1[[#This Row],[Curso]])</f>
        <v/>
      </c>
      <c r="BG351" s="242" t="str">
        <f>+IF(TRIM(F351)="","",$B$1&amp;"-"&amp;TRIM(Tabla1[[#This Row],[Mes Inscrito]])&amp;"-"&amp;TRIM(Tabla1[[#This Row],[Dia de clases Inscrito]])&amp;"-"&amp;TRIM(Tabla1[[#This Row],[Horario Inscrito]])&amp;"-"&amp;TRIM(Tabla1[[#This Row],[Fecha Inicio grupo]])&amp;"-"&amp;TRIM(Tabla1[[#This Row],[Tipo Incrito]]))</f>
        <v/>
      </c>
      <c r="BH351" s="299" t="str">
        <f>IF(F351="","",OR(IFERROR(SEARCH("CG",Tabla1[[#This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1" s="300" t="str">
        <f>IF(F351&lt;&gt;"",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1" s="300" t="str">
        <f>IF(F351&lt;&gt;"",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1" s="300" t="str">
        <f>IF(Tabla1[[#This Row],[Fecha Inicio grupo]]="","",IFERROR(VLOOKUP(Tabla1[[#This Row],[Mes de Alta como miembro]],Parámetros!$AM$2:$AN$16,2,0),"01/01/1900"))</f>
        <v/>
      </c>
    </row>
    <row r="352" spans="1:63" ht="14.45">
      <c r="A352" s="68">
        <v>345</v>
      </c>
      <c r="B352" s="29"/>
      <c r="C352" s="34"/>
      <c r="D352" s="42"/>
      <c r="E352" s="64"/>
      <c r="F352" s="45"/>
      <c r="G352" s="45"/>
      <c r="H352" s="158"/>
      <c r="I352" s="42"/>
      <c r="J352" s="28"/>
      <c r="K352" s="69"/>
      <c r="L352" s="68"/>
      <c r="M352" s="46"/>
      <c r="N352" s="232" t="str">
        <f ca="1">IF(Tabla1[[#This Row],[Fecha de nac]]="","",IF(Tabla1[[#This Row],[Fecha Finalización]] &gt;=TODAY(), DATEDIF(Tabla1[[#This Row],[Fecha de nac]],TODAY(),"y"), ROUNDDOWN((Tabla1[[#This Row],[Fecha Finalización]] -Tabla1[[#This Row],[Fecha de nac]])/365,0)))</f>
        <v/>
      </c>
      <c r="O352" s="163"/>
      <c r="P352" s="34"/>
      <c r="Q352" s="67"/>
      <c r="R352" s="67"/>
      <c r="S352" s="67"/>
      <c r="T352" s="67"/>
      <c r="U352" s="234" t="str">
        <f>IF(F352="","",Tabla1[[#This Row],[Fecha Inicio grupo]]+3*7-7)</f>
        <v/>
      </c>
      <c r="V352" s="235" t="str">
        <f>IF(F352="","",EDATE(Tabla1[[#This Row],[Fecha Inicio grupo]],3))</f>
        <v/>
      </c>
      <c r="W352" s="29"/>
      <c r="X352" s="29"/>
      <c r="Y352" s="72"/>
      <c r="Z352" s="72"/>
      <c r="AA352" s="72"/>
      <c r="AB352" s="72"/>
      <c r="AC352" s="72"/>
      <c r="AD352" s="72"/>
      <c r="AE352" s="72"/>
      <c r="AF352" s="72"/>
      <c r="AG352" s="72"/>
      <c r="AH352" s="72"/>
      <c r="AI352" s="72"/>
      <c r="AJ352" s="72"/>
      <c r="AK352" s="72"/>
      <c r="AL352" s="72"/>
      <c r="AM352" s="72"/>
      <c r="AN352" s="72"/>
      <c r="AO352" s="139"/>
      <c r="AP352" s="236" t="str">
        <f>IF(F352="","",IFERROR(VLOOKUP(SUBSTITUTE(SUBSTITUTE(Tabla1[[#This Row],[Uso Sistemas]],"T","P"),"N","F"),Parámetros!$M$2:$N$17,2,0),"Completar hasta 3ra sem. para evaluar a Probacionista"))</f>
        <v/>
      </c>
      <c r="AQ352" s="39"/>
      <c r="AR352" s="39"/>
      <c r="AS352" s="39"/>
      <c r="AT352" s="28"/>
      <c r="AU352" s="55"/>
      <c r="AV352" s="55"/>
      <c r="AW352" s="55"/>
      <c r="AX352" s="238" t="str">
        <f>IF(V352="","",EOMONTH(EDATE(Tabla1[[#This Row],[Fecha Finalización]],2),0))</f>
        <v/>
      </c>
      <c r="AY352" s="39"/>
      <c r="AZ352" s="239" t="str">
        <f>IF(V352="","",EOMONTH(EDATE(Tabla1[[#This Row],[Fecha Finalización]],3),0))</f>
        <v/>
      </c>
      <c r="BA352" s="39"/>
      <c r="BB352" s="39"/>
      <c r="BC352" s="229"/>
      <c r="BD352" s="227" t="str">
        <f>IF(F352="","",Tabla1[[#This Row],[sem 01]]&amp;Tabla1[[#This Row],[sem 02]]&amp;Tabla1[[#This Row],[sem 03]])</f>
        <v/>
      </c>
      <c r="BE352" s="228" t="str">
        <f>IF(TRIM(F352)="","",$B$1&amp;"-"&amp;SUBSTITUTE(Tabla1[[#This Row],[Mes Inscrito]]," ","")&amp;"-"&amp;SUBSTITUTE(Tabla1[[#This Row],[Dia de clases Inscrito]]," ","")&amp;"-"&amp;SUBSTITUTE(Tabla1[[#This Row],[Horario Inscrito]]," ","")&amp;"-"&amp;Tabla1[[#This Row],[Fecha Inicio grupo]])</f>
        <v/>
      </c>
      <c r="BF352" s="241" t="str">
        <f>IF(F352="","",Tabla1[[#This Row],[Curso]])</f>
        <v/>
      </c>
      <c r="BG352" s="242" t="str">
        <f>+IF(TRIM(F352)="","",$B$1&amp;"-"&amp;TRIM(Tabla1[[#This Row],[Mes Inscrito]])&amp;"-"&amp;TRIM(Tabla1[[#This Row],[Dia de clases Inscrito]])&amp;"-"&amp;TRIM(Tabla1[[#This Row],[Horario Inscrito]])&amp;"-"&amp;TRIM(Tabla1[[#This Row],[Fecha Inicio grupo]])&amp;"-"&amp;TRIM(Tabla1[[#This Row],[Tipo Incrito]]))</f>
        <v/>
      </c>
      <c r="BH352" s="299" t="str">
        <f>IF(F352="","",OR(IFERROR(SEARCH("CG",Tabla1[[#This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2" s="300" t="str">
        <f>IF(F352&lt;&gt;"",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2" s="300" t="str">
        <f>IF(F352&lt;&gt;"",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2" s="300" t="str">
        <f>IF(Tabla1[[#This Row],[Fecha Inicio grupo]]="","",IFERROR(VLOOKUP(Tabla1[[#This Row],[Mes de Alta como miembro]],Parámetros!$AM$2:$AN$16,2,0),"01/01/1900"))</f>
        <v/>
      </c>
    </row>
    <row r="353" spans="1:63" ht="14.45">
      <c r="A353" s="68">
        <v>346</v>
      </c>
      <c r="B353" s="29"/>
      <c r="C353" s="34"/>
      <c r="D353" s="42"/>
      <c r="E353" s="64"/>
      <c r="F353" s="45"/>
      <c r="G353" s="45"/>
      <c r="H353" s="158"/>
      <c r="I353" s="42"/>
      <c r="J353" s="28"/>
      <c r="K353" s="69"/>
      <c r="L353" s="68"/>
      <c r="M353" s="46"/>
      <c r="N353" s="232" t="str">
        <f ca="1">IF(Tabla1[[#This Row],[Fecha de nac]]="","",IF(Tabla1[[#This Row],[Fecha Finalización]] &gt;=TODAY(), DATEDIF(Tabla1[[#This Row],[Fecha de nac]],TODAY(),"y"), ROUNDDOWN((Tabla1[[#This Row],[Fecha Finalización]] -Tabla1[[#This Row],[Fecha de nac]])/365,0)))</f>
        <v/>
      </c>
      <c r="O353" s="163"/>
      <c r="P353" s="34"/>
      <c r="Q353" s="67"/>
      <c r="R353" s="67"/>
      <c r="S353" s="67"/>
      <c r="T353" s="67"/>
      <c r="U353" s="234" t="str">
        <f>IF(F353="","",Tabla1[[#This Row],[Fecha Inicio grupo]]+3*7-7)</f>
        <v/>
      </c>
      <c r="V353" s="235" t="str">
        <f>IF(F353="","",EDATE(Tabla1[[#This Row],[Fecha Inicio grupo]],3))</f>
        <v/>
      </c>
      <c r="W353" s="29"/>
      <c r="X353" s="29"/>
      <c r="Y353" s="72"/>
      <c r="Z353" s="72"/>
      <c r="AA353" s="72"/>
      <c r="AB353" s="72"/>
      <c r="AC353" s="72"/>
      <c r="AD353" s="72"/>
      <c r="AE353" s="72"/>
      <c r="AF353" s="72"/>
      <c r="AG353" s="72"/>
      <c r="AH353" s="72"/>
      <c r="AI353" s="72"/>
      <c r="AJ353" s="72"/>
      <c r="AK353" s="72"/>
      <c r="AL353" s="72"/>
      <c r="AM353" s="72"/>
      <c r="AN353" s="72"/>
      <c r="AO353" s="139"/>
      <c r="AP353" s="236" t="str">
        <f>IF(F353="","",IFERROR(VLOOKUP(SUBSTITUTE(SUBSTITUTE(Tabla1[[#This Row],[Uso Sistemas]],"T","P"),"N","F"),Parámetros!$M$2:$N$17,2,0),"Completar hasta 3ra sem. para evaluar a Probacionista"))</f>
        <v/>
      </c>
      <c r="AQ353" s="39"/>
      <c r="AR353" s="39"/>
      <c r="AS353" s="39"/>
      <c r="AT353" s="28"/>
      <c r="AU353" s="55"/>
      <c r="AV353" s="55"/>
      <c r="AW353" s="55"/>
      <c r="AX353" s="238" t="str">
        <f>IF(V353="","",EOMONTH(EDATE(Tabla1[[#This Row],[Fecha Finalización]],2),0))</f>
        <v/>
      </c>
      <c r="AY353" s="39"/>
      <c r="AZ353" s="239" t="str">
        <f>IF(V353="","",EOMONTH(EDATE(Tabla1[[#This Row],[Fecha Finalización]],3),0))</f>
        <v/>
      </c>
      <c r="BA353" s="39"/>
      <c r="BB353" s="39"/>
      <c r="BC353" s="229"/>
      <c r="BD353" s="227" t="str">
        <f>IF(F353="","",Tabla1[[#This Row],[sem 01]]&amp;Tabla1[[#This Row],[sem 02]]&amp;Tabla1[[#This Row],[sem 03]])</f>
        <v/>
      </c>
      <c r="BE353" s="228" t="str">
        <f>IF(TRIM(F353)="","",$B$1&amp;"-"&amp;SUBSTITUTE(Tabla1[[#This Row],[Mes Inscrito]]," ","")&amp;"-"&amp;SUBSTITUTE(Tabla1[[#This Row],[Dia de clases Inscrito]]," ","")&amp;"-"&amp;SUBSTITUTE(Tabla1[[#This Row],[Horario Inscrito]]," ","")&amp;"-"&amp;Tabla1[[#This Row],[Fecha Inicio grupo]])</f>
        <v/>
      </c>
      <c r="BF353" s="241" t="str">
        <f>IF(F353="","",Tabla1[[#This Row],[Curso]])</f>
        <v/>
      </c>
      <c r="BG353" s="242" t="str">
        <f>+IF(TRIM(F353)="","",$B$1&amp;"-"&amp;TRIM(Tabla1[[#This Row],[Mes Inscrito]])&amp;"-"&amp;TRIM(Tabla1[[#This Row],[Dia de clases Inscrito]])&amp;"-"&amp;TRIM(Tabla1[[#This Row],[Horario Inscrito]])&amp;"-"&amp;TRIM(Tabla1[[#This Row],[Fecha Inicio grupo]])&amp;"-"&amp;TRIM(Tabla1[[#This Row],[Tipo Incrito]]))</f>
        <v/>
      </c>
      <c r="BH353" s="299" t="str">
        <f>IF(F353="","",OR(IFERROR(SEARCH("CG",Tabla1[[#This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3" s="300" t="str">
        <f>IF(F353&lt;&gt;"",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3" s="300" t="str">
        <f>IF(F353&lt;&gt;"",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3" s="300" t="str">
        <f>IF(Tabla1[[#This Row],[Fecha Inicio grupo]]="","",IFERROR(VLOOKUP(Tabla1[[#This Row],[Mes de Alta como miembro]],Parámetros!$AM$2:$AN$16,2,0),"01/01/1900"))</f>
        <v/>
      </c>
    </row>
    <row r="354" spans="1:63" ht="14.45">
      <c r="A354" s="68">
        <v>347</v>
      </c>
      <c r="B354" s="29"/>
      <c r="C354" s="34"/>
      <c r="D354" s="42"/>
      <c r="E354" s="64"/>
      <c r="F354" s="45"/>
      <c r="G354" s="45"/>
      <c r="H354" s="158"/>
      <c r="I354" s="42"/>
      <c r="J354" s="28"/>
      <c r="K354" s="69"/>
      <c r="L354" s="68"/>
      <c r="M354" s="46"/>
      <c r="N354" s="232" t="str">
        <f ca="1">IF(Tabla1[[#This Row],[Fecha de nac]]="","",IF(Tabla1[[#This Row],[Fecha Finalización]] &gt;=TODAY(), DATEDIF(Tabla1[[#This Row],[Fecha de nac]],TODAY(),"y"), ROUNDDOWN((Tabla1[[#This Row],[Fecha Finalización]] -Tabla1[[#This Row],[Fecha de nac]])/365,0)))</f>
        <v/>
      </c>
      <c r="O354" s="163"/>
      <c r="P354" s="34"/>
      <c r="Q354" s="67"/>
      <c r="R354" s="67"/>
      <c r="S354" s="67"/>
      <c r="T354" s="67"/>
      <c r="U354" s="234" t="str">
        <f>IF(F354="","",Tabla1[[#This Row],[Fecha Inicio grupo]]+3*7-7)</f>
        <v/>
      </c>
      <c r="V354" s="235" t="str">
        <f>IF(F354="","",EDATE(Tabla1[[#This Row],[Fecha Inicio grupo]],3))</f>
        <v/>
      </c>
      <c r="W354" s="29"/>
      <c r="X354" s="29"/>
      <c r="Y354" s="72"/>
      <c r="Z354" s="72"/>
      <c r="AA354" s="72"/>
      <c r="AB354" s="72"/>
      <c r="AC354" s="72"/>
      <c r="AD354" s="72"/>
      <c r="AE354" s="72"/>
      <c r="AF354" s="72"/>
      <c r="AG354" s="72"/>
      <c r="AH354" s="72"/>
      <c r="AI354" s="72"/>
      <c r="AJ354" s="72"/>
      <c r="AK354" s="72"/>
      <c r="AL354" s="72"/>
      <c r="AM354" s="72"/>
      <c r="AN354" s="72"/>
      <c r="AO354" s="139"/>
      <c r="AP354" s="236" t="str">
        <f>IF(F354="","",IFERROR(VLOOKUP(SUBSTITUTE(SUBSTITUTE(Tabla1[[#This Row],[Uso Sistemas]],"T","P"),"N","F"),Parámetros!$M$2:$N$17,2,0),"Completar hasta 3ra sem. para evaluar a Probacionista"))</f>
        <v/>
      </c>
      <c r="AQ354" s="39"/>
      <c r="AR354" s="39"/>
      <c r="AS354" s="39"/>
      <c r="AT354" s="28"/>
      <c r="AU354" s="55"/>
      <c r="AV354" s="55"/>
      <c r="AW354" s="55"/>
      <c r="AX354" s="238" t="str">
        <f>IF(V354="","",EOMONTH(EDATE(Tabla1[[#This Row],[Fecha Finalización]],2),0))</f>
        <v/>
      </c>
      <c r="AY354" s="39"/>
      <c r="AZ354" s="239" t="str">
        <f>IF(V354="","",EOMONTH(EDATE(Tabla1[[#This Row],[Fecha Finalización]],3),0))</f>
        <v/>
      </c>
      <c r="BA354" s="39"/>
      <c r="BB354" s="39"/>
      <c r="BC354" s="229"/>
      <c r="BD354" s="227" t="str">
        <f>IF(F354="","",Tabla1[[#This Row],[sem 01]]&amp;Tabla1[[#This Row],[sem 02]]&amp;Tabla1[[#This Row],[sem 03]])</f>
        <v/>
      </c>
      <c r="BE354" s="228" t="str">
        <f>IF(TRIM(F354)="","",$B$1&amp;"-"&amp;SUBSTITUTE(Tabla1[[#This Row],[Mes Inscrito]]," ","")&amp;"-"&amp;SUBSTITUTE(Tabla1[[#This Row],[Dia de clases Inscrito]]," ","")&amp;"-"&amp;SUBSTITUTE(Tabla1[[#This Row],[Horario Inscrito]]," ","")&amp;"-"&amp;Tabla1[[#This Row],[Fecha Inicio grupo]])</f>
        <v/>
      </c>
      <c r="BF354" s="241" t="str">
        <f>IF(F354="","",Tabla1[[#This Row],[Curso]])</f>
        <v/>
      </c>
      <c r="BG354" s="242" t="str">
        <f>+IF(TRIM(F354)="","",$B$1&amp;"-"&amp;TRIM(Tabla1[[#This Row],[Mes Inscrito]])&amp;"-"&amp;TRIM(Tabla1[[#This Row],[Dia de clases Inscrito]])&amp;"-"&amp;TRIM(Tabla1[[#This Row],[Horario Inscrito]])&amp;"-"&amp;TRIM(Tabla1[[#This Row],[Fecha Inicio grupo]])&amp;"-"&amp;TRIM(Tabla1[[#This Row],[Tipo Incrito]]))</f>
        <v/>
      </c>
      <c r="BH354" s="299" t="str">
        <f>IF(F354="","",OR(IFERROR(SEARCH("CG",Tabla1[[#This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4" s="300" t="str">
        <f>IF(F354&lt;&gt;"",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4" s="300" t="str">
        <f>IF(F354&lt;&gt;"",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4" s="300" t="str">
        <f>IF(Tabla1[[#This Row],[Fecha Inicio grupo]]="","",IFERROR(VLOOKUP(Tabla1[[#This Row],[Mes de Alta como miembro]],Parámetros!$AM$2:$AN$16,2,0),"01/01/1900"))</f>
        <v/>
      </c>
    </row>
    <row r="355" spans="1:63" ht="14.45">
      <c r="A355" s="68">
        <v>348</v>
      </c>
      <c r="B355" s="29"/>
      <c r="C355" s="34"/>
      <c r="D355" s="42"/>
      <c r="E355" s="64"/>
      <c r="F355" s="45"/>
      <c r="G355" s="45"/>
      <c r="H355" s="158"/>
      <c r="I355" s="42"/>
      <c r="J355" s="28"/>
      <c r="K355" s="69"/>
      <c r="L355" s="68"/>
      <c r="M355" s="46"/>
      <c r="N355" s="232" t="str">
        <f ca="1">IF(Tabla1[[#This Row],[Fecha de nac]]="","",IF(Tabla1[[#This Row],[Fecha Finalización]] &gt;=TODAY(), DATEDIF(Tabla1[[#This Row],[Fecha de nac]],TODAY(),"y"), ROUNDDOWN((Tabla1[[#This Row],[Fecha Finalización]] -Tabla1[[#This Row],[Fecha de nac]])/365,0)))</f>
        <v/>
      </c>
      <c r="O355" s="163"/>
      <c r="P355" s="34"/>
      <c r="Q355" s="67"/>
      <c r="R355" s="67"/>
      <c r="S355" s="67"/>
      <c r="T355" s="67"/>
      <c r="U355" s="234" t="str">
        <f>IF(F355="","",Tabla1[[#This Row],[Fecha Inicio grupo]]+3*7-7)</f>
        <v/>
      </c>
      <c r="V355" s="235" t="str">
        <f>IF(F355="","",EDATE(Tabla1[[#This Row],[Fecha Inicio grupo]],3))</f>
        <v/>
      </c>
      <c r="W355" s="29"/>
      <c r="X355" s="29"/>
      <c r="Y355" s="72"/>
      <c r="Z355" s="72"/>
      <c r="AA355" s="72"/>
      <c r="AB355" s="72"/>
      <c r="AC355" s="72"/>
      <c r="AD355" s="72"/>
      <c r="AE355" s="72"/>
      <c r="AF355" s="72"/>
      <c r="AG355" s="72"/>
      <c r="AH355" s="72"/>
      <c r="AI355" s="72"/>
      <c r="AJ355" s="72"/>
      <c r="AK355" s="72"/>
      <c r="AL355" s="72"/>
      <c r="AM355" s="72"/>
      <c r="AN355" s="72"/>
      <c r="AO355" s="139"/>
      <c r="AP355" s="236" t="str">
        <f>IF(F355="","",IFERROR(VLOOKUP(SUBSTITUTE(SUBSTITUTE(Tabla1[[#This Row],[Uso Sistemas]],"T","P"),"N","F"),Parámetros!$M$2:$N$17,2,0),"Completar hasta 3ra sem. para evaluar a Probacionista"))</f>
        <v/>
      </c>
      <c r="AQ355" s="39"/>
      <c r="AR355" s="39"/>
      <c r="AS355" s="39"/>
      <c r="AT355" s="28"/>
      <c r="AU355" s="55"/>
      <c r="AV355" s="55"/>
      <c r="AW355" s="55"/>
      <c r="AX355" s="238" t="str">
        <f>IF(V355="","",EOMONTH(EDATE(Tabla1[[#This Row],[Fecha Finalización]],2),0))</f>
        <v/>
      </c>
      <c r="AY355" s="39"/>
      <c r="AZ355" s="239" t="str">
        <f>IF(V355="","",EOMONTH(EDATE(Tabla1[[#This Row],[Fecha Finalización]],3),0))</f>
        <v/>
      </c>
      <c r="BA355" s="39"/>
      <c r="BB355" s="39"/>
      <c r="BC355" s="229"/>
      <c r="BD355" s="227" t="str">
        <f>IF(F355="","",Tabla1[[#This Row],[sem 01]]&amp;Tabla1[[#This Row],[sem 02]]&amp;Tabla1[[#This Row],[sem 03]])</f>
        <v/>
      </c>
      <c r="BE355" s="228" t="str">
        <f>IF(TRIM(F355)="","",$B$1&amp;"-"&amp;SUBSTITUTE(Tabla1[[#This Row],[Mes Inscrito]]," ","")&amp;"-"&amp;SUBSTITUTE(Tabla1[[#This Row],[Dia de clases Inscrito]]," ","")&amp;"-"&amp;SUBSTITUTE(Tabla1[[#This Row],[Horario Inscrito]]," ","")&amp;"-"&amp;Tabla1[[#This Row],[Fecha Inicio grupo]])</f>
        <v/>
      </c>
      <c r="BF355" s="241" t="str">
        <f>IF(F355="","",Tabla1[[#This Row],[Curso]])</f>
        <v/>
      </c>
      <c r="BG355" s="242" t="str">
        <f>+IF(TRIM(F355)="","",$B$1&amp;"-"&amp;TRIM(Tabla1[[#This Row],[Mes Inscrito]])&amp;"-"&amp;TRIM(Tabla1[[#This Row],[Dia de clases Inscrito]])&amp;"-"&amp;TRIM(Tabla1[[#This Row],[Horario Inscrito]])&amp;"-"&amp;TRIM(Tabla1[[#This Row],[Fecha Inicio grupo]])&amp;"-"&amp;TRIM(Tabla1[[#This Row],[Tipo Incrito]]))</f>
        <v/>
      </c>
      <c r="BH355" s="299" t="str">
        <f>IF(F355="","",OR(IFERROR(SEARCH("CG",Tabla1[[#This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5" s="300" t="str">
        <f>IF(F355&lt;&gt;"",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5" s="300" t="str">
        <f>IF(F355&lt;&gt;"",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5" s="300" t="str">
        <f>IF(Tabla1[[#This Row],[Fecha Inicio grupo]]="","",IFERROR(VLOOKUP(Tabla1[[#This Row],[Mes de Alta como miembro]],Parámetros!$AM$2:$AN$16,2,0),"01/01/1900"))</f>
        <v/>
      </c>
    </row>
    <row r="356" spans="1:63" ht="14.45">
      <c r="A356" s="68">
        <v>349</v>
      </c>
      <c r="B356" s="29"/>
      <c r="C356" s="34"/>
      <c r="D356" s="42"/>
      <c r="E356" s="64"/>
      <c r="F356" s="45"/>
      <c r="G356" s="45"/>
      <c r="H356" s="158"/>
      <c r="I356" s="42"/>
      <c r="J356" s="28"/>
      <c r="K356" s="69"/>
      <c r="L356" s="68"/>
      <c r="M356" s="46"/>
      <c r="N356" s="232" t="str">
        <f ca="1">IF(Tabla1[[#This Row],[Fecha de nac]]="","",IF(Tabla1[[#This Row],[Fecha Finalización]] &gt;=TODAY(), DATEDIF(Tabla1[[#This Row],[Fecha de nac]],TODAY(),"y"), ROUNDDOWN((Tabla1[[#This Row],[Fecha Finalización]] -Tabla1[[#This Row],[Fecha de nac]])/365,0)))</f>
        <v/>
      </c>
      <c r="O356" s="163"/>
      <c r="P356" s="34"/>
      <c r="Q356" s="67"/>
      <c r="R356" s="67"/>
      <c r="S356" s="67"/>
      <c r="T356" s="67"/>
      <c r="U356" s="234" t="str">
        <f>IF(F356="","",Tabla1[[#This Row],[Fecha Inicio grupo]]+3*7-7)</f>
        <v/>
      </c>
      <c r="V356" s="235" t="str">
        <f>IF(F356="","",EDATE(Tabla1[[#This Row],[Fecha Inicio grupo]],3))</f>
        <v/>
      </c>
      <c r="W356" s="29"/>
      <c r="X356" s="29"/>
      <c r="Y356" s="72"/>
      <c r="Z356" s="72"/>
      <c r="AA356" s="72"/>
      <c r="AB356" s="72"/>
      <c r="AC356" s="72"/>
      <c r="AD356" s="72"/>
      <c r="AE356" s="72"/>
      <c r="AF356" s="72"/>
      <c r="AG356" s="72"/>
      <c r="AH356" s="72"/>
      <c r="AI356" s="72"/>
      <c r="AJ356" s="72"/>
      <c r="AK356" s="72"/>
      <c r="AL356" s="72"/>
      <c r="AM356" s="72"/>
      <c r="AN356" s="72"/>
      <c r="AO356" s="139"/>
      <c r="AP356" s="236" t="str">
        <f>IF(F356="","",IFERROR(VLOOKUP(SUBSTITUTE(SUBSTITUTE(Tabla1[[#This Row],[Uso Sistemas]],"T","P"),"N","F"),Parámetros!$M$2:$N$17,2,0),"Completar hasta 3ra sem. para evaluar a Probacionista"))</f>
        <v/>
      </c>
      <c r="AQ356" s="39"/>
      <c r="AR356" s="39"/>
      <c r="AS356" s="39"/>
      <c r="AT356" s="28"/>
      <c r="AU356" s="55"/>
      <c r="AV356" s="55"/>
      <c r="AW356" s="55"/>
      <c r="AX356" s="238" t="str">
        <f>IF(V356="","",EOMONTH(EDATE(Tabla1[[#This Row],[Fecha Finalización]],2),0))</f>
        <v/>
      </c>
      <c r="AY356" s="39"/>
      <c r="AZ356" s="239" t="str">
        <f>IF(V356="","",EOMONTH(EDATE(Tabla1[[#This Row],[Fecha Finalización]],3),0))</f>
        <v/>
      </c>
      <c r="BA356" s="39"/>
      <c r="BB356" s="39"/>
      <c r="BC356" s="229"/>
      <c r="BD356" s="227" t="str">
        <f>IF(F356="","",Tabla1[[#This Row],[sem 01]]&amp;Tabla1[[#This Row],[sem 02]]&amp;Tabla1[[#This Row],[sem 03]])</f>
        <v/>
      </c>
      <c r="BE356" s="228" t="str">
        <f>IF(TRIM(F356)="","",$B$1&amp;"-"&amp;SUBSTITUTE(Tabla1[[#This Row],[Mes Inscrito]]," ","")&amp;"-"&amp;SUBSTITUTE(Tabla1[[#This Row],[Dia de clases Inscrito]]," ","")&amp;"-"&amp;SUBSTITUTE(Tabla1[[#This Row],[Horario Inscrito]]," ","")&amp;"-"&amp;Tabla1[[#This Row],[Fecha Inicio grupo]])</f>
        <v/>
      </c>
      <c r="BF356" s="241" t="str">
        <f>IF(F356="","",Tabla1[[#This Row],[Curso]])</f>
        <v/>
      </c>
      <c r="BG356" s="242" t="str">
        <f>+IF(TRIM(F356)="","",$B$1&amp;"-"&amp;TRIM(Tabla1[[#This Row],[Mes Inscrito]])&amp;"-"&amp;TRIM(Tabla1[[#This Row],[Dia de clases Inscrito]])&amp;"-"&amp;TRIM(Tabla1[[#This Row],[Horario Inscrito]])&amp;"-"&amp;TRIM(Tabla1[[#This Row],[Fecha Inicio grupo]])&amp;"-"&amp;TRIM(Tabla1[[#This Row],[Tipo Incrito]]))</f>
        <v/>
      </c>
      <c r="BH356" s="299" t="str">
        <f>IF(F356="","",OR(IFERROR(SEARCH("CG",Tabla1[[#This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6" s="300" t="str">
        <f>IF(F356&lt;&gt;"",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6" s="300" t="str">
        <f>IF(F356&lt;&gt;"",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6" s="300" t="str">
        <f>IF(Tabla1[[#This Row],[Fecha Inicio grupo]]="","",IFERROR(VLOOKUP(Tabla1[[#This Row],[Mes de Alta como miembro]],Parámetros!$AM$2:$AN$16,2,0),"01/01/1900"))</f>
        <v/>
      </c>
    </row>
    <row r="357" spans="1:63" ht="14.45">
      <c r="A357" s="68">
        <v>350</v>
      </c>
      <c r="B357" s="29"/>
      <c r="C357" s="34"/>
      <c r="D357" s="42"/>
      <c r="E357" s="64"/>
      <c r="F357" s="45"/>
      <c r="G357" s="45"/>
      <c r="H357" s="158"/>
      <c r="I357" s="42"/>
      <c r="J357" s="28"/>
      <c r="K357" s="69"/>
      <c r="L357" s="68"/>
      <c r="M357" s="46"/>
      <c r="N357" s="232" t="str">
        <f ca="1">IF(Tabla1[[#This Row],[Fecha de nac]]="","",IF(Tabla1[[#This Row],[Fecha Finalización]] &gt;=TODAY(), DATEDIF(Tabla1[[#This Row],[Fecha de nac]],TODAY(),"y"), ROUNDDOWN((Tabla1[[#This Row],[Fecha Finalización]] -Tabla1[[#This Row],[Fecha de nac]])/365,0)))</f>
        <v/>
      </c>
      <c r="O357" s="163"/>
      <c r="P357" s="34"/>
      <c r="Q357" s="67"/>
      <c r="R357" s="67"/>
      <c r="S357" s="67"/>
      <c r="T357" s="67"/>
      <c r="U357" s="234" t="str">
        <f>IF(F357="","",Tabla1[[#This Row],[Fecha Inicio grupo]]+3*7-7)</f>
        <v/>
      </c>
      <c r="V357" s="235" t="str">
        <f>IF(F357="","",EDATE(Tabla1[[#This Row],[Fecha Inicio grupo]],3))</f>
        <v/>
      </c>
      <c r="W357" s="29"/>
      <c r="X357" s="29"/>
      <c r="Y357" s="72"/>
      <c r="Z357" s="72"/>
      <c r="AA357" s="72"/>
      <c r="AB357" s="72"/>
      <c r="AC357" s="72"/>
      <c r="AD357" s="72"/>
      <c r="AE357" s="72"/>
      <c r="AF357" s="72"/>
      <c r="AG357" s="72"/>
      <c r="AH357" s="72"/>
      <c r="AI357" s="72"/>
      <c r="AJ357" s="72"/>
      <c r="AK357" s="72"/>
      <c r="AL357" s="72"/>
      <c r="AM357" s="72"/>
      <c r="AN357" s="72"/>
      <c r="AO357" s="139"/>
      <c r="AP357" s="236" t="str">
        <f>IF(F357="","",IFERROR(VLOOKUP(SUBSTITUTE(SUBSTITUTE(Tabla1[[#This Row],[Uso Sistemas]],"T","P"),"N","F"),Parámetros!$M$2:$N$17,2,0),"Completar hasta 3ra sem. para evaluar a Probacionista"))</f>
        <v/>
      </c>
      <c r="AQ357" s="39"/>
      <c r="AR357" s="39"/>
      <c r="AS357" s="39"/>
      <c r="AT357" s="28"/>
      <c r="AU357" s="55"/>
      <c r="AV357" s="55"/>
      <c r="AW357" s="55"/>
      <c r="AX357" s="238" t="str">
        <f>IF(V357="","",EOMONTH(EDATE(Tabla1[[#This Row],[Fecha Finalización]],2),0))</f>
        <v/>
      </c>
      <c r="AY357" s="39"/>
      <c r="AZ357" s="239" t="str">
        <f>IF(V357="","",EOMONTH(EDATE(Tabla1[[#This Row],[Fecha Finalización]],3),0))</f>
        <v/>
      </c>
      <c r="BA357" s="39"/>
      <c r="BB357" s="39"/>
      <c r="BC357" s="229"/>
      <c r="BD357" s="227" t="str">
        <f>IF(F357="","",Tabla1[[#This Row],[sem 01]]&amp;Tabla1[[#This Row],[sem 02]]&amp;Tabla1[[#This Row],[sem 03]])</f>
        <v/>
      </c>
      <c r="BE357" s="228" t="str">
        <f>IF(TRIM(F357)="","",$B$1&amp;"-"&amp;SUBSTITUTE(Tabla1[[#This Row],[Mes Inscrito]]," ","")&amp;"-"&amp;SUBSTITUTE(Tabla1[[#This Row],[Dia de clases Inscrito]]," ","")&amp;"-"&amp;SUBSTITUTE(Tabla1[[#This Row],[Horario Inscrito]]," ","")&amp;"-"&amp;Tabla1[[#This Row],[Fecha Inicio grupo]])</f>
        <v/>
      </c>
      <c r="BF357" s="241" t="str">
        <f>IF(F357="","",Tabla1[[#This Row],[Curso]])</f>
        <v/>
      </c>
      <c r="BG357" s="242" t="str">
        <f>+IF(TRIM(F357)="","",$B$1&amp;"-"&amp;TRIM(Tabla1[[#This Row],[Mes Inscrito]])&amp;"-"&amp;TRIM(Tabla1[[#This Row],[Dia de clases Inscrito]])&amp;"-"&amp;TRIM(Tabla1[[#This Row],[Horario Inscrito]])&amp;"-"&amp;TRIM(Tabla1[[#This Row],[Fecha Inicio grupo]])&amp;"-"&amp;TRIM(Tabla1[[#This Row],[Tipo Incrito]]))</f>
        <v/>
      </c>
      <c r="BH357" s="299" t="str">
        <f>IF(F357="","",OR(IFERROR(SEARCH("CG",Tabla1[[#This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7" s="300" t="str">
        <f>IF(F357&lt;&gt;"",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7" s="300" t="str">
        <f>IF(F357&lt;&gt;"",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7" s="300" t="str">
        <f>IF(Tabla1[[#This Row],[Fecha Inicio grupo]]="","",IFERROR(VLOOKUP(Tabla1[[#This Row],[Mes de Alta como miembro]],Parámetros!$AM$2:$AN$16,2,0),"01/01/1900"))</f>
        <v/>
      </c>
    </row>
    <row r="358" spans="1:63" ht="14.45">
      <c r="A358" s="68">
        <v>351</v>
      </c>
      <c r="B358" s="29"/>
      <c r="C358" s="34"/>
      <c r="D358" s="42"/>
      <c r="E358" s="64"/>
      <c r="F358" s="45"/>
      <c r="G358" s="45"/>
      <c r="H358" s="158"/>
      <c r="I358" s="42"/>
      <c r="J358" s="28"/>
      <c r="K358" s="69"/>
      <c r="L358" s="68"/>
      <c r="M358" s="46"/>
      <c r="N358" s="232" t="str">
        <f ca="1">IF(Tabla1[[#This Row],[Fecha de nac]]="","",IF(Tabla1[[#This Row],[Fecha Finalización]] &gt;=TODAY(), DATEDIF(Tabla1[[#This Row],[Fecha de nac]],TODAY(),"y"), ROUNDDOWN((Tabla1[[#This Row],[Fecha Finalización]] -Tabla1[[#This Row],[Fecha de nac]])/365,0)))</f>
        <v/>
      </c>
      <c r="O358" s="163"/>
      <c r="P358" s="34"/>
      <c r="Q358" s="67"/>
      <c r="R358" s="67"/>
      <c r="S358" s="67"/>
      <c r="T358" s="67"/>
      <c r="U358" s="234" t="str">
        <f>IF(F358="","",Tabla1[[#This Row],[Fecha Inicio grupo]]+3*7-7)</f>
        <v/>
      </c>
      <c r="V358" s="235" t="str">
        <f>IF(F358="","",EDATE(Tabla1[[#This Row],[Fecha Inicio grupo]],3))</f>
        <v/>
      </c>
      <c r="W358" s="29"/>
      <c r="X358" s="29"/>
      <c r="Y358" s="72"/>
      <c r="Z358" s="72"/>
      <c r="AA358" s="72"/>
      <c r="AB358" s="72"/>
      <c r="AC358" s="72"/>
      <c r="AD358" s="72"/>
      <c r="AE358" s="72"/>
      <c r="AF358" s="72"/>
      <c r="AG358" s="72"/>
      <c r="AH358" s="72"/>
      <c r="AI358" s="72"/>
      <c r="AJ358" s="72"/>
      <c r="AK358" s="72"/>
      <c r="AL358" s="72"/>
      <c r="AM358" s="72"/>
      <c r="AN358" s="72"/>
      <c r="AO358" s="139"/>
      <c r="AP358" s="236" t="str">
        <f>IF(F358="","",IFERROR(VLOOKUP(SUBSTITUTE(SUBSTITUTE(Tabla1[[#This Row],[Uso Sistemas]],"T","P"),"N","F"),Parámetros!$M$2:$N$17,2,0),"Completar hasta 3ra sem. para evaluar a Probacionista"))</f>
        <v/>
      </c>
      <c r="AQ358" s="39"/>
      <c r="AR358" s="39"/>
      <c r="AS358" s="39"/>
      <c r="AT358" s="28"/>
      <c r="AU358" s="55"/>
      <c r="AV358" s="55"/>
      <c r="AW358" s="55"/>
      <c r="AX358" s="238" t="str">
        <f>IF(V358="","",EOMONTH(EDATE(Tabla1[[#This Row],[Fecha Finalización]],2),0))</f>
        <v/>
      </c>
      <c r="AY358" s="39"/>
      <c r="AZ358" s="239" t="str">
        <f>IF(V358="","",EOMONTH(EDATE(Tabla1[[#This Row],[Fecha Finalización]],3),0))</f>
        <v/>
      </c>
      <c r="BA358" s="39"/>
      <c r="BB358" s="39"/>
      <c r="BC358" s="229"/>
      <c r="BD358" s="227" t="str">
        <f>IF(F358="","",Tabla1[[#This Row],[sem 01]]&amp;Tabla1[[#This Row],[sem 02]]&amp;Tabla1[[#This Row],[sem 03]])</f>
        <v/>
      </c>
      <c r="BE358" s="228" t="str">
        <f>IF(TRIM(F358)="","",$B$1&amp;"-"&amp;SUBSTITUTE(Tabla1[[#This Row],[Mes Inscrito]]," ","")&amp;"-"&amp;SUBSTITUTE(Tabla1[[#This Row],[Dia de clases Inscrito]]," ","")&amp;"-"&amp;SUBSTITUTE(Tabla1[[#This Row],[Horario Inscrito]]," ","")&amp;"-"&amp;Tabla1[[#This Row],[Fecha Inicio grupo]])</f>
        <v/>
      </c>
      <c r="BF358" s="241" t="str">
        <f>IF(F358="","",Tabla1[[#This Row],[Curso]])</f>
        <v/>
      </c>
      <c r="BG358" s="242" t="str">
        <f>+IF(TRIM(F358)="","",$B$1&amp;"-"&amp;TRIM(Tabla1[[#This Row],[Mes Inscrito]])&amp;"-"&amp;TRIM(Tabla1[[#This Row],[Dia de clases Inscrito]])&amp;"-"&amp;TRIM(Tabla1[[#This Row],[Horario Inscrito]])&amp;"-"&amp;TRIM(Tabla1[[#This Row],[Fecha Inicio grupo]])&amp;"-"&amp;TRIM(Tabla1[[#This Row],[Tipo Incrito]]))</f>
        <v/>
      </c>
      <c r="BH358" s="299" t="str">
        <f>IF(F358="","",OR(IFERROR(SEARCH("CG",Tabla1[[#This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8" s="300" t="str">
        <f>IF(F358&lt;&gt;"",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8" s="300" t="str">
        <f>IF(F358&lt;&gt;"",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8" s="300" t="str">
        <f>IF(Tabla1[[#This Row],[Fecha Inicio grupo]]="","",IFERROR(VLOOKUP(Tabla1[[#This Row],[Mes de Alta como miembro]],Parámetros!$AM$2:$AN$16,2,0),"01/01/1900"))</f>
        <v/>
      </c>
    </row>
    <row r="359" spans="1:63" ht="14.45">
      <c r="A359" s="68">
        <v>352</v>
      </c>
      <c r="B359" s="29"/>
      <c r="C359" s="34"/>
      <c r="D359" s="42"/>
      <c r="E359" s="64"/>
      <c r="F359" s="45"/>
      <c r="G359" s="45"/>
      <c r="H359" s="158"/>
      <c r="I359" s="42"/>
      <c r="J359" s="28"/>
      <c r="K359" s="69"/>
      <c r="L359" s="68"/>
      <c r="M359" s="46"/>
      <c r="N359" s="232" t="str">
        <f ca="1">IF(Tabla1[[#This Row],[Fecha de nac]]="","",IF(Tabla1[[#This Row],[Fecha Finalización]] &gt;=TODAY(), DATEDIF(Tabla1[[#This Row],[Fecha de nac]],TODAY(),"y"), ROUNDDOWN((Tabla1[[#This Row],[Fecha Finalización]] -Tabla1[[#This Row],[Fecha de nac]])/365,0)))</f>
        <v/>
      </c>
      <c r="O359" s="163"/>
      <c r="P359" s="34"/>
      <c r="Q359" s="67"/>
      <c r="R359" s="67"/>
      <c r="S359" s="67"/>
      <c r="T359" s="67"/>
      <c r="U359" s="234" t="str">
        <f>IF(F359="","",Tabla1[[#This Row],[Fecha Inicio grupo]]+3*7-7)</f>
        <v/>
      </c>
      <c r="V359" s="235" t="str">
        <f>IF(F359="","",EDATE(Tabla1[[#This Row],[Fecha Inicio grupo]],3))</f>
        <v/>
      </c>
      <c r="W359" s="29"/>
      <c r="X359" s="29"/>
      <c r="Y359" s="72"/>
      <c r="Z359" s="72"/>
      <c r="AA359" s="72"/>
      <c r="AB359" s="72"/>
      <c r="AC359" s="72"/>
      <c r="AD359" s="72"/>
      <c r="AE359" s="72"/>
      <c r="AF359" s="72"/>
      <c r="AG359" s="72"/>
      <c r="AH359" s="72"/>
      <c r="AI359" s="72"/>
      <c r="AJ359" s="72"/>
      <c r="AK359" s="72"/>
      <c r="AL359" s="72"/>
      <c r="AM359" s="72"/>
      <c r="AN359" s="72"/>
      <c r="AO359" s="139"/>
      <c r="AP359" s="236" t="str">
        <f>IF(F359="","",IFERROR(VLOOKUP(SUBSTITUTE(SUBSTITUTE(Tabla1[[#This Row],[Uso Sistemas]],"T","P"),"N","F"),Parámetros!$M$2:$N$17,2,0),"Completar hasta 3ra sem. para evaluar a Probacionista"))</f>
        <v/>
      </c>
      <c r="AQ359" s="39"/>
      <c r="AR359" s="39"/>
      <c r="AS359" s="39"/>
      <c r="AT359" s="28"/>
      <c r="AU359" s="55"/>
      <c r="AV359" s="55"/>
      <c r="AW359" s="55"/>
      <c r="AX359" s="238" t="str">
        <f>IF(V359="","",EOMONTH(EDATE(Tabla1[[#This Row],[Fecha Finalización]],2),0))</f>
        <v/>
      </c>
      <c r="AY359" s="39"/>
      <c r="AZ359" s="239" t="str">
        <f>IF(V359="","",EOMONTH(EDATE(Tabla1[[#This Row],[Fecha Finalización]],3),0))</f>
        <v/>
      </c>
      <c r="BA359" s="39"/>
      <c r="BB359" s="39"/>
      <c r="BC359" s="229"/>
      <c r="BD359" s="227" t="str">
        <f>IF(F359="","",Tabla1[[#This Row],[sem 01]]&amp;Tabla1[[#This Row],[sem 02]]&amp;Tabla1[[#This Row],[sem 03]])</f>
        <v/>
      </c>
      <c r="BE359" s="228" t="str">
        <f>IF(TRIM(F359)="","",$B$1&amp;"-"&amp;SUBSTITUTE(Tabla1[[#This Row],[Mes Inscrito]]," ","")&amp;"-"&amp;SUBSTITUTE(Tabla1[[#This Row],[Dia de clases Inscrito]]," ","")&amp;"-"&amp;SUBSTITUTE(Tabla1[[#This Row],[Horario Inscrito]]," ","")&amp;"-"&amp;Tabla1[[#This Row],[Fecha Inicio grupo]])</f>
        <v/>
      </c>
      <c r="BF359" s="241" t="str">
        <f>IF(F359="","",Tabla1[[#This Row],[Curso]])</f>
        <v/>
      </c>
      <c r="BG359" s="242" t="str">
        <f>+IF(TRIM(F359)="","",$B$1&amp;"-"&amp;TRIM(Tabla1[[#This Row],[Mes Inscrito]])&amp;"-"&amp;TRIM(Tabla1[[#This Row],[Dia de clases Inscrito]])&amp;"-"&amp;TRIM(Tabla1[[#This Row],[Horario Inscrito]])&amp;"-"&amp;TRIM(Tabla1[[#This Row],[Fecha Inicio grupo]])&amp;"-"&amp;TRIM(Tabla1[[#This Row],[Tipo Incrito]]))</f>
        <v/>
      </c>
      <c r="BH359" s="299" t="str">
        <f>IF(F359="","",OR(IFERROR(SEARCH("CG",Tabla1[[#This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9" s="300" t="str">
        <f>IF(F359&lt;&gt;"",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9" s="300" t="str">
        <f>IF(F359&lt;&gt;"",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9" s="300" t="str">
        <f>IF(Tabla1[[#This Row],[Fecha Inicio grupo]]="","",IFERROR(VLOOKUP(Tabla1[[#This Row],[Mes de Alta como miembro]],Parámetros!$AM$2:$AN$16,2,0),"01/01/1900"))</f>
        <v/>
      </c>
    </row>
    <row r="360" spans="1:63" ht="14.45">
      <c r="A360" s="68">
        <v>353</v>
      </c>
      <c r="B360" s="29"/>
      <c r="C360" s="34"/>
      <c r="D360" s="42"/>
      <c r="E360" s="64"/>
      <c r="F360" s="45"/>
      <c r="G360" s="45"/>
      <c r="H360" s="158"/>
      <c r="I360" s="42"/>
      <c r="J360" s="28"/>
      <c r="K360" s="69"/>
      <c r="L360" s="68"/>
      <c r="M360" s="46"/>
      <c r="N360" s="232" t="str">
        <f ca="1">IF(Tabla1[[#This Row],[Fecha de nac]]="","",IF(Tabla1[[#This Row],[Fecha Finalización]] &gt;=TODAY(), DATEDIF(Tabla1[[#This Row],[Fecha de nac]],TODAY(),"y"), ROUNDDOWN((Tabla1[[#This Row],[Fecha Finalización]] -Tabla1[[#This Row],[Fecha de nac]])/365,0)))</f>
        <v/>
      </c>
      <c r="O360" s="163"/>
      <c r="P360" s="34"/>
      <c r="Q360" s="67"/>
      <c r="R360" s="67"/>
      <c r="S360" s="67"/>
      <c r="T360" s="67"/>
      <c r="U360" s="234" t="str">
        <f>IF(F360="","",Tabla1[[#This Row],[Fecha Inicio grupo]]+3*7-7)</f>
        <v/>
      </c>
      <c r="V360" s="235" t="str">
        <f>IF(F360="","",EDATE(Tabla1[[#This Row],[Fecha Inicio grupo]],3))</f>
        <v/>
      </c>
      <c r="W360" s="29"/>
      <c r="X360" s="29"/>
      <c r="Y360" s="72"/>
      <c r="Z360" s="72"/>
      <c r="AA360" s="72"/>
      <c r="AB360" s="72"/>
      <c r="AC360" s="72"/>
      <c r="AD360" s="72"/>
      <c r="AE360" s="72"/>
      <c r="AF360" s="72"/>
      <c r="AG360" s="72"/>
      <c r="AH360" s="72"/>
      <c r="AI360" s="72"/>
      <c r="AJ360" s="72"/>
      <c r="AK360" s="72"/>
      <c r="AL360" s="72"/>
      <c r="AM360" s="72"/>
      <c r="AN360" s="72"/>
      <c r="AO360" s="139"/>
      <c r="AP360" s="236" t="str">
        <f>IF(F360="","",IFERROR(VLOOKUP(SUBSTITUTE(SUBSTITUTE(Tabla1[[#This Row],[Uso Sistemas]],"T","P"),"N","F"),Parámetros!$M$2:$N$17,2,0),"Completar hasta 3ra sem. para evaluar a Probacionista"))</f>
        <v/>
      </c>
      <c r="AQ360" s="39"/>
      <c r="AR360" s="39"/>
      <c r="AS360" s="39"/>
      <c r="AT360" s="28"/>
      <c r="AU360" s="55"/>
      <c r="AV360" s="55"/>
      <c r="AW360" s="55"/>
      <c r="AX360" s="238" t="str">
        <f>IF(V360="","",EOMONTH(EDATE(Tabla1[[#This Row],[Fecha Finalización]],2),0))</f>
        <v/>
      </c>
      <c r="AY360" s="39"/>
      <c r="AZ360" s="239" t="str">
        <f>IF(V360="","",EOMONTH(EDATE(Tabla1[[#This Row],[Fecha Finalización]],3),0))</f>
        <v/>
      </c>
      <c r="BA360" s="39"/>
      <c r="BB360" s="39"/>
      <c r="BC360" s="229"/>
      <c r="BD360" s="227" t="str">
        <f>IF(F360="","",Tabla1[[#This Row],[sem 01]]&amp;Tabla1[[#This Row],[sem 02]]&amp;Tabla1[[#This Row],[sem 03]])</f>
        <v/>
      </c>
      <c r="BE360" s="228" t="str">
        <f>IF(TRIM(F360)="","",$B$1&amp;"-"&amp;SUBSTITUTE(Tabla1[[#This Row],[Mes Inscrito]]," ","")&amp;"-"&amp;SUBSTITUTE(Tabla1[[#This Row],[Dia de clases Inscrito]]," ","")&amp;"-"&amp;SUBSTITUTE(Tabla1[[#This Row],[Horario Inscrito]]," ","")&amp;"-"&amp;Tabla1[[#This Row],[Fecha Inicio grupo]])</f>
        <v/>
      </c>
      <c r="BF360" s="241" t="str">
        <f>IF(F360="","",Tabla1[[#This Row],[Curso]])</f>
        <v/>
      </c>
      <c r="BG360" s="242" t="str">
        <f>+IF(TRIM(F360)="","",$B$1&amp;"-"&amp;TRIM(Tabla1[[#This Row],[Mes Inscrito]])&amp;"-"&amp;TRIM(Tabla1[[#This Row],[Dia de clases Inscrito]])&amp;"-"&amp;TRIM(Tabla1[[#This Row],[Horario Inscrito]])&amp;"-"&amp;TRIM(Tabla1[[#This Row],[Fecha Inicio grupo]])&amp;"-"&amp;TRIM(Tabla1[[#This Row],[Tipo Incrito]]))</f>
        <v/>
      </c>
      <c r="BH360" s="299" t="str">
        <f>IF(F360="","",OR(IFERROR(SEARCH("CG",Tabla1[[#This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0" s="300" t="str">
        <f>IF(F360&lt;&gt;"",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0" s="300" t="str">
        <f>IF(F360&lt;&gt;"",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0" s="300" t="str">
        <f>IF(Tabla1[[#This Row],[Fecha Inicio grupo]]="","",IFERROR(VLOOKUP(Tabla1[[#This Row],[Mes de Alta como miembro]],Parámetros!$AM$2:$AN$16,2,0),"01/01/1900"))</f>
        <v/>
      </c>
    </row>
    <row r="361" spans="1:63" ht="14.45">
      <c r="A361" s="68">
        <v>354</v>
      </c>
      <c r="B361" s="29"/>
      <c r="C361" s="34"/>
      <c r="D361" s="42"/>
      <c r="E361" s="64"/>
      <c r="F361" s="45"/>
      <c r="G361" s="45"/>
      <c r="H361" s="158"/>
      <c r="I361" s="42"/>
      <c r="J361" s="28"/>
      <c r="K361" s="69"/>
      <c r="L361" s="68"/>
      <c r="M361" s="46"/>
      <c r="N361" s="232" t="str">
        <f ca="1">IF(Tabla1[[#This Row],[Fecha de nac]]="","",IF(Tabla1[[#This Row],[Fecha Finalización]] &gt;=TODAY(), DATEDIF(Tabla1[[#This Row],[Fecha de nac]],TODAY(),"y"), ROUNDDOWN((Tabla1[[#This Row],[Fecha Finalización]] -Tabla1[[#This Row],[Fecha de nac]])/365,0)))</f>
        <v/>
      </c>
      <c r="O361" s="163"/>
      <c r="P361" s="34"/>
      <c r="Q361" s="67"/>
      <c r="R361" s="67"/>
      <c r="S361" s="67"/>
      <c r="T361" s="67"/>
      <c r="U361" s="234" t="str">
        <f>IF(F361="","",Tabla1[[#This Row],[Fecha Inicio grupo]]+3*7-7)</f>
        <v/>
      </c>
      <c r="V361" s="235" t="str">
        <f>IF(F361="","",EDATE(Tabla1[[#This Row],[Fecha Inicio grupo]],3))</f>
        <v/>
      </c>
      <c r="W361" s="29"/>
      <c r="X361" s="29"/>
      <c r="Y361" s="72"/>
      <c r="Z361" s="72"/>
      <c r="AA361" s="72"/>
      <c r="AB361" s="72"/>
      <c r="AC361" s="72"/>
      <c r="AD361" s="72"/>
      <c r="AE361" s="72"/>
      <c r="AF361" s="72"/>
      <c r="AG361" s="72"/>
      <c r="AH361" s="72"/>
      <c r="AI361" s="72"/>
      <c r="AJ361" s="72"/>
      <c r="AK361" s="72"/>
      <c r="AL361" s="72"/>
      <c r="AM361" s="72"/>
      <c r="AN361" s="72"/>
      <c r="AO361" s="139"/>
      <c r="AP361" s="236" t="str">
        <f>IF(F361="","",IFERROR(VLOOKUP(SUBSTITUTE(SUBSTITUTE(Tabla1[[#This Row],[Uso Sistemas]],"T","P"),"N","F"),Parámetros!$M$2:$N$17,2,0),"Completar hasta 3ra sem. para evaluar a Probacionista"))</f>
        <v/>
      </c>
      <c r="AQ361" s="39"/>
      <c r="AR361" s="39"/>
      <c r="AS361" s="39"/>
      <c r="AT361" s="28"/>
      <c r="AU361" s="55"/>
      <c r="AV361" s="55"/>
      <c r="AW361" s="55"/>
      <c r="AX361" s="238" t="str">
        <f>IF(V361="","",EOMONTH(EDATE(Tabla1[[#This Row],[Fecha Finalización]],2),0))</f>
        <v/>
      </c>
      <c r="AY361" s="39"/>
      <c r="AZ361" s="239" t="str">
        <f>IF(V361="","",EOMONTH(EDATE(Tabla1[[#This Row],[Fecha Finalización]],3),0))</f>
        <v/>
      </c>
      <c r="BA361" s="39"/>
      <c r="BB361" s="39"/>
      <c r="BC361" s="229"/>
      <c r="BD361" s="227" t="str">
        <f>IF(F361="","",Tabla1[[#This Row],[sem 01]]&amp;Tabla1[[#This Row],[sem 02]]&amp;Tabla1[[#This Row],[sem 03]])</f>
        <v/>
      </c>
      <c r="BE361" s="228" t="str">
        <f>IF(TRIM(F361)="","",$B$1&amp;"-"&amp;SUBSTITUTE(Tabla1[[#This Row],[Mes Inscrito]]," ","")&amp;"-"&amp;SUBSTITUTE(Tabla1[[#This Row],[Dia de clases Inscrito]]," ","")&amp;"-"&amp;SUBSTITUTE(Tabla1[[#This Row],[Horario Inscrito]]," ","")&amp;"-"&amp;Tabla1[[#This Row],[Fecha Inicio grupo]])</f>
        <v/>
      </c>
      <c r="BF361" s="241" t="str">
        <f>IF(F361="","",Tabla1[[#This Row],[Curso]])</f>
        <v/>
      </c>
      <c r="BG361" s="242" t="str">
        <f>+IF(TRIM(F361)="","",$B$1&amp;"-"&amp;TRIM(Tabla1[[#This Row],[Mes Inscrito]])&amp;"-"&amp;TRIM(Tabla1[[#This Row],[Dia de clases Inscrito]])&amp;"-"&amp;TRIM(Tabla1[[#This Row],[Horario Inscrito]])&amp;"-"&amp;TRIM(Tabla1[[#This Row],[Fecha Inicio grupo]])&amp;"-"&amp;TRIM(Tabla1[[#This Row],[Tipo Incrito]]))</f>
        <v/>
      </c>
      <c r="BH361" s="299" t="str">
        <f>IF(F361="","",OR(IFERROR(SEARCH("CG",Tabla1[[#This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1" s="300" t="str">
        <f>IF(F361&lt;&gt;"",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1" s="300" t="str">
        <f>IF(F361&lt;&gt;"",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1" s="300" t="str">
        <f>IF(Tabla1[[#This Row],[Fecha Inicio grupo]]="","",IFERROR(VLOOKUP(Tabla1[[#This Row],[Mes de Alta como miembro]],Parámetros!$AM$2:$AN$16,2,0),"01/01/1900"))</f>
        <v/>
      </c>
    </row>
    <row r="362" spans="1:63" ht="14.45">
      <c r="A362" s="68">
        <v>355</v>
      </c>
      <c r="B362" s="29"/>
      <c r="C362" s="34"/>
      <c r="D362" s="42"/>
      <c r="E362" s="64"/>
      <c r="F362" s="45"/>
      <c r="G362" s="45"/>
      <c r="H362" s="158"/>
      <c r="I362" s="42"/>
      <c r="J362" s="28"/>
      <c r="K362" s="69"/>
      <c r="L362" s="68"/>
      <c r="M362" s="46"/>
      <c r="N362" s="232" t="str">
        <f ca="1">IF(Tabla1[[#This Row],[Fecha de nac]]="","",IF(Tabla1[[#This Row],[Fecha Finalización]] &gt;=TODAY(), DATEDIF(Tabla1[[#This Row],[Fecha de nac]],TODAY(),"y"), ROUNDDOWN((Tabla1[[#This Row],[Fecha Finalización]] -Tabla1[[#This Row],[Fecha de nac]])/365,0)))</f>
        <v/>
      </c>
      <c r="O362" s="163"/>
      <c r="P362" s="34"/>
      <c r="Q362" s="67"/>
      <c r="R362" s="67"/>
      <c r="S362" s="67"/>
      <c r="T362" s="67"/>
      <c r="U362" s="234" t="str">
        <f>IF(F362="","",Tabla1[[#This Row],[Fecha Inicio grupo]]+3*7-7)</f>
        <v/>
      </c>
      <c r="V362" s="235" t="str">
        <f>IF(F362="","",EDATE(Tabla1[[#This Row],[Fecha Inicio grupo]],3))</f>
        <v/>
      </c>
      <c r="W362" s="29"/>
      <c r="X362" s="29"/>
      <c r="Y362" s="72"/>
      <c r="Z362" s="72"/>
      <c r="AA362" s="72"/>
      <c r="AB362" s="72"/>
      <c r="AC362" s="72"/>
      <c r="AD362" s="72"/>
      <c r="AE362" s="72"/>
      <c r="AF362" s="72"/>
      <c r="AG362" s="72"/>
      <c r="AH362" s="72"/>
      <c r="AI362" s="72"/>
      <c r="AJ362" s="72"/>
      <c r="AK362" s="72"/>
      <c r="AL362" s="72"/>
      <c r="AM362" s="72"/>
      <c r="AN362" s="72"/>
      <c r="AO362" s="139"/>
      <c r="AP362" s="236" t="str">
        <f>IF(F362="","",IFERROR(VLOOKUP(SUBSTITUTE(SUBSTITUTE(Tabla1[[#This Row],[Uso Sistemas]],"T","P"),"N","F"),Parámetros!$M$2:$N$17,2,0),"Completar hasta 3ra sem. para evaluar a Probacionista"))</f>
        <v/>
      </c>
      <c r="AQ362" s="39"/>
      <c r="AR362" s="39"/>
      <c r="AS362" s="39"/>
      <c r="AT362" s="28"/>
      <c r="AU362" s="55"/>
      <c r="AV362" s="55"/>
      <c r="AW362" s="55"/>
      <c r="AX362" s="238" t="str">
        <f>IF(V362="","",EOMONTH(EDATE(Tabla1[[#This Row],[Fecha Finalización]],2),0))</f>
        <v/>
      </c>
      <c r="AY362" s="39"/>
      <c r="AZ362" s="239" t="str">
        <f>IF(V362="","",EOMONTH(EDATE(Tabla1[[#This Row],[Fecha Finalización]],3),0))</f>
        <v/>
      </c>
      <c r="BA362" s="39"/>
      <c r="BB362" s="39"/>
      <c r="BC362" s="229"/>
      <c r="BD362" s="227" t="str">
        <f>IF(F362="","",Tabla1[[#This Row],[sem 01]]&amp;Tabla1[[#This Row],[sem 02]]&amp;Tabla1[[#This Row],[sem 03]])</f>
        <v/>
      </c>
      <c r="BE362" s="228" t="str">
        <f>IF(TRIM(F362)="","",$B$1&amp;"-"&amp;SUBSTITUTE(Tabla1[[#This Row],[Mes Inscrito]]," ","")&amp;"-"&amp;SUBSTITUTE(Tabla1[[#This Row],[Dia de clases Inscrito]]," ","")&amp;"-"&amp;SUBSTITUTE(Tabla1[[#This Row],[Horario Inscrito]]," ","")&amp;"-"&amp;Tabla1[[#This Row],[Fecha Inicio grupo]])</f>
        <v/>
      </c>
      <c r="BF362" s="241" t="str">
        <f>IF(F362="","",Tabla1[[#This Row],[Curso]])</f>
        <v/>
      </c>
      <c r="BG362" s="242" t="str">
        <f>+IF(TRIM(F362)="","",$B$1&amp;"-"&amp;TRIM(Tabla1[[#This Row],[Mes Inscrito]])&amp;"-"&amp;TRIM(Tabla1[[#This Row],[Dia de clases Inscrito]])&amp;"-"&amp;TRIM(Tabla1[[#This Row],[Horario Inscrito]])&amp;"-"&amp;TRIM(Tabla1[[#This Row],[Fecha Inicio grupo]])&amp;"-"&amp;TRIM(Tabla1[[#This Row],[Tipo Incrito]]))</f>
        <v/>
      </c>
      <c r="BH362" s="299" t="str">
        <f>IF(F362="","",OR(IFERROR(SEARCH("CG",Tabla1[[#This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2" s="300" t="str">
        <f>IF(F362&lt;&gt;"",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2" s="300" t="str">
        <f>IF(F362&lt;&gt;"",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2" s="300" t="str">
        <f>IF(Tabla1[[#This Row],[Fecha Inicio grupo]]="","",IFERROR(VLOOKUP(Tabla1[[#This Row],[Mes de Alta como miembro]],Parámetros!$AM$2:$AN$16,2,0),"01/01/1900"))</f>
        <v/>
      </c>
    </row>
    <row r="363" spans="1:63" ht="14.45">
      <c r="A363" s="68">
        <v>356</v>
      </c>
      <c r="B363" s="29"/>
      <c r="C363" s="34"/>
      <c r="D363" s="42"/>
      <c r="E363" s="64"/>
      <c r="F363" s="45"/>
      <c r="G363" s="45"/>
      <c r="H363" s="158"/>
      <c r="I363" s="42"/>
      <c r="J363" s="28"/>
      <c r="K363" s="69"/>
      <c r="L363" s="68"/>
      <c r="M363" s="46"/>
      <c r="N363" s="232" t="str">
        <f ca="1">IF(Tabla1[[#This Row],[Fecha de nac]]="","",IF(Tabla1[[#This Row],[Fecha Finalización]] &gt;=TODAY(), DATEDIF(Tabla1[[#This Row],[Fecha de nac]],TODAY(),"y"), ROUNDDOWN((Tabla1[[#This Row],[Fecha Finalización]] -Tabla1[[#This Row],[Fecha de nac]])/365,0)))</f>
        <v/>
      </c>
      <c r="O363" s="163"/>
      <c r="P363" s="34"/>
      <c r="Q363" s="67"/>
      <c r="R363" s="67"/>
      <c r="S363" s="67"/>
      <c r="T363" s="67"/>
      <c r="U363" s="234" t="str">
        <f>IF(F363="","",Tabla1[[#This Row],[Fecha Inicio grupo]]+3*7-7)</f>
        <v/>
      </c>
      <c r="V363" s="235" t="str">
        <f>IF(F363="","",EDATE(Tabla1[[#This Row],[Fecha Inicio grupo]],3))</f>
        <v/>
      </c>
      <c r="W363" s="29"/>
      <c r="X363" s="29"/>
      <c r="Y363" s="72"/>
      <c r="Z363" s="72"/>
      <c r="AA363" s="72"/>
      <c r="AB363" s="72"/>
      <c r="AC363" s="72"/>
      <c r="AD363" s="72"/>
      <c r="AE363" s="72"/>
      <c r="AF363" s="72"/>
      <c r="AG363" s="72"/>
      <c r="AH363" s="72"/>
      <c r="AI363" s="72"/>
      <c r="AJ363" s="72"/>
      <c r="AK363" s="72"/>
      <c r="AL363" s="72"/>
      <c r="AM363" s="72"/>
      <c r="AN363" s="72"/>
      <c r="AO363" s="139"/>
      <c r="AP363" s="236" t="str">
        <f>IF(F363="","",IFERROR(VLOOKUP(SUBSTITUTE(SUBSTITUTE(Tabla1[[#This Row],[Uso Sistemas]],"T","P"),"N","F"),Parámetros!$M$2:$N$17,2,0),"Completar hasta 3ra sem. para evaluar a Probacionista"))</f>
        <v/>
      </c>
      <c r="AQ363" s="39"/>
      <c r="AR363" s="39"/>
      <c r="AS363" s="39"/>
      <c r="AT363" s="28"/>
      <c r="AU363" s="55"/>
      <c r="AV363" s="55"/>
      <c r="AW363" s="55"/>
      <c r="AX363" s="238" t="str">
        <f>IF(V363="","",EOMONTH(EDATE(Tabla1[[#This Row],[Fecha Finalización]],2),0))</f>
        <v/>
      </c>
      <c r="AY363" s="39"/>
      <c r="AZ363" s="239" t="str">
        <f>IF(V363="","",EOMONTH(EDATE(Tabla1[[#This Row],[Fecha Finalización]],3),0))</f>
        <v/>
      </c>
      <c r="BA363" s="39"/>
      <c r="BB363" s="39"/>
      <c r="BC363" s="229"/>
      <c r="BD363" s="227" t="str">
        <f>IF(F363="","",Tabla1[[#This Row],[sem 01]]&amp;Tabla1[[#This Row],[sem 02]]&amp;Tabla1[[#This Row],[sem 03]])</f>
        <v/>
      </c>
      <c r="BE363" s="228" t="str">
        <f>IF(TRIM(F363)="","",$B$1&amp;"-"&amp;SUBSTITUTE(Tabla1[[#This Row],[Mes Inscrito]]," ","")&amp;"-"&amp;SUBSTITUTE(Tabla1[[#This Row],[Dia de clases Inscrito]]," ","")&amp;"-"&amp;SUBSTITUTE(Tabla1[[#This Row],[Horario Inscrito]]," ","")&amp;"-"&amp;Tabla1[[#This Row],[Fecha Inicio grupo]])</f>
        <v/>
      </c>
      <c r="BF363" s="241" t="str">
        <f>IF(F363="","",Tabla1[[#This Row],[Curso]])</f>
        <v/>
      </c>
      <c r="BG363" s="242" t="str">
        <f>+IF(TRIM(F363)="","",$B$1&amp;"-"&amp;TRIM(Tabla1[[#This Row],[Mes Inscrito]])&amp;"-"&amp;TRIM(Tabla1[[#This Row],[Dia de clases Inscrito]])&amp;"-"&amp;TRIM(Tabla1[[#This Row],[Horario Inscrito]])&amp;"-"&amp;TRIM(Tabla1[[#This Row],[Fecha Inicio grupo]])&amp;"-"&amp;TRIM(Tabla1[[#This Row],[Tipo Incrito]]))</f>
        <v/>
      </c>
      <c r="BH363" s="299" t="str">
        <f>IF(F363="","",OR(IFERROR(SEARCH("CG",Tabla1[[#This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3" s="300" t="str">
        <f>IF(F363&lt;&gt;"",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3" s="300" t="str">
        <f>IF(F363&lt;&gt;"",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3" s="300" t="str">
        <f>IF(Tabla1[[#This Row],[Fecha Inicio grupo]]="","",IFERROR(VLOOKUP(Tabla1[[#This Row],[Mes de Alta como miembro]],Parámetros!$AM$2:$AN$16,2,0),"01/01/1900"))</f>
        <v/>
      </c>
    </row>
    <row r="364" spans="1:63" ht="14.45">
      <c r="A364" s="68">
        <v>357</v>
      </c>
      <c r="B364" s="29"/>
      <c r="C364" s="34"/>
      <c r="D364" s="42"/>
      <c r="E364" s="64"/>
      <c r="F364" s="45"/>
      <c r="G364" s="45"/>
      <c r="H364" s="158"/>
      <c r="I364" s="42"/>
      <c r="J364" s="28"/>
      <c r="K364" s="69"/>
      <c r="L364" s="68"/>
      <c r="M364" s="46"/>
      <c r="N364" s="232" t="str">
        <f ca="1">IF(Tabla1[[#This Row],[Fecha de nac]]="","",IF(Tabla1[[#This Row],[Fecha Finalización]] &gt;=TODAY(), DATEDIF(Tabla1[[#This Row],[Fecha de nac]],TODAY(),"y"), ROUNDDOWN((Tabla1[[#This Row],[Fecha Finalización]] -Tabla1[[#This Row],[Fecha de nac]])/365,0)))</f>
        <v/>
      </c>
      <c r="O364" s="163"/>
      <c r="P364" s="34"/>
      <c r="Q364" s="67"/>
      <c r="R364" s="67"/>
      <c r="S364" s="67"/>
      <c r="T364" s="67"/>
      <c r="U364" s="234" t="str">
        <f>IF(F364="","",Tabla1[[#This Row],[Fecha Inicio grupo]]+3*7-7)</f>
        <v/>
      </c>
      <c r="V364" s="235" t="str">
        <f>IF(F364="","",EDATE(Tabla1[[#This Row],[Fecha Inicio grupo]],3))</f>
        <v/>
      </c>
      <c r="W364" s="29"/>
      <c r="X364" s="29"/>
      <c r="Y364" s="72"/>
      <c r="Z364" s="72"/>
      <c r="AA364" s="72"/>
      <c r="AB364" s="72"/>
      <c r="AC364" s="72"/>
      <c r="AD364" s="72"/>
      <c r="AE364" s="72"/>
      <c r="AF364" s="72"/>
      <c r="AG364" s="72"/>
      <c r="AH364" s="72"/>
      <c r="AI364" s="72"/>
      <c r="AJ364" s="72"/>
      <c r="AK364" s="72"/>
      <c r="AL364" s="72"/>
      <c r="AM364" s="72"/>
      <c r="AN364" s="72"/>
      <c r="AO364" s="139"/>
      <c r="AP364" s="236" t="str">
        <f>IF(F364="","",IFERROR(VLOOKUP(SUBSTITUTE(SUBSTITUTE(Tabla1[[#This Row],[Uso Sistemas]],"T","P"),"N","F"),Parámetros!$M$2:$N$17,2,0),"Completar hasta 3ra sem. para evaluar a Probacionista"))</f>
        <v/>
      </c>
      <c r="AQ364" s="39"/>
      <c r="AR364" s="39"/>
      <c r="AS364" s="39"/>
      <c r="AT364" s="28"/>
      <c r="AU364" s="55"/>
      <c r="AV364" s="55"/>
      <c r="AW364" s="55"/>
      <c r="AX364" s="238" t="str">
        <f>IF(V364="","",EOMONTH(EDATE(Tabla1[[#This Row],[Fecha Finalización]],2),0))</f>
        <v/>
      </c>
      <c r="AY364" s="39"/>
      <c r="AZ364" s="239" t="str">
        <f>IF(V364="","",EOMONTH(EDATE(Tabla1[[#This Row],[Fecha Finalización]],3),0))</f>
        <v/>
      </c>
      <c r="BA364" s="39"/>
      <c r="BB364" s="39"/>
      <c r="BC364" s="229"/>
      <c r="BD364" s="227" t="str">
        <f>IF(F364="","",Tabla1[[#This Row],[sem 01]]&amp;Tabla1[[#This Row],[sem 02]]&amp;Tabla1[[#This Row],[sem 03]])</f>
        <v/>
      </c>
      <c r="BE364" s="228" t="str">
        <f>IF(TRIM(F364)="","",$B$1&amp;"-"&amp;SUBSTITUTE(Tabla1[[#This Row],[Mes Inscrito]]," ","")&amp;"-"&amp;SUBSTITUTE(Tabla1[[#This Row],[Dia de clases Inscrito]]," ","")&amp;"-"&amp;SUBSTITUTE(Tabla1[[#This Row],[Horario Inscrito]]," ","")&amp;"-"&amp;Tabla1[[#This Row],[Fecha Inicio grupo]])</f>
        <v/>
      </c>
      <c r="BF364" s="241" t="str">
        <f>IF(F364="","",Tabla1[[#This Row],[Curso]])</f>
        <v/>
      </c>
      <c r="BG364" s="242" t="str">
        <f>+IF(TRIM(F364)="","",$B$1&amp;"-"&amp;TRIM(Tabla1[[#This Row],[Mes Inscrito]])&amp;"-"&amp;TRIM(Tabla1[[#This Row],[Dia de clases Inscrito]])&amp;"-"&amp;TRIM(Tabla1[[#This Row],[Horario Inscrito]])&amp;"-"&amp;TRIM(Tabla1[[#This Row],[Fecha Inicio grupo]])&amp;"-"&amp;TRIM(Tabla1[[#This Row],[Tipo Incrito]]))</f>
        <v/>
      </c>
      <c r="BH364" s="299" t="str">
        <f>IF(F364="","",OR(IFERROR(SEARCH("CG",Tabla1[[#This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4" s="300" t="str">
        <f>IF(F364&lt;&gt;"",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4" s="300" t="str">
        <f>IF(F364&lt;&gt;"",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4" s="300" t="str">
        <f>IF(Tabla1[[#This Row],[Fecha Inicio grupo]]="","",IFERROR(VLOOKUP(Tabla1[[#This Row],[Mes de Alta como miembro]],Parámetros!$AM$2:$AN$16,2,0),"01/01/1900"))</f>
        <v/>
      </c>
    </row>
    <row r="365" spans="1:63" ht="14.45">
      <c r="A365" s="68">
        <v>358</v>
      </c>
      <c r="B365" s="29"/>
      <c r="C365" s="34"/>
      <c r="D365" s="42"/>
      <c r="E365" s="64"/>
      <c r="F365" s="45"/>
      <c r="G365" s="45"/>
      <c r="H365" s="158"/>
      <c r="I365" s="42"/>
      <c r="J365" s="28"/>
      <c r="K365" s="69"/>
      <c r="L365" s="68"/>
      <c r="M365" s="46"/>
      <c r="N365" s="232" t="str">
        <f ca="1">IF(Tabla1[[#This Row],[Fecha de nac]]="","",IF(Tabla1[[#This Row],[Fecha Finalización]] &gt;=TODAY(), DATEDIF(Tabla1[[#This Row],[Fecha de nac]],TODAY(),"y"), ROUNDDOWN((Tabla1[[#This Row],[Fecha Finalización]] -Tabla1[[#This Row],[Fecha de nac]])/365,0)))</f>
        <v/>
      </c>
      <c r="O365" s="163"/>
      <c r="P365" s="34"/>
      <c r="Q365" s="67"/>
      <c r="R365" s="67"/>
      <c r="S365" s="67"/>
      <c r="T365" s="67"/>
      <c r="U365" s="234" t="str">
        <f>IF(F365="","",Tabla1[[#This Row],[Fecha Inicio grupo]]+3*7-7)</f>
        <v/>
      </c>
      <c r="V365" s="235" t="str">
        <f>IF(F365="","",EDATE(Tabla1[[#This Row],[Fecha Inicio grupo]],3))</f>
        <v/>
      </c>
      <c r="W365" s="29"/>
      <c r="X365" s="29"/>
      <c r="Y365" s="72"/>
      <c r="Z365" s="72"/>
      <c r="AA365" s="72"/>
      <c r="AB365" s="72"/>
      <c r="AC365" s="72"/>
      <c r="AD365" s="72"/>
      <c r="AE365" s="72"/>
      <c r="AF365" s="72"/>
      <c r="AG365" s="72"/>
      <c r="AH365" s="72"/>
      <c r="AI365" s="72"/>
      <c r="AJ365" s="72"/>
      <c r="AK365" s="72"/>
      <c r="AL365" s="72"/>
      <c r="AM365" s="72"/>
      <c r="AN365" s="72"/>
      <c r="AO365" s="139"/>
      <c r="AP365" s="236" t="str">
        <f>IF(F365="","",IFERROR(VLOOKUP(SUBSTITUTE(SUBSTITUTE(Tabla1[[#This Row],[Uso Sistemas]],"T","P"),"N","F"),Parámetros!$M$2:$N$17,2,0),"Completar hasta 3ra sem. para evaluar a Probacionista"))</f>
        <v/>
      </c>
      <c r="AQ365" s="39"/>
      <c r="AR365" s="39"/>
      <c r="AS365" s="39"/>
      <c r="AT365" s="28"/>
      <c r="AU365" s="55"/>
      <c r="AV365" s="55"/>
      <c r="AW365" s="55"/>
      <c r="AX365" s="238" t="str">
        <f>IF(V365="","",EOMONTH(EDATE(Tabla1[[#This Row],[Fecha Finalización]],2),0))</f>
        <v/>
      </c>
      <c r="AY365" s="39"/>
      <c r="AZ365" s="239" t="str">
        <f>IF(V365="","",EOMONTH(EDATE(Tabla1[[#This Row],[Fecha Finalización]],3),0))</f>
        <v/>
      </c>
      <c r="BA365" s="39"/>
      <c r="BB365" s="39"/>
      <c r="BC365" s="229"/>
      <c r="BD365" s="227" t="str">
        <f>IF(F365="","",Tabla1[[#This Row],[sem 01]]&amp;Tabla1[[#This Row],[sem 02]]&amp;Tabla1[[#This Row],[sem 03]])</f>
        <v/>
      </c>
      <c r="BE365" s="228" t="str">
        <f>IF(TRIM(F365)="","",$B$1&amp;"-"&amp;SUBSTITUTE(Tabla1[[#This Row],[Mes Inscrito]]," ","")&amp;"-"&amp;SUBSTITUTE(Tabla1[[#This Row],[Dia de clases Inscrito]]," ","")&amp;"-"&amp;SUBSTITUTE(Tabla1[[#This Row],[Horario Inscrito]]," ","")&amp;"-"&amp;Tabla1[[#This Row],[Fecha Inicio grupo]])</f>
        <v/>
      </c>
      <c r="BF365" s="241" t="str">
        <f>IF(F365="","",Tabla1[[#This Row],[Curso]])</f>
        <v/>
      </c>
      <c r="BG365" s="242" t="str">
        <f>+IF(TRIM(F365)="","",$B$1&amp;"-"&amp;TRIM(Tabla1[[#This Row],[Mes Inscrito]])&amp;"-"&amp;TRIM(Tabla1[[#This Row],[Dia de clases Inscrito]])&amp;"-"&amp;TRIM(Tabla1[[#This Row],[Horario Inscrito]])&amp;"-"&amp;TRIM(Tabla1[[#This Row],[Fecha Inicio grupo]])&amp;"-"&amp;TRIM(Tabla1[[#This Row],[Tipo Incrito]]))</f>
        <v/>
      </c>
      <c r="BH365" s="299" t="str">
        <f>IF(F365="","",OR(IFERROR(SEARCH("CG",Tabla1[[#This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5" s="300" t="str">
        <f>IF(F365&lt;&gt;"",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5" s="300" t="str">
        <f>IF(F365&lt;&gt;"",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5" s="300" t="str">
        <f>IF(Tabla1[[#This Row],[Fecha Inicio grupo]]="","",IFERROR(VLOOKUP(Tabla1[[#This Row],[Mes de Alta como miembro]],Parámetros!$AM$2:$AN$16,2,0),"01/01/1900"))</f>
        <v/>
      </c>
    </row>
    <row r="366" spans="1:63" ht="14.45">
      <c r="A366" s="68">
        <v>359</v>
      </c>
      <c r="B366" s="29"/>
      <c r="C366" s="34"/>
      <c r="D366" s="42"/>
      <c r="E366" s="64"/>
      <c r="F366" s="45"/>
      <c r="G366" s="45"/>
      <c r="H366" s="158"/>
      <c r="I366" s="42"/>
      <c r="J366" s="28"/>
      <c r="K366" s="69"/>
      <c r="L366" s="68"/>
      <c r="M366" s="46"/>
      <c r="N366" s="232" t="str">
        <f ca="1">IF(Tabla1[[#This Row],[Fecha de nac]]="","",IF(Tabla1[[#This Row],[Fecha Finalización]] &gt;=TODAY(), DATEDIF(Tabla1[[#This Row],[Fecha de nac]],TODAY(),"y"), ROUNDDOWN((Tabla1[[#This Row],[Fecha Finalización]] -Tabla1[[#This Row],[Fecha de nac]])/365,0)))</f>
        <v/>
      </c>
      <c r="O366" s="163"/>
      <c r="P366" s="34"/>
      <c r="Q366" s="67"/>
      <c r="R366" s="67"/>
      <c r="S366" s="67"/>
      <c r="T366" s="67"/>
      <c r="U366" s="234" t="str">
        <f>IF(F366="","",Tabla1[[#This Row],[Fecha Inicio grupo]]+3*7-7)</f>
        <v/>
      </c>
      <c r="V366" s="235" t="str">
        <f>IF(F366="","",EDATE(Tabla1[[#This Row],[Fecha Inicio grupo]],3))</f>
        <v/>
      </c>
      <c r="W366" s="29"/>
      <c r="X366" s="29"/>
      <c r="Y366" s="72"/>
      <c r="Z366" s="72"/>
      <c r="AA366" s="72"/>
      <c r="AB366" s="72"/>
      <c r="AC366" s="72"/>
      <c r="AD366" s="72"/>
      <c r="AE366" s="72"/>
      <c r="AF366" s="72"/>
      <c r="AG366" s="72"/>
      <c r="AH366" s="72"/>
      <c r="AI366" s="72"/>
      <c r="AJ366" s="72"/>
      <c r="AK366" s="72"/>
      <c r="AL366" s="72"/>
      <c r="AM366" s="72"/>
      <c r="AN366" s="72"/>
      <c r="AO366" s="139"/>
      <c r="AP366" s="236" t="str">
        <f>IF(F366="","",IFERROR(VLOOKUP(SUBSTITUTE(SUBSTITUTE(Tabla1[[#This Row],[Uso Sistemas]],"T","P"),"N","F"),Parámetros!$M$2:$N$17,2,0),"Completar hasta 3ra sem. para evaluar a Probacionista"))</f>
        <v/>
      </c>
      <c r="AQ366" s="39"/>
      <c r="AR366" s="39"/>
      <c r="AS366" s="39"/>
      <c r="AT366" s="28"/>
      <c r="AU366" s="55"/>
      <c r="AV366" s="55"/>
      <c r="AW366" s="55"/>
      <c r="AX366" s="238" t="str">
        <f>IF(V366="","",EOMONTH(EDATE(Tabla1[[#This Row],[Fecha Finalización]],2),0))</f>
        <v/>
      </c>
      <c r="AY366" s="39"/>
      <c r="AZ366" s="239" t="str">
        <f>IF(V366="","",EOMONTH(EDATE(Tabla1[[#This Row],[Fecha Finalización]],3),0))</f>
        <v/>
      </c>
      <c r="BA366" s="39"/>
      <c r="BB366" s="39"/>
      <c r="BC366" s="229"/>
      <c r="BD366" s="227" t="str">
        <f>IF(F366="","",Tabla1[[#This Row],[sem 01]]&amp;Tabla1[[#This Row],[sem 02]]&amp;Tabla1[[#This Row],[sem 03]])</f>
        <v/>
      </c>
      <c r="BE366" s="228" t="str">
        <f>IF(TRIM(F366)="","",$B$1&amp;"-"&amp;SUBSTITUTE(Tabla1[[#This Row],[Mes Inscrito]]," ","")&amp;"-"&amp;SUBSTITUTE(Tabla1[[#This Row],[Dia de clases Inscrito]]," ","")&amp;"-"&amp;SUBSTITUTE(Tabla1[[#This Row],[Horario Inscrito]]," ","")&amp;"-"&amp;Tabla1[[#This Row],[Fecha Inicio grupo]])</f>
        <v/>
      </c>
      <c r="BF366" s="241" t="str">
        <f>IF(F366="","",Tabla1[[#This Row],[Curso]])</f>
        <v/>
      </c>
      <c r="BG366" s="242" t="str">
        <f>+IF(TRIM(F366)="","",$B$1&amp;"-"&amp;TRIM(Tabla1[[#This Row],[Mes Inscrito]])&amp;"-"&amp;TRIM(Tabla1[[#This Row],[Dia de clases Inscrito]])&amp;"-"&amp;TRIM(Tabla1[[#This Row],[Horario Inscrito]])&amp;"-"&amp;TRIM(Tabla1[[#This Row],[Fecha Inicio grupo]])&amp;"-"&amp;TRIM(Tabla1[[#This Row],[Tipo Incrito]]))</f>
        <v/>
      </c>
      <c r="BH366" s="299" t="str">
        <f>IF(F366="","",OR(IFERROR(SEARCH("CG",Tabla1[[#This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6" s="300" t="str">
        <f>IF(F366&lt;&gt;"",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6" s="300" t="str">
        <f>IF(F366&lt;&gt;"",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6" s="300" t="str">
        <f>IF(Tabla1[[#This Row],[Fecha Inicio grupo]]="","",IFERROR(VLOOKUP(Tabla1[[#This Row],[Mes de Alta como miembro]],Parámetros!$AM$2:$AN$16,2,0),"01/01/1900"))</f>
        <v/>
      </c>
    </row>
    <row r="367" spans="1:63" ht="14.45">
      <c r="A367" s="68">
        <v>360</v>
      </c>
      <c r="B367" s="29"/>
      <c r="C367" s="34"/>
      <c r="D367" s="42"/>
      <c r="E367" s="64"/>
      <c r="F367" s="45"/>
      <c r="G367" s="45"/>
      <c r="H367" s="158"/>
      <c r="I367" s="42"/>
      <c r="J367" s="28"/>
      <c r="K367" s="69"/>
      <c r="L367" s="68"/>
      <c r="M367" s="46"/>
      <c r="N367" s="232" t="str">
        <f ca="1">IF(Tabla1[[#This Row],[Fecha de nac]]="","",IF(Tabla1[[#This Row],[Fecha Finalización]] &gt;=TODAY(), DATEDIF(Tabla1[[#This Row],[Fecha de nac]],TODAY(),"y"), ROUNDDOWN((Tabla1[[#This Row],[Fecha Finalización]] -Tabla1[[#This Row],[Fecha de nac]])/365,0)))</f>
        <v/>
      </c>
      <c r="O367" s="163"/>
      <c r="P367" s="34"/>
      <c r="Q367" s="67"/>
      <c r="R367" s="67"/>
      <c r="S367" s="67"/>
      <c r="T367" s="67"/>
      <c r="U367" s="234" t="str">
        <f>IF(F367="","",Tabla1[[#This Row],[Fecha Inicio grupo]]+3*7-7)</f>
        <v/>
      </c>
      <c r="V367" s="235" t="str">
        <f>IF(F367="","",EDATE(Tabla1[[#This Row],[Fecha Inicio grupo]],3))</f>
        <v/>
      </c>
      <c r="W367" s="29"/>
      <c r="X367" s="29"/>
      <c r="Y367" s="72"/>
      <c r="Z367" s="72"/>
      <c r="AA367" s="72"/>
      <c r="AB367" s="72"/>
      <c r="AC367" s="72"/>
      <c r="AD367" s="72"/>
      <c r="AE367" s="72"/>
      <c r="AF367" s="72"/>
      <c r="AG367" s="72"/>
      <c r="AH367" s="72"/>
      <c r="AI367" s="72"/>
      <c r="AJ367" s="72"/>
      <c r="AK367" s="72"/>
      <c r="AL367" s="72"/>
      <c r="AM367" s="72"/>
      <c r="AN367" s="72"/>
      <c r="AO367" s="139"/>
      <c r="AP367" s="236" t="str">
        <f>IF(F367="","",IFERROR(VLOOKUP(SUBSTITUTE(SUBSTITUTE(Tabla1[[#This Row],[Uso Sistemas]],"T","P"),"N","F"),Parámetros!$M$2:$N$17,2,0),"Completar hasta 3ra sem. para evaluar a Probacionista"))</f>
        <v/>
      </c>
      <c r="AQ367" s="39"/>
      <c r="AR367" s="39"/>
      <c r="AS367" s="39"/>
      <c r="AT367" s="28"/>
      <c r="AU367" s="55"/>
      <c r="AV367" s="55"/>
      <c r="AW367" s="55"/>
      <c r="AX367" s="238" t="str">
        <f>IF(V367="","",EOMONTH(EDATE(Tabla1[[#This Row],[Fecha Finalización]],2),0))</f>
        <v/>
      </c>
      <c r="AY367" s="39"/>
      <c r="AZ367" s="239" t="str">
        <f>IF(V367="","",EOMONTH(EDATE(Tabla1[[#This Row],[Fecha Finalización]],3),0))</f>
        <v/>
      </c>
      <c r="BA367" s="39"/>
      <c r="BB367" s="39"/>
      <c r="BC367" s="229"/>
      <c r="BD367" s="227" t="str">
        <f>IF(F367="","",Tabla1[[#This Row],[sem 01]]&amp;Tabla1[[#This Row],[sem 02]]&amp;Tabla1[[#This Row],[sem 03]])</f>
        <v/>
      </c>
      <c r="BE367" s="228" t="str">
        <f>IF(TRIM(F367)="","",$B$1&amp;"-"&amp;SUBSTITUTE(Tabla1[[#This Row],[Mes Inscrito]]," ","")&amp;"-"&amp;SUBSTITUTE(Tabla1[[#This Row],[Dia de clases Inscrito]]," ","")&amp;"-"&amp;SUBSTITUTE(Tabla1[[#This Row],[Horario Inscrito]]," ","")&amp;"-"&amp;Tabla1[[#This Row],[Fecha Inicio grupo]])</f>
        <v/>
      </c>
      <c r="BF367" s="241" t="str">
        <f>IF(F367="","",Tabla1[[#This Row],[Curso]])</f>
        <v/>
      </c>
      <c r="BG367" s="242" t="str">
        <f>+IF(TRIM(F367)="","",$B$1&amp;"-"&amp;TRIM(Tabla1[[#This Row],[Mes Inscrito]])&amp;"-"&amp;TRIM(Tabla1[[#This Row],[Dia de clases Inscrito]])&amp;"-"&amp;TRIM(Tabla1[[#This Row],[Horario Inscrito]])&amp;"-"&amp;TRIM(Tabla1[[#This Row],[Fecha Inicio grupo]])&amp;"-"&amp;TRIM(Tabla1[[#This Row],[Tipo Incrito]]))</f>
        <v/>
      </c>
      <c r="BH367" s="299" t="str">
        <f>IF(F367="","",OR(IFERROR(SEARCH("CG",Tabla1[[#This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7" s="300" t="str">
        <f>IF(F367&lt;&gt;"",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7" s="300" t="str">
        <f>IF(F367&lt;&gt;"",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7" s="300" t="str">
        <f>IF(Tabla1[[#This Row],[Fecha Inicio grupo]]="","",IFERROR(VLOOKUP(Tabla1[[#This Row],[Mes de Alta como miembro]],Parámetros!$AM$2:$AN$16,2,0),"01/01/1900"))</f>
        <v/>
      </c>
    </row>
    <row r="368" spans="1:63" ht="14.45">
      <c r="A368" s="68">
        <v>361</v>
      </c>
      <c r="B368" s="29"/>
      <c r="C368" s="34"/>
      <c r="D368" s="42"/>
      <c r="E368" s="64"/>
      <c r="F368" s="45"/>
      <c r="G368" s="45"/>
      <c r="H368" s="158"/>
      <c r="I368" s="42"/>
      <c r="J368" s="28"/>
      <c r="K368" s="69"/>
      <c r="L368" s="68"/>
      <c r="M368" s="46"/>
      <c r="N368" s="232" t="str">
        <f ca="1">IF(Tabla1[[#This Row],[Fecha de nac]]="","",IF(Tabla1[[#This Row],[Fecha Finalización]] &gt;=TODAY(), DATEDIF(Tabla1[[#This Row],[Fecha de nac]],TODAY(),"y"), ROUNDDOWN((Tabla1[[#This Row],[Fecha Finalización]] -Tabla1[[#This Row],[Fecha de nac]])/365,0)))</f>
        <v/>
      </c>
      <c r="O368" s="163"/>
      <c r="P368" s="34"/>
      <c r="Q368" s="67"/>
      <c r="R368" s="67"/>
      <c r="S368" s="67"/>
      <c r="T368" s="67"/>
      <c r="U368" s="234" t="str">
        <f>IF(F368="","",Tabla1[[#This Row],[Fecha Inicio grupo]]+3*7-7)</f>
        <v/>
      </c>
      <c r="V368" s="235" t="str">
        <f>IF(F368="","",EDATE(Tabla1[[#This Row],[Fecha Inicio grupo]],3))</f>
        <v/>
      </c>
      <c r="W368" s="29"/>
      <c r="X368" s="29"/>
      <c r="Y368" s="72"/>
      <c r="Z368" s="72"/>
      <c r="AA368" s="72"/>
      <c r="AB368" s="72"/>
      <c r="AC368" s="72"/>
      <c r="AD368" s="72"/>
      <c r="AE368" s="72"/>
      <c r="AF368" s="72"/>
      <c r="AG368" s="72"/>
      <c r="AH368" s="72"/>
      <c r="AI368" s="72"/>
      <c r="AJ368" s="72"/>
      <c r="AK368" s="72"/>
      <c r="AL368" s="72"/>
      <c r="AM368" s="72"/>
      <c r="AN368" s="72"/>
      <c r="AO368" s="139"/>
      <c r="AP368" s="236" t="str">
        <f>IF(F368="","",IFERROR(VLOOKUP(SUBSTITUTE(SUBSTITUTE(Tabla1[[#This Row],[Uso Sistemas]],"T","P"),"N","F"),Parámetros!$M$2:$N$17,2,0),"Completar hasta 3ra sem. para evaluar a Probacionista"))</f>
        <v/>
      </c>
      <c r="AQ368" s="39"/>
      <c r="AR368" s="39"/>
      <c r="AS368" s="39"/>
      <c r="AT368" s="28"/>
      <c r="AU368" s="55"/>
      <c r="AV368" s="55"/>
      <c r="AW368" s="55"/>
      <c r="AX368" s="238" t="str">
        <f>IF(V368="","",EOMONTH(EDATE(Tabla1[[#This Row],[Fecha Finalización]],2),0))</f>
        <v/>
      </c>
      <c r="AY368" s="39"/>
      <c r="AZ368" s="239" t="str">
        <f>IF(V368="","",EOMONTH(EDATE(Tabla1[[#This Row],[Fecha Finalización]],3),0))</f>
        <v/>
      </c>
      <c r="BA368" s="39"/>
      <c r="BB368" s="39"/>
      <c r="BC368" s="229"/>
      <c r="BD368" s="227" t="str">
        <f>IF(F368="","",Tabla1[[#This Row],[sem 01]]&amp;Tabla1[[#This Row],[sem 02]]&amp;Tabla1[[#This Row],[sem 03]])</f>
        <v/>
      </c>
      <c r="BE368" s="228" t="str">
        <f>IF(TRIM(F368)="","",$B$1&amp;"-"&amp;SUBSTITUTE(Tabla1[[#This Row],[Mes Inscrito]]," ","")&amp;"-"&amp;SUBSTITUTE(Tabla1[[#This Row],[Dia de clases Inscrito]]," ","")&amp;"-"&amp;SUBSTITUTE(Tabla1[[#This Row],[Horario Inscrito]]," ","")&amp;"-"&amp;Tabla1[[#This Row],[Fecha Inicio grupo]])</f>
        <v/>
      </c>
      <c r="BF368" s="241" t="str">
        <f>IF(F368="","",Tabla1[[#This Row],[Curso]])</f>
        <v/>
      </c>
      <c r="BG368" s="242" t="str">
        <f>+IF(TRIM(F368)="","",$B$1&amp;"-"&amp;TRIM(Tabla1[[#This Row],[Mes Inscrito]])&amp;"-"&amp;TRIM(Tabla1[[#This Row],[Dia de clases Inscrito]])&amp;"-"&amp;TRIM(Tabla1[[#This Row],[Horario Inscrito]])&amp;"-"&amp;TRIM(Tabla1[[#This Row],[Fecha Inicio grupo]])&amp;"-"&amp;TRIM(Tabla1[[#This Row],[Tipo Incrito]]))</f>
        <v/>
      </c>
      <c r="BH368" s="299" t="str">
        <f>IF(F368="","",OR(IFERROR(SEARCH("CG",Tabla1[[#This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8" s="300" t="str">
        <f>IF(F368&lt;&gt;"",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8" s="300" t="str">
        <f>IF(F368&lt;&gt;"",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8" s="300" t="str">
        <f>IF(Tabla1[[#This Row],[Fecha Inicio grupo]]="","",IFERROR(VLOOKUP(Tabla1[[#This Row],[Mes de Alta como miembro]],Parámetros!$AM$2:$AN$16,2,0),"01/01/1900"))</f>
        <v/>
      </c>
    </row>
    <row r="369" spans="1:63" ht="14.45">
      <c r="A369" s="68">
        <v>362</v>
      </c>
      <c r="B369" s="29"/>
      <c r="C369" s="34"/>
      <c r="D369" s="42"/>
      <c r="E369" s="64"/>
      <c r="F369" s="45"/>
      <c r="G369" s="45"/>
      <c r="H369" s="158"/>
      <c r="I369" s="42"/>
      <c r="J369" s="28"/>
      <c r="K369" s="69"/>
      <c r="L369" s="68"/>
      <c r="M369" s="46"/>
      <c r="N369" s="232" t="str">
        <f ca="1">IF(Tabla1[[#This Row],[Fecha de nac]]="","",IF(Tabla1[[#This Row],[Fecha Finalización]] &gt;=TODAY(), DATEDIF(Tabla1[[#This Row],[Fecha de nac]],TODAY(),"y"), ROUNDDOWN((Tabla1[[#This Row],[Fecha Finalización]] -Tabla1[[#This Row],[Fecha de nac]])/365,0)))</f>
        <v/>
      </c>
      <c r="O369" s="163"/>
      <c r="P369" s="34"/>
      <c r="Q369" s="67"/>
      <c r="R369" s="67"/>
      <c r="S369" s="67"/>
      <c r="T369" s="67"/>
      <c r="U369" s="234" t="str">
        <f>IF(F369="","",Tabla1[[#This Row],[Fecha Inicio grupo]]+3*7-7)</f>
        <v/>
      </c>
      <c r="V369" s="235" t="str">
        <f>IF(F369="","",EDATE(Tabla1[[#This Row],[Fecha Inicio grupo]],3))</f>
        <v/>
      </c>
      <c r="W369" s="29"/>
      <c r="X369" s="29"/>
      <c r="Y369" s="72"/>
      <c r="Z369" s="72"/>
      <c r="AA369" s="72"/>
      <c r="AB369" s="72"/>
      <c r="AC369" s="72"/>
      <c r="AD369" s="72"/>
      <c r="AE369" s="72"/>
      <c r="AF369" s="72"/>
      <c r="AG369" s="72"/>
      <c r="AH369" s="72"/>
      <c r="AI369" s="72"/>
      <c r="AJ369" s="72"/>
      <c r="AK369" s="72"/>
      <c r="AL369" s="72"/>
      <c r="AM369" s="72"/>
      <c r="AN369" s="72"/>
      <c r="AO369" s="139"/>
      <c r="AP369" s="236" t="str">
        <f>IF(F369="","",IFERROR(VLOOKUP(SUBSTITUTE(SUBSTITUTE(Tabla1[[#This Row],[Uso Sistemas]],"T","P"),"N","F"),Parámetros!$M$2:$N$17,2,0),"Completar hasta 3ra sem. para evaluar a Probacionista"))</f>
        <v/>
      </c>
      <c r="AQ369" s="39"/>
      <c r="AR369" s="39"/>
      <c r="AS369" s="39"/>
      <c r="AT369" s="28"/>
      <c r="AU369" s="55"/>
      <c r="AV369" s="55"/>
      <c r="AW369" s="55"/>
      <c r="AX369" s="238" t="str">
        <f>IF(V369="","",EOMONTH(EDATE(Tabla1[[#This Row],[Fecha Finalización]],2),0))</f>
        <v/>
      </c>
      <c r="AY369" s="39"/>
      <c r="AZ369" s="239" t="str">
        <f>IF(V369="","",EOMONTH(EDATE(Tabla1[[#This Row],[Fecha Finalización]],3),0))</f>
        <v/>
      </c>
      <c r="BA369" s="39"/>
      <c r="BB369" s="39"/>
      <c r="BC369" s="229"/>
      <c r="BD369" s="227" t="str">
        <f>IF(F369="","",Tabla1[[#This Row],[sem 01]]&amp;Tabla1[[#This Row],[sem 02]]&amp;Tabla1[[#This Row],[sem 03]])</f>
        <v/>
      </c>
      <c r="BE369" s="228" t="str">
        <f>IF(TRIM(F369)="","",$B$1&amp;"-"&amp;SUBSTITUTE(Tabla1[[#This Row],[Mes Inscrito]]," ","")&amp;"-"&amp;SUBSTITUTE(Tabla1[[#This Row],[Dia de clases Inscrito]]," ","")&amp;"-"&amp;SUBSTITUTE(Tabla1[[#This Row],[Horario Inscrito]]," ","")&amp;"-"&amp;Tabla1[[#This Row],[Fecha Inicio grupo]])</f>
        <v/>
      </c>
      <c r="BF369" s="241" t="str">
        <f>IF(F369="","",Tabla1[[#This Row],[Curso]])</f>
        <v/>
      </c>
      <c r="BG369" s="242" t="str">
        <f>+IF(TRIM(F369)="","",$B$1&amp;"-"&amp;TRIM(Tabla1[[#This Row],[Mes Inscrito]])&amp;"-"&amp;TRIM(Tabla1[[#This Row],[Dia de clases Inscrito]])&amp;"-"&amp;TRIM(Tabla1[[#This Row],[Horario Inscrito]])&amp;"-"&amp;TRIM(Tabla1[[#This Row],[Fecha Inicio grupo]])&amp;"-"&amp;TRIM(Tabla1[[#This Row],[Tipo Incrito]]))</f>
        <v/>
      </c>
      <c r="BH369" s="299" t="str">
        <f>IF(F369="","",OR(IFERROR(SEARCH("CG",Tabla1[[#This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9" s="300" t="str">
        <f>IF(F369&lt;&gt;"",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9" s="300" t="str">
        <f>IF(F369&lt;&gt;"",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9" s="300" t="str">
        <f>IF(Tabla1[[#This Row],[Fecha Inicio grupo]]="","",IFERROR(VLOOKUP(Tabla1[[#This Row],[Mes de Alta como miembro]],Parámetros!$AM$2:$AN$16,2,0),"01/01/1900"))</f>
        <v/>
      </c>
    </row>
    <row r="370" spans="1:63" ht="14.45">
      <c r="A370" s="68">
        <v>363</v>
      </c>
      <c r="B370" s="29"/>
      <c r="C370" s="34"/>
      <c r="D370" s="42"/>
      <c r="E370" s="64"/>
      <c r="F370" s="45"/>
      <c r="G370" s="45"/>
      <c r="H370" s="158"/>
      <c r="I370" s="42"/>
      <c r="J370" s="28"/>
      <c r="K370" s="69"/>
      <c r="L370" s="68"/>
      <c r="M370" s="46"/>
      <c r="N370" s="232" t="str">
        <f ca="1">IF(Tabla1[[#This Row],[Fecha de nac]]="","",IF(Tabla1[[#This Row],[Fecha Finalización]] &gt;=TODAY(), DATEDIF(Tabla1[[#This Row],[Fecha de nac]],TODAY(),"y"), ROUNDDOWN((Tabla1[[#This Row],[Fecha Finalización]] -Tabla1[[#This Row],[Fecha de nac]])/365,0)))</f>
        <v/>
      </c>
      <c r="O370" s="163"/>
      <c r="P370" s="34"/>
      <c r="Q370" s="67"/>
      <c r="R370" s="67"/>
      <c r="S370" s="67"/>
      <c r="T370" s="67"/>
      <c r="U370" s="234" t="str">
        <f>IF(F370="","",Tabla1[[#This Row],[Fecha Inicio grupo]]+3*7-7)</f>
        <v/>
      </c>
      <c r="V370" s="235" t="str">
        <f>IF(F370="","",EDATE(Tabla1[[#This Row],[Fecha Inicio grupo]],3))</f>
        <v/>
      </c>
      <c r="W370" s="29"/>
      <c r="X370" s="29"/>
      <c r="Y370" s="72"/>
      <c r="Z370" s="72"/>
      <c r="AA370" s="72"/>
      <c r="AB370" s="72"/>
      <c r="AC370" s="72"/>
      <c r="AD370" s="72"/>
      <c r="AE370" s="72"/>
      <c r="AF370" s="72"/>
      <c r="AG370" s="72"/>
      <c r="AH370" s="72"/>
      <c r="AI370" s="72"/>
      <c r="AJ370" s="72"/>
      <c r="AK370" s="72"/>
      <c r="AL370" s="72"/>
      <c r="AM370" s="72"/>
      <c r="AN370" s="72"/>
      <c r="AO370" s="139"/>
      <c r="AP370" s="236" t="str">
        <f>IF(F370="","",IFERROR(VLOOKUP(SUBSTITUTE(SUBSTITUTE(Tabla1[[#This Row],[Uso Sistemas]],"T","P"),"N","F"),Parámetros!$M$2:$N$17,2,0),"Completar hasta 3ra sem. para evaluar a Probacionista"))</f>
        <v/>
      </c>
      <c r="AQ370" s="39"/>
      <c r="AR370" s="39"/>
      <c r="AS370" s="39"/>
      <c r="AT370" s="28"/>
      <c r="AU370" s="55"/>
      <c r="AV370" s="55"/>
      <c r="AW370" s="55"/>
      <c r="AX370" s="238" t="str">
        <f>IF(V370="","",EOMONTH(EDATE(Tabla1[[#This Row],[Fecha Finalización]],2),0))</f>
        <v/>
      </c>
      <c r="AY370" s="39"/>
      <c r="AZ370" s="239" t="str">
        <f>IF(V370="","",EOMONTH(EDATE(Tabla1[[#This Row],[Fecha Finalización]],3),0))</f>
        <v/>
      </c>
      <c r="BA370" s="39"/>
      <c r="BB370" s="39"/>
      <c r="BC370" s="229"/>
      <c r="BD370" s="227" t="str">
        <f>IF(F370="","",Tabla1[[#This Row],[sem 01]]&amp;Tabla1[[#This Row],[sem 02]]&amp;Tabla1[[#This Row],[sem 03]])</f>
        <v/>
      </c>
      <c r="BE370" s="228" t="str">
        <f>IF(TRIM(F370)="","",$B$1&amp;"-"&amp;SUBSTITUTE(Tabla1[[#This Row],[Mes Inscrito]]," ","")&amp;"-"&amp;SUBSTITUTE(Tabla1[[#This Row],[Dia de clases Inscrito]]," ","")&amp;"-"&amp;SUBSTITUTE(Tabla1[[#This Row],[Horario Inscrito]]," ","")&amp;"-"&amp;Tabla1[[#This Row],[Fecha Inicio grupo]])</f>
        <v/>
      </c>
      <c r="BF370" s="241" t="str">
        <f>IF(F370="","",Tabla1[[#This Row],[Curso]])</f>
        <v/>
      </c>
      <c r="BG370" s="242" t="str">
        <f>+IF(TRIM(F370)="","",$B$1&amp;"-"&amp;TRIM(Tabla1[[#This Row],[Mes Inscrito]])&amp;"-"&amp;TRIM(Tabla1[[#This Row],[Dia de clases Inscrito]])&amp;"-"&amp;TRIM(Tabla1[[#This Row],[Horario Inscrito]])&amp;"-"&amp;TRIM(Tabla1[[#This Row],[Fecha Inicio grupo]])&amp;"-"&amp;TRIM(Tabla1[[#This Row],[Tipo Incrito]]))</f>
        <v/>
      </c>
      <c r="BH370" s="299" t="str">
        <f>IF(F370="","",OR(IFERROR(SEARCH("CG",Tabla1[[#This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0" s="300" t="str">
        <f>IF(F370&lt;&gt;"",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0" s="300" t="str">
        <f>IF(F370&lt;&gt;"",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0" s="300" t="str">
        <f>IF(Tabla1[[#This Row],[Fecha Inicio grupo]]="","",IFERROR(VLOOKUP(Tabla1[[#This Row],[Mes de Alta como miembro]],Parámetros!$AM$2:$AN$16,2,0),"01/01/1900"))</f>
        <v/>
      </c>
    </row>
    <row r="371" spans="1:63" ht="14.45">
      <c r="A371" s="68">
        <v>364</v>
      </c>
      <c r="B371" s="29"/>
      <c r="C371" s="34"/>
      <c r="D371" s="42"/>
      <c r="E371" s="64"/>
      <c r="F371" s="45"/>
      <c r="G371" s="45"/>
      <c r="H371" s="158"/>
      <c r="I371" s="42"/>
      <c r="J371" s="28"/>
      <c r="K371" s="69"/>
      <c r="L371" s="68"/>
      <c r="M371" s="46"/>
      <c r="N371" s="232" t="str">
        <f ca="1">IF(Tabla1[[#This Row],[Fecha de nac]]="","",IF(Tabla1[[#This Row],[Fecha Finalización]] &gt;=TODAY(), DATEDIF(Tabla1[[#This Row],[Fecha de nac]],TODAY(),"y"), ROUNDDOWN((Tabla1[[#This Row],[Fecha Finalización]] -Tabla1[[#This Row],[Fecha de nac]])/365,0)))</f>
        <v/>
      </c>
      <c r="O371" s="163"/>
      <c r="P371" s="34"/>
      <c r="Q371" s="67"/>
      <c r="R371" s="67"/>
      <c r="S371" s="67"/>
      <c r="T371" s="67"/>
      <c r="U371" s="234" t="str">
        <f>IF(F371="","",Tabla1[[#This Row],[Fecha Inicio grupo]]+3*7-7)</f>
        <v/>
      </c>
      <c r="V371" s="235" t="str">
        <f>IF(F371="","",EDATE(Tabla1[[#This Row],[Fecha Inicio grupo]],3))</f>
        <v/>
      </c>
      <c r="W371" s="29"/>
      <c r="X371" s="29"/>
      <c r="Y371" s="72"/>
      <c r="Z371" s="72"/>
      <c r="AA371" s="72"/>
      <c r="AB371" s="72"/>
      <c r="AC371" s="72"/>
      <c r="AD371" s="72"/>
      <c r="AE371" s="72"/>
      <c r="AF371" s="72"/>
      <c r="AG371" s="72"/>
      <c r="AH371" s="72"/>
      <c r="AI371" s="72"/>
      <c r="AJ371" s="72"/>
      <c r="AK371" s="72"/>
      <c r="AL371" s="72"/>
      <c r="AM371" s="72"/>
      <c r="AN371" s="72"/>
      <c r="AO371" s="139"/>
      <c r="AP371" s="236" t="str">
        <f>IF(F371="","",IFERROR(VLOOKUP(SUBSTITUTE(SUBSTITUTE(Tabla1[[#This Row],[Uso Sistemas]],"T","P"),"N","F"),Parámetros!$M$2:$N$17,2,0),"Completar hasta 3ra sem. para evaluar a Probacionista"))</f>
        <v/>
      </c>
      <c r="AQ371" s="39"/>
      <c r="AR371" s="39"/>
      <c r="AS371" s="39"/>
      <c r="AT371" s="28"/>
      <c r="AU371" s="55"/>
      <c r="AV371" s="55"/>
      <c r="AW371" s="55"/>
      <c r="AX371" s="238" t="str">
        <f>IF(V371="","",EOMONTH(EDATE(Tabla1[[#This Row],[Fecha Finalización]],2),0))</f>
        <v/>
      </c>
      <c r="AY371" s="39"/>
      <c r="AZ371" s="239" t="str">
        <f>IF(V371="","",EOMONTH(EDATE(Tabla1[[#This Row],[Fecha Finalización]],3),0))</f>
        <v/>
      </c>
      <c r="BA371" s="39"/>
      <c r="BB371" s="39"/>
      <c r="BC371" s="229"/>
      <c r="BD371" s="227" t="str">
        <f>IF(F371="","",Tabla1[[#This Row],[sem 01]]&amp;Tabla1[[#This Row],[sem 02]]&amp;Tabla1[[#This Row],[sem 03]])</f>
        <v/>
      </c>
      <c r="BE371" s="228" t="str">
        <f>IF(TRIM(F371)="","",$B$1&amp;"-"&amp;SUBSTITUTE(Tabla1[[#This Row],[Mes Inscrito]]," ","")&amp;"-"&amp;SUBSTITUTE(Tabla1[[#This Row],[Dia de clases Inscrito]]," ","")&amp;"-"&amp;SUBSTITUTE(Tabla1[[#This Row],[Horario Inscrito]]," ","")&amp;"-"&amp;Tabla1[[#This Row],[Fecha Inicio grupo]])</f>
        <v/>
      </c>
      <c r="BF371" s="241" t="str">
        <f>IF(F371="","",Tabla1[[#This Row],[Curso]])</f>
        <v/>
      </c>
      <c r="BG371" s="242" t="str">
        <f>+IF(TRIM(F371)="","",$B$1&amp;"-"&amp;TRIM(Tabla1[[#This Row],[Mes Inscrito]])&amp;"-"&amp;TRIM(Tabla1[[#This Row],[Dia de clases Inscrito]])&amp;"-"&amp;TRIM(Tabla1[[#This Row],[Horario Inscrito]])&amp;"-"&amp;TRIM(Tabla1[[#This Row],[Fecha Inicio grupo]])&amp;"-"&amp;TRIM(Tabla1[[#This Row],[Tipo Incrito]]))</f>
        <v/>
      </c>
      <c r="BH371" s="299" t="str">
        <f>IF(F371="","",OR(IFERROR(SEARCH("CG",Tabla1[[#This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1" s="300" t="str">
        <f>IF(F371&lt;&gt;"",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1" s="300" t="str">
        <f>IF(F371&lt;&gt;"",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1" s="300" t="str">
        <f>IF(Tabla1[[#This Row],[Fecha Inicio grupo]]="","",IFERROR(VLOOKUP(Tabla1[[#This Row],[Mes de Alta como miembro]],Parámetros!$AM$2:$AN$16,2,0),"01/01/1900"))</f>
        <v/>
      </c>
    </row>
    <row r="372" spans="1:63" ht="14.45">
      <c r="A372" s="68">
        <v>365</v>
      </c>
      <c r="B372" s="29"/>
      <c r="C372" s="34"/>
      <c r="D372" s="42"/>
      <c r="E372" s="64"/>
      <c r="F372" s="45"/>
      <c r="G372" s="45"/>
      <c r="H372" s="158"/>
      <c r="I372" s="42"/>
      <c r="J372" s="28"/>
      <c r="K372" s="69"/>
      <c r="L372" s="68"/>
      <c r="M372" s="46"/>
      <c r="N372" s="232" t="str">
        <f ca="1">IF(Tabla1[[#This Row],[Fecha de nac]]="","",IF(Tabla1[[#This Row],[Fecha Finalización]] &gt;=TODAY(), DATEDIF(Tabla1[[#This Row],[Fecha de nac]],TODAY(),"y"), ROUNDDOWN((Tabla1[[#This Row],[Fecha Finalización]] -Tabla1[[#This Row],[Fecha de nac]])/365,0)))</f>
        <v/>
      </c>
      <c r="O372" s="163"/>
      <c r="P372" s="34"/>
      <c r="Q372" s="67"/>
      <c r="R372" s="67"/>
      <c r="S372" s="67"/>
      <c r="T372" s="67"/>
      <c r="U372" s="234" t="str">
        <f>IF(F372="","",Tabla1[[#This Row],[Fecha Inicio grupo]]+3*7-7)</f>
        <v/>
      </c>
      <c r="V372" s="235" t="str">
        <f>IF(F372="","",EDATE(Tabla1[[#This Row],[Fecha Inicio grupo]],3))</f>
        <v/>
      </c>
      <c r="W372" s="29"/>
      <c r="X372" s="29"/>
      <c r="Y372" s="72"/>
      <c r="Z372" s="72"/>
      <c r="AA372" s="72"/>
      <c r="AB372" s="72"/>
      <c r="AC372" s="72"/>
      <c r="AD372" s="72"/>
      <c r="AE372" s="72"/>
      <c r="AF372" s="72"/>
      <c r="AG372" s="72"/>
      <c r="AH372" s="72"/>
      <c r="AI372" s="72"/>
      <c r="AJ372" s="72"/>
      <c r="AK372" s="72"/>
      <c r="AL372" s="72"/>
      <c r="AM372" s="72"/>
      <c r="AN372" s="72"/>
      <c r="AO372" s="139"/>
      <c r="AP372" s="236" t="str">
        <f>IF(F372="","",IFERROR(VLOOKUP(SUBSTITUTE(SUBSTITUTE(Tabla1[[#This Row],[Uso Sistemas]],"T","P"),"N","F"),Parámetros!$M$2:$N$17,2,0),"Completar hasta 3ra sem. para evaluar a Probacionista"))</f>
        <v/>
      </c>
      <c r="AQ372" s="39"/>
      <c r="AR372" s="39"/>
      <c r="AS372" s="39"/>
      <c r="AT372" s="28"/>
      <c r="AU372" s="55"/>
      <c r="AV372" s="55"/>
      <c r="AW372" s="55"/>
      <c r="AX372" s="238" t="str">
        <f>IF(V372="","",EOMONTH(EDATE(Tabla1[[#This Row],[Fecha Finalización]],2),0))</f>
        <v/>
      </c>
      <c r="AY372" s="39"/>
      <c r="AZ372" s="239" t="str">
        <f>IF(V372="","",EOMONTH(EDATE(Tabla1[[#This Row],[Fecha Finalización]],3),0))</f>
        <v/>
      </c>
      <c r="BA372" s="39"/>
      <c r="BB372" s="39"/>
      <c r="BC372" s="229"/>
      <c r="BD372" s="227" t="str">
        <f>IF(F372="","",Tabla1[[#This Row],[sem 01]]&amp;Tabla1[[#This Row],[sem 02]]&amp;Tabla1[[#This Row],[sem 03]])</f>
        <v/>
      </c>
      <c r="BE372" s="228" t="str">
        <f>IF(TRIM(F372)="","",$B$1&amp;"-"&amp;SUBSTITUTE(Tabla1[[#This Row],[Mes Inscrito]]," ","")&amp;"-"&amp;SUBSTITUTE(Tabla1[[#This Row],[Dia de clases Inscrito]]," ","")&amp;"-"&amp;SUBSTITUTE(Tabla1[[#This Row],[Horario Inscrito]]," ","")&amp;"-"&amp;Tabla1[[#This Row],[Fecha Inicio grupo]])</f>
        <v/>
      </c>
      <c r="BF372" s="241" t="str">
        <f>IF(F372="","",Tabla1[[#This Row],[Curso]])</f>
        <v/>
      </c>
      <c r="BG372" s="242" t="str">
        <f>+IF(TRIM(F372)="","",$B$1&amp;"-"&amp;TRIM(Tabla1[[#This Row],[Mes Inscrito]])&amp;"-"&amp;TRIM(Tabla1[[#This Row],[Dia de clases Inscrito]])&amp;"-"&amp;TRIM(Tabla1[[#This Row],[Horario Inscrito]])&amp;"-"&amp;TRIM(Tabla1[[#This Row],[Fecha Inicio grupo]])&amp;"-"&amp;TRIM(Tabla1[[#This Row],[Tipo Incrito]]))</f>
        <v/>
      </c>
      <c r="BH372" s="299" t="str">
        <f>IF(F372="","",OR(IFERROR(SEARCH("CG",Tabla1[[#This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2" s="300" t="str">
        <f>IF(F372&lt;&gt;"",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2" s="300" t="str">
        <f>IF(F372&lt;&gt;"",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2" s="300" t="str">
        <f>IF(Tabla1[[#This Row],[Fecha Inicio grupo]]="","",IFERROR(VLOOKUP(Tabla1[[#This Row],[Mes de Alta como miembro]],Parámetros!$AM$2:$AN$16,2,0),"01/01/1900"))</f>
        <v/>
      </c>
    </row>
    <row r="373" spans="1:63" ht="14.45">
      <c r="A373" s="68">
        <v>366</v>
      </c>
      <c r="B373" s="29"/>
      <c r="C373" s="34"/>
      <c r="D373" s="42"/>
      <c r="E373" s="64"/>
      <c r="F373" s="45"/>
      <c r="G373" s="45"/>
      <c r="H373" s="158"/>
      <c r="I373" s="42"/>
      <c r="J373" s="28"/>
      <c r="K373" s="69"/>
      <c r="L373" s="68"/>
      <c r="M373" s="46"/>
      <c r="N373" s="232" t="str">
        <f ca="1">IF(Tabla1[[#This Row],[Fecha de nac]]="","",IF(Tabla1[[#This Row],[Fecha Finalización]] &gt;=TODAY(), DATEDIF(Tabla1[[#This Row],[Fecha de nac]],TODAY(),"y"), ROUNDDOWN((Tabla1[[#This Row],[Fecha Finalización]] -Tabla1[[#This Row],[Fecha de nac]])/365,0)))</f>
        <v/>
      </c>
      <c r="O373" s="163"/>
      <c r="P373" s="34"/>
      <c r="Q373" s="67"/>
      <c r="R373" s="67"/>
      <c r="S373" s="67"/>
      <c r="T373" s="67"/>
      <c r="U373" s="234" t="str">
        <f>IF(F373="","",Tabla1[[#This Row],[Fecha Inicio grupo]]+3*7-7)</f>
        <v/>
      </c>
      <c r="V373" s="235" t="str">
        <f>IF(F373="","",EDATE(Tabla1[[#This Row],[Fecha Inicio grupo]],3))</f>
        <v/>
      </c>
      <c r="W373" s="29"/>
      <c r="X373" s="29"/>
      <c r="Y373" s="72"/>
      <c r="Z373" s="72"/>
      <c r="AA373" s="72"/>
      <c r="AB373" s="72"/>
      <c r="AC373" s="72"/>
      <c r="AD373" s="72"/>
      <c r="AE373" s="72"/>
      <c r="AF373" s="72"/>
      <c r="AG373" s="72"/>
      <c r="AH373" s="72"/>
      <c r="AI373" s="72"/>
      <c r="AJ373" s="72"/>
      <c r="AK373" s="72"/>
      <c r="AL373" s="72"/>
      <c r="AM373" s="72"/>
      <c r="AN373" s="72"/>
      <c r="AO373" s="139"/>
      <c r="AP373" s="236" t="str">
        <f>IF(F373="","",IFERROR(VLOOKUP(SUBSTITUTE(SUBSTITUTE(Tabla1[[#This Row],[Uso Sistemas]],"T","P"),"N","F"),Parámetros!$M$2:$N$17,2,0),"Completar hasta 3ra sem. para evaluar a Probacionista"))</f>
        <v/>
      </c>
      <c r="AQ373" s="39"/>
      <c r="AR373" s="39"/>
      <c r="AS373" s="39"/>
      <c r="AT373" s="28"/>
      <c r="AU373" s="55"/>
      <c r="AV373" s="55"/>
      <c r="AW373" s="55"/>
      <c r="AX373" s="238" t="str">
        <f>IF(V373="","",EOMONTH(EDATE(Tabla1[[#This Row],[Fecha Finalización]],2),0))</f>
        <v/>
      </c>
      <c r="AY373" s="39"/>
      <c r="AZ373" s="239" t="str">
        <f>IF(V373="","",EOMONTH(EDATE(Tabla1[[#This Row],[Fecha Finalización]],3),0))</f>
        <v/>
      </c>
      <c r="BA373" s="39"/>
      <c r="BB373" s="39"/>
      <c r="BC373" s="229"/>
      <c r="BD373" s="227" t="str">
        <f>IF(F373="","",Tabla1[[#This Row],[sem 01]]&amp;Tabla1[[#This Row],[sem 02]]&amp;Tabla1[[#This Row],[sem 03]])</f>
        <v/>
      </c>
      <c r="BE373" s="228" t="str">
        <f>IF(TRIM(F373)="","",$B$1&amp;"-"&amp;SUBSTITUTE(Tabla1[[#This Row],[Mes Inscrito]]," ","")&amp;"-"&amp;SUBSTITUTE(Tabla1[[#This Row],[Dia de clases Inscrito]]," ","")&amp;"-"&amp;SUBSTITUTE(Tabla1[[#This Row],[Horario Inscrito]]," ","")&amp;"-"&amp;Tabla1[[#This Row],[Fecha Inicio grupo]])</f>
        <v/>
      </c>
      <c r="BF373" s="241" t="str">
        <f>IF(F373="","",Tabla1[[#This Row],[Curso]])</f>
        <v/>
      </c>
      <c r="BG373" s="242" t="str">
        <f>+IF(TRIM(F373)="","",$B$1&amp;"-"&amp;TRIM(Tabla1[[#This Row],[Mes Inscrito]])&amp;"-"&amp;TRIM(Tabla1[[#This Row],[Dia de clases Inscrito]])&amp;"-"&amp;TRIM(Tabla1[[#This Row],[Horario Inscrito]])&amp;"-"&amp;TRIM(Tabla1[[#This Row],[Fecha Inicio grupo]])&amp;"-"&amp;TRIM(Tabla1[[#This Row],[Tipo Incrito]]))</f>
        <v/>
      </c>
      <c r="BH373" s="299" t="str">
        <f>IF(F373="","",OR(IFERROR(SEARCH("CG",Tabla1[[#This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3" s="300" t="str">
        <f>IF(F373&lt;&gt;"",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3" s="300" t="str">
        <f>IF(F373&lt;&gt;"",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3" s="300" t="str">
        <f>IF(Tabla1[[#This Row],[Fecha Inicio grupo]]="","",IFERROR(VLOOKUP(Tabla1[[#This Row],[Mes de Alta como miembro]],Parámetros!$AM$2:$AN$16,2,0),"01/01/1900"))</f>
        <v/>
      </c>
    </row>
    <row r="374" spans="1:63" ht="14.45">
      <c r="A374" s="68">
        <v>367</v>
      </c>
      <c r="B374" s="29"/>
      <c r="C374" s="34"/>
      <c r="D374" s="42"/>
      <c r="E374" s="64"/>
      <c r="F374" s="45"/>
      <c r="G374" s="45"/>
      <c r="H374" s="158"/>
      <c r="I374" s="42"/>
      <c r="J374" s="28"/>
      <c r="K374" s="69"/>
      <c r="L374" s="68"/>
      <c r="M374" s="46"/>
      <c r="N374" s="232" t="str">
        <f ca="1">IF(Tabla1[[#This Row],[Fecha de nac]]="","",IF(Tabla1[[#This Row],[Fecha Finalización]] &gt;=TODAY(), DATEDIF(Tabla1[[#This Row],[Fecha de nac]],TODAY(),"y"), ROUNDDOWN((Tabla1[[#This Row],[Fecha Finalización]] -Tabla1[[#This Row],[Fecha de nac]])/365,0)))</f>
        <v/>
      </c>
      <c r="O374" s="163"/>
      <c r="P374" s="34"/>
      <c r="Q374" s="67"/>
      <c r="R374" s="67"/>
      <c r="S374" s="67"/>
      <c r="T374" s="67"/>
      <c r="U374" s="234" t="str">
        <f>IF(F374="","",Tabla1[[#This Row],[Fecha Inicio grupo]]+3*7-7)</f>
        <v/>
      </c>
      <c r="V374" s="235" t="str">
        <f>IF(F374="","",EDATE(Tabla1[[#This Row],[Fecha Inicio grupo]],3))</f>
        <v/>
      </c>
      <c r="W374" s="29"/>
      <c r="X374" s="29"/>
      <c r="Y374" s="72"/>
      <c r="Z374" s="72"/>
      <c r="AA374" s="72"/>
      <c r="AB374" s="72"/>
      <c r="AC374" s="72"/>
      <c r="AD374" s="72"/>
      <c r="AE374" s="72"/>
      <c r="AF374" s="72"/>
      <c r="AG374" s="72"/>
      <c r="AH374" s="72"/>
      <c r="AI374" s="72"/>
      <c r="AJ374" s="72"/>
      <c r="AK374" s="72"/>
      <c r="AL374" s="72"/>
      <c r="AM374" s="72"/>
      <c r="AN374" s="72"/>
      <c r="AO374" s="139"/>
      <c r="AP374" s="236" t="str">
        <f>IF(F374="","",IFERROR(VLOOKUP(SUBSTITUTE(SUBSTITUTE(Tabla1[[#This Row],[Uso Sistemas]],"T","P"),"N","F"),Parámetros!$M$2:$N$17,2,0),"Completar hasta 3ra sem. para evaluar a Probacionista"))</f>
        <v/>
      </c>
      <c r="AQ374" s="39"/>
      <c r="AR374" s="39"/>
      <c r="AS374" s="39"/>
      <c r="AT374" s="28"/>
      <c r="AU374" s="55"/>
      <c r="AV374" s="55"/>
      <c r="AW374" s="55"/>
      <c r="AX374" s="238" t="str">
        <f>IF(V374="","",EOMONTH(EDATE(Tabla1[[#This Row],[Fecha Finalización]],2),0))</f>
        <v/>
      </c>
      <c r="AY374" s="39"/>
      <c r="AZ374" s="239" t="str">
        <f>IF(V374="","",EOMONTH(EDATE(Tabla1[[#This Row],[Fecha Finalización]],3),0))</f>
        <v/>
      </c>
      <c r="BA374" s="39"/>
      <c r="BB374" s="39"/>
      <c r="BC374" s="229"/>
      <c r="BD374" s="227" t="str">
        <f>IF(F374="","",Tabla1[[#This Row],[sem 01]]&amp;Tabla1[[#This Row],[sem 02]]&amp;Tabla1[[#This Row],[sem 03]])</f>
        <v/>
      </c>
      <c r="BE374" s="228" t="str">
        <f>IF(TRIM(F374)="","",$B$1&amp;"-"&amp;SUBSTITUTE(Tabla1[[#This Row],[Mes Inscrito]]," ","")&amp;"-"&amp;SUBSTITUTE(Tabla1[[#This Row],[Dia de clases Inscrito]]," ","")&amp;"-"&amp;SUBSTITUTE(Tabla1[[#This Row],[Horario Inscrito]]," ","")&amp;"-"&amp;Tabla1[[#This Row],[Fecha Inicio grupo]])</f>
        <v/>
      </c>
      <c r="BF374" s="241" t="str">
        <f>IF(F374="","",Tabla1[[#This Row],[Curso]])</f>
        <v/>
      </c>
      <c r="BG374" s="242" t="str">
        <f>+IF(TRIM(F374)="","",$B$1&amp;"-"&amp;TRIM(Tabla1[[#This Row],[Mes Inscrito]])&amp;"-"&amp;TRIM(Tabla1[[#This Row],[Dia de clases Inscrito]])&amp;"-"&amp;TRIM(Tabla1[[#This Row],[Horario Inscrito]])&amp;"-"&amp;TRIM(Tabla1[[#This Row],[Fecha Inicio grupo]])&amp;"-"&amp;TRIM(Tabla1[[#This Row],[Tipo Incrito]]))</f>
        <v/>
      </c>
      <c r="BH374" s="299" t="str">
        <f>IF(F374="","",OR(IFERROR(SEARCH("CG",Tabla1[[#This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4" s="300" t="str">
        <f>IF(F374&lt;&gt;"",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4" s="300" t="str">
        <f>IF(F374&lt;&gt;"",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4" s="300" t="str">
        <f>IF(Tabla1[[#This Row],[Fecha Inicio grupo]]="","",IFERROR(VLOOKUP(Tabla1[[#This Row],[Mes de Alta como miembro]],Parámetros!$AM$2:$AN$16,2,0),"01/01/1900"))</f>
        <v/>
      </c>
    </row>
    <row r="375" spans="1:63" ht="14.45">
      <c r="A375" s="68">
        <v>368</v>
      </c>
      <c r="B375" s="29"/>
      <c r="C375" s="34"/>
      <c r="D375" s="42"/>
      <c r="E375" s="64"/>
      <c r="F375" s="45"/>
      <c r="G375" s="45"/>
      <c r="H375" s="158"/>
      <c r="I375" s="42"/>
      <c r="J375" s="28"/>
      <c r="K375" s="69"/>
      <c r="L375" s="68"/>
      <c r="M375" s="46"/>
      <c r="N375" s="232" t="str">
        <f ca="1">IF(Tabla1[[#This Row],[Fecha de nac]]="","",IF(Tabla1[[#This Row],[Fecha Finalización]] &gt;=TODAY(), DATEDIF(Tabla1[[#This Row],[Fecha de nac]],TODAY(),"y"), ROUNDDOWN((Tabla1[[#This Row],[Fecha Finalización]] -Tabla1[[#This Row],[Fecha de nac]])/365,0)))</f>
        <v/>
      </c>
      <c r="O375" s="163"/>
      <c r="P375" s="34"/>
      <c r="Q375" s="67"/>
      <c r="R375" s="67"/>
      <c r="S375" s="67"/>
      <c r="T375" s="67"/>
      <c r="U375" s="234" t="str">
        <f>IF(F375="","",Tabla1[[#This Row],[Fecha Inicio grupo]]+3*7-7)</f>
        <v/>
      </c>
      <c r="V375" s="235" t="str">
        <f>IF(F375="","",EDATE(Tabla1[[#This Row],[Fecha Inicio grupo]],3))</f>
        <v/>
      </c>
      <c r="W375" s="29"/>
      <c r="X375" s="29"/>
      <c r="Y375" s="72"/>
      <c r="Z375" s="72"/>
      <c r="AA375" s="72"/>
      <c r="AB375" s="72"/>
      <c r="AC375" s="72"/>
      <c r="AD375" s="72"/>
      <c r="AE375" s="72"/>
      <c r="AF375" s="72"/>
      <c r="AG375" s="72"/>
      <c r="AH375" s="72"/>
      <c r="AI375" s="72"/>
      <c r="AJ375" s="72"/>
      <c r="AK375" s="72"/>
      <c r="AL375" s="72"/>
      <c r="AM375" s="72"/>
      <c r="AN375" s="72"/>
      <c r="AO375" s="139"/>
      <c r="AP375" s="236" t="str">
        <f>IF(F375="","",IFERROR(VLOOKUP(SUBSTITUTE(SUBSTITUTE(Tabla1[[#This Row],[Uso Sistemas]],"T","P"),"N","F"),Parámetros!$M$2:$N$17,2,0),"Completar hasta 3ra sem. para evaluar a Probacionista"))</f>
        <v/>
      </c>
      <c r="AQ375" s="39"/>
      <c r="AR375" s="39"/>
      <c r="AS375" s="39"/>
      <c r="AT375" s="28"/>
      <c r="AU375" s="55"/>
      <c r="AV375" s="55"/>
      <c r="AW375" s="55"/>
      <c r="AX375" s="238" t="str">
        <f>IF(V375="","",EOMONTH(EDATE(Tabla1[[#This Row],[Fecha Finalización]],2),0))</f>
        <v/>
      </c>
      <c r="AY375" s="39"/>
      <c r="AZ375" s="239" t="str">
        <f>IF(V375="","",EOMONTH(EDATE(Tabla1[[#This Row],[Fecha Finalización]],3),0))</f>
        <v/>
      </c>
      <c r="BA375" s="39"/>
      <c r="BB375" s="39"/>
      <c r="BC375" s="229"/>
      <c r="BD375" s="227" t="str">
        <f>IF(F375="","",Tabla1[[#This Row],[sem 01]]&amp;Tabla1[[#This Row],[sem 02]]&amp;Tabla1[[#This Row],[sem 03]])</f>
        <v/>
      </c>
      <c r="BE375" s="228" t="str">
        <f>IF(TRIM(F375)="","",$B$1&amp;"-"&amp;SUBSTITUTE(Tabla1[[#This Row],[Mes Inscrito]]," ","")&amp;"-"&amp;SUBSTITUTE(Tabla1[[#This Row],[Dia de clases Inscrito]]," ","")&amp;"-"&amp;SUBSTITUTE(Tabla1[[#This Row],[Horario Inscrito]]," ","")&amp;"-"&amp;Tabla1[[#This Row],[Fecha Inicio grupo]])</f>
        <v/>
      </c>
      <c r="BF375" s="241" t="str">
        <f>IF(F375="","",Tabla1[[#This Row],[Curso]])</f>
        <v/>
      </c>
      <c r="BG375" s="242" t="str">
        <f>+IF(TRIM(F375)="","",$B$1&amp;"-"&amp;TRIM(Tabla1[[#This Row],[Mes Inscrito]])&amp;"-"&amp;TRIM(Tabla1[[#This Row],[Dia de clases Inscrito]])&amp;"-"&amp;TRIM(Tabla1[[#This Row],[Horario Inscrito]])&amp;"-"&amp;TRIM(Tabla1[[#This Row],[Fecha Inicio grupo]])&amp;"-"&amp;TRIM(Tabla1[[#This Row],[Tipo Incrito]]))</f>
        <v/>
      </c>
      <c r="BH375" s="299" t="str">
        <f>IF(F375="","",OR(IFERROR(SEARCH("CG",Tabla1[[#This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5" s="300" t="str">
        <f>IF(F375&lt;&gt;"",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5" s="300" t="str">
        <f>IF(F375&lt;&gt;"",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5" s="300" t="str">
        <f>IF(Tabla1[[#This Row],[Fecha Inicio grupo]]="","",IFERROR(VLOOKUP(Tabla1[[#This Row],[Mes de Alta como miembro]],Parámetros!$AM$2:$AN$16,2,0),"01/01/1900"))</f>
        <v/>
      </c>
    </row>
    <row r="376" spans="1:63" ht="14.45">
      <c r="A376" s="68">
        <v>369</v>
      </c>
      <c r="B376" s="29"/>
      <c r="C376" s="34"/>
      <c r="D376" s="42"/>
      <c r="E376" s="64"/>
      <c r="F376" s="45"/>
      <c r="G376" s="45"/>
      <c r="H376" s="158"/>
      <c r="I376" s="42"/>
      <c r="J376" s="28"/>
      <c r="K376" s="69"/>
      <c r="L376" s="68"/>
      <c r="M376" s="46"/>
      <c r="N376" s="232" t="str">
        <f ca="1">IF(Tabla1[[#This Row],[Fecha de nac]]="","",IF(Tabla1[[#This Row],[Fecha Finalización]] &gt;=TODAY(), DATEDIF(Tabla1[[#This Row],[Fecha de nac]],TODAY(),"y"), ROUNDDOWN((Tabla1[[#This Row],[Fecha Finalización]] -Tabla1[[#This Row],[Fecha de nac]])/365,0)))</f>
        <v/>
      </c>
      <c r="O376" s="163"/>
      <c r="P376" s="34"/>
      <c r="Q376" s="67"/>
      <c r="R376" s="67"/>
      <c r="S376" s="67"/>
      <c r="T376" s="67"/>
      <c r="U376" s="234" t="str">
        <f>IF(F376="","",Tabla1[[#This Row],[Fecha Inicio grupo]]+3*7-7)</f>
        <v/>
      </c>
      <c r="V376" s="235" t="str">
        <f>IF(F376="","",EDATE(Tabla1[[#This Row],[Fecha Inicio grupo]],3))</f>
        <v/>
      </c>
      <c r="W376" s="29"/>
      <c r="X376" s="29"/>
      <c r="Y376" s="72"/>
      <c r="Z376" s="72"/>
      <c r="AA376" s="72"/>
      <c r="AB376" s="72"/>
      <c r="AC376" s="72"/>
      <c r="AD376" s="72"/>
      <c r="AE376" s="72"/>
      <c r="AF376" s="72"/>
      <c r="AG376" s="72"/>
      <c r="AH376" s="72"/>
      <c r="AI376" s="72"/>
      <c r="AJ376" s="72"/>
      <c r="AK376" s="72"/>
      <c r="AL376" s="72"/>
      <c r="AM376" s="72"/>
      <c r="AN376" s="72"/>
      <c r="AO376" s="139"/>
      <c r="AP376" s="236" t="str">
        <f>IF(F376="","",IFERROR(VLOOKUP(SUBSTITUTE(SUBSTITUTE(Tabla1[[#This Row],[Uso Sistemas]],"T","P"),"N","F"),Parámetros!$M$2:$N$17,2,0),"Completar hasta 3ra sem. para evaluar a Probacionista"))</f>
        <v/>
      </c>
      <c r="AQ376" s="39"/>
      <c r="AR376" s="39"/>
      <c r="AS376" s="39"/>
      <c r="AT376" s="28"/>
      <c r="AU376" s="55"/>
      <c r="AV376" s="55"/>
      <c r="AW376" s="55"/>
      <c r="AX376" s="238" t="str">
        <f>IF(V376="","",EOMONTH(EDATE(Tabla1[[#This Row],[Fecha Finalización]],2),0))</f>
        <v/>
      </c>
      <c r="AY376" s="39"/>
      <c r="AZ376" s="239" t="str">
        <f>IF(V376="","",EOMONTH(EDATE(Tabla1[[#This Row],[Fecha Finalización]],3),0))</f>
        <v/>
      </c>
      <c r="BA376" s="39"/>
      <c r="BB376" s="39"/>
      <c r="BC376" s="229"/>
      <c r="BD376" s="227" t="str">
        <f>IF(F376="","",Tabla1[[#This Row],[sem 01]]&amp;Tabla1[[#This Row],[sem 02]]&amp;Tabla1[[#This Row],[sem 03]])</f>
        <v/>
      </c>
      <c r="BE376" s="228" t="str">
        <f>IF(TRIM(F376)="","",$B$1&amp;"-"&amp;SUBSTITUTE(Tabla1[[#This Row],[Mes Inscrito]]," ","")&amp;"-"&amp;SUBSTITUTE(Tabla1[[#This Row],[Dia de clases Inscrito]]," ","")&amp;"-"&amp;SUBSTITUTE(Tabla1[[#This Row],[Horario Inscrito]]," ","")&amp;"-"&amp;Tabla1[[#This Row],[Fecha Inicio grupo]])</f>
        <v/>
      </c>
      <c r="BF376" s="241" t="str">
        <f>IF(F376="","",Tabla1[[#This Row],[Curso]])</f>
        <v/>
      </c>
      <c r="BG376" s="242" t="str">
        <f>+IF(TRIM(F376)="","",$B$1&amp;"-"&amp;TRIM(Tabla1[[#This Row],[Mes Inscrito]])&amp;"-"&amp;TRIM(Tabla1[[#This Row],[Dia de clases Inscrito]])&amp;"-"&amp;TRIM(Tabla1[[#This Row],[Horario Inscrito]])&amp;"-"&amp;TRIM(Tabla1[[#This Row],[Fecha Inicio grupo]])&amp;"-"&amp;TRIM(Tabla1[[#This Row],[Tipo Incrito]]))</f>
        <v/>
      </c>
      <c r="BH376" s="299" t="str">
        <f>IF(F376="","",OR(IFERROR(SEARCH("CG",Tabla1[[#This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6" s="300" t="str">
        <f>IF(F376&lt;&gt;"",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6" s="300" t="str">
        <f>IF(F376&lt;&gt;"",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6" s="300" t="str">
        <f>IF(Tabla1[[#This Row],[Fecha Inicio grupo]]="","",IFERROR(VLOOKUP(Tabla1[[#This Row],[Mes de Alta como miembro]],Parámetros!$AM$2:$AN$16,2,0),"01/01/1900"))</f>
        <v/>
      </c>
    </row>
    <row r="377" spans="1:63" ht="14.45">
      <c r="A377" s="68">
        <v>370</v>
      </c>
      <c r="B377" s="29"/>
      <c r="C377" s="34"/>
      <c r="D377" s="42"/>
      <c r="E377" s="64"/>
      <c r="F377" s="45"/>
      <c r="G377" s="45"/>
      <c r="H377" s="158"/>
      <c r="I377" s="42"/>
      <c r="J377" s="28"/>
      <c r="K377" s="69"/>
      <c r="L377" s="68"/>
      <c r="M377" s="46"/>
      <c r="N377" s="232" t="str">
        <f ca="1">IF(Tabla1[[#This Row],[Fecha de nac]]="","",IF(Tabla1[[#This Row],[Fecha Finalización]] &gt;=TODAY(), DATEDIF(Tabla1[[#This Row],[Fecha de nac]],TODAY(),"y"), ROUNDDOWN((Tabla1[[#This Row],[Fecha Finalización]] -Tabla1[[#This Row],[Fecha de nac]])/365,0)))</f>
        <v/>
      </c>
      <c r="O377" s="163"/>
      <c r="P377" s="34"/>
      <c r="Q377" s="67"/>
      <c r="R377" s="67"/>
      <c r="S377" s="67"/>
      <c r="T377" s="67"/>
      <c r="U377" s="234" t="str">
        <f>IF(F377="","",Tabla1[[#This Row],[Fecha Inicio grupo]]+3*7-7)</f>
        <v/>
      </c>
      <c r="V377" s="235" t="str">
        <f>IF(F377="","",EDATE(Tabla1[[#This Row],[Fecha Inicio grupo]],3))</f>
        <v/>
      </c>
      <c r="W377" s="29"/>
      <c r="X377" s="29"/>
      <c r="Y377" s="72"/>
      <c r="Z377" s="72"/>
      <c r="AA377" s="72"/>
      <c r="AB377" s="72"/>
      <c r="AC377" s="72"/>
      <c r="AD377" s="72"/>
      <c r="AE377" s="72"/>
      <c r="AF377" s="72"/>
      <c r="AG377" s="72"/>
      <c r="AH377" s="72"/>
      <c r="AI377" s="72"/>
      <c r="AJ377" s="72"/>
      <c r="AK377" s="72"/>
      <c r="AL377" s="72"/>
      <c r="AM377" s="72"/>
      <c r="AN377" s="72"/>
      <c r="AO377" s="139"/>
      <c r="AP377" s="236" t="str">
        <f>IF(F377="","",IFERROR(VLOOKUP(SUBSTITUTE(SUBSTITUTE(Tabla1[[#This Row],[Uso Sistemas]],"T","P"),"N","F"),Parámetros!$M$2:$N$17,2,0),"Completar hasta 3ra sem. para evaluar a Probacionista"))</f>
        <v/>
      </c>
      <c r="AQ377" s="39"/>
      <c r="AR377" s="39"/>
      <c r="AS377" s="39"/>
      <c r="AT377" s="28"/>
      <c r="AU377" s="55"/>
      <c r="AV377" s="55"/>
      <c r="AW377" s="55"/>
      <c r="AX377" s="238" t="str">
        <f>IF(V377="","",EOMONTH(EDATE(Tabla1[[#This Row],[Fecha Finalización]],2),0))</f>
        <v/>
      </c>
      <c r="AY377" s="39"/>
      <c r="AZ377" s="239" t="str">
        <f>IF(V377="","",EOMONTH(EDATE(Tabla1[[#This Row],[Fecha Finalización]],3),0))</f>
        <v/>
      </c>
      <c r="BA377" s="39"/>
      <c r="BB377" s="39"/>
      <c r="BC377" s="229"/>
      <c r="BD377" s="227" t="str">
        <f>IF(F377="","",Tabla1[[#This Row],[sem 01]]&amp;Tabla1[[#This Row],[sem 02]]&amp;Tabla1[[#This Row],[sem 03]])</f>
        <v/>
      </c>
      <c r="BE377" s="228" t="str">
        <f>IF(TRIM(F377)="","",$B$1&amp;"-"&amp;SUBSTITUTE(Tabla1[[#This Row],[Mes Inscrito]]," ","")&amp;"-"&amp;SUBSTITUTE(Tabla1[[#This Row],[Dia de clases Inscrito]]," ","")&amp;"-"&amp;SUBSTITUTE(Tabla1[[#This Row],[Horario Inscrito]]," ","")&amp;"-"&amp;Tabla1[[#This Row],[Fecha Inicio grupo]])</f>
        <v/>
      </c>
      <c r="BF377" s="241" t="str">
        <f>IF(F377="","",Tabla1[[#This Row],[Curso]])</f>
        <v/>
      </c>
      <c r="BG377" s="242" t="str">
        <f>+IF(TRIM(F377)="","",$B$1&amp;"-"&amp;TRIM(Tabla1[[#This Row],[Mes Inscrito]])&amp;"-"&amp;TRIM(Tabla1[[#This Row],[Dia de clases Inscrito]])&amp;"-"&amp;TRIM(Tabla1[[#This Row],[Horario Inscrito]])&amp;"-"&amp;TRIM(Tabla1[[#This Row],[Fecha Inicio grupo]])&amp;"-"&amp;TRIM(Tabla1[[#This Row],[Tipo Incrito]]))</f>
        <v/>
      </c>
      <c r="BH377" s="299" t="str">
        <f>IF(F377="","",OR(IFERROR(SEARCH("CG",Tabla1[[#This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7" s="300" t="str">
        <f>IF(F377&lt;&gt;"",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7" s="300" t="str">
        <f>IF(F377&lt;&gt;"",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7" s="300" t="str">
        <f>IF(Tabla1[[#This Row],[Fecha Inicio grupo]]="","",IFERROR(VLOOKUP(Tabla1[[#This Row],[Mes de Alta como miembro]],Parámetros!$AM$2:$AN$16,2,0),"01/01/1900"))</f>
        <v/>
      </c>
    </row>
    <row r="378" spans="1:63" ht="14.45">
      <c r="A378" s="68">
        <v>371</v>
      </c>
      <c r="B378" s="29"/>
      <c r="C378" s="34"/>
      <c r="D378" s="42"/>
      <c r="E378" s="64"/>
      <c r="F378" s="45"/>
      <c r="G378" s="45"/>
      <c r="H378" s="158"/>
      <c r="I378" s="42"/>
      <c r="J378" s="28"/>
      <c r="K378" s="69"/>
      <c r="L378" s="68"/>
      <c r="M378" s="46"/>
      <c r="N378" s="232" t="str">
        <f ca="1">IF(Tabla1[[#This Row],[Fecha de nac]]="","",IF(Tabla1[[#This Row],[Fecha Finalización]] &gt;=TODAY(), DATEDIF(Tabla1[[#This Row],[Fecha de nac]],TODAY(),"y"), ROUNDDOWN((Tabla1[[#This Row],[Fecha Finalización]] -Tabla1[[#This Row],[Fecha de nac]])/365,0)))</f>
        <v/>
      </c>
      <c r="O378" s="163"/>
      <c r="P378" s="34"/>
      <c r="Q378" s="67"/>
      <c r="R378" s="67"/>
      <c r="S378" s="67"/>
      <c r="T378" s="67"/>
      <c r="U378" s="234" t="str">
        <f>IF(F378="","",Tabla1[[#This Row],[Fecha Inicio grupo]]+3*7-7)</f>
        <v/>
      </c>
      <c r="V378" s="235" t="str">
        <f>IF(F378="","",EDATE(Tabla1[[#This Row],[Fecha Inicio grupo]],3))</f>
        <v/>
      </c>
      <c r="W378" s="29"/>
      <c r="X378" s="29"/>
      <c r="Y378" s="72"/>
      <c r="Z378" s="72"/>
      <c r="AA378" s="72"/>
      <c r="AB378" s="72"/>
      <c r="AC378" s="72"/>
      <c r="AD378" s="72"/>
      <c r="AE378" s="72"/>
      <c r="AF378" s="72"/>
      <c r="AG378" s="72"/>
      <c r="AH378" s="72"/>
      <c r="AI378" s="72"/>
      <c r="AJ378" s="72"/>
      <c r="AK378" s="72"/>
      <c r="AL378" s="72"/>
      <c r="AM378" s="72"/>
      <c r="AN378" s="72"/>
      <c r="AO378" s="139"/>
      <c r="AP378" s="236" t="str">
        <f>IF(F378="","",IFERROR(VLOOKUP(SUBSTITUTE(SUBSTITUTE(Tabla1[[#This Row],[Uso Sistemas]],"T","P"),"N","F"),Parámetros!$M$2:$N$17,2,0),"Completar hasta 3ra sem. para evaluar a Probacionista"))</f>
        <v/>
      </c>
      <c r="AQ378" s="39"/>
      <c r="AR378" s="39"/>
      <c r="AS378" s="39"/>
      <c r="AT378" s="28"/>
      <c r="AU378" s="55"/>
      <c r="AV378" s="55"/>
      <c r="AW378" s="55"/>
      <c r="AX378" s="238" t="str">
        <f>IF(V378="","",EOMONTH(EDATE(Tabla1[[#This Row],[Fecha Finalización]],2),0))</f>
        <v/>
      </c>
      <c r="AY378" s="39"/>
      <c r="AZ378" s="239" t="str">
        <f>IF(V378="","",EOMONTH(EDATE(Tabla1[[#This Row],[Fecha Finalización]],3),0))</f>
        <v/>
      </c>
      <c r="BA378" s="39"/>
      <c r="BB378" s="39"/>
      <c r="BC378" s="229"/>
      <c r="BD378" s="227" t="str">
        <f>IF(F378="","",Tabla1[[#This Row],[sem 01]]&amp;Tabla1[[#This Row],[sem 02]]&amp;Tabla1[[#This Row],[sem 03]])</f>
        <v/>
      </c>
      <c r="BE378" s="228" t="str">
        <f>IF(TRIM(F378)="","",$B$1&amp;"-"&amp;SUBSTITUTE(Tabla1[[#This Row],[Mes Inscrito]]," ","")&amp;"-"&amp;SUBSTITUTE(Tabla1[[#This Row],[Dia de clases Inscrito]]," ","")&amp;"-"&amp;SUBSTITUTE(Tabla1[[#This Row],[Horario Inscrito]]," ","")&amp;"-"&amp;Tabla1[[#This Row],[Fecha Inicio grupo]])</f>
        <v/>
      </c>
      <c r="BF378" s="241" t="str">
        <f>IF(F378="","",Tabla1[[#This Row],[Curso]])</f>
        <v/>
      </c>
      <c r="BG378" s="242" t="str">
        <f>+IF(TRIM(F378)="","",$B$1&amp;"-"&amp;TRIM(Tabla1[[#This Row],[Mes Inscrito]])&amp;"-"&amp;TRIM(Tabla1[[#This Row],[Dia de clases Inscrito]])&amp;"-"&amp;TRIM(Tabla1[[#This Row],[Horario Inscrito]])&amp;"-"&amp;TRIM(Tabla1[[#This Row],[Fecha Inicio grupo]])&amp;"-"&amp;TRIM(Tabla1[[#This Row],[Tipo Incrito]]))</f>
        <v/>
      </c>
      <c r="BH378" s="299" t="str">
        <f>IF(F378="","",OR(IFERROR(SEARCH("CG",Tabla1[[#This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8" s="300" t="str">
        <f>IF(F378&lt;&gt;"",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8" s="300" t="str">
        <f>IF(F378&lt;&gt;"",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8" s="300" t="str">
        <f>IF(Tabla1[[#This Row],[Fecha Inicio grupo]]="","",IFERROR(VLOOKUP(Tabla1[[#This Row],[Mes de Alta como miembro]],Parámetros!$AM$2:$AN$16,2,0),"01/01/1900"))</f>
        <v/>
      </c>
    </row>
    <row r="379" spans="1:63" ht="14.45">
      <c r="A379" s="68">
        <v>372</v>
      </c>
      <c r="B379" s="29"/>
      <c r="C379" s="34"/>
      <c r="D379" s="42"/>
      <c r="E379" s="64"/>
      <c r="F379" s="45"/>
      <c r="G379" s="45"/>
      <c r="H379" s="158"/>
      <c r="I379" s="42"/>
      <c r="J379" s="28"/>
      <c r="K379" s="69"/>
      <c r="L379" s="68"/>
      <c r="M379" s="46"/>
      <c r="N379" s="232" t="str">
        <f ca="1">IF(Tabla1[[#This Row],[Fecha de nac]]="","",IF(Tabla1[[#This Row],[Fecha Finalización]] &gt;=TODAY(), DATEDIF(Tabla1[[#This Row],[Fecha de nac]],TODAY(),"y"), ROUNDDOWN((Tabla1[[#This Row],[Fecha Finalización]] -Tabla1[[#This Row],[Fecha de nac]])/365,0)))</f>
        <v/>
      </c>
      <c r="O379" s="163"/>
      <c r="P379" s="34"/>
      <c r="Q379" s="67"/>
      <c r="R379" s="67"/>
      <c r="S379" s="67"/>
      <c r="T379" s="67"/>
      <c r="U379" s="234" t="str">
        <f>IF(F379="","",Tabla1[[#This Row],[Fecha Inicio grupo]]+3*7-7)</f>
        <v/>
      </c>
      <c r="V379" s="235" t="str">
        <f>IF(F379="","",EDATE(Tabla1[[#This Row],[Fecha Inicio grupo]],3))</f>
        <v/>
      </c>
      <c r="W379" s="29"/>
      <c r="X379" s="29"/>
      <c r="Y379" s="72"/>
      <c r="Z379" s="72"/>
      <c r="AA379" s="72"/>
      <c r="AB379" s="72"/>
      <c r="AC379" s="72"/>
      <c r="AD379" s="72"/>
      <c r="AE379" s="72"/>
      <c r="AF379" s="72"/>
      <c r="AG379" s="72"/>
      <c r="AH379" s="72"/>
      <c r="AI379" s="72"/>
      <c r="AJ379" s="72"/>
      <c r="AK379" s="72"/>
      <c r="AL379" s="72"/>
      <c r="AM379" s="72"/>
      <c r="AN379" s="72"/>
      <c r="AO379" s="139"/>
      <c r="AP379" s="236" t="str">
        <f>IF(F379="","",IFERROR(VLOOKUP(SUBSTITUTE(SUBSTITUTE(Tabla1[[#This Row],[Uso Sistemas]],"T","P"),"N","F"),Parámetros!$M$2:$N$17,2,0),"Completar hasta 3ra sem. para evaluar a Probacionista"))</f>
        <v/>
      </c>
      <c r="AQ379" s="39"/>
      <c r="AR379" s="39"/>
      <c r="AS379" s="39"/>
      <c r="AT379" s="28"/>
      <c r="AU379" s="55"/>
      <c r="AV379" s="55"/>
      <c r="AW379" s="55"/>
      <c r="AX379" s="238" t="str">
        <f>IF(V379="","",EOMONTH(EDATE(Tabla1[[#This Row],[Fecha Finalización]],2),0))</f>
        <v/>
      </c>
      <c r="AY379" s="39"/>
      <c r="AZ379" s="239" t="str">
        <f>IF(V379="","",EOMONTH(EDATE(Tabla1[[#This Row],[Fecha Finalización]],3),0))</f>
        <v/>
      </c>
      <c r="BA379" s="39"/>
      <c r="BB379" s="39"/>
      <c r="BC379" s="229"/>
      <c r="BD379" s="227" t="str">
        <f>IF(F379="","",Tabla1[[#This Row],[sem 01]]&amp;Tabla1[[#This Row],[sem 02]]&amp;Tabla1[[#This Row],[sem 03]])</f>
        <v/>
      </c>
      <c r="BE379" s="228" t="str">
        <f>IF(TRIM(F379)="","",$B$1&amp;"-"&amp;SUBSTITUTE(Tabla1[[#This Row],[Mes Inscrito]]," ","")&amp;"-"&amp;SUBSTITUTE(Tabla1[[#This Row],[Dia de clases Inscrito]]," ","")&amp;"-"&amp;SUBSTITUTE(Tabla1[[#This Row],[Horario Inscrito]]," ","")&amp;"-"&amp;Tabla1[[#This Row],[Fecha Inicio grupo]])</f>
        <v/>
      </c>
      <c r="BF379" s="241" t="str">
        <f>IF(F379="","",Tabla1[[#This Row],[Curso]])</f>
        <v/>
      </c>
      <c r="BG379" s="242" t="str">
        <f>+IF(TRIM(F379)="","",$B$1&amp;"-"&amp;TRIM(Tabla1[[#This Row],[Mes Inscrito]])&amp;"-"&amp;TRIM(Tabla1[[#This Row],[Dia de clases Inscrito]])&amp;"-"&amp;TRIM(Tabla1[[#This Row],[Horario Inscrito]])&amp;"-"&amp;TRIM(Tabla1[[#This Row],[Fecha Inicio grupo]])&amp;"-"&amp;TRIM(Tabla1[[#This Row],[Tipo Incrito]]))</f>
        <v/>
      </c>
      <c r="BH379" s="299" t="str">
        <f>IF(F379="","",OR(IFERROR(SEARCH("CG",Tabla1[[#This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9" s="300" t="str">
        <f>IF(F379&lt;&gt;"",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9" s="300" t="str">
        <f>IF(F379&lt;&gt;"",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9" s="300" t="str">
        <f>IF(Tabla1[[#This Row],[Fecha Inicio grupo]]="","",IFERROR(VLOOKUP(Tabla1[[#This Row],[Mes de Alta como miembro]],Parámetros!$AM$2:$AN$16,2,0),"01/01/1900"))</f>
        <v/>
      </c>
    </row>
    <row r="380" spans="1:63" ht="14.45">
      <c r="A380" s="68">
        <v>373</v>
      </c>
      <c r="B380" s="29"/>
      <c r="C380" s="34"/>
      <c r="D380" s="42"/>
      <c r="E380" s="64"/>
      <c r="F380" s="45"/>
      <c r="G380" s="45"/>
      <c r="H380" s="158"/>
      <c r="I380" s="42"/>
      <c r="J380" s="28"/>
      <c r="K380" s="69"/>
      <c r="L380" s="68"/>
      <c r="M380" s="46"/>
      <c r="N380" s="232" t="str">
        <f ca="1">IF(Tabla1[[#This Row],[Fecha de nac]]="","",IF(Tabla1[[#This Row],[Fecha Finalización]] &gt;=TODAY(), DATEDIF(Tabla1[[#This Row],[Fecha de nac]],TODAY(),"y"), ROUNDDOWN((Tabla1[[#This Row],[Fecha Finalización]] -Tabla1[[#This Row],[Fecha de nac]])/365,0)))</f>
        <v/>
      </c>
      <c r="O380" s="163"/>
      <c r="P380" s="34"/>
      <c r="Q380" s="67"/>
      <c r="R380" s="67"/>
      <c r="S380" s="67"/>
      <c r="T380" s="67"/>
      <c r="U380" s="234" t="str">
        <f>IF(F380="","",Tabla1[[#This Row],[Fecha Inicio grupo]]+3*7-7)</f>
        <v/>
      </c>
      <c r="V380" s="235" t="str">
        <f>IF(F380="","",EDATE(Tabla1[[#This Row],[Fecha Inicio grupo]],3))</f>
        <v/>
      </c>
      <c r="W380" s="29"/>
      <c r="X380" s="29"/>
      <c r="Y380" s="72"/>
      <c r="Z380" s="72"/>
      <c r="AA380" s="72"/>
      <c r="AB380" s="72"/>
      <c r="AC380" s="72"/>
      <c r="AD380" s="72"/>
      <c r="AE380" s="72"/>
      <c r="AF380" s="72"/>
      <c r="AG380" s="72"/>
      <c r="AH380" s="72"/>
      <c r="AI380" s="72"/>
      <c r="AJ380" s="72"/>
      <c r="AK380" s="72"/>
      <c r="AL380" s="72"/>
      <c r="AM380" s="72"/>
      <c r="AN380" s="72"/>
      <c r="AO380" s="139"/>
      <c r="AP380" s="236" t="str">
        <f>IF(F380="","",IFERROR(VLOOKUP(SUBSTITUTE(SUBSTITUTE(Tabla1[[#This Row],[Uso Sistemas]],"T","P"),"N","F"),Parámetros!$M$2:$N$17,2,0),"Completar hasta 3ra sem. para evaluar a Probacionista"))</f>
        <v/>
      </c>
      <c r="AQ380" s="39"/>
      <c r="AR380" s="39"/>
      <c r="AS380" s="39"/>
      <c r="AT380" s="28"/>
      <c r="AU380" s="55"/>
      <c r="AV380" s="55"/>
      <c r="AW380" s="55"/>
      <c r="AX380" s="238" t="str">
        <f>IF(V380="","",EOMONTH(EDATE(Tabla1[[#This Row],[Fecha Finalización]],2),0))</f>
        <v/>
      </c>
      <c r="AY380" s="39"/>
      <c r="AZ380" s="239" t="str">
        <f>IF(V380="","",EOMONTH(EDATE(Tabla1[[#This Row],[Fecha Finalización]],3),0))</f>
        <v/>
      </c>
      <c r="BA380" s="39"/>
      <c r="BB380" s="39"/>
      <c r="BC380" s="229"/>
      <c r="BD380" s="227" t="str">
        <f>IF(F380="","",Tabla1[[#This Row],[sem 01]]&amp;Tabla1[[#This Row],[sem 02]]&amp;Tabla1[[#This Row],[sem 03]])</f>
        <v/>
      </c>
      <c r="BE380" s="228" t="str">
        <f>IF(TRIM(F380)="","",$B$1&amp;"-"&amp;SUBSTITUTE(Tabla1[[#This Row],[Mes Inscrito]]," ","")&amp;"-"&amp;SUBSTITUTE(Tabla1[[#This Row],[Dia de clases Inscrito]]," ","")&amp;"-"&amp;SUBSTITUTE(Tabla1[[#This Row],[Horario Inscrito]]," ","")&amp;"-"&amp;Tabla1[[#This Row],[Fecha Inicio grupo]])</f>
        <v/>
      </c>
      <c r="BF380" s="241" t="str">
        <f>IF(F380="","",Tabla1[[#This Row],[Curso]])</f>
        <v/>
      </c>
      <c r="BG380" s="242" t="str">
        <f>+IF(TRIM(F380)="","",$B$1&amp;"-"&amp;TRIM(Tabla1[[#This Row],[Mes Inscrito]])&amp;"-"&amp;TRIM(Tabla1[[#This Row],[Dia de clases Inscrito]])&amp;"-"&amp;TRIM(Tabla1[[#This Row],[Horario Inscrito]])&amp;"-"&amp;TRIM(Tabla1[[#This Row],[Fecha Inicio grupo]])&amp;"-"&amp;TRIM(Tabla1[[#This Row],[Tipo Incrito]]))</f>
        <v/>
      </c>
      <c r="BH380" s="299" t="str">
        <f>IF(F380="","",OR(IFERROR(SEARCH("CG",Tabla1[[#This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0" s="300" t="str">
        <f>IF(F380&lt;&gt;"",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0" s="300" t="str">
        <f>IF(F380&lt;&gt;"",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0" s="300" t="str">
        <f>IF(Tabla1[[#This Row],[Fecha Inicio grupo]]="","",IFERROR(VLOOKUP(Tabla1[[#This Row],[Mes de Alta como miembro]],Parámetros!$AM$2:$AN$16,2,0),"01/01/1900"))</f>
        <v/>
      </c>
    </row>
    <row r="381" spans="1:63" ht="14.45">
      <c r="A381" s="68">
        <v>374</v>
      </c>
      <c r="B381" s="29"/>
      <c r="C381" s="34"/>
      <c r="D381" s="42"/>
      <c r="E381" s="64"/>
      <c r="F381" s="45"/>
      <c r="G381" s="45"/>
      <c r="H381" s="158"/>
      <c r="I381" s="42"/>
      <c r="J381" s="28"/>
      <c r="K381" s="69"/>
      <c r="L381" s="68"/>
      <c r="M381" s="46"/>
      <c r="N381" s="232" t="str">
        <f ca="1">IF(Tabla1[[#This Row],[Fecha de nac]]="","",IF(Tabla1[[#This Row],[Fecha Finalización]] &gt;=TODAY(), DATEDIF(Tabla1[[#This Row],[Fecha de nac]],TODAY(),"y"), ROUNDDOWN((Tabla1[[#This Row],[Fecha Finalización]] -Tabla1[[#This Row],[Fecha de nac]])/365,0)))</f>
        <v/>
      </c>
      <c r="O381" s="163"/>
      <c r="P381" s="34"/>
      <c r="Q381" s="67"/>
      <c r="R381" s="67"/>
      <c r="S381" s="67"/>
      <c r="T381" s="67"/>
      <c r="U381" s="234" t="str">
        <f>IF(F381="","",Tabla1[[#This Row],[Fecha Inicio grupo]]+3*7-7)</f>
        <v/>
      </c>
      <c r="V381" s="235" t="str">
        <f>IF(F381="","",EDATE(Tabla1[[#This Row],[Fecha Inicio grupo]],3))</f>
        <v/>
      </c>
      <c r="W381" s="29"/>
      <c r="X381" s="29"/>
      <c r="Y381" s="72"/>
      <c r="Z381" s="72"/>
      <c r="AA381" s="72"/>
      <c r="AB381" s="72"/>
      <c r="AC381" s="72"/>
      <c r="AD381" s="72"/>
      <c r="AE381" s="72"/>
      <c r="AF381" s="72"/>
      <c r="AG381" s="72"/>
      <c r="AH381" s="72"/>
      <c r="AI381" s="72"/>
      <c r="AJ381" s="72"/>
      <c r="AK381" s="72"/>
      <c r="AL381" s="72"/>
      <c r="AM381" s="72"/>
      <c r="AN381" s="72"/>
      <c r="AO381" s="139"/>
      <c r="AP381" s="236" t="str">
        <f>IF(F381="","",IFERROR(VLOOKUP(SUBSTITUTE(SUBSTITUTE(Tabla1[[#This Row],[Uso Sistemas]],"T","P"),"N","F"),Parámetros!$M$2:$N$17,2,0),"Completar hasta 3ra sem. para evaluar a Probacionista"))</f>
        <v/>
      </c>
      <c r="AQ381" s="39"/>
      <c r="AR381" s="39"/>
      <c r="AS381" s="39"/>
      <c r="AT381" s="28"/>
      <c r="AU381" s="55"/>
      <c r="AV381" s="55"/>
      <c r="AW381" s="55"/>
      <c r="AX381" s="238" t="str">
        <f>IF(V381="","",EOMONTH(EDATE(Tabla1[[#This Row],[Fecha Finalización]],2),0))</f>
        <v/>
      </c>
      <c r="AY381" s="39"/>
      <c r="AZ381" s="239" t="str">
        <f>IF(V381="","",EOMONTH(EDATE(Tabla1[[#This Row],[Fecha Finalización]],3),0))</f>
        <v/>
      </c>
      <c r="BA381" s="39"/>
      <c r="BB381" s="39"/>
      <c r="BC381" s="229"/>
      <c r="BD381" s="227" t="str">
        <f>IF(F381="","",Tabla1[[#This Row],[sem 01]]&amp;Tabla1[[#This Row],[sem 02]]&amp;Tabla1[[#This Row],[sem 03]])</f>
        <v/>
      </c>
      <c r="BE381" s="228" t="str">
        <f>IF(TRIM(F381)="","",$B$1&amp;"-"&amp;SUBSTITUTE(Tabla1[[#This Row],[Mes Inscrito]]," ","")&amp;"-"&amp;SUBSTITUTE(Tabla1[[#This Row],[Dia de clases Inscrito]]," ","")&amp;"-"&amp;SUBSTITUTE(Tabla1[[#This Row],[Horario Inscrito]]," ","")&amp;"-"&amp;Tabla1[[#This Row],[Fecha Inicio grupo]])</f>
        <v/>
      </c>
      <c r="BF381" s="241" t="str">
        <f>IF(F381="","",Tabla1[[#This Row],[Curso]])</f>
        <v/>
      </c>
      <c r="BG381" s="242" t="str">
        <f>+IF(TRIM(F381)="","",$B$1&amp;"-"&amp;TRIM(Tabla1[[#This Row],[Mes Inscrito]])&amp;"-"&amp;TRIM(Tabla1[[#This Row],[Dia de clases Inscrito]])&amp;"-"&amp;TRIM(Tabla1[[#This Row],[Horario Inscrito]])&amp;"-"&amp;TRIM(Tabla1[[#This Row],[Fecha Inicio grupo]])&amp;"-"&amp;TRIM(Tabla1[[#This Row],[Tipo Incrito]]))</f>
        <v/>
      </c>
      <c r="BH381" s="299" t="str">
        <f>IF(F381="","",OR(IFERROR(SEARCH("CG",Tabla1[[#This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1" s="300" t="str">
        <f>IF(F381&lt;&gt;"",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1" s="300" t="str">
        <f>IF(F381&lt;&gt;"",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1" s="300" t="str">
        <f>IF(Tabla1[[#This Row],[Fecha Inicio grupo]]="","",IFERROR(VLOOKUP(Tabla1[[#This Row],[Mes de Alta como miembro]],Parámetros!$AM$2:$AN$16,2,0),"01/01/1900"))</f>
        <v/>
      </c>
    </row>
    <row r="382" spans="1:63" ht="14.45">
      <c r="A382" s="68">
        <v>375</v>
      </c>
      <c r="B382" s="29"/>
      <c r="C382" s="34"/>
      <c r="D382" s="42"/>
      <c r="E382" s="64"/>
      <c r="F382" s="45"/>
      <c r="G382" s="45"/>
      <c r="H382" s="158"/>
      <c r="I382" s="42"/>
      <c r="J382" s="28"/>
      <c r="K382" s="69"/>
      <c r="L382" s="68"/>
      <c r="M382" s="46"/>
      <c r="N382" s="232" t="str">
        <f ca="1">IF(Tabla1[[#This Row],[Fecha de nac]]="","",IF(Tabla1[[#This Row],[Fecha Finalización]] &gt;=TODAY(), DATEDIF(Tabla1[[#This Row],[Fecha de nac]],TODAY(),"y"), ROUNDDOWN((Tabla1[[#This Row],[Fecha Finalización]] -Tabla1[[#This Row],[Fecha de nac]])/365,0)))</f>
        <v/>
      </c>
      <c r="O382" s="163"/>
      <c r="P382" s="34"/>
      <c r="Q382" s="67"/>
      <c r="R382" s="67"/>
      <c r="S382" s="67"/>
      <c r="T382" s="67"/>
      <c r="U382" s="234" t="str">
        <f>IF(F382="","",Tabla1[[#This Row],[Fecha Inicio grupo]]+3*7-7)</f>
        <v/>
      </c>
      <c r="V382" s="235" t="str">
        <f>IF(F382="","",EDATE(Tabla1[[#This Row],[Fecha Inicio grupo]],3))</f>
        <v/>
      </c>
      <c r="W382" s="29"/>
      <c r="X382" s="29"/>
      <c r="Y382" s="72"/>
      <c r="Z382" s="72"/>
      <c r="AA382" s="72"/>
      <c r="AB382" s="72"/>
      <c r="AC382" s="72"/>
      <c r="AD382" s="72"/>
      <c r="AE382" s="72"/>
      <c r="AF382" s="72"/>
      <c r="AG382" s="72"/>
      <c r="AH382" s="72"/>
      <c r="AI382" s="72"/>
      <c r="AJ382" s="72"/>
      <c r="AK382" s="72"/>
      <c r="AL382" s="72"/>
      <c r="AM382" s="72"/>
      <c r="AN382" s="72"/>
      <c r="AO382" s="139"/>
      <c r="AP382" s="236" t="str">
        <f>IF(F382="","",IFERROR(VLOOKUP(SUBSTITUTE(SUBSTITUTE(Tabla1[[#This Row],[Uso Sistemas]],"T","P"),"N","F"),Parámetros!$M$2:$N$17,2,0),"Completar hasta 3ra sem. para evaluar a Probacionista"))</f>
        <v/>
      </c>
      <c r="AQ382" s="39"/>
      <c r="AR382" s="39"/>
      <c r="AS382" s="39"/>
      <c r="AT382" s="28"/>
      <c r="AU382" s="55"/>
      <c r="AV382" s="55"/>
      <c r="AW382" s="55"/>
      <c r="AX382" s="238" t="str">
        <f>IF(V382="","",EOMONTH(EDATE(Tabla1[[#This Row],[Fecha Finalización]],2),0))</f>
        <v/>
      </c>
      <c r="AY382" s="39"/>
      <c r="AZ382" s="239" t="str">
        <f>IF(V382="","",EOMONTH(EDATE(Tabla1[[#This Row],[Fecha Finalización]],3),0))</f>
        <v/>
      </c>
      <c r="BA382" s="39"/>
      <c r="BB382" s="39"/>
      <c r="BC382" s="229"/>
      <c r="BD382" s="227" t="str">
        <f>IF(F382="","",Tabla1[[#This Row],[sem 01]]&amp;Tabla1[[#This Row],[sem 02]]&amp;Tabla1[[#This Row],[sem 03]])</f>
        <v/>
      </c>
      <c r="BE382" s="228" t="str">
        <f>IF(TRIM(F382)="","",$B$1&amp;"-"&amp;SUBSTITUTE(Tabla1[[#This Row],[Mes Inscrito]]," ","")&amp;"-"&amp;SUBSTITUTE(Tabla1[[#This Row],[Dia de clases Inscrito]]," ","")&amp;"-"&amp;SUBSTITUTE(Tabla1[[#This Row],[Horario Inscrito]]," ","")&amp;"-"&amp;Tabla1[[#This Row],[Fecha Inicio grupo]])</f>
        <v/>
      </c>
      <c r="BF382" s="241" t="str">
        <f>IF(F382="","",Tabla1[[#This Row],[Curso]])</f>
        <v/>
      </c>
      <c r="BG382" s="242" t="str">
        <f>+IF(TRIM(F382)="","",$B$1&amp;"-"&amp;TRIM(Tabla1[[#This Row],[Mes Inscrito]])&amp;"-"&amp;TRIM(Tabla1[[#This Row],[Dia de clases Inscrito]])&amp;"-"&amp;TRIM(Tabla1[[#This Row],[Horario Inscrito]])&amp;"-"&amp;TRIM(Tabla1[[#This Row],[Fecha Inicio grupo]])&amp;"-"&amp;TRIM(Tabla1[[#This Row],[Tipo Incrito]]))</f>
        <v/>
      </c>
      <c r="BH382" s="299" t="str">
        <f>IF(F382="","",OR(IFERROR(SEARCH("CG",Tabla1[[#This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2" s="300" t="str">
        <f>IF(F382&lt;&gt;"",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2" s="300" t="str">
        <f>IF(F382&lt;&gt;"",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2" s="300" t="str">
        <f>IF(Tabla1[[#This Row],[Fecha Inicio grupo]]="","",IFERROR(VLOOKUP(Tabla1[[#This Row],[Mes de Alta como miembro]],Parámetros!$AM$2:$AN$16,2,0),"01/01/1900"))</f>
        <v/>
      </c>
    </row>
    <row r="383" spans="1:63" ht="14.45">
      <c r="A383" s="68">
        <v>376</v>
      </c>
      <c r="B383" s="29"/>
      <c r="C383" s="34"/>
      <c r="D383" s="42"/>
      <c r="E383" s="64"/>
      <c r="F383" s="45"/>
      <c r="G383" s="45"/>
      <c r="H383" s="158"/>
      <c r="I383" s="42"/>
      <c r="J383" s="28"/>
      <c r="K383" s="69"/>
      <c r="L383" s="68"/>
      <c r="M383" s="46"/>
      <c r="N383" s="232" t="str">
        <f ca="1">IF(Tabla1[[#This Row],[Fecha de nac]]="","",IF(Tabla1[[#This Row],[Fecha Finalización]] &gt;=TODAY(), DATEDIF(Tabla1[[#This Row],[Fecha de nac]],TODAY(),"y"), ROUNDDOWN((Tabla1[[#This Row],[Fecha Finalización]] -Tabla1[[#This Row],[Fecha de nac]])/365,0)))</f>
        <v/>
      </c>
      <c r="O383" s="163"/>
      <c r="P383" s="34"/>
      <c r="Q383" s="67"/>
      <c r="R383" s="67"/>
      <c r="S383" s="67"/>
      <c r="T383" s="67"/>
      <c r="U383" s="234" t="str">
        <f>IF(F383="","",Tabla1[[#This Row],[Fecha Inicio grupo]]+3*7-7)</f>
        <v/>
      </c>
      <c r="V383" s="235" t="str">
        <f>IF(F383="","",EDATE(Tabla1[[#This Row],[Fecha Inicio grupo]],3))</f>
        <v/>
      </c>
      <c r="W383" s="29"/>
      <c r="X383" s="29"/>
      <c r="Y383" s="72"/>
      <c r="Z383" s="72"/>
      <c r="AA383" s="72"/>
      <c r="AB383" s="72"/>
      <c r="AC383" s="72"/>
      <c r="AD383" s="72"/>
      <c r="AE383" s="72"/>
      <c r="AF383" s="72"/>
      <c r="AG383" s="72"/>
      <c r="AH383" s="72"/>
      <c r="AI383" s="72"/>
      <c r="AJ383" s="72"/>
      <c r="AK383" s="72"/>
      <c r="AL383" s="72"/>
      <c r="AM383" s="72"/>
      <c r="AN383" s="72"/>
      <c r="AO383" s="139"/>
      <c r="AP383" s="236" t="str">
        <f>IF(F383="","",IFERROR(VLOOKUP(SUBSTITUTE(SUBSTITUTE(Tabla1[[#This Row],[Uso Sistemas]],"T","P"),"N","F"),Parámetros!$M$2:$N$17,2,0),"Completar hasta 3ra sem. para evaluar a Probacionista"))</f>
        <v/>
      </c>
      <c r="AQ383" s="39"/>
      <c r="AR383" s="39"/>
      <c r="AS383" s="39"/>
      <c r="AT383" s="28"/>
      <c r="AU383" s="55"/>
      <c r="AV383" s="55"/>
      <c r="AW383" s="55"/>
      <c r="AX383" s="238" t="str">
        <f>IF(V383="","",EOMONTH(EDATE(Tabla1[[#This Row],[Fecha Finalización]],2),0))</f>
        <v/>
      </c>
      <c r="AY383" s="39"/>
      <c r="AZ383" s="239" t="str">
        <f>IF(V383="","",EOMONTH(EDATE(Tabla1[[#This Row],[Fecha Finalización]],3),0))</f>
        <v/>
      </c>
      <c r="BA383" s="39"/>
      <c r="BB383" s="39"/>
      <c r="BC383" s="229"/>
      <c r="BD383" s="227" t="str">
        <f>IF(F383="","",Tabla1[[#This Row],[sem 01]]&amp;Tabla1[[#This Row],[sem 02]]&amp;Tabla1[[#This Row],[sem 03]])</f>
        <v/>
      </c>
      <c r="BE383" s="228" t="str">
        <f>IF(TRIM(F383)="","",$B$1&amp;"-"&amp;SUBSTITUTE(Tabla1[[#This Row],[Mes Inscrito]]," ","")&amp;"-"&amp;SUBSTITUTE(Tabla1[[#This Row],[Dia de clases Inscrito]]," ","")&amp;"-"&amp;SUBSTITUTE(Tabla1[[#This Row],[Horario Inscrito]]," ","")&amp;"-"&amp;Tabla1[[#This Row],[Fecha Inicio grupo]])</f>
        <v/>
      </c>
      <c r="BF383" s="241" t="str">
        <f>IF(F383="","",Tabla1[[#This Row],[Curso]])</f>
        <v/>
      </c>
      <c r="BG383" s="242" t="str">
        <f>+IF(TRIM(F383)="","",$B$1&amp;"-"&amp;TRIM(Tabla1[[#This Row],[Mes Inscrito]])&amp;"-"&amp;TRIM(Tabla1[[#This Row],[Dia de clases Inscrito]])&amp;"-"&amp;TRIM(Tabla1[[#This Row],[Horario Inscrito]])&amp;"-"&amp;TRIM(Tabla1[[#This Row],[Fecha Inicio grupo]])&amp;"-"&amp;TRIM(Tabla1[[#This Row],[Tipo Incrito]]))</f>
        <v/>
      </c>
      <c r="BH383" s="299" t="str">
        <f>IF(F383="","",OR(IFERROR(SEARCH("CG",Tabla1[[#This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3" s="300" t="str">
        <f>IF(F383&lt;&gt;"",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3" s="300" t="str">
        <f>IF(F383&lt;&gt;"",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3" s="300" t="str">
        <f>IF(Tabla1[[#This Row],[Fecha Inicio grupo]]="","",IFERROR(VLOOKUP(Tabla1[[#This Row],[Mes de Alta como miembro]],Parámetros!$AM$2:$AN$16,2,0),"01/01/1900"))</f>
        <v/>
      </c>
    </row>
    <row r="384" spans="1:63" ht="14.45">
      <c r="A384" s="68">
        <v>377</v>
      </c>
      <c r="B384" s="29"/>
      <c r="C384" s="34"/>
      <c r="D384" s="42"/>
      <c r="E384" s="64"/>
      <c r="F384" s="45"/>
      <c r="G384" s="45"/>
      <c r="H384" s="158"/>
      <c r="I384" s="42"/>
      <c r="J384" s="28"/>
      <c r="K384" s="69"/>
      <c r="L384" s="68"/>
      <c r="M384" s="46"/>
      <c r="N384" s="232" t="str">
        <f ca="1">IF(Tabla1[[#This Row],[Fecha de nac]]="","",IF(Tabla1[[#This Row],[Fecha Finalización]] &gt;=TODAY(), DATEDIF(Tabla1[[#This Row],[Fecha de nac]],TODAY(),"y"), ROUNDDOWN((Tabla1[[#This Row],[Fecha Finalización]] -Tabla1[[#This Row],[Fecha de nac]])/365,0)))</f>
        <v/>
      </c>
      <c r="O384" s="163"/>
      <c r="P384" s="34"/>
      <c r="Q384" s="67"/>
      <c r="R384" s="67"/>
      <c r="S384" s="67"/>
      <c r="T384" s="67"/>
      <c r="U384" s="234" t="str">
        <f>IF(F384="","",Tabla1[[#This Row],[Fecha Inicio grupo]]+3*7-7)</f>
        <v/>
      </c>
      <c r="V384" s="235" t="str">
        <f>IF(F384="","",EDATE(Tabla1[[#This Row],[Fecha Inicio grupo]],3))</f>
        <v/>
      </c>
      <c r="W384" s="29"/>
      <c r="X384" s="29"/>
      <c r="Y384" s="72"/>
      <c r="Z384" s="72"/>
      <c r="AA384" s="72"/>
      <c r="AB384" s="72"/>
      <c r="AC384" s="72"/>
      <c r="AD384" s="72"/>
      <c r="AE384" s="72"/>
      <c r="AF384" s="72"/>
      <c r="AG384" s="72"/>
      <c r="AH384" s="72"/>
      <c r="AI384" s="72"/>
      <c r="AJ384" s="72"/>
      <c r="AK384" s="72"/>
      <c r="AL384" s="72"/>
      <c r="AM384" s="72"/>
      <c r="AN384" s="72"/>
      <c r="AO384" s="139"/>
      <c r="AP384" s="236" t="str">
        <f>IF(F384="","",IFERROR(VLOOKUP(SUBSTITUTE(SUBSTITUTE(Tabla1[[#This Row],[Uso Sistemas]],"T","P"),"N","F"),Parámetros!$M$2:$N$17,2,0),"Completar hasta 3ra sem. para evaluar a Probacionista"))</f>
        <v/>
      </c>
      <c r="AQ384" s="39"/>
      <c r="AR384" s="39"/>
      <c r="AS384" s="39"/>
      <c r="AT384" s="28"/>
      <c r="AU384" s="55"/>
      <c r="AV384" s="55"/>
      <c r="AW384" s="55"/>
      <c r="AX384" s="238" t="str">
        <f>IF(V384="","",EOMONTH(EDATE(Tabla1[[#This Row],[Fecha Finalización]],2),0))</f>
        <v/>
      </c>
      <c r="AY384" s="39"/>
      <c r="AZ384" s="239" t="str">
        <f>IF(V384="","",EOMONTH(EDATE(Tabla1[[#This Row],[Fecha Finalización]],3),0))</f>
        <v/>
      </c>
      <c r="BA384" s="39"/>
      <c r="BB384" s="39"/>
      <c r="BC384" s="229"/>
      <c r="BD384" s="227" t="str">
        <f>IF(F384="","",Tabla1[[#This Row],[sem 01]]&amp;Tabla1[[#This Row],[sem 02]]&amp;Tabla1[[#This Row],[sem 03]])</f>
        <v/>
      </c>
      <c r="BE384" s="228" t="str">
        <f>IF(TRIM(F384)="","",$B$1&amp;"-"&amp;SUBSTITUTE(Tabla1[[#This Row],[Mes Inscrito]]," ","")&amp;"-"&amp;SUBSTITUTE(Tabla1[[#This Row],[Dia de clases Inscrito]]," ","")&amp;"-"&amp;SUBSTITUTE(Tabla1[[#This Row],[Horario Inscrito]]," ","")&amp;"-"&amp;Tabla1[[#This Row],[Fecha Inicio grupo]])</f>
        <v/>
      </c>
      <c r="BF384" s="241" t="str">
        <f>IF(F384="","",Tabla1[[#This Row],[Curso]])</f>
        <v/>
      </c>
      <c r="BG384" s="242" t="str">
        <f>+IF(TRIM(F384)="","",$B$1&amp;"-"&amp;TRIM(Tabla1[[#This Row],[Mes Inscrito]])&amp;"-"&amp;TRIM(Tabla1[[#This Row],[Dia de clases Inscrito]])&amp;"-"&amp;TRIM(Tabla1[[#This Row],[Horario Inscrito]])&amp;"-"&amp;TRIM(Tabla1[[#This Row],[Fecha Inicio grupo]])&amp;"-"&amp;TRIM(Tabla1[[#This Row],[Tipo Incrito]]))</f>
        <v/>
      </c>
      <c r="BH384" s="299" t="str">
        <f>IF(F384="","",OR(IFERROR(SEARCH("CG",Tabla1[[#This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4" s="300" t="str">
        <f>IF(F384&lt;&gt;"",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4" s="300" t="str">
        <f>IF(F384&lt;&gt;"",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4" s="300" t="str">
        <f>IF(Tabla1[[#This Row],[Fecha Inicio grupo]]="","",IFERROR(VLOOKUP(Tabla1[[#This Row],[Mes de Alta como miembro]],Parámetros!$AM$2:$AN$16,2,0),"01/01/1900"))</f>
        <v/>
      </c>
    </row>
    <row r="385" spans="1:63" ht="14.45">
      <c r="A385" s="68">
        <v>378</v>
      </c>
      <c r="B385" s="29"/>
      <c r="C385" s="34"/>
      <c r="D385" s="42"/>
      <c r="E385" s="64"/>
      <c r="F385" s="45"/>
      <c r="G385" s="45"/>
      <c r="H385" s="158"/>
      <c r="I385" s="42"/>
      <c r="J385" s="28"/>
      <c r="K385" s="69"/>
      <c r="L385" s="68"/>
      <c r="M385" s="46"/>
      <c r="N385" s="232" t="str">
        <f ca="1">IF(Tabla1[[#This Row],[Fecha de nac]]="","",IF(Tabla1[[#This Row],[Fecha Finalización]] &gt;=TODAY(), DATEDIF(Tabla1[[#This Row],[Fecha de nac]],TODAY(),"y"), ROUNDDOWN((Tabla1[[#This Row],[Fecha Finalización]] -Tabla1[[#This Row],[Fecha de nac]])/365,0)))</f>
        <v/>
      </c>
      <c r="O385" s="163"/>
      <c r="P385" s="34"/>
      <c r="Q385" s="67"/>
      <c r="R385" s="67"/>
      <c r="S385" s="67"/>
      <c r="T385" s="67"/>
      <c r="U385" s="234" t="str">
        <f>IF(F385="","",Tabla1[[#This Row],[Fecha Inicio grupo]]+3*7-7)</f>
        <v/>
      </c>
      <c r="V385" s="235" t="str">
        <f>IF(F385="","",EDATE(Tabla1[[#This Row],[Fecha Inicio grupo]],3))</f>
        <v/>
      </c>
      <c r="W385" s="29"/>
      <c r="X385" s="29"/>
      <c r="Y385" s="72"/>
      <c r="Z385" s="72"/>
      <c r="AA385" s="72"/>
      <c r="AB385" s="72"/>
      <c r="AC385" s="72"/>
      <c r="AD385" s="72"/>
      <c r="AE385" s="72"/>
      <c r="AF385" s="72"/>
      <c r="AG385" s="72"/>
      <c r="AH385" s="72"/>
      <c r="AI385" s="72"/>
      <c r="AJ385" s="72"/>
      <c r="AK385" s="72"/>
      <c r="AL385" s="72"/>
      <c r="AM385" s="72"/>
      <c r="AN385" s="72"/>
      <c r="AO385" s="139"/>
      <c r="AP385" s="236" t="str">
        <f>IF(F385="","",IFERROR(VLOOKUP(SUBSTITUTE(SUBSTITUTE(Tabla1[[#This Row],[Uso Sistemas]],"T","P"),"N","F"),Parámetros!$M$2:$N$17,2,0),"Completar hasta 3ra sem. para evaluar a Probacionista"))</f>
        <v/>
      </c>
      <c r="AQ385" s="39"/>
      <c r="AR385" s="39"/>
      <c r="AS385" s="39"/>
      <c r="AT385" s="28"/>
      <c r="AU385" s="55"/>
      <c r="AV385" s="55"/>
      <c r="AW385" s="55"/>
      <c r="AX385" s="238" t="str">
        <f>IF(V385="","",EOMONTH(EDATE(Tabla1[[#This Row],[Fecha Finalización]],2),0))</f>
        <v/>
      </c>
      <c r="AY385" s="39"/>
      <c r="AZ385" s="239" t="str">
        <f>IF(V385="","",EOMONTH(EDATE(Tabla1[[#This Row],[Fecha Finalización]],3),0))</f>
        <v/>
      </c>
      <c r="BA385" s="39"/>
      <c r="BB385" s="39"/>
      <c r="BC385" s="229"/>
      <c r="BD385" s="227" t="str">
        <f>IF(F385="","",Tabla1[[#This Row],[sem 01]]&amp;Tabla1[[#This Row],[sem 02]]&amp;Tabla1[[#This Row],[sem 03]])</f>
        <v/>
      </c>
      <c r="BE385" s="228" t="str">
        <f>IF(TRIM(F385)="","",$B$1&amp;"-"&amp;SUBSTITUTE(Tabla1[[#This Row],[Mes Inscrito]]," ","")&amp;"-"&amp;SUBSTITUTE(Tabla1[[#This Row],[Dia de clases Inscrito]]," ","")&amp;"-"&amp;SUBSTITUTE(Tabla1[[#This Row],[Horario Inscrito]]," ","")&amp;"-"&amp;Tabla1[[#This Row],[Fecha Inicio grupo]])</f>
        <v/>
      </c>
      <c r="BF385" s="241" t="str">
        <f>IF(F385="","",Tabla1[[#This Row],[Curso]])</f>
        <v/>
      </c>
      <c r="BG385" s="242" t="str">
        <f>+IF(TRIM(F385)="","",$B$1&amp;"-"&amp;TRIM(Tabla1[[#This Row],[Mes Inscrito]])&amp;"-"&amp;TRIM(Tabla1[[#This Row],[Dia de clases Inscrito]])&amp;"-"&amp;TRIM(Tabla1[[#This Row],[Horario Inscrito]])&amp;"-"&amp;TRIM(Tabla1[[#This Row],[Fecha Inicio grupo]])&amp;"-"&amp;TRIM(Tabla1[[#This Row],[Tipo Incrito]]))</f>
        <v/>
      </c>
      <c r="BH385" s="299" t="str">
        <f>IF(F385="","",OR(IFERROR(SEARCH("CG",Tabla1[[#This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5" s="300" t="str">
        <f>IF(F385&lt;&gt;"",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5" s="300" t="str">
        <f>IF(F385&lt;&gt;"",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5" s="300" t="str">
        <f>IF(Tabla1[[#This Row],[Fecha Inicio grupo]]="","",IFERROR(VLOOKUP(Tabla1[[#This Row],[Mes de Alta como miembro]],Parámetros!$AM$2:$AN$16,2,0),"01/01/1900"))</f>
        <v/>
      </c>
    </row>
    <row r="386" spans="1:63" ht="14.45">
      <c r="A386" s="68">
        <v>379</v>
      </c>
      <c r="B386" s="29"/>
      <c r="C386" s="34"/>
      <c r="D386" s="42"/>
      <c r="E386" s="64"/>
      <c r="F386" s="45"/>
      <c r="G386" s="45"/>
      <c r="H386" s="158"/>
      <c r="I386" s="42"/>
      <c r="J386" s="28"/>
      <c r="K386" s="69"/>
      <c r="L386" s="68"/>
      <c r="M386" s="46"/>
      <c r="N386" s="232" t="str">
        <f ca="1">IF(Tabla1[[#This Row],[Fecha de nac]]="","",IF(Tabla1[[#This Row],[Fecha Finalización]] &gt;=TODAY(), DATEDIF(Tabla1[[#This Row],[Fecha de nac]],TODAY(),"y"), ROUNDDOWN((Tabla1[[#This Row],[Fecha Finalización]] -Tabla1[[#This Row],[Fecha de nac]])/365,0)))</f>
        <v/>
      </c>
      <c r="O386" s="163"/>
      <c r="P386" s="34"/>
      <c r="Q386" s="67"/>
      <c r="R386" s="67"/>
      <c r="S386" s="67"/>
      <c r="T386" s="67"/>
      <c r="U386" s="234" t="str">
        <f>IF(F386="","",Tabla1[[#This Row],[Fecha Inicio grupo]]+3*7-7)</f>
        <v/>
      </c>
      <c r="V386" s="235" t="str">
        <f>IF(F386="","",EDATE(Tabla1[[#This Row],[Fecha Inicio grupo]],3))</f>
        <v/>
      </c>
      <c r="W386" s="29"/>
      <c r="X386" s="29"/>
      <c r="Y386" s="72"/>
      <c r="Z386" s="72"/>
      <c r="AA386" s="72"/>
      <c r="AB386" s="72"/>
      <c r="AC386" s="72"/>
      <c r="AD386" s="72"/>
      <c r="AE386" s="72"/>
      <c r="AF386" s="72"/>
      <c r="AG386" s="72"/>
      <c r="AH386" s="72"/>
      <c r="AI386" s="72"/>
      <c r="AJ386" s="72"/>
      <c r="AK386" s="72"/>
      <c r="AL386" s="72"/>
      <c r="AM386" s="72"/>
      <c r="AN386" s="72"/>
      <c r="AO386" s="139"/>
      <c r="AP386" s="236" t="str">
        <f>IF(F386="","",IFERROR(VLOOKUP(SUBSTITUTE(SUBSTITUTE(Tabla1[[#This Row],[Uso Sistemas]],"T","P"),"N","F"),Parámetros!$M$2:$N$17,2,0),"Completar hasta 3ra sem. para evaluar a Probacionista"))</f>
        <v/>
      </c>
      <c r="AQ386" s="39"/>
      <c r="AR386" s="39"/>
      <c r="AS386" s="39"/>
      <c r="AT386" s="28"/>
      <c r="AU386" s="55"/>
      <c r="AV386" s="55"/>
      <c r="AW386" s="55"/>
      <c r="AX386" s="238" t="str">
        <f>IF(V386="","",EOMONTH(EDATE(Tabla1[[#This Row],[Fecha Finalización]],2),0))</f>
        <v/>
      </c>
      <c r="AY386" s="39"/>
      <c r="AZ386" s="239" t="str">
        <f>IF(V386="","",EOMONTH(EDATE(Tabla1[[#This Row],[Fecha Finalización]],3),0))</f>
        <v/>
      </c>
      <c r="BA386" s="39"/>
      <c r="BB386" s="39"/>
      <c r="BC386" s="229"/>
      <c r="BD386" s="227" t="str">
        <f>IF(F386="","",Tabla1[[#This Row],[sem 01]]&amp;Tabla1[[#This Row],[sem 02]]&amp;Tabla1[[#This Row],[sem 03]])</f>
        <v/>
      </c>
      <c r="BE386" s="228" t="str">
        <f>IF(TRIM(F386)="","",$B$1&amp;"-"&amp;SUBSTITUTE(Tabla1[[#This Row],[Mes Inscrito]]," ","")&amp;"-"&amp;SUBSTITUTE(Tabla1[[#This Row],[Dia de clases Inscrito]]," ","")&amp;"-"&amp;SUBSTITUTE(Tabla1[[#This Row],[Horario Inscrito]]," ","")&amp;"-"&amp;Tabla1[[#This Row],[Fecha Inicio grupo]])</f>
        <v/>
      </c>
      <c r="BF386" s="241" t="str">
        <f>IF(F386="","",Tabla1[[#This Row],[Curso]])</f>
        <v/>
      </c>
      <c r="BG386" s="242" t="str">
        <f>+IF(TRIM(F386)="","",$B$1&amp;"-"&amp;TRIM(Tabla1[[#This Row],[Mes Inscrito]])&amp;"-"&amp;TRIM(Tabla1[[#This Row],[Dia de clases Inscrito]])&amp;"-"&amp;TRIM(Tabla1[[#This Row],[Horario Inscrito]])&amp;"-"&amp;TRIM(Tabla1[[#This Row],[Fecha Inicio grupo]])&amp;"-"&amp;TRIM(Tabla1[[#This Row],[Tipo Incrito]]))</f>
        <v/>
      </c>
      <c r="BH386" s="299" t="str">
        <f>IF(F386="","",OR(IFERROR(SEARCH("CG",Tabla1[[#This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6" s="300" t="str">
        <f>IF(F386&lt;&gt;"",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6" s="300" t="str">
        <f>IF(F386&lt;&gt;"",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6" s="300" t="str">
        <f>IF(Tabla1[[#This Row],[Fecha Inicio grupo]]="","",IFERROR(VLOOKUP(Tabla1[[#This Row],[Mes de Alta como miembro]],Parámetros!$AM$2:$AN$16,2,0),"01/01/1900"))</f>
        <v/>
      </c>
    </row>
    <row r="387" spans="1:63" ht="14.45">
      <c r="A387" s="68">
        <v>380</v>
      </c>
      <c r="B387" s="29"/>
      <c r="C387" s="34"/>
      <c r="D387" s="42"/>
      <c r="E387" s="64"/>
      <c r="F387" s="45"/>
      <c r="G387" s="45"/>
      <c r="H387" s="158"/>
      <c r="I387" s="42"/>
      <c r="J387" s="28"/>
      <c r="K387" s="69"/>
      <c r="L387" s="68"/>
      <c r="M387" s="46"/>
      <c r="N387" s="232" t="str">
        <f ca="1">IF(Tabla1[[#This Row],[Fecha de nac]]="","",IF(Tabla1[[#This Row],[Fecha Finalización]] &gt;=TODAY(), DATEDIF(Tabla1[[#This Row],[Fecha de nac]],TODAY(),"y"), ROUNDDOWN((Tabla1[[#This Row],[Fecha Finalización]] -Tabla1[[#This Row],[Fecha de nac]])/365,0)))</f>
        <v/>
      </c>
      <c r="O387" s="163"/>
      <c r="P387" s="34"/>
      <c r="Q387" s="67"/>
      <c r="R387" s="67"/>
      <c r="S387" s="67"/>
      <c r="T387" s="67"/>
      <c r="U387" s="234" t="str">
        <f>IF(F387="","",Tabla1[[#This Row],[Fecha Inicio grupo]]+3*7-7)</f>
        <v/>
      </c>
      <c r="V387" s="235" t="str">
        <f>IF(F387="","",EDATE(Tabla1[[#This Row],[Fecha Inicio grupo]],3))</f>
        <v/>
      </c>
      <c r="W387" s="29"/>
      <c r="X387" s="29"/>
      <c r="Y387" s="72"/>
      <c r="Z387" s="72"/>
      <c r="AA387" s="72"/>
      <c r="AB387" s="72"/>
      <c r="AC387" s="72"/>
      <c r="AD387" s="72"/>
      <c r="AE387" s="72"/>
      <c r="AF387" s="72"/>
      <c r="AG387" s="72"/>
      <c r="AH387" s="72"/>
      <c r="AI387" s="72"/>
      <c r="AJ387" s="72"/>
      <c r="AK387" s="72"/>
      <c r="AL387" s="72"/>
      <c r="AM387" s="72"/>
      <c r="AN387" s="72"/>
      <c r="AO387" s="139"/>
      <c r="AP387" s="236" t="str">
        <f>IF(F387="","",IFERROR(VLOOKUP(SUBSTITUTE(SUBSTITUTE(Tabla1[[#This Row],[Uso Sistemas]],"T","P"),"N","F"),Parámetros!$M$2:$N$17,2,0),"Completar hasta 3ra sem. para evaluar a Probacionista"))</f>
        <v/>
      </c>
      <c r="AQ387" s="39"/>
      <c r="AR387" s="39"/>
      <c r="AS387" s="39"/>
      <c r="AT387" s="28"/>
      <c r="AU387" s="55"/>
      <c r="AV387" s="55"/>
      <c r="AW387" s="55"/>
      <c r="AX387" s="238" t="str">
        <f>IF(V387="","",EOMONTH(EDATE(Tabla1[[#This Row],[Fecha Finalización]],2),0))</f>
        <v/>
      </c>
      <c r="AY387" s="39"/>
      <c r="AZ387" s="239" t="str">
        <f>IF(V387="","",EOMONTH(EDATE(Tabla1[[#This Row],[Fecha Finalización]],3),0))</f>
        <v/>
      </c>
      <c r="BA387" s="39"/>
      <c r="BB387" s="39"/>
      <c r="BC387" s="229"/>
      <c r="BD387" s="227" t="str">
        <f>IF(F387="","",Tabla1[[#This Row],[sem 01]]&amp;Tabla1[[#This Row],[sem 02]]&amp;Tabla1[[#This Row],[sem 03]])</f>
        <v/>
      </c>
      <c r="BE387" s="228" t="str">
        <f>IF(TRIM(F387)="","",$B$1&amp;"-"&amp;SUBSTITUTE(Tabla1[[#This Row],[Mes Inscrito]]," ","")&amp;"-"&amp;SUBSTITUTE(Tabla1[[#This Row],[Dia de clases Inscrito]]," ","")&amp;"-"&amp;SUBSTITUTE(Tabla1[[#This Row],[Horario Inscrito]]," ","")&amp;"-"&amp;Tabla1[[#This Row],[Fecha Inicio grupo]])</f>
        <v/>
      </c>
      <c r="BF387" s="241" t="str">
        <f>IF(F387="","",Tabla1[[#This Row],[Curso]])</f>
        <v/>
      </c>
      <c r="BG387" s="242" t="str">
        <f>+IF(TRIM(F387)="","",$B$1&amp;"-"&amp;TRIM(Tabla1[[#This Row],[Mes Inscrito]])&amp;"-"&amp;TRIM(Tabla1[[#This Row],[Dia de clases Inscrito]])&amp;"-"&amp;TRIM(Tabla1[[#This Row],[Horario Inscrito]])&amp;"-"&amp;TRIM(Tabla1[[#This Row],[Fecha Inicio grupo]])&amp;"-"&amp;TRIM(Tabla1[[#This Row],[Tipo Incrito]]))</f>
        <v/>
      </c>
      <c r="BH387" s="299" t="str">
        <f>IF(F387="","",OR(IFERROR(SEARCH("CG",Tabla1[[#This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7" s="300" t="str">
        <f>IF(F387&lt;&gt;"",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7" s="300" t="str">
        <f>IF(F387&lt;&gt;"",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7" s="300" t="str">
        <f>IF(Tabla1[[#This Row],[Fecha Inicio grupo]]="","",IFERROR(VLOOKUP(Tabla1[[#This Row],[Mes de Alta como miembro]],Parámetros!$AM$2:$AN$16,2,0),"01/01/1900"))</f>
        <v/>
      </c>
    </row>
    <row r="388" spans="1:63" ht="14.45">
      <c r="A388" s="68">
        <v>381</v>
      </c>
      <c r="B388" s="29"/>
      <c r="C388" s="34"/>
      <c r="D388" s="42"/>
      <c r="E388" s="64"/>
      <c r="F388" s="45"/>
      <c r="G388" s="45"/>
      <c r="H388" s="158"/>
      <c r="I388" s="42"/>
      <c r="J388" s="28"/>
      <c r="K388" s="69"/>
      <c r="L388" s="68"/>
      <c r="M388" s="46"/>
      <c r="N388" s="232" t="str">
        <f ca="1">IF(Tabla1[[#This Row],[Fecha de nac]]="","",IF(Tabla1[[#This Row],[Fecha Finalización]] &gt;=TODAY(), DATEDIF(Tabla1[[#This Row],[Fecha de nac]],TODAY(),"y"), ROUNDDOWN((Tabla1[[#This Row],[Fecha Finalización]] -Tabla1[[#This Row],[Fecha de nac]])/365,0)))</f>
        <v/>
      </c>
      <c r="O388" s="163"/>
      <c r="P388" s="34"/>
      <c r="Q388" s="67"/>
      <c r="R388" s="67"/>
      <c r="S388" s="67"/>
      <c r="T388" s="67"/>
      <c r="U388" s="234" t="str">
        <f>IF(F388="","",Tabla1[[#This Row],[Fecha Inicio grupo]]+3*7-7)</f>
        <v/>
      </c>
      <c r="V388" s="235" t="str">
        <f>IF(F388="","",EDATE(Tabla1[[#This Row],[Fecha Inicio grupo]],3))</f>
        <v/>
      </c>
      <c r="W388" s="29"/>
      <c r="X388" s="29"/>
      <c r="Y388" s="72"/>
      <c r="Z388" s="72"/>
      <c r="AA388" s="72"/>
      <c r="AB388" s="72"/>
      <c r="AC388" s="72"/>
      <c r="AD388" s="72"/>
      <c r="AE388" s="72"/>
      <c r="AF388" s="72"/>
      <c r="AG388" s="72"/>
      <c r="AH388" s="72"/>
      <c r="AI388" s="72"/>
      <c r="AJ388" s="72"/>
      <c r="AK388" s="72"/>
      <c r="AL388" s="72"/>
      <c r="AM388" s="72"/>
      <c r="AN388" s="72"/>
      <c r="AO388" s="139"/>
      <c r="AP388" s="236" t="str">
        <f>IF(F388="","",IFERROR(VLOOKUP(SUBSTITUTE(SUBSTITUTE(Tabla1[[#This Row],[Uso Sistemas]],"T","P"),"N","F"),Parámetros!$M$2:$N$17,2,0),"Completar hasta 3ra sem. para evaluar a Probacionista"))</f>
        <v/>
      </c>
      <c r="AQ388" s="39"/>
      <c r="AR388" s="39"/>
      <c r="AS388" s="39"/>
      <c r="AT388" s="28"/>
      <c r="AU388" s="55"/>
      <c r="AV388" s="55"/>
      <c r="AW388" s="55"/>
      <c r="AX388" s="238" t="str">
        <f>IF(V388="","",EOMONTH(EDATE(Tabla1[[#This Row],[Fecha Finalización]],2),0))</f>
        <v/>
      </c>
      <c r="AY388" s="39"/>
      <c r="AZ388" s="239" t="str">
        <f>IF(V388="","",EOMONTH(EDATE(Tabla1[[#This Row],[Fecha Finalización]],3),0))</f>
        <v/>
      </c>
      <c r="BA388" s="39"/>
      <c r="BB388" s="39"/>
      <c r="BC388" s="229"/>
      <c r="BD388" s="227" t="str">
        <f>IF(F388="","",Tabla1[[#This Row],[sem 01]]&amp;Tabla1[[#This Row],[sem 02]]&amp;Tabla1[[#This Row],[sem 03]])</f>
        <v/>
      </c>
      <c r="BE388" s="228" t="str">
        <f>IF(TRIM(F388)="","",$B$1&amp;"-"&amp;SUBSTITUTE(Tabla1[[#This Row],[Mes Inscrito]]," ","")&amp;"-"&amp;SUBSTITUTE(Tabla1[[#This Row],[Dia de clases Inscrito]]," ","")&amp;"-"&amp;SUBSTITUTE(Tabla1[[#This Row],[Horario Inscrito]]," ","")&amp;"-"&amp;Tabla1[[#This Row],[Fecha Inicio grupo]])</f>
        <v/>
      </c>
      <c r="BF388" s="241" t="str">
        <f>IF(F388="","",Tabla1[[#This Row],[Curso]])</f>
        <v/>
      </c>
      <c r="BG388" s="242" t="str">
        <f>+IF(TRIM(F388)="","",$B$1&amp;"-"&amp;TRIM(Tabla1[[#This Row],[Mes Inscrito]])&amp;"-"&amp;TRIM(Tabla1[[#This Row],[Dia de clases Inscrito]])&amp;"-"&amp;TRIM(Tabla1[[#This Row],[Horario Inscrito]])&amp;"-"&amp;TRIM(Tabla1[[#This Row],[Fecha Inicio grupo]])&amp;"-"&amp;TRIM(Tabla1[[#This Row],[Tipo Incrito]]))</f>
        <v/>
      </c>
      <c r="BH388" s="299" t="str">
        <f>IF(F388="","",OR(IFERROR(SEARCH("CG",Tabla1[[#This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8" s="300" t="str">
        <f>IF(F388&lt;&gt;"",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8" s="300" t="str">
        <f>IF(F388&lt;&gt;"",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8" s="300" t="str">
        <f>IF(Tabla1[[#This Row],[Fecha Inicio grupo]]="","",IFERROR(VLOOKUP(Tabla1[[#This Row],[Mes de Alta como miembro]],Parámetros!$AM$2:$AN$16,2,0),"01/01/1900"))</f>
        <v/>
      </c>
    </row>
    <row r="389" spans="1:63" ht="14.45">
      <c r="A389" s="68">
        <v>382</v>
      </c>
      <c r="B389" s="29"/>
      <c r="C389" s="34"/>
      <c r="D389" s="42"/>
      <c r="E389" s="64"/>
      <c r="F389" s="45"/>
      <c r="G389" s="45"/>
      <c r="H389" s="158"/>
      <c r="I389" s="42"/>
      <c r="J389" s="28"/>
      <c r="K389" s="69"/>
      <c r="L389" s="68"/>
      <c r="M389" s="46"/>
      <c r="N389" s="232" t="str">
        <f ca="1">IF(Tabla1[[#This Row],[Fecha de nac]]="","",IF(Tabla1[[#This Row],[Fecha Finalización]] &gt;=TODAY(), DATEDIF(Tabla1[[#This Row],[Fecha de nac]],TODAY(),"y"), ROUNDDOWN((Tabla1[[#This Row],[Fecha Finalización]] -Tabla1[[#This Row],[Fecha de nac]])/365,0)))</f>
        <v/>
      </c>
      <c r="O389" s="163"/>
      <c r="P389" s="34"/>
      <c r="Q389" s="67"/>
      <c r="R389" s="67"/>
      <c r="S389" s="67"/>
      <c r="T389" s="67"/>
      <c r="U389" s="234" t="str">
        <f>IF(F389="","",Tabla1[[#This Row],[Fecha Inicio grupo]]+3*7-7)</f>
        <v/>
      </c>
      <c r="V389" s="235" t="str">
        <f>IF(F389="","",EDATE(Tabla1[[#This Row],[Fecha Inicio grupo]],3))</f>
        <v/>
      </c>
      <c r="W389" s="29"/>
      <c r="X389" s="29"/>
      <c r="Y389" s="72"/>
      <c r="Z389" s="72"/>
      <c r="AA389" s="72"/>
      <c r="AB389" s="72"/>
      <c r="AC389" s="72"/>
      <c r="AD389" s="72"/>
      <c r="AE389" s="72"/>
      <c r="AF389" s="72"/>
      <c r="AG389" s="72"/>
      <c r="AH389" s="72"/>
      <c r="AI389" s="72"/>
      <c r="AJ389" s="72"/>
      <c r="AK389" s="72"/>
      <c r="AL389" s="72"/>
      <c r="AM389" s="72"/>
      <c r="AN389" s="72"/>
      <c r="AO389" s="139"/>
      <c r="AP389" s="236" t="str">
        <f>IF(F389="","",IFERROR(VLOOKUP(SUBSTITUTE(SUBSTITUTE(Tabla1[[#This Row],[Uso Sistemas]],"T","P"),"N","F"),Parámetros!$M$2:$N$17,2,0),"Completar hasta 3ra sem. para evaluar a Probacionista"))</f>
        <v/>
      </c>
      <c r="AQ389" s="39"/>
      <c r="AR389" s="39"/>
      <c r="AS389" s="39"/>
      <c r="AT389" s="28"/>
      <c r="AU389" s="55"/>
      <c r="AV389" s="55"/>
      <c r="AW389" s="55"/>
      <c r="AX389" s="238" t="str">
        <f>IF(V389="","",EOMONTH(EDATE(Tabla1[[#This Row],[Fecha Finalización]],2),0))</f>
        <v/>
      </c>
      <c r="AY389" s="39"/>
      <c r="AZ389" s="239" t="str">
        <f>IF(V389="","",EOMONTH(EDATE(Tabla1[[#This Row],[Fecha Finalización]],3),0))</f>
        <v/>
      </c>
      <c r="BA389" s="39"/>
      <c r="BB389" s="39"/>
      <c r="BC389" s="229"/>
      <c r="BD389" s="227" t="str">
        <f>IF(F389="","",Tabla1[[#This Row],[sem 01]]&amp;Tabla1[[#This Row],[sem 02]]&amp;Tabla1[[#This Row],[sem 03]])</f>
        <v/>
      </c>
      <c r="BE389" s="228" t="str">
        <f>IF(TRIM(F389)="","",$B$1&amp;"-"&amp;SUBSTITUTE(Tabla1[[#This Row],[Mes Inscrito]]," ","")&amp;"-"&amp;SUBSTITUTE(Tabla1[[#This Row],[Dia de clases Inscrito]]," ","")&amp;"-"&amp;SUBSTITUTE(Tabla1[[#This Row],[Horario Inscrito]]," ","")&amp;"-"&amp;Tabla1[[#This Row],[Fecha Inicio grupo]])</f>
        <v/>
      </c>
      <c r="BF389" s="241" t="str">
        <f>IF(F389="","",Tabla1[[#This Row],[Curso]])</f>
        <v/>
      </c>
      <c r="BG389" s="242" t="str">
        <f>+IF(TRIM(F389)="","",$B$1&amp;"-"&amp;TRIM(Tabla1[[#This Row],[Mes Inscrito]])&amp;"-"&amp;TRIM(Tabla1[[#This Row],[Dia de clases Inscrito]])&amp;"-"&amp;TRIM(Tabla1[[#This Row],[Horario Inscrito]])&amp;"-"&amp;TRIM(Tabla1[[#This Row],[Fecha Inicio grupo]])&amp;"-"&amp;TRIM(Tabla1[[#This Row],[Tipo Incrito]]))</f>
        <v/>
      </c>
      <c r="BH389" s="299" t="str">
        <f>IF(F389="","",OR(IFERROR(SEARCH("CG",Tabla1[[#This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9" s="300" t="str">
        <f>IF(F389&lt;&gt;"",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9" s="300" t="str">
        <f>IF(F389&lt;&gt;"",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9" s="300" t="str">
        <f>IF(Tabla1[[#This Row],[Fecha Inicio grupo]]="","",IFERROR(VLOOKUP(Tabla1[[#This Row],[Mes de Alta como miembro]],Parámetros!$AM$2:$AN$16,2,0),"01/01/1900"))</f>
        <v/>
      </c>
    </row>
    <row r="390" spans="1:63" ht="14.45">
      <c r="A390" s="68">
        <v>383</v>
      </c>
      <c r="B390" s="29"/>
      <c r="C390" s="34"/>
      <c r="D390" s="42"/>
      <c r="E390" s="64"/>
      <c r="F390" s="45"/>
      <c r="G390" s="45"/>
      <c r="H390" s="158"/>
      <c r="I390" s="42"/>
      <c r="J390" s="28"/>
      <c r="K390" s="69"/>
      <c r="L390" s="68"/>
      <c r="M390" s="46"/>
      <c r="N390" s="232" t="str">
        <f ca="1">IF(Tabla1[[#This Row],[Fecha de nac]]="","",IF(Tabla1[[#This Row],[Fecha Finalización]] &gt;=TODAY(), DATEDIF(Tabla1[[#This Row],[Fecha de nac]],TODAY(),"y"), ROUNDDOWN((Tabla1[[#This Row],[Fecha Finalización]] -Tabla1[[#This Row],[Fecha de nac]])/365,0)))</f>
        <v/>
      </c>
      <c r="O390" s="163"/>
      <c r="P390" s="34"/>
      <c r="Q390" s="67"/>
      <c r="R390" s="67"/>
      <c r="S390" s="67"/>
      <c r="T390" s="67"/>
      <c r="U390" s="234" t="str">
        <f>IF(F390="","",Tabla1[[#This Row],[Fecha Inicio grupo]]+3*7-7)</f>
        <v/>
      </c>
      <c r="V390" s="235" t="str">
        <f>IF(F390="","",EDATE(Tabla1[[#This Row],[Fecha Inicio grupo]],3))</f>
        <v/>
      </c>
      <c r="W390" s="29"/>
      <c r="X390" s="29"/>
      <c r="Y390" s="72"/>
      <c r="Z390" s="72"/>
      <c r="AA390" s="72"/>
      <c r="AB390" s="72"/>
      <c r="AC390" s="72"/>
      <c r="AD390" s="72"/>
      <c r="AE390" s="72"/>
      <c r="AF390" s="72"/>
      <c r="AG390" s="72"/>
      <c r="AH390" s="72"/>
      <c r="AI390" s="72"/>
      <c r="AJ390" s="72"/>
      <c r="AK390" s="72"/>
      <c r="AL390" s="72"/>
      <c r="AM390" s="72"/>
      <c r="AN390" s="72"/>
      <c r="AO390" s="139"/>
      <c r="AP390" s="236" t="str">
        <f>IF(F390="","",IFERROR(VLOOKUP(SUBSTITUTE(SUBSTITUTE(Tabla1[[#This Row],[Uso Sistemas]],"T","P"),"N","F"),Parámetros!$M$2:$N$17,2,0),"Completar hasta 3ra sem. para evaluar a Probacionista"))</f>
        <v/>
      </c>
      <c r="AQ390" s="39"/>
      <c r="AR390" s="39"/>
      <c r="AS390" s="39"/>
      <c r="AT390" s="28"/>
      <c r="AU390" s="55"/>
      <c r="AV390" s="55"/>
      <c r="AW390" s="55"/>
      <c r="AX390" s="238" t="str">
        <f>IF(V390="","",EOMONTH(EDATE(Tabla1[[#This Row],[Fecha Finalización]],2),0))</f>
        <v/>
      </c>
      <c r="AY390" s="39"/>
      <c r="AZ390" s="239" t="str">
        <f>IF(V390="","",EOMONTH(EDATE(Tabla1[[#This Row],[Fecha Finalización]],3),0))</f>
        <v/>
      </c>
      <c r="BA390" s="39"/>
      <c r="BB390" s="39"/>
      <c r="BC390" s="229"/>
      <c r="BD390" s="227" t="str">
        <f>IF(F390="","",Tabla1[[#This Row],[sem 01]]&amp;Tabla1[[#This Row],[sem 02]]&amp;Tabla1[[#This Row],[sem 03]])</f>
        <v/>
      </c>
      <c r="BE390" s="228" t="str">
        <f>IF(TRIM(F390)="","",$B$1&amp;"-"&amp;SUBSTITUTE(Tabla1[[#This Row],[Mes Inscrito]]," ","")&amp;"-"&amp;SUBSTITUTE(Tabla1[[#This Row],[Dia de clases Inscrito]]," ","")&amp;"-"&amp;SUBSTITUTE(Tabla1[[#This Row],[Horario Inscrito]]," ","")&amp;"-"&amp;Tabla1[[#This Row],[Fecha Inicio grupo]])</f>
        <v/>
      </c>
      <c r="BF390" s="241" t="str">
        <f>IF(F390="","",Tabla1[[#This Row],[Curso]])</f>
        <v/>
      </c>
      <c r="BG390" s="242" t="str">
        <f>+IF(TRIM(F390)="","",$B$1&amp;"-"&amp;TRIM(Tabla1[[#This Row],[Mes Inscrito]])&amp;"-"&amp;TRIM(Tabla1[[#This Row],[Dia de clases Inscrito]])&amp;"-"&amp;TRIM(Tabla1[[#This Row],[Horario Inscrito]])&amp;"-"&amp;TRIM(Tabla1[[#This Row],[Fecha Inicio grupo]])&amp;"-"&amp;TRIM(Tabla1[[#This Row],[Tipo Incrito]]))</f>
        <v/>
      </c>
      <c r="BH390" s="299" t="str">
        <f>IF(F390="","",OR(IFERROR(SEARCH("CG",Tabla1[[#This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0" s="300" t="str">
        <f>IF(F390&lt;&gt;"",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0" s="300" t="str">
        <f>IF(F390&lt;&gt;"",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0" s="300" t="str">
        <f>IF(Tabla1[[#This Row],[Fecha Inicio grupo]]="","",IFERROR(VLOOKUP(Tabla1[[#This Row],[Mes de Alta como miembro]],Parámetros!$AM$2:$AN$16,2,0),"01/01/1900"))</f>
        <v/>
      </c>
    </row>
    <row r="391" spans="1:63" ht="14.45">
      <c r="A391" s="68">
        <v>384</v>
      </c>
      <c r="B391" s="29"/>
      <c r="C391" s="34"/>
      <c r="D391" s="42"/>
      <c r="E391" s="64"/>
      <c r="F391" s="45"/>
      <c r="G391" s="45"/>
      <c r="H391" s="158"/>
      <c r="I391" s="42"/>
      <c r="J391" s="28"/>
      <c r="K391" s="69"/>
      <c r="L391" s="68"/>
      <c r="M391" s="46"/>
      <c r="N391" s="232" t="str">
        <f ca="1">IF(Tabla1[[#This Row],[Fecha de nac]]="","",IF(Tabla1[[#This Row],[Fecha Finalización]] &gt;=TODAY(), DATEDIF(Tabla1[[#This Row],[Fecha de nac]],TODAY(),"y"), ROUNDDOWN((Tabla1[[#This Row],[Fecha Finalización]] -Tabla1[[#This Row],[Fecha de nac]])/365,0)))</f>
        <v/>
      </c>
      <c r="O391" s="163"/>
      <c r="P391" s="34"/>
      <c r="Q391" s="67"/>
      <c r="R391" s="67"/>
      <c r="S391" s="67"/>
      <c r="T391" s="67"/>
      <c r="U391" s="234" t="str">
        <f>IF(F391="","",Tabla1[[#This Row],[Fecha Inicio grupo]]+3*7-7)</f>
        <v/>
      </c>
      <c r="V391" s="235" t="str">
        <f>IF(F391="","",EDATE(Tabla1[[#This Row],[Fecha Inicio grupo]],3))</f>
        <v/>
      </c>
      <c r="W391" s="29"/>
      <c r="X391" s="29"/>
      <c r="Y391" s="72"/>
      <c r="Z391" s="72"/>
      <c r="AA391" s="72"/>
      <c r="AB391" s="72"/>
      <c r="AC391" s="72"/>
      <c r="AD391" s="72"/>
      <c r="AE391" s="72"/>
      <c r="AF391" s="72"/>
      <c r="AG391" s="72"/>
      <c r="AH391" s="72"/>
      <c r="AI391" s="72"/>
      <c r="AJ391" s="72"/>
      <c r="AK391" s="72"/>
      <c r="AL391" s="72"/>
      <c r="AM391" s="72"/>
      <c r="AN391" s="72"/>
      <c r="AO391" s="139"/>
      <c r="AP391" s="236" t="str">
        <f>IF(F391="","",IFERROR(VLOOKUP(SUBSTITUTE(SUBSTITUTE(Tabla1[[#This Row],[Uso Sistemas]],"T","P"),"N","F"),Parámetros!$M$2:$N$17,2,0),"Completar hasta 3ra sem. para evaluar a Probacionista"))</f>
        <v/>
      </c>
      <c r="AQ391" s="39"/>
      <c r="AR391" s="39"/>
      <c r="AS391" s="39"/>
      <c r="AT391" s="28"/>
      <c r="AU391" s="55"/>
      <c r="AV391" s="55"/>
      <c r="AW391" s="55"/>
      <c r="AX391" s="238" t="str">
        <f>IF(V391="","",EOMONTH(EDATE(Tabla1[[#This Row],[Fecha Finalización]],2),0))</f>
        <v/>
      </c>
      <c r="AY391" s="39"/>
      <c r="AZ391" s="239" t="str">
        <f>IF(V391="","",EOMONTH(EDATE(Tabla1[[#This Row],[Fecha Finalización]],3),0))</f>
        <v/>
      </c>
      <c r="BA391" s="39"/>
      <c r="BB391" s="39"/>
      <c r="BC391" s="229"/>
      <c r="BD391" s="227" t="str">
        <f>IF(F391="","",Tabla1[[#This Row],[sem 01]]&amp;Tabla1[[#This Row],[sem 02]]&amp;Tabla1[[#This Row],[sem 03]])</f>
        <v/>
      </c>
      <c r="BE391" s="228" t="str">
        <f>IF(TRIM(F391)="","",$B$1&amp;"-"&amp;SUBSTITUTE(Tabla1[[#This Row],[Mes Inscrito]]," ","")&amp;"-"&amp;SUBSTITUTE(Tabla1[[#This Row],[Dia de clases Inscrito]]," ","")&amp;"-"&amp;SUBSTITUTE(Tabla1[[#This Row],[Horario Inscrito]]," ","")&amp;"-"&amp;Tabla1[[#This Row],[Fecha Inicio grupo]])</f>
        <v/>
      </c>
      <c r="BF391" s="241" t="str">
        <f>IF(F391="","",Tabla1[[#This Row],[Curso]])</f>
        <v/>
      </c>
      <c r="BG391" s="242" t="str">
        <f>+IF(TRIM(F391)="","",$B$1&amp;"-"&amp;TRIM(Tabla1[[#This Row],[Mes Inscrito]])&amp;"-"&amp;TRIM(Tabla1[[#This Row],[Dia de clases Inscrito]])&amp;"-"&amp;TRIM(Tabla1[[#This Row],[Horario Inscrito]])&amp;"-"&amp;TRIM(Tabla1[[#This Row],[Fecha Inicio grupo]])&amp;"-"&amp;TRIM(Tabla1[[#This Row],[Tipo Incrito]]))</f>
        <v/>
      </c>
      <c r="BH391" s="299" t="str">
        <f>IF(F391="","",OR(IFERROR(SEARCH("CG",Tabla1[[#This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1" s="300" t="str">
        <f>IF(F391&lt;&gt;"",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1" s="300" t="str">
        <f>IF(F391&lt;&gt;"",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1" s="300" t="str">
        <f>IF(Tabla1[[#This Row],[Fecha Inicio grupo]]="","",IFERROR(VLOOKUP(Tabla1[[#This Row],[Mes de Alta como miembro]],Parámetros!$AM$2:$AN$16,2,0),"01/01/1900"))</f>
        <v/>
      </c>
    </row>
    <row r="392" spans="1:63" ht="14.45">
      <c r="A392" s="68">
        <v>385</v>
      </c>
      <c r="B392" s="29"/>
      <c r="C392" s="34"/>
      <c r="D392" s="42"/>
      <c r="E392" s="64"/>
      <c r="F392" s="45"/>
      <c r="G392" s="45"/>
      <c r="H392" s="158"/>
      <c r="I392" s="42"/>
      <c r="J392" s="28"/>
      <c r="K392" s="69"/>
      <c r="L392" s="68"/>
      <c r="M392" s="46"/>
      <c r="N392" s="232" t="str">
        <f ca="1">IF(Tabla1[[#This Row],[Fecha de nac]]="","",IF(Tabla1[[#This Row],[Fecha Finalización]] &gt;=TODAY(), DATEDIF(Tabla1[[#This Row],[Fecha de nac]],TODAY(),"y"), ROUNDDOWN((Tabla1[[#This Row],[Fecha Finalización]] -Tabla1[[#This Row],[Fecha de nac]])/365,0)))</f>
        <v/>
      </c>
      <c r="O392" s="163"/>
      <c r="P392" s="34"/>
      <c r="Q392" s="67"/>
      <c r="R392" s="67"/>
      <c r="S392" s="67"/>
      <c r="T392" s="67"/>
      <c r="U392" s="234" t="str">
        <f>IF(F392="","",Tabla1[[#This Row],[Fecha Inicio grupo]]+3*7-7)</f>
        <v/>
      </c>
      <c r="V392" s="235" t="str">
        <f>IF(F392="","",EDATE(Tabla1[[#This Row],[Fecha Inicio grupo]],3))</f>
        <v/>
      </c>
      <c r="W392" s="29"/>
      <c r="X392" s="29"/>
      <c r="Y392" s="72"/>
      <c r="Z392" s="72"/>
      <c r="AA392" s="72"/>
      <c r="AB392" s="72"/>
      <c r="AC392" s="72"/>
      <c r="AD392" s="72"/>
      <c r="AE392" s="72"/>
      <c r="AF392" s="72"/>
      <c r="AG392" s="72"/>
      <c r="AH392" s="72"/>
      <c r="AI392" s="72"/>
      <c r="AJ392" s="72"/>
      <c r="AK392" s="72"/>
      <c r="AL392" s="72"/>
      <c r="AM392" s="72"/>
      <c r="AN392" s="72"/>
      <c r="AO392" s="139"/>
      <c r="AP392" s="236" t="str">
        <f>IF(F392="","",IFERROR(VLOOKUP(SUBSTITUTE(SUBSTITUTE(Tabla1[[#This Row],[Uso Sistemas]],"T","P"),"N","F"),Parámetros!$M$2:$N$17,2,0),"Completar hasta 3ra sem. para evaluar a Probacionista"))</f>
        <v/>
      </c>
      <c r="AQ392" s="39"/>
      <c r="AR392" s="39"/>
      <c r="AS392" s="39"/>
      <c r="AT392" s="28"/>
      <c r="AU392" s="55"/>
      <c r="AV392" s="55"/>
      <c r="AW392" s="55"/>
      <c r="AX392" s="238" t="str">
        <f>IF(V392="","",EOMONTH(EDATE(Tabla1[[#This Row],[Fecha Finalización]],2),0))</f>
        <v/>
      </c>
      <c r="AY392" s="39"/>
      <c r="AZ392" s="239" t="str">
        <f>IF(V392="","",EOMONTH(EDATE(Tabla1[[#This Row],[Fecha Finalización]],3),0))</f>
        <v/>
      </c>
      <c r="BA392" s="39"/>
      <c r="BB392" s="39"/>
      <c r="BC392" s="229"/>
      <c r="BD392" s="227" t="str">
        <f>IF(F392="","",Tabla1[[#This Row],[sem 01]]&amp;Tabla1[[#This Row],[sem 02]]&amp;Tabla1[[#This Row],[sem 03]])</f>
        <v/>
      </c>
      <c r="BE392" s="228" t="str">
        <f>IF(TRIM(F392)="","",$B$1&amp;"-"&amp;SUBSTITUTE(Tabla1[[#This Row],[Mes Inscrito]]," ","")&amp;"-"&amp;SUBSTITUTE(Tabla1[[#This Row],[Dia de clases Inscrito]]," ","")&amp;"-"&amp;SUBSTITUTE(Tabla1[[#This Row],[Horario Inscrito]]," ","")&amp;"-"&amp;Tabla1[[#This Row],[Fecha Inicio grupo]])</f>
        <v/>
      </c>
      <c r="BF392" s="241" t="str">
        <f>IF(F392="","",Tabla1[[#This Row],[Curso]])</f>
        <v/>
      </c>
      <c r="BG392" s="242" t="str">
        <f>+IF(TRIM(F392)="","",$B$1&amp;"-"&amp;TRIM(Tabla1[[#This Row],[Mes Inscrito]])&amp;"-"&amp;TRIM(Tabla1[[#This Row],[Dia de clases Inscrito]])&amp;"-"&amp;TRIM(Tabla1[[#This Row],[Horario Inscrito]])&amp;"-"&amp;TRIM(Tabla1[[#This Row],[Fecha Inicio grupo]])&amp;"-"&amp;TRIM(Tabla1[[#This Row],[Tipo Incrito]]))</f>
        <v/>
      </c>
      <c r="BH392" s="299" t="str">
        <f>IF(F392="","",OR(IFERROR(SEARCH("CG",Tabla1[[#This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2" s="300" t="str">
        <f>IF(F392&lt;&gt;"",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2" s="300" t="str">
        <f>IF(F392&lt;&gt;"",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2" s="300" t="str">
        <f>IF(Tabla1[[#This Row],[Fecha Inicio grupo]]="","",IFERROR(VLOOKUP(Tabla1[[#This Row],[Mes de Alta como miembro]],Parámetros!$AM$2:$AN$16,2,0),"01/01/1900"))</f>
        <v/>
      </c>
    </row>
    <row r="393" spans="1:63" ht="14.45">
      <c r="A393" s="68">
        <v>386</v>
      </c>
      <c r="B393" s="29"/>
      <c r="C393" s="34"/>
      <c r="D393" s="42"/>
      <c r="E393" s="64"/>
      <c r="F393" s="45"/>
      <c r="G393" s="45"/>
      <c r="H393" s="158"/>
      <c r="I393" s="42"/>
      <c r="J393" s="28"/>
      <c r="K393" s="69"/>
      <c r="L393" s="68"/>
      <c r="M393" s="46"/>
      <c r="N393" s="232" t="str">
        <f ca="1">IF(Tabla1[[#This Row],[Fecha de nac]]="","",IF(Tabla1[[#This Row],[Fecha Finalización]] &gt;=TODAY(), DATEDIF(Tabla1[[#This Row],[Fecha de nac]],TODAY(),"y"), ROUNDDOWN((Tabla1[[#This Row],[Fecha Finalización]] -Tabla1[[#This Row],[Fecha de nac]])/365,0)))</f>
        <v/>
      </c>
      <c r="O393" s="163"/>
      <c r="P393" s="34"/>
      <c r="Q393" s="67"/>
      <c r="R393" s="67"/>
      <c r="S393" s="67"/>
      <c r="T393" s="67"/>
      <c r="U393" s="234" t="str">
        <f>IF(F393="","",Tabla1[[#This Row],[Fecha Inicio grupo]]+3*7-7)</f>
        <v/>
      </c>
      <c r="V393" s="235" t="str">
        <f>IF(F393="","",EDATE(Tabla1[[#This Row],[Fecha Inicio grupo]],3))</f>
        <v/>
      </c>
      <c r="W393" s="29"/>
      <c r="X393" s="29"/>
      <c r="Y393" s="72"/>
      <c r="Z393" s="72"/>
      <c r="AA393" s="72"/>
      <c r="AB393" s="72"/>
      <c r="AC393" s="72"/>
      <c r="AD393" s="72"/>
      <c r="AE393" s="72"/>
      <c r="AF393" s="72"/>
      <c r="AG393" s="72"/>
      <c r="AH393" s="72"/>
      <c r="AI393" s="72"/>
      <c r="AJ393" s="72"/>
      <c r="AK393" s="72"/>
      <c r="AL393" s="72"/>
      <c r="AM393" s="72"/>
      <c r="AN393" s="72"/>
      <c r="AO393" s="139"/>
      <c r="AP393" s="236" t="str">
        <f>IF(F393="","",IFERROR(VLOOKUP(SUBSTITUTE(SUBSTITUTE(Tabla1[[#This Row],[Uso Sistemas]],"T","P"),"N","F"),Parámetros!$M$2:$N$17,2,0),"Completar hasta 3ra sem. para evaluar a Probacionista"))</f>
        <v/>
      </c>
      <c r="AQ393" s="39"/>
      <c r="AR393" s="39"/>
      <c r="AS393" s="39"/>
      <c r="AT393" s="28"/>
      <c r="AU393" s="55"/>
      <c r="AV393" s="55"/>
      <c r="AW393" s="55"/>
      <c r="AX393" s="238" t="str">
        <f>IF(V393="","",EOMONTH(EDATE(Tabla1[[#This Row],[Fecha Finalización]],2),0))</f>
        <v/>
      </c>
      <c r="AY393" s="39"/>
      <c r="AZ393" s="239" t="str">
        <f>IF(V393="","",EOMONTH(EDATE(Tabla1[[#This Row],[Fecha Finalización]],3),0))</f>
        <v/>
      </c>
      <c r="BA393" s="39"/>
      <c r="BB393" s="39"/>
      <c r="BC393" s="229"/>
      <c r="BD393" s="227" t="str">
        <f>IF(F393="","",Tabla1[[#This Row],[sem 01]]&amp;Tabla1[[#This Row],[sem 02]]&amp;Tabla1[[#This Row],[sem 03]])</f>
        <v/>
      </c>
      <c r="BE393" s="228" t="str">
        <f>IF(TRIM(F393)="","",$B$1&amp;"-"&amp;SUBSTITUTE(Tabla1[[#This Row],[Mes Inscrito]]," ","")&amp;"-"&amp;SUBSTITUTE(Tabla1[[#This Row],[Dia de clases Inscrito]]," ","")&amp;"-"&amp;SUBSTITUTE(Tabla1[[#This Row],[Horario Inscrito]]," ","")&amp;"-"&amp;Tabla1[[#This Row],[Fecha Inicio grupo]])</f>
        <v/>
      </c>
      <c r="BF393" s="241" t="str">
        <f>IF(F393="","",Tabla1[[#This Row],[Curso]])</f>
        <v/>
      </c>
      <c r="BG393" s="242" t="str">
        <f>+IF(TRIM(F393)="","",$B$1&amp;"-"&amp;TRIM(Tabla1[[#This Row],[Mes Inscrito]])&amp;"-"&amp;TRIM(Tabla1[[#This Row],[Dia de clases Inscrito]])&amp;"-"&amp;TRIM(Tabla1[[#This Row],[Horario Inscrito]])&amp;"-"&amp;TRIM(Tabla1[[#This Row],[Fecha Inicio grupo]])&amp;"-"&amp;TRIM(Tabla1[[#This Row],[Tipo Incrito]]))</f>
        <v/>
      </c>
      <c r="BH393" s="299" t="str">
        <f>IF(F393="","",OR(IFERROR(SEARCH("CG",Tabla1[[#This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3" s="300" t="str">
        <f>IF(F393&lt;&gt;"",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3" s="300" t="str">
        <f>IF(F393&lt;&gt;"",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3" s="300" t="str">
        <f>IF(Tabla1[[#This Row],[Fecha Inicio grupo]]="","",IFERROR(VLOOKUP(Tabla1[[#This Row],[Mes de Alta como miembro]],Parámetros!$AM$2:$AN$16,2,0),"01/01/1900"))</f>
        <v/>
      </c>
    </row>
    <row r="394" spans="1:63" ht="14.45">
      <c r="A394" s="68">
        <v>387</v>
      </c>
      <c r="B394" s="29"/>
      <c r="C394" s="34"/>
      <c r="D394" s="42"/>
      <c r="E394" s="64"/>
      <c r="F394" s="45"/>
      <c r="G394" s="45"/>
      <c r="H394" s="158"/>
      <c r="I394" s="42"/>
      <c r="J394" s="28"/>
      <c r="K394" s="69"/>
      <c r="L394" s="68"/>
      <c r="M394" s="46"/>
      <c r="N394" s="232" t="str">
        <f ca="1">IF(Tabla1[[#This Row],[Fecha de nac]]="","",IF(Tabla1[[#This Row],[Fecha Finalización]] &gt;=TODAY(), DATEDIF(Tabla1[[#This Row],[Fecha de nac]],TODAY(),"y"), ROUNDDOWN((Tabla1[[#This Row],[Fecha Finalización]] -Tabla1[[#This Row],[Fecha de nac]])/365,0)))</f>
        <v/>
      </c>
      <c r="O394" s="163"/>
      <c r="P394" s="34"/>
      <c r="Q394" s="67"/>
      <c r="R394" s="67"/>
      <c r="S394" s="67"/>
      <c r="T394" s="67"/>
      <c r="U394" s="234" t="str">
        <f>IF(F394="","",Tabla1[[#This Row],[Fecha Inicio grupo]]+3*7-7)</f>
        <v/>
      </c>
      <c r="V394" s="235" t="str">
        <f>IF(F394="","",EDATE(Tabla1[[#This Row],[Fecha Inicio grupo]],3))</f>
        <v/>
      </c>
      <c r="W394" s="29"/>
      <c r="X394" s="29"/>
      <c r="Y394" s="72"/>
      <c r="Z394" s="72"/>
      <c r="AA394" s="72"/>
      <c r="AB394" s="72"/>
      <c r="AC394" s="72"/>
      <c r="AD394" s="72"/>
      <c r="AE394" s="72"/>
      <c r="AF394" s="72"/>
      <c r="AG394" s="72"/>
      <c r="AH394" s="72"/>
      <c r="AI394" s="72"/>
      <c r="AJ394" s="72"/>
      <c r="AK394" s="72"/>
      <c r="AL394" s="72"/>
      <c r="AM394" s="72"/>
      <c r="AN394" s="72"/>
      <c r="AO394" s="139"/>
      <c r="AP394" s="236" t="str">
        <f>IF(F394="","",IFERROR(VLOOKUP(SUBSTITUTE(SUBSTITUTE(Tabla1[[#This Row],[Uso Sistemas]],"T","P"),"N","F"),Parámetros!$M$2:$N$17,2,0),"Completar hasta 3ra sem. para evaluar a Probacionista"))</f>
        <v/>
      </c>
      <c r="AQ394" s="39"/>
      <c r="AR394" s="39"/>
      <c r="AS394" s="39"/>
      <c r="AT394" s="28"/>
      <c r="AU394" s="55"/>
      <c r="AV394" s="55"/>
      <c r="AW394" s="55"/>
      <c r="AX394" s="238" t="str">
        <f>IF(V394="","",EOMONTH(EDATE(Tabla1[[#This Row],[Fecha Finalización]],2),0))</f>
        <v/>
      </c>
      <c r="AY394" s="39"/>
      <c r="AZ394" s="239" t="str">
        <f>IF(V394="","",EOMONTH(EDATE(Tabla1[[#This Row],[Fecha Finalización]],3),0))</f>
        <v/>
      </c>
      <c r="BA394" s="39"/>
      <c r="BB394" s="39"/>
      <c r="BC394" s="229"/>
      <c r="BD394" s="227" t="str">
        <f>IF(F394="","",Tabla1[[#This Row],[sem 01]]&amp;Tabla1[[#This Row],[sem 02]]&amp;Tabla1[[#This Row],[sem 03]])</f>
        <v/>
      </c>
      <c r="BE394" s="228" t="str">
        <f>IF(TRIM(F394)="","",$B$1&amp;"-"&amp;SUBSTITUTE(Tabla1[[#This Row],[Mes Inscrito]]," ","")&amp;"-"&amp;SUBSTITUTE(Tabla1[[#This Row],[Dia de clases Inscrito]]," ","")&amp;"-"&amp;SUBSTITUTE(Tabla1[[#This Row],[Horario Inscrito]]," ","")&amp;"-"&amp;Tabla1[[#This Row],[Fecha Inicio grupo]])</f>
        <v/>
      </c>
      <c r="BF394" s="241" t="str">
        <f>IF(F394="","",Tabla1[[#This Row],[Curso]])</f>
        <v/>
      </c>
      <c r="BG394" s="242" t="str">
        <f>+IF(TRIM(F394)="","",$B$1&amp;"-"&amp;TRIM(Tabla1[[#This Row],[Mes Inscrito]])&amp;"-"&amp;TRIM(Tabla1[[#This Row],[Dia de clases Inscrito]])&amp;"-"&amp;TRIM(Tabla1[[#This Row],[Horario Inscrito]])&amp;"-"&amp;TRIM(Tabla1[[#This Row],[Fecha Inicio grupo]])&amp;"-"&amp;TRIM(Tabla1[[#This Row],[Tipo Incrito]]))</f>
        <v/>
      </c>
      <c r="BH394" s="299" t="str">
        <f>IF(F394="","",OR(IFERROR(SEARCH("CG",Tabla1[[#This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4" s="300" t="str">
        <f>IF(F394&lt;&gt;"",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4" s="300" t="str">
        <f>IF(F394&lt;&gt;"",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4" s="300" t="str">
        <f>IF(Tabla1[[#This Row],[Fecha Inicio grupo]]="","",IFERROR(VLOOKUP(Tabla1[[#This Row],[Mes de Alta como miembro]],Parámetros!$AM$2:$AN$16,2,0),"01/01/1900"))</f>
        <v/>
      </c>
    </row>
    <row r="395" spans="1:63" ht="14.45">
      <c r="A395" s="68">
        <v>388</v>
      </c>
      <c r="B395" s="29"/>
      <c r="C395" s="34"/>
      <c r="D395" s="42"/>
      <c r="E395" s="64"/>
      <c r="F395" s="45"/>
      <c r="G395" s="45"/>
      <c r="H395" s="158"/>
      <c r="I395" s="42"/>
      <c r="J395" s="28"/>
      <c r="K395" s="69"/>
      <c r="L395" s="68"/>
      <c r="M395" s="46"/>
      <c r="N395" s="232" t="str">
        <f ca="1">IF(Tabla1[[#This Row],[Fecha de nac]]="","",IF(Tabla1[[#This Row],[Fecha Finalización]] &gt;=TODAY(), DATEDIF(Tabla1[[#This Row],[Fecha de nac]],TODAY(),"y"), ROUNDDOWN((Tabla1[[#This Row],[Fecha Finalización]] -Tabla1[[#This Row],[Fecha de nac]])/365,0)))</f>
        <v/>
      </c>
      <c r="O395" s="163"/>
      <c r="P395" s="34"/>
      <c r="Q395" s="67"/>
      <c r="R395" s="67"/>
      <c r="S395" s="67"/>
      <c r="T395" s="67"/>
      <c r="U395" s="234" t="str">
        <f>IF(F395="","",Tabla1[[#This Row],[Fecha Inicio grupo]]+3*7-7)</f>
        <v/>
      </c>
      <c r="V395" s="235" t="str">
        <f>IF(F395="","",EDATE(Tabla1[[#This Row],[Fecha Inicio grupo]],3))</f>
        <v/>
      </c>
      <c r="W395" s="29"/>
      <c r="X395" s="29"/>
      <c r="Y395" s="72"/>
      <c r="Z395" s="72"/>
      <c r="AA395" s="72"/>
      <c r="AB395" s="72"/>
      <c r="AC395" s="72"/>
      <c r="AD395" s="72"/>
      <c r="AE395" s="72"/>
      <c r="AF395" s="72"/>
      <c r="AG395" s="72"/>
      <c r="AH395" s="72"/>
      <c r="AI395" s="72"/>
      <c r="AJ395" s="72"/>
      <c r="AK395" s="72"/>
      <c r="AL395" s="72"/>
      <c r="AM395" s="72"/>
      <c r="AN395" s="72"/>
      <c r="AO395" s="139"/>
      <c r="AP395" s="236" t="str">
        <f>IF(F395="","",IFERROR(VLOOKUP(SUBSTITUTE(SUBSTITUTE(Tabla1[[#This Row],[Uso Sistemas]],"T","P"),"N","F"),Parámetros!$M$2:$N$17,2,0),"Completar hasta 3ra sem. para evaluar a Probacionista"))</f>
        <v/>
      </c>
      <c r="AQ395" s="39"/>
      <c r="AR395" s="39"/>
      <c r="AS395" s="39"/>
      <c r="AT395" s="28"/>
      <c r="AU395" s="55"/>
      <c r="AV395" s="55"/>
      <c r="AW395" s="55"/>
      <c r="AX395" s="238" t="str">
        <f>IF(V395="","",EOMONTH(EDATE(Tabla1[[#This Row],[Fecha Finalización]],2),0))</f>
        <v/>
      </c>
      <c r="AY395" s="39"/>
      <c r="AZ395" s="239" t="str">
        <f>IF(V395="","",EOMONTH(EDATE(Tabla1[[#This Row],[Fecha Finalización]],3),0))</f>
        <v/>
      </c>
      <c r="BA395" s="39"/>
      <c r="BB395" s="39"/>
      <c r="BC395" s="229"/>
      <c r="BD395" s="227" t="str">
        <f>IF(F395="","",Tabla1[[#This Row],[sem 01]]&amp;Tabla1[[#This Row],[sem 02]]&amp;Tabla1[[#This Row],[sem 03]])</f>
        <v/>
      </c>
      <c r="BE395" s="228" t="str">
        <f>IF(TRIM(F395)="","",$B$1&amp;"-"&amp;SUBSTITUTE(Tabla1[[#This Row],[Mes Inscrito]]," ","")&amp;"-"&amp;SUBSTITUTE(Tabla1[[#This Row],[Dia de clases Inscrito]]," ","")&amp;"-"&amp;SUBSTITUTE(Tabla1[[#This Row],[Horario Inscrito]]," ","")&amp;"-"&amp;Tabla1[[#This Row],[Fecha Inicio grupo]])</f>
        <v/>
      </c>
      <c r="BF395" s="241" t="str">
        <f>IF(F395="","",Tabla1[[#This Row],[Curso]])</f>
        <v/>
      </c>
      <c r="BG395" s="242" t="str">
        <f>+IF(TRIM(F395)="","",$B$1&amp;"-"&amp;TRIM(Tabla1[[#This Row],[Mes Inscrito]])&amp;"-"&amp;TRIM(Tabla1[[#This Row],[Dia de clases Inscrito]])&amp;"-"&amp;TRIM(Tabla1[[#This Row],[Horario Inscrito]])&amp;"-"&amp;TRIM(Tabla1[[#This Row],[Fecha Inicio grupo]])&amp;"-"&amp;TRIM(Tabla1[[#This Row],[Tipo Incrito]]))</f>
        <v/>
      </c>
      <c r="BH395" s="299" t="str">
        <f>IF(F395="","",OR(IFERROR(SEARCH("CG",Tabla1[[#This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5" s="300" t="str">
        <f>IF(F395&lt;&gt;"",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5" s="300" t="str">
        <f>IF(F395&lt;&gt;"",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5" s="300" t="str">
        <f>IF(Tabla1[[#This Row],[Fecha Inicio grupo]]="","",IFERROR(VLOOKUP(Tabla1[[#This Row],[Mes de Alta como miembro]],Parámetros!$AM$2:$AN$16,2,0),"01/01/1900"))</f>
        <v/>
      </c>
    </row>
    <row r="396" spans="1:63" ht="14.45">
      <c r="A396" s="68">
        <v>389</v>
      </c>
      <c r="B396" s="29"/>
      <c r="C396" s="34"/>
      <c r="D396" s="42"/>
      <c r="E396" s="64"/>
      <c r="F396" s="45"/>
      <c r="G396" s="45"/>
      <c r="H396" s="158"/>
      <c r="I396" s="42"/>
      <c r="J396" s="28"/>
      <c r="K396" s="69"/>
      <c r="L396" s="68"/>
      <c r="M396" s="46"/>
      <c r="N396" s="232" t="str">
        <f ca="1">IF(Tabla1[[#This Row],[Fecha de nac]]="","",IF(Tabla1[[#This Row],[Fecha Finalización]] &gt;=TODAY(), DATEDIF(Tabla1[[#This Row],[Fecha de nac]],TODAY(),"y"), ROUNDDOWN((Tabla1[[#This Row],[Fecha Finalización]] -Tabla1[[#This Row],[Fecha de nac]])/365,0)))</f>
        <v/>
      </c>
      <c r="O396" s="163"/>
      <c r="P396" s="34"/>
      <c r="Q396" s="67"/>
      <c r="R396" s="67"/>
      <c r="S396" s="67"/>
      <c r="T396" s="67"/>
      <c r="U396" s="234" t="str">
        <f>IF(F396="","",Tabla1[[#This Row],[Fecha Inicio grupo]]+3*7-7)</f>
        <v/>
      </c>
      <c r="V396" s="235" t="str">
        <f>IF(F396="","",EDATE(Tabla1[[#This Row],[Fecha Inicio grupo]],3))</f>
        <v/>
      </c>
      <c r="W396" s="29"/>
      <c r="X396" s="29"/>
      <c r="Y396" s="72"/>
      <c r="Z396" s="72"/>
      <c r="AA396" s="72"/>
      <c r="AB396" s="72"/>
      <c r="AC396" s="72"/>
      <c r="AD396" s="72"/>
      <c r="AE396" s="72"/>
      <c r="AF396" s="72"/>
      <c r="AG396" s="72"/>
      <c r="AH396" s="72"/>
      <c r="AI396" s="72"/>
      <c r="AJ396" s="72"/>
      <c r="AK396" s="72"/>
      <c r="AL396" s="72"/>
      <c r="AM396" s="72"/>
      <c r="AN396" s="72"/>
      <c r="AO396" s="139"/>
      <c r="AP396" s="236" t="str">
        <f>IF(F396="","",IFERROR(VLOOKUP(SUBSTITUTE(SUBSTITUTE(Tabla1[[#This Row],[Uso Sistemas]],"T","P"),"N","F"),Parámetros!$M$2:$N$17,2,0),"Completar hasta 3ra sem. para evaluar a Probacionista"))</f>
        <v/>
      </c>
      <c r="AQ396" s="39"/>
      <c r="AR396" s="39"/>
      <c r="AS396" s="39"/>
      <c r="AT396" s="28"/>
      <c r="AU396" s="55"/>
      <c r="AV396" s="55"/>
      <c r="AW396" s="55"/>
      <c r="AX396" s="238" t="str">
        <f>IF(V396="","",EOMONTH(EDATE(Tabla1[[#This Row],[Fecha Finalización]],2),0))</f>
        <v/>
      </c>
      <c r="AY396" s="39"/>
      <c r="AZ396" s="239" t="str">
        <f>IF(V396="","",EOMONTH(EDATE(Tabla1[[#This Row],[Fecha Finalización]],3),0))</f>
        <v/>
      </c>
      <c r="BA396" s="39"/>
      <c r="BB396" s="39"/>
      <c r="BC396" s="229"/>
      <c r="BD396" s="227" t="str">
        <f>IF(F396="","",Tabla1[[#This Row],[sem 01]]&amp;Tabla1[[#This Row],[sem 02]]&amp;Tabla1[[#This Row],[sem 03]])</f>
        <v/>
      </c>
      <c r="BE396" s="228" t="str">
        <f>IF(TRIM(F396)="","",$B$1&amp;"-"&amp;SUBSTITUTE(Tabla1[[#This Row],[Mes Inscrito]]," ","")&amp;"-"&amp;SUBSTITUTE(Tabla1[[#This Row],[Dia de clases Inscrito]]," ","")&amp;"-"&amp;SUBSTITUTE(Tabla1[[#This Row],[Horario Inscrito]]," ","")&amp;"-"&amp;Tabla1[[#This Row],[Fecha Inicio grupo]])</f>
        <v/>
      </c>
      <c r="BF396" s="241" t="str">
        <f>IF(F396="","",Tabla1[[#This Row],[Curso]])</f>
        <v/>
      </c>
      <c r="BG396" s="242" t="str">
        <f>+IF(TRIM(F396)="","",$B$1&amp;"-"&amp;TRIM(Tabla1[[#This Row],[Mes Inscrito]])&amp;"-"&amp;TRIM(Tabla1[[#This Row],[Dia de clases Inscrito]])&amp;"-"&amp;TRIM(Tabla1[[#This Row],[Horario Inscrito]])&amp;"-"&amp;TRIM(Tabla1[[#This Row],[Fecha Inicio grupo]])&amp;"-"&amp;TRIM(Tabla1[[#This Row],[Tipo Incrito]]))</f>
        <v/>
      </c>
      <c r="BH396" s="299" t="str">
        <f>IF(F396="","",OR(IFERROR(SEARCH("CG",Tabla1[[#This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6" s="300" t="str">
        <f>IF(F396&lt;&gt;"",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6" s="300" t="str">
        <f>IF(F396&lt;&gt;"",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6" s="300" t="str">
        <f>IF(Tabla1[[#This Row],[Fecha Inicio grupo]]="","",IFERROR(VLOOKUP(Tabla1[[#This Row],[Mes de Alta como miembro]],Parámetros!$AM$2:$AN$16,2,0),"01/01/1900"))</f>
        <v/>
      </c>
    </row>
    <row r="397" spans="1:63" ht="14.45">
      <c r="A397" s="68">
        <v>390</v>
      </c>
      <c r="B397" s="29"/>
      <c r="C397" s="34"/>
      <c r="D397" s="42"/>
      <c r="E397" s="64"/>
      <c r="F397" s="45"/>
      <c r="G397" s="45"/>
      <c r="H397" s="158"/>
      <c r="I397" s="42"/>
      <c r="J397" s="28"/>
      <c r="K397" s="69"/>
      <c r="L397" s="68"/>
      <c r="M397" s="46"/>
      <c r="N397" s="232" t="str">
        <f ca="1">IF(Tabla1[[#This Row],[Fecha de nac]]="","",IF(Tabla1[[#This Row],[Fecha Finalización]] &gt;=TODAY(), DATEDIF(Tabla1[[#This Row],[Fecha de nac]],TODAY(),"y"), ROUNDDOWN((Tabla1[[#This Row],[Fecha Finalización]] -Tabla1[[#This Row],[Fecha de nac]])/365,0)))</f>
        <v/>
      </c>
      <c r="O397" s="163"/>
      <c r="P397" s="34"/>
      <c r="Q397" s="67"/>
      <c r="R397" s="67"/>
      <c r="S397" s="67"/>
      <c r="T397" s="67"/>
      <c r="U397" s="234" t="str">
        <f>IF(F397="","",Tabla1[[#This Row],[Fecha Inicio grupo]]+3*7-7)</f>
        <v/>
      </c>
      <c r="V397" s="235" t="str">
        <f>IF(F397="","",EDATE(Tabla1[[#This Row],[Fecha Inicio grupo]],3))</f>
        <v/>
      </c>
      <c r="W397" s="29"/>
      <c r="X397" s="29"/>
      <c r="Y397" s="72"/>
      <c r="Z397" s="72"/>
      <c r="AA397" s="72"/>
      <c r="AB397" s="72"/>
      <c r="AC397" s="72"/>
      <c r="AD397" s="72"/>
      <c r="AE397" s="72"/>
      <c r="AF397" s="72"/>
      <c r="AG397" s="72"/>
      <c r="AH397" s="72"/>
      <c r="AI397" s="72"/>
      <c r="AJ397" s="72"/>
      <c r="AK397" s="72"/>
      <c r="AL397" s="72"/>
      <c r="AM397" s="72"/>
      <c r="AN397" s="72"/>
      <c r="AO397" s="139"/>
      <c r="AP397" s="236" t="str">
        <f>IF(F397="","",IFERROR(VLOOKUP(SUBSTITUTE(SUBSTITUTE(Tabla1[[#This Row],[Uso Sistemas]],"T","P"),"N","F"),Parámetros!$M$2:$N$17,2,0),"Completar hasta 3ra sem. para evaluar a Probacionista"))</f>
        <v/>
      </c>
      <c r="AQ397" s="39"/>
      <c r="AR397" s="39"/>
      <c r="AS397" s="39"/>
      <c r="AT397" s="28"/>
      <c r="AU397" s="55"/>
      <c r="AV397" s="55"/>
      <c r="AW397" s="55"/>
      <c r="AX397" s="238" t="str">
        <f>IF(V397="","",EOMONTH(EDATE(Tabla1[[#This Row],[Fecha Finalización]],2),0))</f>
        <v/>
      </c>
      <c r="AY397" s="39"/>
      <c r="AZ397" s="239" t="str">
        <f>IF(V397="","",EOMONTH(EDATE(Tabla1[[#This Row],[Fecha Finalización]],3),0))</f>
        <v/>
      </c>
      <c r="BA397" s="39"/>
      <c r="BB397" s="39"/>
      <c r="BC397" s="229"/>
      <c r="BD397" s="227" t="str">
        <f>IF(F397="","",Tabla1[[#This Row],[sem 01]]&amp;Tabla1[[#This Row],[sem 02]]&amp;Tabla1[[#This Row],[sem 03]])</f>
        <v/>
      </c>
      <c r="BE397" s="228" t="str">
        <f>IF(TRIM(F397)="","",$B$1&amp;"-"&amp;SUBSTITUTE(Tabla1[[#This Row],[Mes Inscrito]]," ","")&amp;"-"&amp;SUBSTITUTE(Tabla1[[#This Row],[Dia de clases Inscrito]]," ","")&amp;"-"&amp;SUBSTITUTE(Tabla1[[#This Row],[Horario Inscrito]]," ","")&amp;"-"&amp;Tabla1[[#This Row],[Fecha Inicio grupo]])</f>
        <v/>
      </c>
      <c r="BF397" s="241" t="str">
        <f>IF(F397="","",Tabla1[[#This Row],[Curso]])</f>
        <v/>
      </c>
      <c r="BG397" s="242" t="str">
        <f>+IF(TRIM(F397)="","",$B$1&amp;"-"&amp;TRIM(Tabla1[[#This Row],[Mes Inscrito]])&amp;"-"&amp;TRIM(Tabla1[[#This Row],[Dia de clases Inscrito]])&amp;"-"&amp;TRIM(Tabla1[[#This Row],[Horario Inscrito]])&amp;"-"&amp;TRIM(Tabla1[[#This Row],[Fecha Inicio grupo]])&amp;"-"&amp;TRIM(Tabla1[[#This Row],[Tipo Incrito]]))</f>
        <v/>
      </c>
      <c r="BH397" s="299" t="str">
        <f>IF(F397="","",OR(IFERROR(SEARCH("CG",Tabla1[[#This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7" s="300" t="str">
        <f>IF(F397&lt;&gt;"",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7" s="300" t="str">
        <f>IF(F397&lt;&gt;"",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7" s="300" t="str">
        <f>IF(Tabla1[[#This Row],[Fecha Inicio grupo]]="","",IFERROR(VLOOKUP(Tabla1[[#This Row],[Mes de Alta como miembro]],Parámetros!$AM$2:$AN$16,2,0),"01/01/1900"))</f>
        <v/>
      </c>
    </row>
    <row r="398" spans="1:63" ht="14.45">
      <c r="A398" s="68">
        <v>391</v>
      </c>
      <c r="B398" s="29"/>
      <c r="C398" s="34"/>
      <c r="D398" s="42"/>
      <c r="E398" s="64"/>
      <c r="F398" s="45"/>
      <c r="G398" s="45"/>
      <c r="H398" s="158"/>
      <c r="I398" s="42"/>
      <c r="J398" s="28"/>
      <c r="K398" s="69"/>
      <c r="L398" s="68"/>
      <c r="M398" s="46"/>
      <c r="N398" s="232" t="str">
        <f ca="1">IF(Tabla1[[#This Row],[Fecha de nac]]="","",IF(Tabla1[[#This Row],[Fecha Finalización]] &gt;=TODAY(), DATEDIF(Tabla1[[#This Row],[Fecha de nac]],TODAY(),"y"), ROUNDDOWN((Tabla1[[#This Row],[Fecha Finalización]] -Tabla1[[#This Row],[Fecha de nac]])/365,0)))</f>
        <v/>
      </c>
      <c r="O398" s="163"/>
      <c r="P398" s="34"/>
      <c r="Q398" s="67"/>
      <c r="R398" s="67"/>
      <c r="S398" s="67"/>
      <c r="T398" s="67"/>
      <c r="U398" s="234" t="str">
        <f>IF(F398="","",Tabla1[[#This Row],[Fecha Inicio grupo]]+3*7-7)</f>
        <v/>
      </c>
      <c r="V398" s="235" t="str">
        <f>IF(F398="","",EDATE(Tabla1[[#This Row],[Fecha Inicio grupo]],3))</f>
        <v/>
      </c>
      <c r="W398" s="29"/>
      <c r="X398" s="29"/>
      <c r="Y398" s="72"/>
      <c r="Z398" s="72"/>
      <c r="AA398" s="72"/>
      <c r="AB398" s="72"/>
      <c r="AC398" s="72"/>
      <c r="AD398" s="72"/>
      <c r="AE398" s="72"/>
      <c r="AF398" s="72"/>
      <c r="AG398" s="72"/>
      <c r="AH398" s="72"/>
      <c r="AI398" s="72"/>
      <c r="AJ398" s="72"/>
      <c r="AK398" s="72"/>
      <c r="AL398" s="72"/>
      <c r="AM398" s="72"/>
      <c r="AN398" s="72"/>
      <c r="AO398" s="139"/>
      <c r="AP398" s="236" t="str">
        <f>IF(F398="","",IFERROR(VLOOKUP(SUBSTITUTE(SUBSTITUTE(Tabla1[[#This Row],[Uso Sistemas]],"T","P"),"N","F"),Parámetros!$M$2:$N$17,2,0),"Completar hasta 3ra sem. para evaluar a Probacionista"))</f>
        <v/>
      </c>
      <c r="AQ398" s="39"/>
      <c r="AR398" s="39"/>
      <c r="AS398" s="39"/>
      <c r="AT398" s="28"/>
      <c r="AU398" s="55"/>
      <c r="AV398" s="55"/>
      <c r="AW398" s="55"/>
      <c r="AX398" s="238" t="str">
        <f>IF(V398="","",EOMONTH(EDATE(Tabla1[[#This Row],[Fecha Finalización]],2),0))</f>
        <v/>
      </c>
      <c r="AY398" s="39"/>
      <c r="AZ398" s="239" t="str">
        <f>IF(V398="","",EOMONTH(EDATE(Tabla1[[#This Row],[Fecha Finalización]],3),0))</f>
        <v/>
      </c>
      <c r="BA398" s="39"/>
      <c r="BB398" s="39"/>
      <c r="BC398" s="229"/>
      <c r="BD398" s="227" t="str">
        <f>IF(F398="","",Tabla1[[#This Row],[sem 01]]&amp;Tabla1[[#This Row],[sem 02]]&amp;Tabla1[[#This Row],[sem 03]])</f>
        <v/>
      </c>
      <c r="BE398" s="228" t="str">
        <f>IF(TRIM(F398)="","",$B$1&amp;"-"&amp;SUBSTITUTE(Tabla1[[#This Row],[Mes Inscrito]]," ","")&amp;"-"&amp;SUBSTITUTE(Tabla1[[#This Row],[Dia de clases Inscrito]]," ","")&amp;"-"&amp;SUBSTITUTE(Tabla1[[#This Row],[Horario Inscrito]]," ","")&amp;"-"&amp;Tabla1[[#This Row],[Fecha Inicio grupo]])</f>
        <v/>
      </c>
      <c r="BF398" s="241" t="str">
        <f>IF(F398="","",Tabla1[[#This Row],[Curso]])</f>
        <v/>
      </c>
      <c r="BG398" s="242" t="str">
        <f>+IF(TRIM(F398)="","",$B$1&amp;"-"&amp;TRIM(Tabla1[[#This Row],[Mes Inscrito]])&amp;"-"&amp;TRIM(Tabla1[[#This Row],[Dia de clases Inscrito]])&amp;"-"&amp;TRIM(Tabla1[[#This Row],[Horario Inscrito]])&amp;"-"&amp;TRIM(Tabla1[[#This Row],[Fecha Inicio grupo]])&amp;"-"&amp;TRIM(Tabla1[[#This Row],[Tipo Incrito]]))</f>
        <v/>
      </c>
      <c r="BH398" s="299" t="str">
        <f>IF(F398="","",OR(IFERROR(SEARCH("CG",Tabla1[[#This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8" s="300" t="str">
        <f>IF(F398&lt;&gt;"",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8" s="300" t="str">
        <f>IF(F398&lt;&gt;"",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8" s="300" t="str">
        <f>IF(Tabla1[[#This Row],[Fecha Inicio grupo]]="","",IFERROR(VLOOKUP(Tabla1[[#This Row],[Mes de Alta como miembro]],Parámetros!$AM$2:$AN$16,2,0),"01/01/1900"))</f>
        <v/>
      </c>
    </row>
    <row r="399" spans="1:63" ht="14.45">
      <c r="A399" s="68">
        <v>392</v>
      </c>
      <c r="B399" s="29"/>
      <c r="C399" s="34"/>
      <c r="D399" s="42"/>
      <c r="E399" s="64"/>
      <c r="F399" s="45"/>
      <c r="G399" s="45"/>
      <c r="H399" s="158"/>
      <c r="I399" s="42"/>
      <c r="J399" s="28"/>
      <c r="K399" s="69"/>
      <c r="L399" s="68"/>
      <c r="M399" s="46"/>
      <c r="N399" s="232" t="str">
        <f ca="1">IF(Tabla1[[#This Row],[Fecha de nac]]="","",IF(Tabla1[[#This Row],[Fecha Finalización]] &gt;=TODAY(), DATEDIF(Tabla1[[#This Row],[Fecha de nac]],TODAY(),"y"), ROUNDDOWN((Tabla1[[#This Row],[Fecha Finalización]] -Tabla1[[#This Row],[Fecha de nac]])/365,0)))</f>
        <v/>
      </c>
      <c r="O399" s="163"/>
      <c r="P399" s="34"/>
      <c r="Q399" s="67"/>
      <c r="R399" s="67"/>
      <c r="S399" s="67"/>
      <c r="T399" s="67"/>
      <c r="U399" s="234" t="str">
        <f>IF(F399="","",Tabla1[[#This Row],[Fecha Inicio grupo]]+3*7-7)</f>
        <v/>
      </c>
      <c r="V399" s="235" t="str">
        <f>IF(F399="","",EDATE(Tabla1[[#This Row],[Fecha Inicio grupo]],3))</f>
        <v/>
      </c>
      <c r="W399" s="29"/>
      <c r="X399" s="29"/>
      <c r="Y399" s="72"/>
      <c r="Z399" s="72"/>
      <c r="AA399" s="72"/>
      <c r="AB399" s="72"/>
      <c r="AC399" s="72"/>
      <c r="AD399" s="72"/>
      <c r="AE399" s="72"/>
      <c r="AF399" s="72"/>
      <c r="AG399" s="72"/>
      <c r="AH399" s="72"/>
      <c r="AI399" s="72"/>
      <c r="AJ399" s="72"/>
      <c r="AK399" s="72"/>
      <c r="AL399" s="72"/>
      <c r="AM399" s="72"/>
      <c r="AN399" s="72"/>
      <c r="AO399" s="139"/>
      <c r="AP399" s="236" t="str">
        <f>IF(F399="","",IFERROR(VLOOKUP(SUBSTITUTE(SUBSTITUTE(Tabla1[[#This Row],[Uso Sistemas]],"T","P"),"N","F"),Parámetros!$M$2:$N$17,2,0),"Completar hasta 3ra sem. para evaluar a Probacionista"))</f>
        <v/>
      </c>
      <c r="AQ399" s="39"/>
      <c r="AR399" s="39"/>
      <c r="AS399" s="39"/>
      <c r="AT399" s="28"/>
      <c r="AU399" s="55"/>
      <c r="AV399" s="55"/>
      <c r="AW399" s="55"/>
      <c r="AX399" s="238" t="str">
        <f>IF(V399="","",EOMONTH(EDATE(Tabla1[[#This Row],[Fecha Finalización]],2),0))</f>
        <v/>
      </c>
      <c r="AY399" s="39"/>
      <c r="AZ399" s="239" t="str">
        <f>IF(V399="","",EOMONTH(EDATE(Tabla1[[#This Row],[Fecha Finalización]],3),0))</f>
        <v/>
      </c>
      <c r="BA399" s="39"/>
      <c r="BB399" s="39"/>
      <c r="BC399" s="229"/>
      <c r="BD399" s="227" t="str">
        <f>IF(F399="","",Tabla1[[#This Row],[sem 01]]&amp;Tabla1[[#This Row],[sem 02]]&amp;Tabla1[[#This Row],[sem 03]])</f>
        <v/>
      </c>
      <c r="BE399" s="228" t="str">
        <f>IF(TRIM(F399)="","",$B$1&amp;"-"&amp;SUBSTITUTE(Tabla1[[#This Row],[Mes Inscrito]]," ","")&amp;"-"&amp;SUBSTITUTE(Tabla1[[#This Row],[Dia de clases Inscrito]]," ","")&amp;"-"&amp;SUBSTITUTE(Tabla1[[#This Row],[Horario Inscrito]]," ","")&amp;"-"&amp;Tabla1[[#This Row],[Fecha Inicio grupo]])</f>
        <v/>
      </c>
      <c r="BF399" s="241" t="str">
        <f>IF(F399="","",Tabla1[[#This Row],[Curso]])</f>
        <v/>
      </c>
      <c r="BG399" s="242" t="str">
        <f>+IF(TRIM(F399)="","",$B$1&amp;"-"&amp;TRIM(Tabla1[[#This Row],[Mes Inscrito]])&amp;"-"&amp;TRIM(Tabla1[[#This Row],[Dia de clases Inscrito]])&amp;"-"&amp;TRIM(Tabla1[[#This Row],[Horario Inscrito]])&amp;"-"&amp;TRIM(Tabla1[[#This Row],[Fecha Inicio grupo]])&amp;"-"&amp;TRIM(Tabla1[[#This Row],[Tipo Incrito]]))</f>
        <v/>
      </c>
      <c r="BH399" s="299" t="str">
        <f>IF(F399="","",OR(IFERROR(SEARCH("CG",Tabla1[[#This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9" s="300" t="str">
        <f>IF(F399&lt;&gt;"",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9" s="300" t="str">
        <f>IF(F399&lt;&gt;"",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9" s="300" t="str">
        <f>IF(Tabla1[[#This Row],[Fecha Inicio grupo]]="","",IFERROR(VLOOKUP(Tabla1[[#This Row],[Mes de Alta como miembro]],Parámetros!$AM$2:$AN$16,2,0),"01/01/1900"))</f>
        <v/>
      </c>
    </row>
    <row r="400" spans="1:63" ht="14.45">
      <c r="A400" s="68">
        <v>393</v>
      </c>
      <c r="B400" s="29"/>
      <c r="C400" s="34"/>
      <c r="D400" s="42"/>
      <c r="E400" s="64"/>
      <c r="F400" s="45"/>
      <c r="G400" s="45"/>
      <c r="H400" s="158"/>
      <c r="I400" s="42"/>
      <c r="J400" s="28"/>
      <c r="K400" s="69"/>
      <c r="L400" s="68"/>
      <c r="M400" s="46"/>
      <c r="N400" s="232" t="str">
        <f ca="1">IF(Tabla1[[#This Row],[Fecha de nac]]="","",IF(Tabla1[[#This Row],[Fecha Finalización]] &gt;=TODAY(), DATEDIF(Tabla1[[#This Row],[Fecha de nac]],TODAY(),"y"), ROUNDDOWN((Tabla1[[#This Row],[Fecha Finalización]] -Tabla1[[#This Row],[Fecha de nac]])/365,0)))</f>
        <v/>
      </c>
      <c r="O400" s="163"/>
      <c r="P400" s="34"/>
      <c r="Q400" s="67"/>
      <c r="R400" s="67"/>
      <c r="S400" s="67"/>
      <c r="T400" s="67"/>
      <c r="U400" s="234" t="str">
        <f>IF(F400="","",Tabla1[[#This Row],[Fecha Inicio grupo]]+3*7-7)</f>
        <v/>
      </c>
      <c r="V400" s="235" t="str">
        <f>IF(F400="","",EDATE(Tabla1[[#This Row],[Fecha Inicio grupo]],3))</f>
        <v/>
      </c>
      <c r="W400" s="29"/>
      <c r="X400" s="29"/>
      <c r="Y400" s="72"/>
      <c r="Z400" s="72"/>
      <c r="AA400" s="72"/>
      <c r="AB400" s="72"/>
      <c r="AC400" s="72"/>
      <c r="AD400" s="72"/>
      <c r="AE400" s="72"/>
      <c r="AF400" s="72"/>
      <c r="AG400" s="72"/>
      <c r="AH400" s="72"/>
      <c r="AI400" s="72"/>
      <c r="AJ400" s="72"/>
      <c r="AK400" s="72"/>
      <c r="AL400" s="72"/>
      <c r="AM400" s="72"/>
      <c r="AN400" s="72"/>
      <c r="AO400" s="139"/>
      <c r="AP400" s="236" t="str">
        <f>IF(F400="","",IFERROR(VLOOKUP(SUBSTITUTE(SUBSTITUTE(Tabla1[[#This Row],[Uso Sistemas]],"T","P"),"N","F"),Parámetros!$M$2:$N$17,2,0),"Completar hasta 3ra sem. para evaluar a Probacionista"))</f>
        <v/>
      </c>
      <c r="AQ400" s="39"/>
      <c r="AR400" s="39"/>
      <c r="AS400" s="39"/>
      <c r="AT400" s="28"/>
      <c r="AU400" s="55"/>
      <c r="AV400" s="55"/>
      <c r="AW400" s="55"/>
      <c r="AX400" s="238" t="str">
        <f>IF(V400="","",EOMONTH(EDATE(Tabla1[[#This Row],[Fecha Finalización]],2),0))</f>
        <v/>
      </c>
      <c r="AY400" s="39"/>
      <c r="AZ400" s="239" t="str">
        <f>IF(V400="","",EOMONTH(EDATE(Tabla1[[#This Row],[Fecha Finalización]],3),0))</f>
        <v/>
      </c>
      <c r="BA400" s="39"/>
      <c r="BB400" s="39"/>
      <c r="BC400" s="229"/>
      <c r="BD400" s="227" t="str">
        <f>IF(F400="","",Tabla1[[#This Row],[sem 01]]&amp;Tabla1[[#This Row],[sem 02]]&amp;Tabla1[[#This Row],[sem 03]])</f>
        <v/>
      </c>
      <c r="BE400" s="228" t="str">
        <f>IF(TRIM(F400)="","",$B$1&amp;"-"&amp;SUBSTITUTE(Tabla1[[#This Row],[Mes Inscrito]]," ","")&amp;"-"&amp;SUBSTITUTE(Tabla1[[#This Row],[Dia de clases Inscrito]]," ","")&amp;"-"&amp;SUBSTITUTE(Tabla1[[#This Row],[Horario Inscrito]]," ","")&amp;"-"&amp;Tabla1[[#This Row],[Fecha Inicio grupo]])</f>
        <v/>
      </c>
      <c r="BF400" s="241" t="str">
        <f>IF(F400="","",Tabla1[[#This Row],[Curso]])</f>
        <v/>
      </c>
      <c r="BG400" s="242" t="str">
        <f>+IF(TRIM(F400)="","",$B$1&amp;"-"&amp;TRIM(Tabla1[[#This Row],[Mes Inscrito]])&amp;"-"&amp;TRIM(Tabla1[[#This Row],[Dia de clases Inscrito]])&amp;"-"&amp;TRIM(Tabla1[[#This Row],[Horario Inscrito]])&amp;"-"&amp;TRIM(Tabla1[[#This Row],[Fecha Inicio grupo]])&amp;"-"&amp;TRIM(Tabla1[[#This Row],[Tipo Incrito]]))</f>
        <v/>
      </c>
      <c r="BH400" s="299" t="str">
        <f>IF(F400="","",OR(IFERROR(SEARCH("CG",Tabla1[[#This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0" s="300" t="str">
        <f>IF(F400&lt;&gt;"",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0" s="300" t="str">
        <f>IF(F400&lt;&gt;"",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0" s="300" t="str">
        <f>IF(Tabla1[[#This Row],[Fecha Inicio grupo]]="","",IFERROR(VLOOKUP(Tabla1[[#This Row],[Mes de Alta como miembro]],Parámetros!$AM$2:$AN$16,2,0),"01/01/1900"))</f>
        <v/>
      </c>
    </row>
    <row r="401" spans="1:63" ht="14.45">
      <c r="A401" s="68">
        <v>394</v>
      </c>
      <c r="B401" s="29"/>
      <c r="C401" s="34"/>
      <c r="D401" s="42"/>
      <c r="E401" s="64"/>
      <c r="F401" s="45"/>
      <c r="G401" s="45"/>
      <c r="H401" s="158"/>
      <c r="I401" s="42"/>
      <c r="J401" s="28"/>
      <c r="K401" s="69"/>
      <c r="L401" s="68"/>
      <c r="M401" s="46"/>
      <c r="N401" s="232" t="str">
        <f ca="1">IF(Tabla1[[#This Row],[Fecha de nac]]="","",IF(Tabla1[[#This Row],[Fecha Finalización]] &gt;=TODAY(), DATEDIF(Tabla1[[#This Row],[Fecha de nac]],TODAY(),"y"), ROUNDDOWN((Tabla1[[#This Row],[Fecha Finalización]] -Tabla1[[#This Row],[Fecha de nac]])/365,0)))</f>
        <v/>
      </c>
      <c r="O401" s="163"/>
      <c r="P401" s="34"/>
      <c r="Q401" s="67"/>
      <c r="R401" s="67"/>
      <c r="S401" s="67"/>
      <c r="T401" s="67"/>
      <c r="U401" s="234" t="str">
        <f>IF(F401="","",Tabla1[[#This Row],[Fecha Inicio grupo]]+3*7-7)</f>
        <v/>
      </c>
      <c r="V401" s="235" t="str">
        <f>IF(F401="","",EDATE(Tabla1[[#This Row],[Fecha Inicio grupo]],3))</f>
        <v/>
      </c>
      <c r="W401" s="29"/>
      <c r="X401" s="29"/>
      <c r="Y401" s="72"/>
      <c r="Z401" s="72"/>
      <c r="AA401" s="72"/>
      <c r="AB401" s="72"/>
      <c r="AC401" s="72"/>
      <c r="AD401" s="72"/>
      <c r="AE401" s="72"/>
      <c r="AF401" s="72"/>
      <c r="AG401" s="72"/>
      <c r="AH401" s="72"/>
      <c r="AI401" s="72"/>
      <c r="AJ401" s="72"/>
      <c r="AK401" s="72"/>
      <c r="AL401" s="72"/>
      <c r="AM401" s="72"/>
      <c r="AN401" s="72"/>
      <c r="AO401" s="139"/>
      <c r="AP401" s="236" t="str">
        <f>IF(F401="","",IFERROR(VLOOKUP(SUBSTITUTE(SUBSTITUTE(Tabla1[[#This Row],[Uso Sistemas]],"T","P"),"N","F"),Parámetros!$M$2:$N$17,2,0),"Completar hasta 3ra sem. para evaluar a Probacionista"))</f>
        <v/>
      </c>
      <c r="AQ401" s="39"/>
      <c r="AR401" s="39"/>
      <c r="AS401" s="39"/>
      <c r="AT401" s="28"/>
      <c r="AU401" s="55"/>
      <c r="AV401" s="55"/>
      <c r="AW401" s="55"/>
      <c r="AX401" s="238" t="str">
        <f>IF(V401="","",EOMONTH(EDATE(Tabla1[[#This Row],[Fecha Finalización]],2),0))</f>
        <v/>
      </c>
      <c r="AY401" s="39"/>
      <c r="AZ401" s="239" t="str">
        <f>IF(V401="","",EOMONTH(EDATE(Tabla1[[#This Row],[Fecha Finalización]],3),0))</f>
        <v/>
      </c>
      <c r="BA401" s="39"/>
      <c r="BB401" s="39"/>
      <c r="BC401" s="229"/>
      <c r="BD401" s="227" t="str">
        <f>IF(F401="","",Tabla1[[#This Row],[sem 01]]&amp;Tabla1[[#This Row],[sem 02]]&amp;Tabla1[[#This Row],[sem 03]])</f>
        <v/>
      </c>
      <c r="BE401" s="228" t="str">
        <f>IF(TRIM(F401)="","",$B$1&amp;"-"&amp;SUBSTITUTE(Tabla1[[#This Row],[Mes Inscrito]]," ","")&amp;"-"&amp;SUBSTITUTE(Tabla1[[#This Row],[Dia de clases Inscrito]]," ","")&amp;"-"&amp;SUBSTITUTE(Tabla1[[#This Row],[Horario Inscrito]]," ","")&amp;"-"&amp;Tabla1[[#This Row],[Fecha Inicio grupo]])</f>
        <v/>
      </c>
      <c r="BF401" s="241" t="str">
        <f>IF(F401="","",Tabla1[[#This Row],[Curso]])</f>
        <v/>
      </c>
      <c r="BG401" s="242" t="str">
        <f>+IF(TRIM(F401)="","",$B$1&amp;"-"&amp;TRIM(Tabla1[[#This Row],[Mes Inscrito]])&amp;"-"&amp;TRIM(Tabla1[[#This Row],[Dia de clases Inscrito]])&amp;"-"&amp;TRIM(Tabla1[[#This Row],[Horario Inscrito]])&amp;"-"&amp;TRIM(Tabla1[[#This Row],[Fecha Inicio grupo]])&amp;"-"&amp;TRIM(Tabla1[[#This Row],[Tipo Incrito]]))</f>
        <v/>
      </c>
      <c r="BH401" s="299" t="str">
        <f>IF(F401="","",OR(IFERROR(SEARCH("CG",Tabla1[[#This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1" s="300" t="str">
        <f>IF(F401&lt;&gt;"",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1" s="300" t="str">
        <f>IF(F401&lt;&gt;"",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1" s="300" t="str">
        <f>IF(Tabla1[[#This Row],[Fecha Inicio grupo]]="","",IFERROR(VLOOKUP(Tabla1[[#This Row],[Mes de Alta como miembro]],Parámetros!$AM$2:$AN$16,2,0),"01/01/1900"))</f>
        <v/>
      </c>
    </row>
    <row r="402" spans="1:63" ht="14.45">
      <c r="A402" s="68">
        <v>395</v>
      </c>
      <c r="B402" s="29"/>
      <c r="C402" s="34"/>
      <c r="D402" s="42"/>
      <c r="E402" s="64"/>
      <c r="F402" s="45"/>
      <c r="G402" s="45"/>
      <c r="H402" s="158"/>
      <c r="I402" s="42"/>
      <c r="J402" s="28"/>
      <c r="K402" s="69"/>
      <c r="L402" s="68"/>
      <c r="M402" s="46"/>
      <c r="N402" s="232" t="str">
        <f ca="1">IF(Tabla1[[#This Row],[Fecha de nac]]="","",IF(Tabla1[[#This Row],[Fecha Finalización]] &gt;=TODAY(), DATEDIF(Tabla1[[#This Row],[Fecha de nac]],TODAY(),"y"), ROUNDDOWN((Tabla1[[#This Row],[Fecha Finalización]] -Tabla1[[#This Row],[Fecha de nac]])/365,0)))</f>
        <v/>
      </c>
      <c r="O402" s="163"/>
      <c r="P402" s="34"/>
      <c r="Q402" s="67"/>
      <c r="R402" s="67"/>
      <c r="S402" s="67"/>
      <c r="T402" s="67"/>
      <c r="U402" s="234" t="str">
        <f>IF(F402="","",Tabla1[[#This Row],[Fecha Inicio grupo]]+3*7-7)</f>
        <v/>
      </c>
      <c r="V402" s="235" t="str">
        <f>IF(F402="","",EDATE(Tabla1[[#This Row],[Fecha Inicio grupo]],3))</f>
        <v/>
      </c>
      <c r="W402" s="29"/>
      <c r="X402" s="29"/>
      <c r="Y402" s="72"/>
      <c r="Z402" s="72"/>
      <c r="AA402" s="72"/>
      <c r="AB402" s="72"/>
      <c r="AC402" s="72"/>
      <c r="AD402" s="72"/>
      <c r="AE402" s="72"/>
      <c r="AF402" s="72"/>
      <c r="AG402" s="72"/>
      <c r="AH402" s="72"/>
      <c r="AI402" s="72"/>
      <c r="AJ402" s="72"/>
      <c r="AK402" s="72"/>
      <c r="AL402" s="72"/>
      <c r="AM402" s="72"/>
      <c r="AN402" s="72"/>
      <c r="AO402" s="139"/>
      <c r="AP402" s="236" t="str">
        <f>IF(F402="","",IFERROR(VLOOKUP(SUBSTITUTE(SUBSTITUTE(Tabla1[[#This Row],[Uso Sistemas]],"T","P"),"N","F"),Parámetros!$M$2:$N$17,2,0),"Completar hasta 3ra sem. para evaluar a Probacionista"))</f>
        <v/>
      </c>
      <c r="AQ402" s="39"/>
      <c r="AR402" s="39"/>
      <c r="AS402" s="39"/>
      <c r="AT402" s="28"/>
      <c r="AU402" s="55"/>
      <c r="AV402" s="55"/>
      <c r="AW402" s="55"/>
      <c r="AX402" s="238" t="str">
        <f>IF(V402="","",EOMONTH(EDATE(Tabla1[[#This Row],[Fecha Finalización]],2),0))</f>
        <v/>
      </c>
      <c r="AY402" s="39"/>
      <c r="AZ402" s="239" t="str">
        <f>IF(V402="","",EOMONTH(EDATE(Tabla1[[#This Row],[Fecha Finalización]],3),0))</f>
        <v/>
      </c>
      <c r="BA402" s="39"/>
      <c r="BB402" s="39"/>
      <c r="BC402" s="229"/>
      <c r="BD402" s="227" t="str">
        <f>IF(F402="","",Tabla1[[#This Row],[sem 01]]&amp;Tabla1[[#This Row],[sem 02]]&amp;Tabla1[[#This Row],[sem 03]])</f>
        <v/>
      </c>
      <c r="BE402" s="228" t="str">
        <f>IF(TRIM(F402)="","",$B$1&amp;"-"&amp;SUBSTITUTE(Tabla1[[#This Row],[Mes Inscrito]]," ","")&amp;"-"&amp;SUBSTITUTE(Tabla1[[#This Row],[Dia de clases Inscrito]]," ","")&amp;"-"&amp;SUBSTITUTE(Tabla1[[#This Row],[Horario Inscrito]]," ","")&amp;"-"&amp;Tabla1[[#This Row],[Fecha Inicio grupo]])</f>
        <v/>
      </c>
      <c r="BF402" s="241" t="str">
        <f>IF(F402="","",Tabla1[[#This Row],[Curso]])</f>
        <v/>
      </c>
      <c r="BG402" s="242" t="str">
        <f>+IF(TRIM(F402)="","",$B$1&amp;"-"&amp;TRIM(Tabla1[[#This Row],[Mes Inscrito]])&amp;"-"&amp;TRIM(Tabla1[[#This Row],[Dia de clases Inscrito]])&amp;"-"&amp;TRIM(Tabla1[[#This Row],[Horario Inscrito]])&amp;"-"&amp;TRIM(Tabla1[[#This Row],[Fecha Inicio grupo]])&amp;"-"&amp;TRIM(Tabla1[[#This Row],[Tipo Incrito]]))</f>
        <v/>
      </c>
      <c r="BH402" s="299" t="str">
        <f>IF(F402="","",OR(IFERROR(SEARCH("CG",Tabla1[[#This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2" s="300" t="str">
        <f>IF(F402&lt;&gt;"",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2" s="300" t="str">
        <f>IF(F402&lt;&gt;"",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2" s="300" t="str">
        <f>IF(Tabla1[[#This Row],[Fecha Inicio grupo]]="","",IFERROR(VLOOKUP(Tabla1[[#This Row],[Mes de Alta como miembro]],Parámetros!$AM$2:$AN$16,2,0),"01/01/1900"))</f>
        <v/>
      </c>
    </row>
    <row r="403" spans="1:63" ht="14.45">
      <c r="A403" s="68">
        <v>396</v>
      </c>
      <c r="B403" s="29"/>
      <c r="C403" s="34"/>
      <c r="D403" s="42"/>
      <c r="E403" s="64"/>
      <c r="F403" s="45"/>
      <c r="G403" s="45"/>
      <c r="H403" s="158"/>
      <c r="I403" s="42"/>
      <c r="J403" s="28"/>
      <c r="K403" s="69"/>
      <c r="L403" s="68"/>
      <c r="M403" s="46"/>
      <c r="N403" s="232" t="str">
        <f ca="1">IF(Tabla1[[#This Row],[Fecha de nac]]="","",IF(Tabla1[[#This Row],[Fecha Finalización]] &gt;=TODAY(), DATEDIF(Tabla1[[#This Row],[Fecha de nac]],TODAY(),"y"), ROUNDDOWN((Tabla1[[#This Row],[Fecha Finalización]] -Tabla1[[#This Row],[Fecha de nac]])/365,0)))</f>
        <v/>
      </c>
      <c r="O403" s="163"/>
      <c r="P403" s="34"/>
      <c r="Q403" s="67"/>
      <c r="R403" s="67"/>
      <c r="S403" s="67"/>
      <c r="T403" s="67"/>
      <c r="U403" s="234" t="str">
        <f>IF(F403="","",Tabla1[[#This Row],[Fecha Inicio grupo]]+3*7-7)</f>
        <v/>
      </c>
      <c r="V403" s="235" t="str">
        <f>IF(F403="","",EDATE(Tabla1[[#This Row],[Fecha Inicio grupo]],3))</f>
        <v/>
      </c>
      <c r="W403" s="29"/>
      <c r="X403" s="29"/>
      <c r="Y403" s="72"/>
      <c r="Z403" s="72"/>
      <c r="AA403" s="72"/>
      <c r="AB403" s="72"/>
      <c r="AC403" s="72"/>
      <c r="AD403" s="72"/>
      <c r="AE403" s="72"/>
      <c r="AF403" s="72"/>
      <c r="AG403" s="72"/>
      <c r="AH403" s="72"/>
      <c r="AI403" s="72"/>
      <c r="AJ403" s="72"/>
      <c r="AK403" s="72"/>
      <c r="AL403" s="72"/>
      <c r="AM403" s="72"/>
      <c r="AN403" s="72"/>
      <c r="AO403" s="139"/>
      <c r="AP403" s="236" t="str">
        <f>IF(F403="","",IFERROR(VLOOKUP(SUBSTITUTE(SUBSTITUTE(Tabla1[[#This Row],[Uso Sistemas]],"T","P"),"N","F"),Parámetros!$M$2:$N$17,2,0),"Completar hasta 3ra sem. para evaluar a Probacionista"))</f>
        <v/>
      </c>
      <c r="AQ403" s="39"/>
      <c r="AR403" s="39"/>
      <c r="AS403" s="39"/>
      <c r="AT403" s="28"/>
      <c r="AU403" s="55"/>
      <c r="AV403" s="55"/>
      <c r="AW403" s="55"/>
      <c r="AX403" s="238" t="str">
        <f>IF(V403="","",EOMONTH(EDATE(Tabla1[[#This Row],[Fecha Finalización]],2),0))</f>
        <v/>
      </c>
      <c r="AY403" s="39"/>
      <c r="AZ403" s="239" t="str">
        <f>IF(V403="","",EOMONTH(EDATE(Tabla1[[#This Row],[Fecha Finalización]],3),0))</f>
        <v/>
      </c>
      <c r="BA403" s="39"/>
      <c r="BB403" s="39"/>
      <c r="BC403" s="229"/>
      <c r="BD403" s="227" t="str">
        <f>IF(F403="","",Tabla1[[#This Row],[sem 01]]&amp;Tabla1[[#This Row],[sem 02]]&amp;Tabla1[[#This Row],[sem 03]])</f>
        <v/>
      </c>
      <c r="BE403" s="228" t="str">
        <f>IF(TRIM(F403)="","",$B$1&amp;"-"&amp;SUBSTITUTE(Tabla1[[#This Row],[Mes Inscrito]]," ","")&amp;"-"&amp;SUBSTITUTE(Tabla1[[#This Row],[Dia de clases Inscrito]]," ","")&amp;"-"&amp;SUBSTITUTE(Tabla1[[#This Row],[Horario Inscrito]]," ","")&amp;"-"&amp;Tabla1[[#This Row],[Fecha Inicio grupo]])</f>
        <v/>
      </c>
      <c r="BF403" s="241" t="str">
        <f>IF(F403="","",Tabla1[[#This Row],[Curso]])</f>
        <v/>
      </c>
      <c r="BG403" s="242" t="str">
        <f>+IF(TRIM(F403)="","",$B$1&amp;"-"&amp;TRIM(Tabla1[[#This Row],[Mes Inscrito]])&amp;"-"&amp;TRIM(Tabla1[[#This Row],[Dia de clases Inscrito]])&amp;"-"&amp;TRIM(Tabla1[[#This Row],[Horario Inscrito]])&amp;"-"&amp;TRIM(Tabla1[[#This Row],[Fecha Inicio grupo]])&amp;"-"&amp;TRIM(Tabla1[[#This Row],[Tipo Incrito]]))</f>
        <v/>
      </c>
      <c r="BH403" s="299" t="str">
        <f>IF(F403="","",OR(IFERROR(SEARCH("CG",Tabla1[[#This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3" s="300" t="str">
        <f>IF(F403&lt;&gt;"",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3" s="300" t="str">
        <f>IF(F403&lt;&gt;"",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3" s="300" t="str">
        <f>IF(Tabla1[[#This Row],[Fecha Inicio grupo]]="","",IFERROR(VLOOKUP(Tabla1[[#This Row],[Mes de Alta como miembro]],Parámetros!$AM$2:$AN$16,2,0),"01/01/1900"))</f>
        <v/>
      </c>
    </row>
    <row r="404" spans="1:63" ht="14.45">
      <c r="A404" s="68">
        <v>397</v>
      </c>
      <c r="B404" s="29"/>
      <c r="C404" s="34"/>
      <c r="D404" s="42"/>
      <c r="E404" s="64"/>
      <c r="F404" s="45"/>
      <c r="G404" s="45"/>
      <c r="H404" s="158"/>
      <c r="I404" s="42"/>
      <c r="J404" s="28"/>
      <c r="K404" s="69"/>
      <c r="L404" s="68"/>
      <c r="M404" s="46"/>
      <c r="N404" s="232" t="str">
        <f ca="1">IF(Tabla1[[#This Row],[Fecha de nac]]="","",IF(Tabla1[[#This Row],[Fecha Finalización]] &gt;=TODAY(), DATEDIF(Tabla1[[#This Row],[Fecha de nac]],TODAY(),"y"), ROUNDDOWN((Tabla1[[#This Row],[Fecha Finalización]] -Tabla1[[#This Row],[Fecha de nac]])/365,0)))</f>
        <v/>
      </c>
      <c r="O404" s="163"/>
      <c r="P404" s="34"/>
      <c r="Q404" s="67"/>
      <c r="R404" s="67"/>
      <c r="S404" s="67"/>
      <c r="T404" s="67"/>
      <c r="U404" s="234" t="str">
        <f>IF(F404="","",Tabla1[[#This Row],[Fecha Inicio grupo]]+3*7-7)</f>
        <v/>
      </c>
      <c r="V404" s="235" t="str">
        <f>IF(F404="","",EDATE(Tabla1[[#This Row],[Fecha Inicio grupo]],3))</f>
        <v/>
      </c>
      <c r="W404" s="29"/>
      <c r="X404" s="29"/>
      <c r="Y404" s="72"/>
      <c r="Z404" s="72"/>
      <c r="AA404" s="72"/>
      <c r="AB404" s="72"/>
      <c r="AC404" s="72"/>
      <c r="AD404" s="72"/>
      <c r="AE404" s="72"/>
      <c r="AF404" s="72"/>
      <c r="AG404" s="72"/>
      <c r="AH404" s="72"/>
      <c r="AI404" s="72"/>
      <c r="AJ404" s="72"/>
      <c r="AK404" s="72"/>
      <c r="AL404" s="72"/>
      <c r="AM404" s="72"/>
      <c r="AN404" s="72"/>
      <c r="AO404" s="139"/>
      <c r="AP404" s="236" t="str">
        <f>IF(F404="","",IFERROR(VLOOKUP(SUBSTITUTE(SUBSTITUTE(Tabla1[[#This Row],[Uso Sistemas]],"T","P"),"N","F"),Parámetros!$M$2:$N$17,2,0),"Completar hasta 3ra sem. para evaluar a Probacionista"))</f>
        <v/>
      </c>
      <c r="AQ404" s="39"/>
      <c r="AR404" s="39"/>
      <c r="AS404" s="39"/>
      <c r="AT404" s="28"/>
      <c r="AU404" s="55"/>
      <c r="AV404" s="55"/>
      <c r="AW404" s="55"/>
      <c r="AX404" s="238" t="str">
        <f>IF(V404="","",EOMONTH(EDATE(Tabla1[[#This Row],[Fecha Finalización]],2),0))</f>
        <v/>
      </c>
      <c r="AY404" s="39"/>
      <c r="AZ404" s="239" t="str">
        <f>IF(V404="","",EOMONTH(EDATE(Tabla1[[#This Row],[Fecha Finalización]],3),0))</f>
        <v/>
      </c>
      <c r="BA404" s="39"/>
      <c r="BB404" s="39"/>
      <c r="BC404" s="229"/>
      <c r="BD404" s="227" t="str">
        <f>IF(F404="","",Tabla1[[#This Row],[sem 01]]&amp;Tabla1[[#This Row],[sem 02]]&amp;Tabla1[[#This Row],[sem 03]])</f>
        <v/>
      </c>
      <c r="BE404" s="228" t="str">
        <f>IF(TRIM(F404)="","",$B$1&amp;"-"&amp;SUBSTITUTE(Tabla1[[#This Row],[Mes Inscrito]]," ","")&amp;"-"&amp;SUBSTITUTE(Tabla1[[#This Row],[Dia de clases Inscrito]]," ","")&amp;"-"&amp;SUBSTITUTE(Tabla1[[#This Row],[Horario Inscrito]]," ","")&amp;"-"&amp;Tabla1[[#This Row],[Fecha Inicio grupo]])</f>
        <v/>
      </c>
      <c r="BF404" s="241" t="str">
        <f>IF(F404="","",Tabla1[[#This Row],[Curso]])</f>
        <v/>
      </c>
      <c r="BG404" s="242" t="str">
        <f>+IF(TRIM(F404)="","",$B$1&amp;"-"&amp;TRIM(Tabla1[[#This Row],[Mes Inscrito]])&amp;"-"&amp;TRIM(Tabla1[[#This Row],[Dia de clases Inscrito]])&amp;"-"&amp;TRIM(Tabla1[[#This Row],[Horario Inscrito]])&amp;"-"&amp;TRIM(Tabla1[[#This Row],[Fecha Inicio grupo]])&amp;"-"&amp;TRIM(Tabla1[[#This Row],[Tipo Incrito]]))</f>
        <v/>
      </c>
      <c r="BH404" s="299" t="str">
        <f>IF(F404="","",OR(IFERROR(SEARCH("CG",Tabla1[[#This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4" s="300" t="str">
        <f>IF(F404&lt;&gt;"",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4" s="300" t="str">
        <f>IF(F404&lt;&gt;"",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4" s="300" t="str">
        <f>IF(Tabla1[[#This Row],[Fecha Inicio grupo]]="","",IFERROR(VLOOKUP(Tabla1[[#This Row],[Mes de Alta como miembro]],Parámetros!$AM$2:$AN$16,2,0),"01/01/1900"))</f>
        <v/>
      </c>
    </row>
    <row r="405" spans="1:63" ht="14.45">
      <c r="A405" s="68">
        <v>398</v>
      </c>
      <c r="B405" s="29"/>
      <c r="C405" s="34"/>
      <c r="D405" s="42"/>
      <c r="E405" s="64"/>
      <c r="F405" s="45"/>
      <c r="G405" s="45"/>
      <c r="H405" s="158"/>
      <c r="I405" s="42"/>
      <c r="J405" s="28"/>
      <c r="K405" s="69"/>
      <c r="L405" s="68"/>
      <c r="M405" s="46"/>
      <c r="N405" s="232" t="str">
        <f ca="1">IF(Tabla1[[#This Row],[Fecha de nac]]="","",IF(Tabla1[[#This Row],[Fecha Finalización]] &gt;=TODAY(), DATEDIF(Tabla1[[#This Row],[Fecha de nac]],TODAY(),"y"), ROUNDDOWN((Tabla1[[#This Row],[Fecha Finalización]] -Tabla1[[#This Row],[Fecha de nac]])/365,0)))</f>
        <v/>
      </c>
      <c r="O405" s="163"/>
      <c r="P405" s="34"/>
      <c r="Q405" s="67"/>
      <c r="R405" s="67"/>
      <c r="S405" s="67"/>
      <c r="T405" s="67"/>
      <c r="U405" s="234" t="str">
        <f>IF(F405="","",Tabla1[[#This Row],[Fecha Inicio grupo]]+3*7-7)</f>
        <v/>
      </c>
      <c r="V405" s="235" t="str">
        <f>IF(F405="","",EDATE(Tabla1[[#This Row],[Fecha Inicio grupo]],3))</f>
        <v/>
      </c>
      <c r="W405" s="29"/>
      <c r="X405" s="29"/>
      <c r="Y405" s="72"/>
      <c r="Z405" s="72"/>
      <c r="AA405" s="72"/>
      <c r="AB405" s="72"/>
      <c r="AC405" s="72"/>
      <c r="AD405" s="72"/>
      <c r="AE405" s="72"/>
      <c r="AF405" s="72"/>
      <c r="AG405" s="72"/>
      <c r="AH405" s="72"/>
      <c r="AI405" s="72"/>
      <c r="AJ405" s="72"/>
      <c r="AK405" s="72"/>
      <c r="AL405" s="72"/>
      <c r="AM405" s="72"/>
      <c r="AN405" s="72"/>
      <c r="AO405" s="139"/>
      <c r="AP405" s="236" t="str">
        <f>IF(F405="","",IFERROR(VLOOKUP(SUBSTITUTE(SUBSTITUTE(Tabla1[[#This Row],[Uso Sistemas]],"T","P"),"N","F"),Parámetros!$M$2:$N$17,2,0),"Completar hasta 3ra sem. para evaluar a Probacionista"))</f>
        <v/>
      </c>
      <c r="AQ405" s="39"/>
      <c r="AR405" s="39"/>
      <c r="AS405" s="39"/>
      <c r="AT405" s="28"/>
      <c r="AU405" s="55"/>
      <c r="AV405" s="55"/>
      <c r="AW405" s="55"/>
      <c r="AX405" s="238" t="str">
        <f>IF(V405="","",EOMONTH(EDATE(Tabla1[[#This Row],[Fecha Finalización]],2),0))</f>
        <v/>
      </c>
      <c r="AY405" s="39"/>
      <c r="AZ405" s="239" t="str">
        <f>IF(V405="","",EOMONTH(EDATE(Tabla1[[#This Row],[Fecha Finalización]],3),0))</f>
        <v/>
      </c>
      <c r="BA405" s="39"/>
      <c r="BB405" s="39"/>
      <c r="BC405" s="229"/>
      <c r="BD405" s="227" t="str">
        <f>IF(F405="","",Tabla1[[#This Row],[sem 01]]&amp;Tabla1[[#This Row],[sem 02]]&amp;Tabla1[[#This Row],[sem 03]])</f>
        <v/>
      </c>
      <c r="BE405" s="228" t="str">
        <f>IF(TRIM(F405)="","",$B$1&amp;"-"&amp;SUBSTITUTE(Tabla1[[#This Row],[Mes Inscrito]]," ","")&amp;"-"&amp;SUBSTITUTE(Tabla1[[#This Row],[Dia de clases Inscrito]]," ","")&amp;"-"&amp;SUBSTITUTE(Tabla1[[#This Row],[Horario Inscrito]]," ","")&amp;"-"&amp;Tabla1[[#This Row],[Fecha Inicio grupo]])</f>
        <v/>
      </c>
      <c r="BF405" s="241" t="str">
        <f>IF(F405="","",Tabla1[[#This Row],[Curso]])</f>
        <v/>
      </c>
      <c r="BG405" s="242" t="str">
        <f>+IF(TRIM(F405)="","",$B$1&amp;"-"&amp;TRIM(Tabla1[[#This Row],[Mes Inscrito]])&amp;"-"&amp;TRIM(Tabla1[[#This Row],[Dia de clases Inscrito]])&amp;"-"&amp;TRIM(Tabla1[[#This Row],[Horario Inscrito]])&amp;"-"&amp;TRIM(Tabla1[[#This Row],[Fecha Inicio grupo]])&amp;"-"&amp;TRIM(Tabla1[[#This Row],[Tipo Incrito]]))</f>
        <v/>
      </c>
      <c r="BH405" s="299" t="str">
        <f>IF(F405="","",OR(IFERROR(SEARCH("CG",Tabla1[[#This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5" s="300" t="str">
        <f>IF(F405&lt;&gt;"",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5" s="300" t="str">
        <f>IF(F405&lt;&gt;"",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5" s="300" t="str">
        <f>IF(Tabla1[[#This Row],[Fecha Inicio grupo]]="","",IFERROR(VLOOKUP(Tabla1[[#This Row],[Mes de Alta como miembro]],Parámetros!$AM$2:$AN$16,2,0),"01/01/1900"))</f>
        <v/>
      </c>
    </row>
    <row r="406" spans="1:63" ht="14.45">
      <c r="A406" s="68">
        <v>399</v>
      </c>
      <c r="B406" s="29"/>
      <c r="C406" s="34"/>
      <c r="D406" s="42"/>
      <c r="E406" s="64"/>
      <c r="F406" s="45"/>
      <c r="G406" s="45"/>
      <c r="H406" s="158"/>
      <c r="I406" s="42"/>
      <c r="J406" s="28"/>
      <c r="K406" s="69"/>
      <c r="L406" s="68"/>
      <c r="M406" s="46"/>
      <c r="N406" s="232" t="str">
        <f ca="1">IF(Tabla1[[#This Row],[Fecha de nac]]="","",IF(Tabla1[[#This Row],[Fecha Finalización]] &gt;=TODAY(), DATEDIF(Tabla1[[#This Row],[Fecha de nac]],TODAY(),"y"), ROUNDDOWN((Tabla1[[#This Row],[Fecha Finalización]] -Tabla1[[#This Row],[Fecha de nac]])/365,0)))</f>
        <v/>
      </c>
      <c r="O406" s="163"/>
      <c r="P406" s="34"/>
      <c r="Q406" s="67"/>
      <c r="R406" s="67"/>
      <c r="S406" s="67"/>
      <c r="T406" s="67"/>
      <c r="U406" s="234" t="str">
        <f>IF(F406="","",Tabla1[[#This Row],[Fecha Inicio grupo]]+3*7-7)</f>
        <v/>
      </c>
      <c r="V406" s="235" t="str">
        <f>IF(F406="","",EDATE(Tabla1[[#This Row],[Fecha Inicio grupo]],3))</f>
        <v/>
      </c>
      <c r="W406" s="29"/>
      <c r="X406" s="29"/>
      <c r="Y406" s="72"/>
      <c r="Z406" s="72"/>
      <c r="AA406" s="72"/>
      <c r="AB406" s="72"/>
      <c r="AC406" s="72"/>
      <c r="AD406" s="72"/>
      <c r="AE406" s="72"/>
      <c r="AF406" s="72"/>
      <c r="AG406" s="72"/>
      <c r="AH406" s="72"/>
      <c r="AI406" s="72"/>
      <c r="AJ406" s="72"/>
      <c r="AK406" s="72"/>
      <c r="AL406" s="72"/>
      <c r="AM406" s="72"/>
      <c r="AN406" s="72"/>
      <c r="AO406" s="139"/>
      <c r="AP406" s="236" t="str">
        <f>IF(F406="","",IFERROR(VLOOKUP(SUBSTITUTE(SUBSTITUTE(Tabla1[[#This Row],[Uso Sistemas]],"T","P"),"N","F"),Parámetros!$M$2:$N$17,2,0),"Completar hasta 3ra sem. para evaluar a Probacionista"))</f>
        <v/>
      </c>
      <c r="AQ406" s="39"/>
      <c r="AR406" s="39"/>
      <c r="AS406" s="39"/>
      <c r="AT406" s="28"/>
      <c r="AU406" s="55"/>
      <c r="AV406" s="55"/>
      <c r="AW406" s="55"/>
      <c r="AX406" s="238" t="str">
        <f>IF(V406="","",EOMONTH(EDATE(Tabla1[[#This Row],[Fecha Finalización]],2),0))</f>
        <v/>
      </c>
      <c r="AY406" s="39"/>
      <c r="AZ406" s="239" t="str">
        <f>IF(V406="","",EOMONTH(EDATE(Tabla1[[#This Row],[Fecha Finalización]],3),0))</f>
        <v/>
      </c>
      <c r="BA406" s="39"/>
      <c r="BB406" s="39"/>
      <c r="BC406" s="229"/>
      <c r="BD406" s="227" t="str">
        <f>IF(F406="","",Tabla1[[#This Row],[sem 01]]&amp;Tabla1[[#This Row],[sem 02]]&amp;Tabla1[[#This Row],[sem 03]])</f>
        <v/>
      </c>
      <c r="BE406" s="228" t="str">
        <f>IF(TRIM(F406)="","",$B$1&amp;"-"&amp;SUBSTITUTE(Tabla1[[#This Row],[Mes Inscrito]]," ","")&amp;"-"&amp;SUBSTITUTE(Tabla1[[#This Row],[Dia de clases Inscrito]]," ","")&amp;"-"&amp;SUBSTITUTE(Tabla1[[#This Row],[Horario Inscrito]]," ","")&amp;"-"&amp;Tabla1[[#This Row],[Fecha Inicio grupo]])</f>
        <v/>
      </c>
      <c r="BF406" s="241" t="str">
        <f>IF(F406="","",Tabla1[[#This Row],[Curso]])</f>
        <v/>
      </c>
      <c r="BG406" s="242" t="str">
        <f>+IF(TRIM(F406)="","",$B$1&amp;"-"&amp;TRIM(Tabla1[[#This Row],[Mes Inscrito]])&amp;"-"&amp;TRIM(Tabla1[[#This Row],[Dia de clases Inscrito]])&amp;"-"&amp;TRIM(Tabla1[[#This Row],[Horario Inscrito]])&amp;"-"&amp;TRIM(Tabla1[[#This Row],[Fecha Inicio grupo]])&amp;"-"&amp;TRIM(Tabla1[[#This Row],[Tipo Incrito]]))</f>
        <v/>
      </c>
      <c r="BH406" s="299" t="str">
        <f>IF(F406="","",OR(IFERROR(SEARCH("CG",Tabla1[[#This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6" s="300" t="str">
        <f>IF(F406&lt;&gt;"",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6" s="300" t="str">
        <f>IF(F406&lt;&gt;"",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6" s="300" t="str">
        <f>IF(Tabla1[[#This Row],[Fecha Inicio grupo]]="","",IFERROR(VLOOKUP(Tabla1[[#This Row],[Mes de Alta como miembro]],Parámetros!$AM$2:$AN$16,2,0),"01/01/1900"))</f>
        <v/>
      </c>
    </row>
    <row r="407" spans="1:63" ht="14.45">
      <c r="A407" s="68">
        <v>400</v>
      </c>
      <c r="B407" s="29"/>
      <c r="C407" s="34"/>
      <c r="D407" s="42"/>
      <c r="E407" s="64"/>
      <c r="F407" s="45"/>
      <c r="G407" s="45"/>
      <c r="H407" s="158"/>
      <c r="I407" s="42"/>
      <c r="J407" s="28"/>
      <c r="K407" s="69"/>
      <c r="L407" s="68"/>
      <c r="M407" s="46"/>
      <c r="N407" s="232" t="str">
        <f ca="1">IF(Tabla1[[#This Row],[Fecha de nac]]="","",IF(Tabla1[[#This Row],[Fecha Finalización]] &gt;=TODAY(), DATEDIF(Tabla1[[#This Row],[Fecha de nac]],TODAY(),"y"), ROUNDDOWN((Tabla1[[#This Row],[Fecha Finalización]] -Tabla1[[#This Row],[Fecha de nac]])/365,0)))</f>
        <v/>
      </c>
      <c r="O407" s="163"/>
      <c r="P407" s="34"/>
      <c r="Q407" s="67"/>
      <c r="R407" s="67"/>
      <c r="S407" s="67"/>
      <c r="T407" s="67"/>
      <c r="U407" s="234" t="str">
        <f>IF(F407="","",Tabla1[[#This Row],[Fecha Inicio grupo]]+3*7-7)</f>
        <v/>
      </c>
      <c r="V407" s="235" t="str">
        <f>IF(F407="","",EDATE(Tabla1[[#This Row],[Fecha Inicio grupo]],3))</f>
        <v/>
      </c>
      <c r="W407" s="29"/>
      <c r="X407" s="29"/>
      <c r="Y407" s="72"/>
      <c r="Z407" s="72"/>
      <c r="AA407" s="72"/>
      <c r="AB407" s="72"/>
      <c r="AC407" s="72"/>
      <c r="AD407" s="72"/>
      <c r="AE407" s="72"/>
      <c r="AF407" s="72"/>
      <c r="AG407" s="72"/>
      <c r="AH407" s="72"/>
      <c r="AI407" s="72"/>
      <c r="AJ407" s="72"/>
      <c r="AK407" s="72"/>
      <c r="AL407" s="72"/>
      <c r="AM407" s="72"/>
      <c r="AN407" s="72"/>
      <c r="AO407" s="139"/>
      <c r="AP407" s="236" t="str">
        <f>IF(F407="","",IFERROR(VLOOKUP(SUBSTITUTE(SUBSTITUTE(Tabla1[[#This Row],[Uso Sistemas]],"T","P"),"N","F"),Parámetros!$M$2:$N$17,2,0),"Completar hasta 3ra sem. para evaluar a Probacionista"))</f>
        <v/>
      </c>
      <c r="AQ407" s="39"/>
      <c r="AR407" s="39"/>
      <c r="AS407" s="39"/>
      <c r="AT407" s="28"/>
      <c r="AU407" s="55"/>
      <c r="AV407" s="55"/>
      <c r="AW407" s="55"/>
      <c r="AX407" s="238" t="str">
        <f>IF(V407="","",EOMONTH(EDATE(Tabla1[[#This Row],[Fecha Finalización]],2),0))</f>
        <v/>
      </c>
      <c r="AY407" s="39"/>
      <c r="AZ407" s="239" t="str">
        <f>IF(V407="","",EOMONTH(EDATE(Tabla1[[#This Row],[Fecha Finalización]],3),0))</f>
        <v/>
      </c>
      <c r="BA407" s="39"/>
      <c r="BB407" s="39"/>
      <c r="BC407" s="229"/>
      <c r="BD407" s="227" t="str">
        <f>IF(F407="","",Tabla1[[#This Row],[sem 01]]&amp;Tabla1[[#This Row],[sem 02]]&amp;Tabla1[[#This Row],[sem 03]])</f>
        <v/>
      </c>
      <c r="BE407" s="228" t="str">
        <f>IF(TRIM(F407)="","",$B$1&amp;"-"&amp;SUBSTITUTE(Tabla1[[#This Row],[Mes Inscrito]]," ","")&amp;"-"&amp;SUBSTITUTE(Tabla1[[#This Row],[Dia de clases Inscrito]]," ","")&amp;"-"&amp;SUBSTITUTE(Tabla1[[#This Row],[Horario Inscrito]]," ","")&amp;"-"&amp;Tabla1[[#This Row],[Fecha Inicio grupo]])</f>
        <v/>
      </c>
      <c r="BF407" s="241" t="str">
        <f>IF(F407="","",Tabla1[[#This Row],[Curso]])</f>
        <v/>
      </c>
      <c r="BG407" s="242" t="str">
        <f>+IF(TRIM(F407)="","",$B$1&amp;"-"&amp;TRIM(Tabla1[[#This Row],[Mes Inscrito]])&amp;"-"&amp;TRIM(Tabla1[[#This Row],[Dia de clases Inscrito]])&amp;"-"&amp;TRIM(Tabla1[[#This Row],[Horario Inscrito]])&amp;"-"&amp;TRIM(Tabla1[[#This Row],[Fecha Inicio grupo]])&amp;"-"&amp;TRIM(Tabla1[[#This Row],[Tipo Incrito]]))</f>
        <v/>
      </c>
      <c r="BH407" s="299" t="str">
        <f>IF(F407="","",OR(IFERROR(SEARCH("CG",Tabla1[[#This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7" s="300" t="str">
        <f>IF(F407&lt;&gt;"",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7" s="300" t="str">
        <f>IF(F407&lt;&gt;"",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7" s="300" t="str">
        <f>IF(Tabla1[[#This Row],[Fecha Inicio grupo]]="","",IFERROR(VLOOKUP(Tabla1[[#This Row],[Mes de Alta como miembro]],Parámetros!$AM$2:$AN$16,2,0),"01/01/1900"))</f>
        <v/>
      </c>
    </row>
    <row r="408" spans="1:63" ht="14.45">
      <c r="A408" s="68">
        <v>401</v>
      </c>
      <c r="B408" s="29"/>
      <c r="C408" s="34"/>
      <c r="D408" s="42"/>
      <c r="E408" s="64"/>
      <c r="F408" s="45"/>
      <c r="G408" s="45"/>
      <c r="H408" s="158"/>
      <c r="I408" s="42"/>
      <c r="J408" s="28"/>
      <c r="K408" s="69"/>
      <c r="L408" s="68"/>
      <c r="M408" s="46"/>
      <c r="N408" s="232" t="str">
        <f ca="1">IF(Tabla1[[#This Row],[Fecha de nac]]="","",IF(Tabla1[[#This Row],[Fecha Finalización]] &gt;=TODAY(), DATEDIF(Tabla1[[#This Row],[Fecha de nac]],TODAY(),"y"), ROUNDDOWN((Tabla1[[#This Row],[Fecha Finalización]] -Tabla1[[#This Row],[Fecha de nac]])/365,0)))</f>
        <v/>
      </c>
      <c r="O408" s="163"/>
      <c r="P408" s="34"/>
      <c r="Q408" s="67"/>
      <c r="R408" s="67"/>
      <c r="S408" s="67"/>
      <c r="T408" s="67"/>
      <c r="U408" s="234" t="str">
        <f>IF(F408="","",Tabla1[[#This Row],[Fecha Inicio grupo]]+3*7-7)</f>
        <v/>
      </c>
      <c r="V408" s="235" t="str">
        <f>IF(F408="","",EDATE(Tabla1[[#This Row],[Fecha Inicio grupo]],3))</f>
        <v/>
      </c>
      <c r="W408" s="29"/>
      <c r="X408" s="29"/>
      <c r="Y408" s="72"/>
      <c r="Z408" s="72"/>
      <c r="AA408" s="72"/>
      <c r="AB408" s="72"/>
      <c r="AC408" s="72"/>
      <c r="AD408" s="72"/>
      <c r="AE408" s="72"/>
      <c r="AF408" s="72"/>
      <c r="AG408" s="72"/>
      <c r="AH408" s="72"/>
      <c r="AI408" s="72"/>
      <c r="AJ408" s="72"/>
      <c r="AK408" s="72"/>
      <c r="AL408" s="72"/>
      <c r="AM408" s="72"/>
      <c r="AN408" s="72"/>
      <c r="AO408" s="139"/>
      <c r="AP408" s="236" t="str">
        <f>IF(F408="","",IFERROR(VLOOKUP(SUBSTITUTE(SUBSTITUTE(Tabla1[[#This Row],[Uso Sistemas]],"T","P"),"N","F"),Parámetros!$M$2:$N$17,2,0),"Completar hasta 3ra sem. para evaluar a Probacionista"))</f>
        <v/>
      </c>
      <c r="AQ408" s="39"/>
      <c r="AR408" s="39"/>
      <c r="AS408" s="39"/>
      <c r="AT408" s="28"/>
      <c r="AU408" s="55"/>
      <c r="AV408" s="55"/>
      <c r="AW408" s="55"/>
      <c r="AX408" s="238" t="str">
        <f>IF(V408="","",EOMONTH(EDATE(Tabla1[[#This Row],[Fecha Finalización]],2),0))</f>
        <v/>
      </c>
      <c r="AY408" s="39"/>
      <c r="AZ408" s="239" t="str">
        <f>IF(V408="","",EOMONTH(EDATE(Tabla1[[#This Row],[Fecha Finalización]],3),0))</f>
        <v/>
      </c>
      <c r="BA408" s="39"/>
      <c r="BB408" s="39"/>
      <c r="BC408" s="229"/>
      <c r="BD408" s="227" t="str">
        <f>IF(F408="","",Tabla1[[#This Row],[sem 01]]&amp;Tabla1[[#This Row],[sem 02]]&amp;Tabla1[[#This Row],[sem 03]])</f>
        <v/>
      </c>
      <c r="BE408" s="228" t="str">
        <f>IF(TRIM(F408)="","",$B$1&amp;"-"&amp;SUBSTITUTE(Tabla1[[#This Row],[Mes Inscrito]]," ","")&amp;"-"&amp;SUBSTITUTE(Tabla1[[#This Row],[Dia de clases Inscrito]]," ","")&amp;"-"&amp;SUBSTITUTE(Tabla1[[#This Row],[Horario Inscrito]]," ","")&amp;"-"&amp;Tabla1[[#This Row],[Fecha Inicio grupo]])</f>
        <v/>
      </c>
      <c r="BF408" s="241" t="str">
        <f>IF(F408="","",Tabla1[[#This Row],[Curso]])</f>
        <v/>
      </c>
      <c r="BG408" s="242" t="str">
        <f>+IF(TRIM(F408)="","",$B$1&amp;"-"&amp;TRIM(Tabla1[[#This Row],[Mes Inscrito]])&amp;"-"&amp;TRIM(Tabla1[[#This Row],[Dia de clases Inscrito]])&amp;"-"&amp;TRIM(Tabla1[[#This Row],[Horario Inscrito]])&amp;"-"&amp;TRIM(Tabla1[[#This Row],[Fecha Inicio grupo]])&amp;"-"&amp;TRIM(Tabla1[[#This Row],[Tipo Incrito]]))</f>
        <v/>
      </c>
      <c r="BH408" s="299" t="str">
        <f>IF(F408="","",OR(IFERROR(SEARCH("CG",Tabla1[[#This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8" s="300" t="str">
        <f>IF(F408&lt;&gt;"",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8" s="300" t="str">
        <f>IF(F408&lt;&gt;"",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8" s="300" t="str">
        <f>IF(Tabla1[[#This Row],[Fecha Inicio grupo]]="","",IFERROR(VLOOKUP(Tabla1[[#This Row],[Mes de Alta como miembro]],Parámetros!$AM$2:$AN$16,2,0),"01/01/1900"))</f>
        <v/>
      </c>
    </row>
    <row r="409" spans="1:63" ht="14.45">
      <c r="A409" s="68">
        <v>402</v>
      </c>
      <c r="B409" s="29"/>
      <c r="C409" s="34"/>
      <c r="D409" s="42"/>
      <c r="E409" s="64"/>
      <c r="F409" s="45"/>
      <c r="G409" s="45"/>
      <c r="H409" s="158"/>
      <c r="I409" s="42"/>
      <c r="J409" s="28"/>
      <c r="K409" s="69"/>
      <c r="L409" s="68"/>
      <c r="M409" s="46"/>
      <c r="N409" s="232" t="str">
        <f ca="1">IF(Tabla1[[#This Row],[Fecha de nac]]="","",IF(Tabla1[[#This Row],[Fecha Finalización]] &gt;=TODAY(), DATEDIF(Tabla1[[#This Row],[Fecha de nac]],TODAY(),"y"), ROUNDDOWN((Tabla1[[#This Row],[Fecha Finalización]] -Tabla1[[#This Row],[Fecha de nac]])/365,0)))</f>
        <v/>
      </c>
      <c r="O409" s="163"/>
      <c r="P409" s="34"/>
      <c r="Q409" s="67"/>
      <c r="R409" s="67"/>
      <c r="S409" s="67"/>
      <c r="T409" s="67"/>
      <c r="U409" s="234" t="str">
        <f>IF(F409="","",Tabla1[[#This Row],[Fecha Inicio grupo]]+3*7-7)</f>
        <v/>
      </c>
      <c r="V409" s="235" t="str">
        <f>IF(F409="","",EDATE(Tabla1[[#This Row],[Fecha Inicio grupo]],3))</f>
        <v/>
      </c>
      <c r="W409" s="29"/>
      <c r="X409" s="29"/>
      <c r="Y409" s="72"/>
      <c r="Z409" s="72"/>
      <c r="AA409" s="72"/>
      <c r="AB409" s="72"/>
      <c r="AC409" s="72"/>
      <c r="AD409" s="72"/>
      <c r="AE409" s="72"/>
      <c r="AF409" s="72"/>
      <c r="AG409" s="72"/>
      <c r="AH409" s="72"/>
      <c r="AI409" s="72"/>
      <c r="AJ409" s="72"/>
      <c r="AK409" s="72"/>
      <c r="AL409" s="72"/>
      <c r="AM409" s="72"/>
      <c r="AN409" s="72"/>
      <c r="AO409" s="139"/>
      <c r="AP409" s="236" t="str">
        <f>IF(F409="","",IFERROR(VLOOKUP(SUBSTITUTE(SUBSTITUTE(Tabla1[[#This Row],[Uso Sistemas]],"T","P"),"N","F"),Parámetros!$M$2:$N$17,2,0),"Completar hasta 3ra sem. para evaluar a Probacionista"))</f>
        <v/>
      </c>
      <c r="AQ409" s="39"/>
      <c r="AR409" s="39"/>
      <c r="AS409" s="39"/>
      <c r="AT409" s="28"/>
      <c r="AU409" s="55"/>
      <c r="AV409" s="55"/>
      <c r="AW409" s="55"/>
      <c r="AX409" s="238" t="str">
        <f>IF(V409="","",EOMONTH(EDATE(Tabla1[[#This Row],[Fecha Finalización]],2),0))</f>
        <v/>
      </c>
      <c r="AY409" s="39"/>
      <c r="AZ409" s="239" t="str">
        <f>IF(V409="","",EOMONTH(EDATE(Tabla1[[#This Row],[Fecha Finalización]],3),0))</f>
        <v/>
      </c>
      <c r="BA409" s="39"/>
      <c r="BB409" s="39"/>
      <c r="BC409" s="229"/>
      <c r="BD409" s="227" t="str">
        <f>IF(F409="","",Tabla1[[#This Row],[sem 01]]&amp;Tabla1[[#This Row],[sem 02]]&amp;Tabla1[[#This Row],[sem 03]])</f>
        <v/>
      </c>
      <c r="BE409" s="228" t="str">
        <f>IF(TRIM(F409)="","",$B$1&amp;"-"&amp;SUBSTITUTE(Tabla1[[#This Row],[Mes Inscrito]]," ","")&amp;"-"&amp;SUBSTITUTE(Tabla1[[#This Row],[Dia de clases Inscrito]]," ","")&amp;"-"&amp;SUBSTITUTE(Tabla1[[#This Row],[Horario Inscrito]]," ","")&amp;"-"&amp;Tabla1[[#This Row],[Fecha Inicio grupo]])</f>
        <v/>
      </c>
      <c r="BF409" s="241" t="str">
        <f>IF(F409="","",Tabla1[[#This Row],[Curso]])</f>
        <v/>
      </c>
      <c r="BG409" s="242" t="str">
        <f>+IF(TRIM(F409)="","",$B$1&amp;"-"&amp;TRIM(Tabla1[[#This Row],[Mes Inscrito]])&amp;"-"&amp;TRIM(Tabla1[[#This Row],[Dia de clases Inscrito]])&amp;"-"&amp;TRIM(Tabla1[[#This Row],[Horario Inscrito]])&amp;"-"&amp;TRIM(Tabla1[[#This Row],[Fecha Inicio grupo]])&amp;"-"&amp;TRIM(Tabla1[[#This Row],[Tipo Incrito]]))</f>
        <v/>
      </c>
      <c r="BH409" s="299" t="str">
        <f>IF(F409="","",OR(IFERROR(SEARCH("CG",Tabla1[[#This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9" s="300" t="str">
        <f>IF(F409&lt;&gt;"",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9" s="300" t="str">
        <f>IF(F409&lt;&gt;"",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9" s="300" t="str">
        <f>IF(Tabla1[[#This Row],[Fecha Inicio grupo]]="","",IFERROR(VLOOKUP(Tabla1[[#This Row],[Mes de Alta como miembro]],Parámetros!$AM$2:$AN$16,2,0),"01/01/1900"))</f>
        <v/>
      </c>
    </row>
    <row r="410" spans="1:63" ht="14.45">
      <c r="A410" s="68">
        <v>403</v>
      </c>
      <c r="B410" s="29"/>
      <c r="C410" s="34"/>
      <c r="D410" s="42"/>
      <c r="E410" s="64"/>
      <c r="F410" s="45"/>
      <c r="G410" s="45"/>
      <c r="H410" s="158"/>
      <c r="I410" s="42"/>
      <c r="J410" s="28"/>
      <c r="K410" s="69"/>
      <c r="L410" s="68"/>
      <c r="M410" s="46"/>
      <c r="N410" s="232" t="str">
        <f ca="1">IF(Tabla1[[#This Row],[Fecha de nac]]="","",IF(Tabla1[[#This Row],[Fecha Finalización]] &gt;=TODAY(), DATEDIF(Tabla1[[#This Row],[Fecha de nac]],TODAY(),"y"), ROUNDDOWN((Tabla1[[#This Row],[Fecha Finalización]] -Tabla1[[#This Row],[Fecha de nac]])/365,0)))</f>
        <v/>
      </c>
      <c r="O410" s="163"/>
      <c r="P410" s="34"/>
      <c r="Q410" s="67"/>
      <c r="R410" s="67"/>
      <c r="S410" s="67"/>
      <c r="T410" s="67"/>
      <c r="U410" s="234" t="str">
        <f>IF(F410="","",Tabla1[[#This Row],[Fecha Inicio grupo]]+3*7-7)</f>
        <v/>
      </c>
      <c r="V410" s="235" t="str">
        <f>IF(F410="","",EDATE(Tabla1[[#This Row],[Fecha Inicio grupo]],3))</f>
        <v/>
      </c>
      <c r="W410" s="29"/>
      <c r="X410" s="29"/>
      <c r="Y410" s="72"/>
      <c r="Z410" s="72"/>
      <c r="AA410" s="72"/>
      <c r="AB410" s="72"/>
      <c r="AC410" s="72"/>
      <c r="AD410" s="72"/>
      <c r="AE410" s="72"/>
      <c r="AF410" s="72"/>
      <c r="AG410" s="72"/>
      <c r="AH410" s="72"/>
      <c r="AI410" s="72"/>
      <c r="AJ410" s="72"/>
      <c r="AK410" s="72"/>
      <c r="AL410" s="72"/>
      <c r="AM410" s="72"/>
      <c r="AN410" s="72"/>
      <c r="AO410" s="139"/>
      <c r="AP410" s="236" t="str">
        <f>IF(F410="","",IFERROR(VLOOKUP(SUBSTITUTE(SUBSTITUTE(Tabla1[[#This Row],[Uso Sistemas]],"T","P"),"N","F"),Parámetros!$M$2:$N$17,2,0),"Completar hasta 3ra sem. para evaluar a Probacionista"))</f>
        <v/>
      </c>
      <c r="AQ410" s="39"/>
      <c r="AR410" s="39"/>
      <c r="AS410" s="39"/>
      <c r="AT410" s="28"/>
      <c r="AU410" s="55"/>
      <c r="AV410" s="55"/>
      <c r="AW410" s="55"/>
      <c r="AX410" s="238" t="str">
        <f>IF(V410="","",EOMONTH(EDATE(Tabla1[[#This Row],[Fecha Finalización]],2),0))</f>
        <v/>
      </c>
      <c r="AY410" s="39"/>
      <c r="AZ410" s="239" t="str">
        <f>IF(V410="","",EOMONTH(EDATE(Tabla1[[#This Row],[Fecha Finalización]],3),0))</f>
        <v/>
      </c>
      <c r="BA410" s="39"/>
      <c r="BB410" s="39"/>
      <c r="BC410" s="229"/>
      <c r="BD410" s="227" t="str">
        <f>IF(F410="","",Tabla1[[#This Row],[sem 01]]&amp;Tabla1[[#This Row],[sem 02]]&amp;Tabla1[[#This Row],[sem 03]])</f>
        <v/>
      </c>
      <c r="BE410" s="228" t="str">
        <f>IF(TRIM(F410)="","",$B$1&amp;"-"&amp;SUBSTITUTE(Tabla1[[#This Row],[Mes Inscrito]]," ","")&amp;"-"&amp;SUBSTITUTE(Tabla1[[#This Row],[Dia de clases Inscrito]]," ","")&amp;"-"&amp;SUBSTITUTE(Tabla1[[#This Row],[Horario Inscrito]]," ","")&amp;"-"&amp;Tabla1[[#This Row],[Fecha Inicio grupo]])</f>
        <v/>
      </c>
      <c r="BF410" s="241" t="str">
        <f>IF(F410="","",Tabla1[[#This Row],[Curso]])</f>
        <v/>
      </c>
      <c r="BG410" s="242" t="str">
        <f>+IF(TRIM(F410)="","",$B$1&amp;"-"&amp;TRIM(Tabla1[[#This Row],[Mes Inscrito]])&amp;"-"&amp;TRIM(Tabla1[[#This Row],[Dia de clases Inscrito]])&amp;"-"&amp;TRIM(Tabla1[[#This Row],[Horario Inscrito]])&amp;"-"&amp;TRIM(Tabla1[[#This Row],[Fecha Inicio grupo]])&amp;"-"&amp;TRIM(Tabla1[[#This Row],[Tipo Incrito]]))</f>
        <v/>
      </c>
      <c r="BH410" s="299" t="str">
        <f>IF(F410="","",OR(IFERROR(SEARCH("CG",Tabla1[[#This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0" s="300" t="str">
        <f>IF(F410&lt;&gt;"",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0" s="300" t="str">
        <f>IF(F410&lt;&gt;"",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0" s="300" t="str">
        <f>IF(Tabla1[[#This Row],[Fecha Inicio grupo]]="","",IFERROR(VLOOKUP(Tabla1[[#This Row],[Mes de Alta como miembro]],Parámetros!$AM$2:$AN$16,2,0),"01/01/1900"))</f>
        <v/>
      </c>
    </row>
    <row r="411" spans="1:63" ht="14.45">
      <c r="A411" s="68">
        <v>404</v>
      </c>
      <c r="B411" s="29"/>
      <c r="C411" s="34"/>
      <c r="D411" s="42"/>
      <c r="E411" s="64"/>
      <c r="F411" s="45"/>
      <c r="G411" s="45"/>
      <c r="H411" s="158"/>
      <c r="I411" s="42"/>
      <c r="J411" s="28"/>
      <c r="K411" s="69"/>
      <c r="L411" s="68"/>
      <c r="M411" s="46"/>
      <c r="N411" s="232" t="str">
        <f ca="1">IF(Tabla1[[#This Row],[Fecha de nac]]="","",IF(Tabla1[[#This Row],[Fecha Finalización]] &gt;=TODAY(), DATEDIF(Tabla1[[#This Row],[Fecha de nac]],TODAY(),"y"), ROUNDDOWN((Tabla1[[#This Row],[Fecha Finalización]] -Tabla1[[#This Row],[Fecha de nac]])/365,0)))</f>
        <v/>
      </c>
      <c r="O411" s="163"/>
      <c r="P411" s="34"/>
      <c r="Q411" s="67"/>
      <c r="R411" s="67"/>
      <c r="S411" s="67"/>
      <c r="T411" s="67"/>
      <c r="U411" s="234" t="str">
        <f>IF(F411="","",Tabla1[[#This Row],[Fecha Inicio grupo]]+3*7-7)</f>
        <v/>
      </c>
      <c r="V411" s="235" t="str">
        <f>IF(F411="","",EDATE(Tabla1[[#This Row],[Fecha Inicio grupo]],3))</f>
        <v/>
      </c>
      <c r="W411" s="29"/>
      <c r="X411" s="29"/>
      <c r="Y411" s="72"/>
      <c r="Z411" s="72"/>
      <c r="AA411" s="72"/>
      <c r="AB411" s="72"/>
      <c r="AC411" s="72"/>
      <c r="AD411" s="72"/>
      <c r="AE411" s="72"/>
      <c r="AF411" s="72"/>
      <c r="AG411" s="72"/>
      <c r="AH411" s="72"/>
      <c r="AI411" s="72"/>
      <c r="AJ411" s="72"/>
      <c r="AK411" s="72"/>
      <c r="AL411" s="72"/>
      <c r="AM411" s="72"/>
      <c r="AN411" s="72"/>
      <c r="AO411" s="139"/>
      <c r="AP411" s="236" t="str">
        <f>IF(F411="","",IFERROR(VLOOKUP(SUBSTITUTE(SUBSTITUTE(Tabla1[[#This Row],[Uso Sistemas]],"T","P"),"N","F"),Parámetros!$M$2:$N$17,2,0),"Completar hasta 3ra sem. para evaluar a Probacionista"))</f>
        <v/>
      </c>
      <c r="AQ411" s="39"/>
      <c r="AR411" s="39"/>
      <c r="AS411" s="39"/>
      <c r="AT411" s="28"/>
      <c r="AU411" s="55"/>
      <c r="AV411" s="55"/>
      <c r="AW411" s="55"/>
      <c r="AX411" s="238" t="str">
        <f>IF(V411="","",EOMONTH(EDATE(Tabla1[[#This Row],[Fecha Finalización]],2),0))</f>
        <v/>
      </c>
      <c r="AY411" s="39"/>
      <c r="AZ411" s="239" t="str">
        <f>IF(V411="","",EOMONTH(EDATE(Tabla1[[#This Row],[Fecha Finalización]],3),0))</f>
        <v/>
      </c>
      <c r="BA411" s="39"/>
      <c r="BB411" s="39"/>
      <c r="BC411" s="229"/>
      <c r="BD411" s="227" t="str">
        <f>IF(F411="","",Tabla1[[#This Row],[sem 01]]&amp;Tabla1[[#This Row],[sem 02]]&amp;Tabla1[[#This Row],[sem 03]])</f>
        <v/>
      </c>
      <c r="BE411" s="228" t="str">
        <f>IF(TRIM(F411)="","",$B$1&amp;"-"&amp;SUBSTITUTE(Tabla1[[#This Row],[Mes Inscrito]]," ","")&amp;"-"&amp;SUBSTITUTE(Tabla1[[#This Row],[Dia de clases Inscrito]]," ","")&amp;"-"&amp;SUBSTITUTE(Tabla1[[#This Row],[Horario Inscrito]]," ","")&amp;"-"&amp;Tabla1[[#This Row],[Fecha Inicio grupo]])</f>
        <v/>
      </c>
      <c r="BF411" s="241" t="str">
        <f>IF(F411="","",Tabla1[[#This Row],[Curso]])</f>
        <v/>
      </c>
      <c r="BG411" s="242" t="str">
        <f>+IF(TRIM(F411)="","",$B$1&amp;"-"&amp;TRIM(Tabla1[[#This Row],[Mes Inscrito]])&amp;"-"&amp;TRIM(Tabla1[[#This Row],[Dia de clases Inscrito]])&amp;"-"&amp;TRIM(Tabla1[[#This Row],[Horario Inscrito]])&amp;"-"&amp;TRIM(Tabla1[[#This Row],[Fecha Inicio grupo]])&amp;"-"&amp;TRIM(Tabla1[[#This Row],[Tipo Incrito]]))</f>
        <v/>
      </c>
      <c r="BH411" s="299" t="str">
        <f>IF(F411="","",OR(IFERROR(SEARCH("CG",Tabla1[[#This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1" s="300" t="str">
        <f>IF(F411&lt;&gt;"",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1" s="300" t="str">
        <f>IF(F411&lt;&gt;"",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1" s="300" t="str">
        <f>IF(Tabla1[[#This Row],[Fecha Inicio grupo]]="","",IFERROR(VLOOKUP(Tabla1[[#This Row],[Mes de Alta como miembro]],Parámetros!$AM$2:$AN$16,2,0),"01/01/1900"))</f>
        <v/>
      </c>
    </row>
    <row r="412" spans="1:63" ht="14.45">
      <c r="A412" s="68">
        <v>405</v>
      </c>
      <c r="B412" s="29"/>
      <c r="C412" s="34"/>
      <c r="D412" s="42"/>
      <c r="E412" s="64"/>
      <c r="F412" s="45"/>
      <c r="G412" s="45"/>
      <c r="H412" s="158"/>
      <c r="I412" s="42"/>
      <c r="J412" s="28"/>
      <c r="K412" s="69"/>
      <c r="L412" s="68"/>
      <c r="M412" s="46"/>
      <c r="N412" s="232" t="str">
        <f ca="1">IF(Tabla1[[#This Row],[Fecha de nac]]="","",IF(Tabla1[[#This Row],[Fecha Finalización]] &gt;=TODAY(), DATEDIF(Tabla1[[#This Row],[Fecha de nac]],TODAY(),"y"), ROUNDDOWN((Tabla1[[#This Row],[Fecha Finalización]] -Tabla1[[#This Row],[Fecha de nac]])/365,0)))</f>
        <v/>
      </c>
      <c r="O412" s="163"/>
      <c r="P412" s="34"/>
      <c r="Q412" s="67"/>
      <c r="R412" s="67"/>
      <c r="S412" s="67"/>
      <c r="T412" s="67"/>
      <c r="U412" s="234" t="str">
        <f>IF(F412="","",Tabla1[[#This Row],[Fecha Inicio grupo]]+3*7-7)</f>
        <v/>
      </c>
      <c r="V412" s="235" t="str">
        <f>IF(F412="","",EDATE(Tabla1[[#This Row],[Fecha Inicio grupo]],3))</f>
        <v/>
      </c>
      <c r="W412" s="29"/>
      <c r="X412" s="29"/>
      <c r="Y412" s="72"/>
      <c r="Z412" s="72"/>
      <c r="AA412" s="72"/>
      <c r="AB412" s="72"/>
      <c r="AC412" s="72"/>
      <c r="AD412" s="72"/>
      <c r="AE412" s="72"/>
      <c r="AF412" s="72"/>
      <c r="AG412" s="72"/>
      <c r="AH412" s="72"/>
      <c r="AI412" s="72"/>
      <c r="AJ412" s="72"/>
      <c r="AK412" s="72"/>
      <c r="AL412" s="72"/>
      <c r="AM412" s="72"/>
      <c r="AN412" s="72"/>
      <c r="AO412" s="139"/>
      <c r="AP412" s="236" t="str">
        <f>IF(F412="","",IFERROR(VLOOKUP(SUBSTITUTE(SUBSTITUTE(Tabla1[[#This Row],[Uso Sistemas]],"T","P"),"N","F"),Parámetros!$M$2:$N$17,2,0),"Completar hasta 3ra sem. para evaluar a Probacionista"))</f>
        <v/>
      </c>
      <c r="AQ412" s="39"/>
      <c r="AR412" s="39"/>
      <c r="AS412" s="39"/>
      <c r="AT412" s="28"/>
      <c r="AU412" s="55"/>
      <c r="AV412" s="55"/>
      <c r="AW412" s="55"/>
      <c r="AX412" s="238" t="str">
        <f>IF(V412="","",EOMONTH(EDATE(Tabla1[[#This Row],[Fecha Finalización]],2),0))</f>
        <v/>
      </c>
      <c r="AY412" s="39"/>
      <c r="AZ412" s="239" t="str">
        <f>IF(V412="","",EOMONTH(EDATE(Tabla1[[#This Row],[Fecha Finalización]],3),0))</f>
        <v/>
      </c>
      <c r="BA412" s="39"/>
      <c r="BB412" s="39"/>
      <c r="BC412" s="229"/>
      <c r="BD412" s="227" t="str">
        <f>IF(F412="","",Tabla1[[#This Row],[sem 01]]&amp;Tabla1[[#This Row],[sem 02]]&amp;Tabla1[[#This Row],[sem 03]])</f>
        <v/>
      </c>
      <c r="BE412" s="228" t="str">
        <f>IF(TRIM(F412)="","",$B$1&amp;"-"&amp;SUBSTITUTE(Tabla1[[#This Row],[Mes Inscrito]]," ","")&amp;"-"&amp;SUBSTITUTE(Tabla1[[#This Row],[Dia de clases Inscrito]]," ","")&amp;"-"&amp;SUBSTITUTE(Tabla1[[#This Row],[Horario Inscrito]]," ","")&amp;"-"&amp;Tabla1[[#This Row],[Fecha Inicio grupo]])</f>
        <v/>
      </c>
      <c r="BF412" s="241" t="str">
        <f>IF(F412="","",Tabla1[[#This Row],[Curso]])</f>
        <v/>
      </c>
      <c r="BG412" s="242" t="str">
        <f>+IF(TRIM(F412)="","",$B$1&amp;"-"&amp;TRIM(Tabla1[[#This Row],[Mes Inscrito]])&amp;"-"&amp;TRIM(Tabla1[[#This Row],[Dia de clases Inscrito]])&amp;"-"&amp;TRIM(Tabla1[[#This Row],[Horario Inscrito]])&amp;"-"&amp;TRIM(Tabla1[[#This Row],[Fecha Inicio grupo]])&amp;"-"&amp;TRIM(Tabla1[[#This Row],[Tipo Incrito]]))</f>
        <v/>
      </c>
      <c r="BH412" s="299" t="str">
        <f>IF(F412="","",OR(IFERROR(SEARCH("CG",Tabla1[[#This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2" s="300" t="str">
        <f>IF(F412&lt;&gt;"",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2" s="300" t="str">
        <f>IF(F412&lt;&gt;"",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2" s="300" t="str">
        <f>IF(Tabla1[[#This Row],[Fecha Inicio grupo]]="","",IFERROR(VLOOKUP(Tabla1[[#This Row],[Mes de Alta como miembro]],Parámetros!$AM$2:$AN$16,2,0),"01/01/1900"))</f>
        <v/>
      </c>
    </row>
    <row r="413" spans="1:63" ht="14.45">
      <c r="A413" s="68">
        <v>406</v>
      </c>
      <c r="B413" s="29"/>
      <c r="C413" s="34"/>
      <c r="D413" s="42"/>
      <c r="E413" s="64"/>
      <c r="F413" s="45"/>
      <c r="G413" s="45"/>
      <c r="H413" s="158"/>
      <c r="I413" s="42"/>
      <c r="J413" s="28"/>
      <c r="K413" s="69"/>
      <c r="L413" s="68"/>
      <c r="M413" s="46"/>
      <c r="N413" s="232" t="str">
        <f ca="1">IF(Tabla1[[#This Row],[Fecha de nac]]="","",IF(Tabla1[[#This Row],[Fecha Finalización]] &gt;=TODAY(), DATEDIF(Tabla1[[#This Row],[Fecha de nac]],TODAY(),"y"), ROUNDDOWN((Tabla1[[#This Row],[Fecha Finalización]] -Tabla1[[#This Row],[Fecha de nac]])/365,0)))</f>
        <v/>
      </c>
      <c r="O413" s="163"/>
      <c r="P413" s="34"/>
      <c r="Q413" s="67"/>
      <c r="R413" s="67"/>
      <c r="S413" s="67"/>
      <c r="T413" s="67"/>
      <c r="U413" s="234" t="str">
        <f>IF(F413="","",Tabla1[[#This Row],[Fecha Inicio grupo]]+3*7-7)</f>
        <v/>
      </c>
      <c r="V413" s="235" t="str">
        <f>IF(F413="","",EDATE(Tabla1[[#This Row],[Fecha Inicio grupo]],3))</f>
        <v/>
      </c>
      <c r="W413" s="29"/>
      <c r="X413" s="29"/>
      <c r="Y413" s="72"/>
      <c r="Z413" s="72"/>
      <c r="AA413" s="72"/>
      <c r="AB413" s="72"/>
      <c r="AC413" s="72"/>
      <c r="AD413" s="72"/>
      <c r="AE413" s="72"/>
      <c r="AF413" s="72"/>
      <c r="AG413" s="72"/>
      <c r="AH413" s="72"/>
      <c r="AI413" s="72"/>
      <c r="AJ413" s="72"/>
      <c r="AK413" s="72"/>
      <c r="AL413" s="72"/>
      <c r="AM413" s="72"/>
      <c r="AN413" s="72"/>
      <c r="AO413" s="139"/>
      <c r="AP413" s="236" t="str">
        <f>IF(F413="","",IFERROR(VLOOKUP(SUBSTITUTE(SUBSTITUTE(Tabla1[[#This Row],[Uso Sistemas]],"T","P"),"N","F"),Parámetros!$M$2:$N$17,2,0),"Completar hasta 3ra sem. para evaluar a Probacionista"))</f>
        <v/>
      </c>
      <c r="AQ413" s="39"/>
      <c r="AR413" s="39"/>
      <c r="AS413" s="39"/>
      <c r="AT413" s="28"/>
      <c r="AU413" s="55"/>
      <c r="AV413" s="55"/>
      <c r="AW413" s="55"/>
      <c r="AX413" s="238" t="str">
        <f>IF(V413="","",EOMONTH(EDATE(Tabla1[[#This Row],[Fecha Finalización]],2),0))</f>
        <v/>
      </c>
      <c r="AY413" s="39"/>
      <c r="AZ413" s="239" t="str">
        <f>IF(V413="","",EOMONTH(EDATE(Tabla1[[#This Row],[Fecha Finalización]],3),0))</f>
        <v/>
      </c>
      <c r="BA413" s="39"/>
      <c r="BB413" s="39"/>
      <c r="BC413" s="229"/>
      <c r="BD413" s="227" t="str">
        <f>IF(F413="","",Tabla1[[#This Row],[sem 01]]&amp;Tabla1[[#This Row],[sem 02]]&amp;Tabla1[[#This Row],[sem 03]])</f>
        <v/>
      </c>
      <c r="BE413" s="228" t="str">
        <f>IF(TRIM(F413)="","",$B$1&amp;"-"&amp;SUBSTITUTE(Tabla1[[#This Row],[Mes Inscrito]]," ","")&amp;"-"&amp;SUBSTITUTE(Tabla1[[#This Row],[Dia de clases Inscrito]]," ","")&amp;"-"&amp;SUBSTITUTE(Tabla1[[#This Row],[Horario Inscrito]]," ","")&amp;"-"&amp;Tabla1[[#This Row],[Fecha Inicio grupo]])</f>
        <v/>
      </c>
      <c r="BF413" s="241" t="str">
        <f>IF(F413="","",Tabla1[[#This Row],[Curso]])</f>
        <v/>
      </c>
      <c r="BG413" s="242" t="str">
        <f>+IF(TRIM(F413)="","",$B$1&amp;"-"&amp;TRIM(Tabla1[[#This Row],[Mes Inscrito]])&amp;"-"&amp;TRIM(Tabla1[[#This Row],[Dia de clases Inscrito]])&amp;"-"&amp;TRIM(Tabla1[[#This Row],[Horario Inscrito]])&amp;"-"&amp;TRIM(Tabla1[[#This Row],[Fecha Inicio grupo]])&amp;"-"&amp;TRIM(Tabla1[[#This Row],[Tipo Incrito]]))</f>
        <v/>
      </c>
      <c r="BH413" s="299" t="str">
        <f>IF(F413="","",OR(IFERROR(SEARCH("CG",Tabla1[[#This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3" s="300" t="str">
        <f>IF(F413&lt;&gt;"",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3" s="300" t="str">
        <f>IF(F413&lt;&gt;"",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3" s="300" t="str">
        <f>IF(Tabla1[[#This Row],[Fecha Inicio grupo]]="","",IFERROR(VLOOKUP(Tabla1[[#This Row],[Mes de Alta como miembro]],Parámetros!$AM$2:$AN$16,2,0),"01/01/1900"))</f>
        <v/>
      </c>
    </row>
    <row r="414" spans="1:63" ht="14.45">
      <c r="A414" s="68">
        <v>407</v>
      </c>
      <c r="B414" s="29"/>
      <c r="C414" s="34"/>
      <c r="D414" s="42"/>
      <c r="E414" s="64"/>
      <c r="F414" s="45"/>
      <c r="G414" s="45"/>
      <c r="H414" s="158"/>
      <c r="I414" s="42"/>
      <c r="J414" s="28"/>
      <c r="K414" s="69"/>
      <c r="L414" s="68"/>
      <c r="M414" s="46"/>
      <c r="N414" s="232" t="str">
        <f ca="1">IF(Tabla1[[#This Row],[Fecha de nac]]="","",IF(Tabla1[[#This Row],[Fecha Finalización]] &gt;=TODAY(), DATEDIF(Tabla1[[#This Row],[Fecha de nac]],TODAY(),"y"), ROUNDDOWN((Tabla1[[#This Row],[Fecha Finalización]] -Tabla1[[#This Row],[Fecha de nac]])/365,0)))</f>
        <v/>
      </c>
      <c r="O414" s="163"/>
      <c r="P414" s="34"/>
      <c r="Q414" s="67"/>
      <c r="R414" s="67"/>
      <c r="S414" s="67"/>
      <c r="T414" s="67"/>
      <c r="U414" s="234" t="str">
        <f>IF(F414="","",Tabla1[[#This Row],[Fecha Inicio grupo]]+3*7-7)</f>
        <v/>
      </c>
      <c r="V414" s="235" t="str">
        <f>IF(F414="","",EDATE(Tabla1[[#This Row],[Fecha Inicio grupo]],3))</f>
        <v/>
      </c>
      <c r="W414" s="29"/>
      <c r="X414" s="29"/>
      <c r="Y414" s="72"/>
      <c r="Z414" s="72"/>
      <c r="AA414" s="72"/>
      <c r="AB414" s="72"/>
      <c r="AC414" s="72"/>
      <c r="AD414" s="72"/>
      <c r="AE414" s="72"/>
      <c r="AF414" s="72"/>
      <c r="AG414" s="72"/>
      <c r="AH414" s="72"/>
      <c r="AI414" s="72"/>
      <c r="AJ414" s="72"/>
      <c r="AK414" s="72"/>
      <c r="AL414" s="72"/>
      <c r="AM414" s="72"/>
      <c r="AN414" s="72"/>
      <c r="AO414" s="139"/>
      <c r="AP414" s="236" t="str">
        <f>IF(F414="","",IFERROR(VLOOKUP(SUBSTITUTE(SUBSTITUTE(Tabla1[[#This Row],[Uso Sistemas]],"T","P"),"N","F"),Parámetros!$M$2:$N$17,2,0),"Completar hasta 3ra sem. para evaluar a Probacionista"))</f>
        <v/>
      </c>
      <c r="AQ414" s="39"/>
      <c r="AR414" s="39"/>
      <c r="AS414" s="39"/>
      <c r="AT414" s="28"/>
      <c r="AU414" s="55"/>
      <c r="AV414" s="55"/>
      <c r="AW414" s="55"/>
      <c r="AX414" s="238" t="str">
        <f>IF(V414="","",EOMONTH(EDATE(Tabla1[[#This Row],[Fecha Finalización]],2),0))</f>
        <v/>
      </c>
      <c r="AY414" s="39"/>
      <c r="AZ414" s="239" t="str">
        <f>IF(V414="","",EOMONTH(EDATE(Tabla1[[#This Row],[Fecha Finalización]],3),0))</f>
        <v/>
      </c>
      <c r="BA414" s="39"/>
      <c r="BB414" s="39"/>
      <c r="BC414" s="229"/>
      <c r="BD414" s="227" t="str">
        <f>IF(F414="","",Tabla1[[#This Row],[sem 01]]&amp;Tabla1[[#This Row],[sem 02]]&amp;Tabla1[[#This Row],[sem 03]])</f>
        <v/>
      </c>
      <c r="BE414" s="228" t="str">
        <f>IF(TRIM(F414)="","",$B$1&amp;"-"&amp;SUBSTITUTE(Tabla1[[#This Row],[Mes Inscrito]]," ","")&amp;"-"&amp;SUBSTITUTE(Tabla1[[#This Row],[Dia de clases Inscrito]]," ","")&amp;"-"&amp;SUBSTITUTE(Tabla1[[#This Row],[Horario Inscrito]]," ","")&amp;"-"&amp;Tabla1[[#This Row],[Fecha Inicio grupo]])</f>
        <v/>
      </c>
      <c r="BF414" s="241" t="str">
        <f>IF(F414="","",Tabla1[[#This Row],[Curso]])</f>
        <v/>
      </c>
      <c r="BG414" s="242" t="str">
        <f>+IF(TRIM(F414)="","",$B$1&amp;"-"&amp;TRIM(Tabla1[[#This Row],[Mes Inscrito]])&amp;"-"&amp;TRIM(Tabla1[[#This Row],[Dia de clases Inscrito]])&amp;"-"&amp;TRIM(Tabla1[[#This Row],[Horario Inscrito]])&amp;"-"&amp;TRIM(Tabla1[[#This Row],[Fecha Inicio grupo]])&amp;"-"&amp;TRIM(Tabla1[[#This Row],[Tipo Incrito]]))</f>
        <v/>
      </c>
      <c r="BH414" s="299" t="str">
        <f>IF(F414="","",OR(IFERROR(SEARCH("CG",Tabla1[[#This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4" s="300" t="str">
        <f>IF(F414&lt;&gt;"",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4" s="300" t="str">
        <f>IF(F414&lt;&gt;"",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4" s="300" t="str">
        <f>IF(Tabla1[[#This Row],[Fecha Inicio grupo]]="","",IFERROR(VLOOKUP(Tabla1[[#This Row],[Mes de Alta como miembro]],Parámetros!$AM$2:$AN$16,2,0),"01/01/1900"))</f>
        <v/>
      </c>
    </row>
    <row r="415" spans="1:63" ht="14.45">
      <c r="A415" s="68">
        <v>408</v>
      </c>
      <c r="B415" s="29"/>
      <c r="C415" s="34"/>
      <c r="D415" s="42"/>
      <c r="E415" s="64"/>
      <c r="F415" s="45"/>
      <c r="G415" s="45"/>
      <c r="H415" s="158"/>
      <c r="I415" s="42"/>
      <c r="J415" s="28"/>
      <c r="K415" s="69"/>
      <c r="L415" s="68"/>
      <c r="M415" s="46"/>
      <c r="N415" s="232" t="str">
        <f ca="1">IF(Tabla1[[#This Row],[Fecha de nac]]="","",IF(Tabla1[[#This Row],[Fecha Finalización]] &gt;=TODAY(), DATEDIF(Tabla1[[#This Row],[Fecha de nac]],TODAY(),"y"), ROUNDDOWN((Tabla1[[#This Row],[Fecha Finalización]] -Tabla1[[#This Row],[Fecha de nac]])/365,0)))</f>
        <v/>
      </c>
      <c r="O415" s="163"/>
      <c r="P415" s="34"/>
      <c r="Q415" s="67"/>
      <c r="R415" s="67"/>
      <c r="S415" s="67"/>
      <c r="T415" s="67"/>
      <c r="U415" s="234" t="str">
        <f>IF(F415="","",Tabla1[[#This Row],[Fecha Inicio grupo]]+3*7-7)</f>
        <v/>
      </c>
      <c r="V415" s="235" t="str">
        <f>IF(F415="","",EDATE(Tabla1[[#This Row],[Fecha Inicio grupo]],3))</f>
        <v/>
      </c>
      <c r="W415" s="29"/>
      <c r="X415" s="29"/>
      <c r="Y415" s="72"/>
      <c r="Z415" s="72"/>
      <c r="AA415" s="72"/>
      <c r="AB415" s="72"/>
      <c r="AC415" s="72"/>
      <c r="AD415" s="72"/>
      <c r="AE415" s="72"/>
      <c r="AF415" s="72"/>
      <c r="AG415" s="72"/>
      <c r="AH415" s="72"/>
      <c r="AI415" s="72"/>
      <c r="AJ415" s="72"/>
      <c r="AK415" s="72"/>
      <c r="AL415" s="72"/>
      <c r="AM415" s="72"/>
      <c r="AN415" s="72"/>
      <c r="AO415" s="139"/>
      <c r="AP415" s="236" t="str">
        <f>IF(F415="","",IFERROR(VLOOKUP(SUBSTITUTE(SUBSTITUTE(Tabla1[[#This Row],[Uso Sistemas]],"T","P"),"N","F"),Parámetros!$M$2:$N$17,2,0),"Completar hasta 3ra sem. para evaluar a Probacionista"))</f>
        <v/>
      </c>
      <c r="AQ415" s="39"/>
      <c r="AR415" s="39"/>
      <c r="AS415" s="39"/>
      <c r="AT415" s="28"/>
      <c r="AU415" s="55"/>
      <c r="AV415" s="55"/>
      <c r="AW415" s="55"/>
      <c r="AX415" s="238" t="str">
        <f>IF(V415="","",EOMONTH(EDATE(Tabla1[[#This Row],[Fecha Finalización]],2),0))</f>
        <v/>
      </c>
      <c r="AY415" s="39"/>
      <c r="AZ415" s="239" t="str">
        <f>IF(V415="","",EOMONTH(EDATE(Tabla1[[#This Row],[Fecha Finalización]],3),0))</f>
        <v/>
      </c>
      <c r="BA415" s="39"/>
      <c r="BB415" s="39"/>
      <c r="BC415" s="229"/>
      <c r="BD415" s="227" t="str">
        <f>IF(F415="","",Tabla1[[#This Row],[sem 01]]&amp;Tabla1[[#This Row],[sem 02]]&amp;Tabla1[[#This Row],[sem 03]])</f>
        <v/>
      </c>
      <c r="BE415" s="228" t="str">
        <f>IF(TRIM(F415)="","",$B$1&amp;"-"&amp;SUBSTITUTE(Tabla1[[#This Row],[Mes Inscrito]]," ","")&amp;"-"&amp;SUBSTITUTE(Tabla1[[#This Row],[Dia de clases Inscrito]]," ","")&amp;"-"&amp;SUBSTITUTE(Tabla1[[#This Row],[Horario Inscrito]]," ","")&amp;"-"&amp;Tabla1[[#This Row],[Fecha Inicio grupo]])</f>
        <v/>
      </c>
      <c r="BF415" s="241" t="str">
        <f>IF(F415="","",Tabla1[[#This Row],[Curso]])</f>
        <v/>
      </c>
      <c r="BG415" s="242" t="str">
        <f>+IF(TRIM(F415)="","",$B$1&amp;"-"&amp;TRIM(Tabla1[[#This Row],[Mes Inscrito]])&amp;"-"&amp;TRIM(Tabla1[[#This Row],[Dia de clases Inscrito]])&amp;"-"&amp;TRIM(Tabla1[[#This Row],[Horario Inscrito]])&amp;"-"&amp;TRIM(Tabla1[[#This Row],[Fecha Inicio grupo]])&amp;"-"&amp;TRIM(Tabla1[[#This Row],[Tipo Incrito]]))</f>
        <v/>
      </c>
      <c r="BH415" s="299" t="str">
        <f>IF(F415="","",OR(IFERROR(SEARCH("CG",Tabla1[[#This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5" s="300" t="str">
        <f>IF(F415&lt;&gt;"",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5" s="300" t="str">
        <f>IF(F415&lt;&gt;"",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5" s="300" t="str">
        <f>IF(Tabla1[[#This Row],[Fecha Inicio grupo]]="","",IFERROR(VLOOKUP(Tabla1[[#This Row],[Mes de Alta como miembro]],Parámetros!$AM$2:$AN$16,2,0),"01/01/1900"))</f>
        <v/>
      </c>
    </row>
    <row r="416" spans="1:63" ht="14.45">
      <c r="A416" s="68">
        <v>409</v>
      </c>
      <c r="B416" s="29"/>
      <c r="C416" s="34"/>
      <c r="D416" s="42"/>
      <c r="E416" s="64"/>
      <c r="F416" s="45"/>
      <c r="G416" s="45"/>
      <c r="H416" s="158"/>
      <c r="I416" s="42"/>
      <c r="J416" s="28"/>
      <c r="K416" s="69"/>
      <c r="L416" s="68"/>
      <c r="M416" s="46"/>
      <c r="N416" s="232" t="str">
        <f ca="1">IF(Tabla1[[#This Row],[Fecha de nac]]="","",IF(Tabla1[[#This Row],[Fecha Finalización]] &gt;=TODAY(), DATEDIF(Tabla1[[#This Row],[Fecha de nac]],TODAY(),"y"), ROUNDDOWN((Tabla1[[#This Row],[Fecha Finalización]] -Tabla1[[#This Row],[Fecha de nac]])/365,0)))</f>
        <v/>
      </c>
      <c r="O416" s="163"/>
      <c r="P416" s="34"/>
      <c r="Q416" s="67"/>
      <c r="R416" s="67"/>
      <c r="S416" s="67"/>
      <c r="T416" s="67"/>
      <c r="U416" s="234" t="str">
        <f>IF(F416="","",Tabla1[[#This Row],[Fecha Inicio grupo]]+3*7-7)</f>
        <v/>
      </c>
      <c r="V416" s="235" t="str">
        <f>IF(F416="","",EDATE(Tabla1[[#This Row],[Fecha Inicio grupo]],3))</f>
        <v/>
      </c>
      <c r="W416" s="29"/>
      <c r="X416" s="29"/>
      <c r="Y416" s="72"/>
      <c r="Z416" s="72"/>
      <c r="AA416" s="72"/>
      <c r="AB416" s="72"/>
      <c r="AC416" s="72"/>
      <c r="AD416" s="72"/>
      <c r="AE416" s="72"/>
      <c r="AF416" s="72"/>
      <c r="AG416" s="72"/>
      <c r="AH416" s="72"/>
      <c r="AI416" s="72"/>
      <c r="AJ416" s="72"/>
      <c r="AK416" s="72"/>
      <c r="AL416" s="72"/>
      <c r="AM416" s="72"/>
      <c r="AN416" s="72"/>
      <c r="AO416" s="139"/>
      <c r="AP416" s="236" t="str">
        <f>IF(F416="","",IFERROR(VLOOKUP(SUBSTITUTE(SUBSTITUTE(Tabla1[[#This Row],[Uso Sistemas]],"T","P"),"N","F"),Parámetros!$M$2:$N$17,2,0),"Completar hasta 3ra sem. para evaluar a Probacionista"))</f>
        <v/>
      </c>
      <c r="AQ416" s="39"/>
      <c r="AR416" s="39"/>
      <c r="AS416" s="39"/>
      <c r="AT416" s="28"/>
      <c r="AU416" s="55"/>
      <c r="AV416" s="55"/>
      <c r="AW416" s="55"/>
      <c r="AX416" s="238" t="str">
        <f>IF(V416="","",EOMONTH(EDATE(Tabla1[[#This Row],[Fecha Finalización]],2),0))</f>
        <v/>
      </c>
      <c r="AY416" s="39"/>
      <c r="AZ416" s="239" t="str">
        <f>IF(V416="","",EOMONTH(EDATE(Tabla1[[#This Row],[Fecha Finalización]],3),0))</f>
        <v/>
      </c>
      <c r="BA416" s="39"/>
      <c r="BB416" s="39"/>
      <c r="BC416" s="229"/>
      <c r="BD416" s="227" t="str">
        <f>IF(F416="","",Tabla1[[#This Row],[sem 01]]&amp;Tabla1[[#This Row],[sem 02]]&amp;Tabla1[[#This Row],[sem 03]])</f>
        <v/>
      </c>
      <c r="BE416" s="228" t="str">
        <f>IF(TRIM(F416)="","",$B$1&amp;"-"&amp;SUBSTITUTE(Tabla1[[#This Row],[Mes Inscrito]]," ","")&amp;"-"&amp;SUBSTITUTE(Tabla1[[#This Row],[Dia de clases Inscrito]]," ","")&amp;"-"&amp;SUBSTITUTE(Tabla1[[#This Row],[Horario Inscrito]]," ","")&amp;"-"&amp;Tabla1[[#This Row],[Fecha Inicio grupo]])</f>
        <v/>
      </c>
      <c r="BF416" s="241" t="str">
        <f>IF(F416="","",Tabla1[[#This Row],[Curso]])</f>
        <v/>
      </c>
      <c r="BG416" s="242" t="str">
        <f>+IF(TRIM(F416)="","",$B$1&amp;"-"&amp;TRIM(Tabla1[[#This Row],[Mes Inscrito]])&amp;"-"&amp;TRIM(Tabla1[[#This Row],[Dia de clases Inscrito]])&amp;"-"&amp;TRIM(Tabla1[[#This Row],[Horario Inscrito]])&amp;"-"&amp;TRIM(Tabla1[[#This Row],[Fecha Inicio grupo]])&amp;"-"&amp;TRIM(Tabla1[[#This Row],[Tipo Incrito]]))</f>
        <v/>
      </c>
      <c r="BH416" s="299" t="str">
        <f>IF(F416="","",OR(IFERROR(SEARCH("CG",Tabla1[[#This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6" s="300" t="str">
        <f>IF(F416&lt;&gt;"",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6" s="300" t="str">
        <f>IF(F416&lt;&gt;"",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6" s="300" t="str">
        <f>IF(Tabla1[[#This Row],[Fecha Inicio grupo]]="","",IFERROR(VLOOKUP(Tabla1[[#This Row],[Mes de Alta como miembro]],Parámetros!$AM$2:$AN$16,2,0),"01/01/1900"))</f>
        <v/>
      </c>
    </row>
    <row r="417" spans="1:63" ht="14.45">
      <c r="A417" s="68">
        <v>410</v>
      </c>
      <c r="B417" s="29"/>
      <c r="C417" s="34"/>
      <c r="D417" s="42"/>
      <c r="E417" s="64"/>
      <c r="F417" s="45"/>
      <c r="G417" s="45"/>
      <c r="H417" s="158"/>
      <c r="I417" s="42"/>
      <c r="J417" s="28"/>
      <c r="K417" s="69"/>
      <c r="L417" s="68"/>
      <c r="M417" s="46"/>
      <c r="N417" s="232" t="str">
        <f ca="1">IF(Tabla1[[#This Row],[Fecha de nac]]="","",IF(Tabla1[[#This Row],[Fecha Finalización]] &gt;=TODAY(), DATEDIF(Tabla1[[#This Row],[Fecha de nac]],TODAY(),"y"), ROUNDDOWN((Tabla1[[#This Row],[Fecha Finalización]] -Tabla1[[#This Row],[Fecha de nac]])/365,0)))</f>
        <v/>
      </c>
      <c r="O417" s="163"/>
      <c r="P417" s="34"/>
      <c r="Q417" s="67"/>
      <c r="R417" s="67"/>
      <c r="S417" s="67"/>
      <c r="T417" s="67"/>
      <c r="U417" s="234" t="str">
        <f>IF(F417="","",Tabla1[[#This Row],[Fecha Inicio grupo]]+3*7-7)</f>
        <v/>
      </c>
      <c r="V417" s="235" t="str">
        <f>IF(F417="","",EDATE(Tabla1[[#This Row],[Fecha Inicio grupo]],3))</f>
        <v/>
      </c>
      <c r="W417" s="29"/>
      <c r="X417" s="29"/>
      <c r="Y417" s="72"/>
      <c r="Z417" s="72"/>
      <c r="AA417" s="72"/>
      <c r="AB417" s="72"/>
      <c r="AC417" s="72"/>
      <c r="AD417" s="72"/>
      <c r="AE417" s="72"/>
      <c r="AF417" s="72"/>
      <c r="AG417" s="72"/>
      <c r="AH417" s="72"/>
      <c r="AI417" s="72"/>
      <c r="AJ417" s="72"/>
      <c r="AK417" s="72"/>
      <c r="AL417" s="72"/>
      <c r="AM417" s="72"/>
      <c r="AN417" s="72"/>
      <c r="AO417" s="139"/>
      <c r="AP417" s="236" t="str">
        <f>IF(F417="","",IFERROR(VLOOKUP(SUBSTITUTE(SUBSTITUTE(Tabla1[[#This Row],[Uso Sistemas]],"T","P"),"N","F"),Parámetros!$M$2:$N$17,2,0),"Completar hasta 3ra sem. para evaluar a Probacionista"))</f>
        <v/>
      </c>
      <c r="AQ417" s="39"/>
      <c r="AR417" s="39"/>
      <c r="AS417" s="39"/>
      <c r="AT417" s="28"/>
      <c r="AU417" s="55"/>
      <c r="AV417" s="55"/>
      <c r="AW417" s="55"/>
      <c r="AX417" s="238" t="str">
        <f>IF(V417="","",EOMONTH(EDATE(Tabla1[[#This Row],[Fecha Finalización]],2),0))</f>
        <v/>
      </c>
      <c r="AY417" s="39"/>
      <c r="AZ417" s="239" t="str">
        <f>IF(V417="","",EOMONTH(EDATE(Tabla1[[#This Row],[Fecha Finalización]],3),0))</f>
        <v/>
      </c>
      <c r="BA417" s="39"/>
      <c r="BB417" s="39"/>
      <c r="BC417" s="229"/>
      <c r="BD417" s="227" t="str">
        <f>IF(F417="","",Tabla1[[#This Row],[sem 01]]&amp;Tabla1[[#This Row],[sem 02]]&amp;Tabla1[[#This Row],[sem 03]])</f>
        <v/>
      </c>
      <c r="BE417" s="228" t="str">
        <f>IF(TRIM(F417)="","",$B$1&amp;"-"&amp;SUBSTITUTE(Tabla1[[#This Row],[Mes Inscrito]]," ","")&amp;"-"&amp;SUBSTITUTE(Tabla1[[#This Row],[Dia de clases Inscrito]]," ","")&amp;"-"&amp;SUBSTITUTE(Tabla1[[#This Row],[Horario Inscrito]]," ","")&amp;"-"&amp;Tabla1[[#This Row],[Fecha Inicio grupo]])</f>
        <v/>
      </c>
      <c r="BF417" s="241" t="str">
        <f>IF(F417="","",Tabla1[[#This Row],[Curso]])</f>
        <v/>
      </c>
      <c r="BG417" s="242" t="str">
        <f>+IF(TRIM(F417)="","",$B$1&amp;"-"&amp;TRIM(Tabla1[[#This Row],[Mes Inscrito]])&amp;"-"&amp;TRIM(Tabla1[[#This Row],[Dia de clases Inscrito]])&amp;"-"&amp;TRIM(Tabla1[[#This Row],[Horario Inscrito]])&amp;"-"&amp;TRIM(Tabla1[[#This Row],[Fecha Inicio grupo]])&amp;"-"&amp;TRIM(Tabla1[[#This Row],[Tipo Incrito]]))</f>
        <v/>
      </c>
      <c r="BH417" s="299" t="str">
        <f>IF(F417="","",OR(IFERROR(SEARCH("CG",Tabla1[[#This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7" s="300" t="str">
        <f>IF(F417&lt;&gt;"",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7" s="300" t="str">
        <f>IF(F417&lt;&gt;"",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7" s="300" t="str">
        <f>IF(Tabla1[[#This Row],[Fecha Inicio grupo]]="","",IFERROR(VLOOKUP(Tabla1[[#This Row],[Mes de Alta como miembro]],Parámetros!$AM$2:$AN$16,2,0),"01/01/1900"))</f>
        <v/>
      </c>
    </row>
    <row r="418" spans="1:63" ht="14.45">
      <c r="A418" s="68">
        <v>411</v>
      </c>
      <c r="B418" s="29"/>
      <c r="C418" s="34"/>
      <c r="D418" s="42"/>
      <c r="E418" s="64"/>
      <c r="F418" s="45"/>
      <c r="G418" s="45"/>
      <c r="H418" s="158"/>
      <c r="I418" s="42"/>
      <c r="J418" s="28"/>
      <c r="K418" s="69"/>
      <c r="L418" s="68"/>
      <c r="M418" s="46"/>
      <c r="N418" s="232" t="str">
        <f ca="1">IF(Tabla1[[#This Row],[Fecha de nac]]="","",IF(Tabla1[[#This Row],[Fecha Finalización]] &gt;=TODAY(), DATEDIF(Tabla1[[#This Row],[Fecha de nac]],TODAY(),"y"), ROUNDDOWN((Tabla1[[#This Row],[Fecha Finalización]] -Tabla1[[#This Row],[Fecha de nac]])/365,0)))</f>
        <v/>
      </c>
      <c r="O418" s="163"/>
      <c r="P418" s="34"/>
      <c r="Q418" s="67"/>
      <c r="R418" s="67"/>
      <c r="S418" s="67"/>
      <c r="T418" s="67"/>
      <c r="U418" s="234" t="str">
        <f>IF(F418="","",Tabla1[[#This Row],[Fecha Inicio grupo]]+3*7-7)</f>
        <v/>
      </c>
      <c r="V418" s="235" t="str">
        <f>IF(F418="","",EDATE(Tabla1[[#This Row],[Fecha Inicio grupo]],3))</f>
        <v/>
      </c>
      <c r="W418" s="29"/>
      <c r="X418" s="29"/>
      <c r="Y418" s="72"/>
      <c r="Z418" s="72"/>
      <c r="AA418" s="72"/>
      <c r="AB418" s="72"/>
      <c r="AC418" s="72"/>
      <c r="AD418" s="72"/>
      <c r="AE418" s="72"/>
      <c r="AF418" s="72"/>
      <c r="AG418" s="72"/>
      <c r="AH418" s="72"/>
      <c r="AI418" s="72"/>
      <c r="AJ418" s="72"/>
      <c r="AK418" s="72"/>
      <c r="AL418" s="72"/>
      <c r="AM418" s="72"/>
      <c r="AN418" s="72"/>
      <c r="AO418" s="139"/>
      <c r="AP418" s="236" t="str">
        <f>IF(F418="","",IFERROR(VLOOKUP(SUBSTITUTE(SUBSTITUTE(Tabla1[[#This Row],[Uso Sistemas]],"T","P"),"N","F"),Parámetros!$M$2:$N$17,2,0),"Completar hasta 3ra sem. para evaluar a Probacionista"))</f>
        <v/>
      </c>
      <c r="AQ418" s="39"/>
      <c r="AR418" s="39"/>
      <c r="AS418" s="39"/>
      <c r="AT418" s="28"/>
      <c r="AU418" s="55"/>
      <c r="AV418" s="55"/>
      <c r="AW418" s="55"/>
      <c r="AX418" s="238" t="str">
        <f>IF(V418="","",EOMONTH(EDATE(Tabla1[[#This Row],[Fecha Finalización]],2),0))</f>
        <v/>
      </c>
      <c r="AY418" s="39"/>
      <c r="AZ418" s="239" t="str">
        <f>IF(V418="","",EOMONTH(EDATE(Tabla1[[#This Row],[Fecha Finalización]],3),0))</f>
        <v/>
      </c>
      <c r="BA418" s="39"/>
      <c r="BB418" s="39"/>
      <c r="BC418" s="229"/>
      <c r="BD418" s="227" t="str">
        <f>IF(F418="","",Tabla1[[#This Row],[sem 01]]&amp;Tabla1[[#This Row],[sem 02]]&amp;Tabla1[[#This Row],[sem 03]])</f>
        <v/>
      </c>
      <c r="BE418" s="228" t="str">
        <f>IF(TRIM(F418)="","",$B$1&amp;"-"&amp;SUBSTITUTE(Tabla1[[#This Row],[Mes Inscrito]]," ","")&amp;"-"&amp;SUBSTITUTE(Tabla1[[#This Row],[Dia de clases Inscrito]]," ","")&amp;"-"&amp;SUBSTITUTE(Tabla1[[#This Row],[Horario Inscrito]]," ","")&amp;"-"&amp;Tabla1[[#This Row],[Fecha Inicio grupo]])</f>
        <v/>
      </c>
      <c r="BF418" s="241" t="str">
        <f>IF(F418="","",Tabla1[[#This Row],[Curso]])</f>
        <v/>
      </c>
      <c r="BG418" s="242" t="str">
        <f>+IF(TRIM(F418)="","",$B$1&amp;"-"&amp;TRIM(Tabla1[[#This Row],[Mes Inscrito]])&amp;"-"&amp;TRIM(Tabla1[[#This Row],[Dia de clases Inscrito]])&amp;"-"&amp;TRIM(Tabla1[[#This Row],[Horario Inscrito]])&amp;"-"&amp;TRIM(Tabla1[[#This Row],[Fecha Inicio grupo]])&amp;"-"&amp;TRIM(Tabla1[[#This Row],[Tipo Incrito]]))</f>
        <v/>
      </c>
      <c r="BH418" s="299" t="str">
        <f>IF(F418="","",OR(IFERROR(SEARCH("CG",Tabla1[[#This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8" s="300" t="str">
        <f>IF(F418&lt;&gt;"",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8" s="300" t="str">
        <f>IF(F418&lt;&gt;"",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8" s="300" t="str">
        <f>IF(Tabla1[[#This Row],[Fecha Inicio grupo]]="","",IFERROR(VLOOKUP(Tabla1[[#This Row],[Mes de Alta como miembro]],Parámetros!$AM$2:$AN$16,2,0),"01/01/1900"))</f>
        <v/>
      </c>
    </row>
    <row r="419" spans="1:63" ht="14.45">
      <c r="A419" s="68">
        <v>412</v>
      </c>
      <c r="B419" s="29"/>
      <c r="C419" s="34"/>
      <c r="D419" s="42"/>
      <c r="E419" s="64"/>
      <c r="F419" s="45"/>
      <c r="G419" s="45"/>
      <c r="H419" s="158"/>
      <c r="I419" s="42"/>
      <c r="J419" s="28"/>
      <c r="K419" s="69"/>
      <c r="L419" s="68"/>
      <c r="M419" s="46"/>
      <c r="N419" s="232" t="str">
        <f ca="1">IF(Tabla1[[#This Row],[Fecha de nac]]="","",IF(Tabla1[[#This Row],[Fecha Finalización]] &gt;=TODAY(), DATEDIF(Tabla1[[#This Row],[Fecha de nac]],TODAY(),"y"), ROUNDDOWN((Tabla1[[#This Row],[Fecha Finalización]] -Tabla1[[#This Row],[Fecha de nac]])/365,0)))</f>
        <v/>
      </c>
      <c r="O419" s="163"/>
      <c r="P419" s="34"/>
      <c r="Q419" s="67"/>
      <c r="R419" s="67"/>
      <c r="S419" s="67"/>
      <c r="T419" s="67"/>
      <c r="U419" s="234" t="str">
        <f>IF(F419="","",Tabla1[[#This Row],[Fecha Inicio grupo]]+3*7-7)</f>
        <v/>
      </c>
      <c r="V419" s="235" t="str">
        <f>IF(F419="","",EDATE(Tabla1[[#This Row],[Fecha Inicio grupo]],3))</f>
        <v/>
      </c>
      <c r="W419" s="29"/>
      <c r="X419" s="29"/>
      <c r="Y419" s="72"/>
      <c r="Z419" s="72"/>
      <c r="AA419" s="72"/>
      <c r="AB419" s="72"/>
      <c r="AC419" s="72"/>
      <c r="AD419" s="72"/>
      <c r="AE419" s="72"/>
      <c r="AF419" s="72"/>
      <c r="AG419" s="72"/>
      <c r="AH419" s="72"/>
      <c r="AI419" s="72"/>
      <c r="AJ419" s="72"/>
      <c r="AK419" s="72"/>
      <c r="AL419" s="72"/>
      <c r="AM419" s="72"/>
      <c r="AN419" s="72"/>
      <c r="AO419" s="139"/>
      <c r="AP419" s="236" t="str">
        <f>IF(F419="","",IFERROR(VLOOKUP(SUBSTITUTE(SUBSTITUTE(Tabla1[[#This Row],[Uso Sistemas]],"T","P"),"N","F"),Parámetros!$M$2:$N$17,2,0),"Completar hasta 3ra sem. para evaluar a Probacionista"))</f>
        <v/>
      </c>
      <c r="AQ419" s="39"/>
      <c r="AR419" s="39"/>
      <c r="AS419" s="39"/>
      <c r="AT419" s="28"/>
      <c r="AU419" s="55"/>
      <c r="AV419" s="55"/>
      <c r="AW419" s="55"/>
      <c r="AX419" s="238" t="str">
        <f>IF(V419="","",EOMONTH(EDATE(Tabla1[[#This Row],[Fecha Finalización]],2),0))</f>
        <v/>
      </c>
      <c r="AY419" s="39"/>
      <c r="AZ419" s="239" t="str">
        <f>IF(V419="","",EOMONTH(EDATE(Tabla1[[#This Row],[Fecha Finalización]],3),0))</f>
        <v/>
      </c>
      <c r="BA419" s="39"/>
      <c r="BB419" s="39"/>
      <c r="BC419" s="229"/>
      <c r="BD419" s="227" t="str">
        <f>IF(F419="","",Tabla1[[#This Row],[sem 01]]&amp;Tabla1[[#This Row],[sem 02]]&amp;Tabla1[[#This Row],[sem 03]])</f>
        <v/>
      </c>
      <c r="BE419" s="228" t="str">
        <f>IF(TRIM(F419)="","",$B$1&amp;"-"&amp;SUBSTITUTE(Tabla1[[#This Row],[Mes Inscrito]]," ","")&amp;"-"&amp;SUBSTITUTE(Tabla1[[#This Row],[Dia de clases Inscrito]]," ","")&amp;"-"&amp;SUBSTITUTE(Tabla1[[#This Row],[Horario Inscrito]]," ","")&amp;"-"&amp;Tabla1[[#This Row],[Fecha Inicio grupo]])</f>
        <v/>
      </c>
      <c r="BF419" s="241" t="str">
        <f>IF(F419="","",Tabla1[[#This Row],[Curso]])</f>
        <v/>
      </c>
      <c r="BG419" s="242" t="str">
        <f>+IF(TRIM(F419)="","",$B$1&amp;"-"&amp;TRIM(Tabla1[[#This Row],[Mes Inscrito]])&amp;"-"&amp;TRIM(Tabla1[[#This Row],[Dia de clases Inscrito]])&amp;"-"&amp;TRIM(Tabla1[[#This Row],[Horario Inscrito]])&amp;"-"&amp;TRIM(Tabla1[[#This Row],[Fecha Inicio grupo]])&amp;"-"&amp;TRIM(Tabla1[[#This Row],[Tipo Incrito]]))</f>
        <v/>
      </c>
      <c r="BH419" s="299" t="str">
        <f>IF(F419="","",OR(IFERROR(SEARCH("CG",Tabla1[[#This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9" s="300" t="str">
        <f>IF(F419&lt;&gt;"",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9" s="300" t="str">
        <f>IF(F419&lt;&gt;"",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9" s="300" t="str">
        <f>IF(Tabla1[[#This Row],[Fecha Inicio grupo]]="","",IFERROR(VLOOKUP(Tabla1[[#This Row],[Mes de Alta como miembro]],Parámetros!$AM$2:$AN$16,2,0),"01/01/1900"))</f>
        <v/>
      </c>
    </row>
    <row r="420" spans="1:63" ht="14.45">
      <c r="A420" s="68">
        <v>413</v>
      </c>
      <c r="B420" s="29"/>
      <c r="C420" s="34"/>
      <c r="D420" s="42"/>
      <c r="E420" s="64"/>
      <c r="F420" s="45"/>
      <c r="G420" s="45"/>
      <c r="H420" s="158"/>
      <c r="I420" s="42"/>
      <c r="J420" s="28"/>
      <c r="K420" s="69"/>
      <c r="L420" s="68"/>
      <c r="M420" s="46"/>
      <c r="N420" s="232" t="str">
        <f ca="1">IF(Tabla1[[#This Row],[Fecha de nac]]="","",IF(Tabla1[[#This Row],[Fecha Finalización]] &gt;=TODAY(), DATEDIF(Tabla1[[#This Row],[Fecha de nac]],TODAY(),"y"), ROUNDDOWN((Tabla1[[#This Row],[Fecha Finalización]] -Tabla1[[#This Row],[Fecha de nac]])/365,0)))</f>
        <v/>
      </c>
      <c r="O420" s="163"/>
      <c r="P420" s="34"/>
      <c r="Q420" s="67"/>
      <c r="R420" s="67"/>
      <c r="S420" s="67"/>
      <c r="T420" s="67"/>
      <c r="U420" s="234" t="str">
        <f>IF(F420="","",Tabla1[[#This Row],[Fecha Inicio grupo]]+3*7-7)</f>
        <v/>
      </c>
      <c r="V420" s="235" t="str">
        <f>IF(F420="","",EDATE(Tabla1[[#This Row],[Fecha Inicio grupo]],3))</f>
        <v/>
      </c>
      <c r="W420" s="29"/>
      <c r="X420" s="29"/>
      <c r="Y420" s="72"/>
      <c r="Z420" s="72"/>
      <c r="AA420" s="72"/>
      <c r="AB420" s="72"/>
      <c r="AC420" s="72"/>
      <c r="AD420" s="72"/>
      <c r="AE420" s="72"/>
      <c r="AF420" s="72"/>
      <c r="AG420" s="72"/>
      <c r="AH420" s="72"/>
      <c r="AI420" s="72"/>
      <c r="AJ420" s="72"/>
      <c r="AK420" s="72"/>
      <c r="AL420" s="72"/>
      <c r="AM420" s="72"/>
      <c r="AN420" s="72"/>
      <c r="AO420" s="139"/>
      <c r="AP420" s="236" t="str">
        <f>IF(F420="","",IFERROR(VLOOKUP(SUBSTITUTE(SUBSTITUTE(Tabla1[[#This Row],[Uso Sistemas]],"T","P"),"N","F"),Parámetros!$M$2:$N$17,2,0),"Completar hasta 3ra sem. para evaluar a Probacionista"))</f>
        <v/>
      </c>
      <c r="AQ420" s="39"/>
      <c r="AR420" s="39"/>
      <c r="AS420" s="39"/>
      <c r="AT420" s="28"/>
      <c r="AU420" s="55"/>
      <c r="AV420" s="55"/>
      <c r="AW420" s="55"/>
      <c r="AX420" s="238" t="str">
        <f>IF(V420="","",EOMONTH(EDATE(Tabla1[[#This Row],[Fecha Finalización]],2),0))</f>
        <v/>
      </c>
      <c r="AY420" s="39"/>
      <c r="AZ420" s="239" t="str">
        <f>IF(V420="","",EOMONTH(EDATE(Tabla1[[#This Row],[Fecha Finalización]],3),0))</f>
        <v/>
      </c>
      <c r="BA420" s="39"/>
      <c r="BB420" s="39"/>
      <c r="BC420" s="229"/>
      <c r="BD420" s="227" t="str">
        <f>IF(F420="","",Tabla1[[#This Row],[sem 01]]&amp;Tabla1[[#This Row],[sem 02]]&amp;Tabla1[[#This Row],[sem 03]])</f>
        <v/>
      </c>
      <c r="BE420" s="228" t="str">
        <f>IF(TRIM(F420)="","",$B$1&amp;"-"&amp;SUBSTITUTE(Tabla1[[#This Row],[Mes Inscrito]]," ","")&amp;"-"&amp;SUBSTITUTE(Tabla1[[#This Row],[Dia de clases Inscrito]]," ","")&amp;"-"&amp;SUBSTITUTE(Tabla1[[#This Row],[Horario Inscrito]]," ","")&amp;"-"&amp;Tabla1[[#This Row],[Fecha Inicio grupo]])</f>
        <v/>
      </c>
      <c r="BF420" s="241" t="str">
        <f>IF(F420="","",Tabla1[[#This Row],[Curso]])</f>
        <v/>
      </c>
      <c r="BG420" s="242" t="str">
        <f>+IF(TRIM(F420)="","",$B$1&amp;"-"&amp;TRIM(Tabla1[[#This Row],[Mes Inscrito]])&amp;"-"&amp;TRIM(Tabla1[[#This Row],[Dia de clases Inscrito]])&amp;"-"&amp;TRIM(Tabla1[[#This Row],[Horario Inscrito]])&amp;"-"&amp;TRIM(Tabla1[[#This Row],[Fecha Inicio grupo]])&amp;"-"&amp;TRIM(Tabla1[[#This Row],[Tipo Incrito]]))</f>
        <v/>
      </c>
      <c r="BH420" s="299" t="str">
        <f>IF(F420="","",OR(IFERROR(SEARCH("CG",Tabla1[[#This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0" s="300" t="str">
        <f>IF(F420&lt;&gt;"",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0" s="300" t="str">
        <f>IF(F420&lt;&gt;"",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0" s="300" t="str">
        <f>IF(Tabla1[[#This Row],[Fecha Inicio grupo]]="","",IFERROR(VLOOKUP(Tabla1[[#This Row],[Mes de Alta como miembro]],Parámetros!$AM$2:$AN$16,2,0),"01/01/1900"))</f>
        <v/>
      </c>
    </row>
    <row r="421" spans="1:63" ht="14.45">
      <c r="A421" s="68">
        <v>414</v>
      </c>
      <c r="B421" s="29"/>
      <c r="C421" s="34"/>
      <c r="D421" s="42"/>
      <c r="E421" s="64"/>
      <c r="F421" s="45"/>
      <c r="G421" s="45"/>
      <c r="H421" s="158"/>
      <c r="I421" s="42"/>
      <c r="J421" s="28"/>
      <c r="K421" s="69"/>
      <c r="L421" s="68"/>
      <c r="M421" s="46"/>
      <c r="N421" s="232" t="str">
        <f ca="1">IF(Tabla1[[#This Row],[Fecha de nac]]="","",IF(Tabla1[[#This Row],[Fecha Finalización]] &gt;=TODAY(), DATEDIF(Tabla1[[#This Row],[Fecha de nac]],TODAY(),"y"), ROUNDDOWN((Tabla1[[#This Row],[Fecha Finalización]] -Tabla1[[#This Row],[Fecha de nac]])/365,0)))</f>
        <v/>
      </c>
      <c r="O421" s="163"/>
      <c r="P421" s="34"/>
      <c r="Q421" s="67"/>
      <c r="R421" s="67"/>
      <c r="S421" s="67"/>
      <c r="T421" s="67"/>
      <c r="U421" s="234" t="str">
        <f>IF(F421="","",Tabla1[[#This Row],[Fecha Inicio grupo]]+3*7-7)</f>
        <v/>
      </c>
      <c r="V421" s="235" t="str">
        <f>IF(F421="","",EDATE(Tabla1[[#This Row],[Fecha Inicio grupo]],3))</f>
        <v/>
      </c>
      <c r="W421" s="29"/>
      <c r="X421" s="29"/>
      <c r="Y421" s="72"/>
      <c r="Z421" s="72"/>
      <c r="AA421" s="72"/>
      <c r="AB421" s="72"/>
      <c r="AC421" s="72"/>
      <c r="AD421" s="72"/>
      <c r="AE421" s="72"/>
      <c r="AF421" s="72"/>
      <c r="AG421" s="72"/>
      <c r="AH421" s="72"/>
      <c r="AI421" s="72"/>
      <c r="AJ421" s="72"/>
      <c r="AK421" s="72"/>
      <c r="AL421" s="72"/>
      <c r="AM421" s="72"/>
      <c r="AN421" s="72"/>
      <c r="AO421" s="139"/>
      <c r="AP421" s="236" t="str">
        <f>IF(F421="","",IFERROR(VLOOKUP(SUBSTITUTE(SUBSTITUTE(Tabla1[[#This Row],[Uso Sistemas]],"T","P"),"N","F"),Parámetros!$M$2:$N$17,2,0),"Completar hasta 3ra sem. para evaluar a Probacionista"))</f>
        <v/>
      </c>
      <c r="AQ421" s="39"/>
      <c r="AR421" s="39"/>
      <c r="AS421" s="39"/>
      <c r="AT421" s="28"/>
      <c r="AU421" s="55"/>
      <c r="AV421" s="55"/>
      <c r="AW421" s="55"/>
      <c r="AX421" s="238" t="str">
        <f>IF(V421="","",EOMONTH(EDATE(Tabla1[[#This Row],[Fecha Finalización]],2),0))</f>
        <v/>
      </c>
      <c r="AY421" s="39"/>
      <c r="AZ421" s="239" t="str">
        <f>IF(V421="","",EOMONTH(EDATE(Tabla1[[#This Row],[Fecha Finalización]],3),0))</f>
        <v/>
      </c>
      <c r="BA421" s="39"/>
      <c r="BB421" s="39"/>
      <c r="BC421" s="229"/>
      <c r="BD421" s="227" t="str">
        <f>IF(F421="","",Tabla1[[#This Row],[sem 01]]&amp;Tabla1[[#This Row],[sem 02]]&amp;Tabla1[[#This Row],[sem 03]])</f>
        <v/>
      </c>
      <c r="BE421" s="228" t="str">
        <f>IF(TRIM(F421)="","",$B$1&amp;"-"&amp;SUBSTITUTE(Tabla1[[#This Row],[Mes Inscrito]]," ","")&amp;"-"&amp;SUBSTITUTE(Tabla1[[#This Row],[Dia de clases Inscrito]]," ","")&amp;"-"&amp;SUBSTITUTE(Tabla1[[#This Row],[Horario Inscrito]]," ","")&amp;"-"&amp;Tabla1[[#This Row],[Fecha Inicio grupo]])</f>
        <v/>
      </c>
      <c r="BF421" s="241" t="str">
        <f>IF(F421="","",Tabla1[[#This Row],[Curso]])</f>
        <v/>
      </c>
      <c r="BG421" s="242" t="str">
        <f>+IF(TRIM(F421)="","",$B$1&amp;"-"&amp;TRIM(Tabla1[[#This Row],[Mes Inscrito]])&amp;"-"&amp;TRIM(Tabla1[[#This Row],[Dia de clases Inscrito]])&amp;"-"&amp;TRIM(Tabla1[[#This Row],[Horario Inscrito]])&amp;"-"&amp;TRIM(Tabla1[[#This Row],[Fecha Inicio grupo]])&amp;"-"&amp;TRIM(Tabla1[[#This Row],[Tipo Incrito]]))</f>
        <v/>
      </c>
      <c r="BH421" s="299" t="str">
        <f>IF(F421="","",OR(IFERROR(SEARCH("CG",Tabla1[[#This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1" s="300" t="str">
        <f>IF(F421&lt;&gt;"",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1" s="300" t="str">
        <f>IF(F421&lt;&gt;"",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1" s="300" t="str">
        <f>IF(Tabla1[[#This Row],[Fecha Inicio grupo]]="","",IFERROR(VLOOKUP(Tabla1[[#This Row],[Mes de Alta como miembro]],Parámetros!$AM$2:$AN$16,2,0),"01/01/1900"))</f>
        <v/>
      </c>
    </row>
    <row r="422" spans="1:63" ht="14.45">
      <c r="A422" s="68">
        <v>415</v>
      </c>
      <c r="B422" s="29"/>
      <c r="C422" s="34"/>
      <c r="D422" s="42"/>
      <c r="E422" s="64"/>
      <c r="F422" s="45"/>
      <c r="G422" s="45"/>
      <c r="H422" s="158"/>
      <c r="I422" s="42"/>
      <c r="J422" s="28"/>
      <c r="K422" s="69"/>
      <c r="L422" s="68"/>
      <c r="M422" s="46"/>
      <c r="N422" s="232" t="str">
        <f ca="1">IF(Tabla1[[#This Row],[Fecha de nac]]="","",IF(Tabla1[[#This Row],[Fecha Finalización]] &gt;=TODAY(), DATEDIF(Tabla1[[#This Row],[Fecha de nac]],TODAY(),"y"), ROUNDDOWN((Tabla1[[#This Row],[Fecha Finalización]] -Tabla1[[#This Row],[Fecha de nac]])/365,0)))</f>
        <v/>
      </c>
      <c r="O422" s="163"/>
      <c r="P422" s="34"/>
      <c r="Q422" s="67"/>
      <c r="R422" s="67"/>
      <c r="S422" s="67"/>
      <c r="T422" s="67"/>
      <c r="U422" s="234" t="str">
        <f>IF(F422="","",Tabla1[[#This Row],[Fecha Inicio grupo]]+3*7-7)</f>
        <v/>
      </c>
      <c r="V422" s="235" t="str">
        <f>IF(F422="","",EDATE(Tabla1[[#This Row],[Fecha Inicio grupo]],3))</f>
        <v/>
      </c>
      <c r="W422" s="29"/>
      <c r="X422" s="29"/>
      <c r="Y422" s="72"/>
      <c r="Z422" s="72"/>
      <c r="AA422" s="72"/>
      <c r="AB422" s="72"/>
      <c r="AC422" s="72"/>
      <c r="AD422" s="72"/>
      <c r="AE422" s="72"/>
      <c r="AF422" s="72"/>
      <c r="AG422" s="72"/>
      <c r="AH422" s="72"/>
      <c r="AI422" s="72"/>
      <c r="AJ422" s="72"/>
      <c r="AK422" s="72"/>
      <c r="AL422" s="72"/>
      <c r="AM422" s="72"/>
      <c r="AN422" s="72"/>
      <c r="AO422" s="139"/>
      <c r="AP422" s="236" t="str">
        <f>IF(F422="","",IFERROR(VLOOKUP(SUBSTITUTE(SUBSTITUTE(Tabla1[[#This Row],[Uso Sistemas]],"T","P"),"N","F"),Parámetros!$M$2:$N$17,2,0),"Completar hasta 3ra sem. para evaluar a Probacionista"))</f>
        <v/>
      </c>
      <c r="AQ422" s="39"/>
      <c r="AR422" s="39"/>
      <c r="AS422" s="39"/>
      <c r="AT422" s="28"/>
      <c r="AU422" s="55"/>
      <c r="AV422" s="55"/>
      <c r="AW422" s="55"/>
      <c r="AX422" s="238" t="str">
        <f>IF(V422="","",EOMONTH(EDATE(Tabla1[[#This Row],[Fecha Finalización]],2),0))</f>
        <v/>
      </c>
      <c r="AY422" s="39"/>
      <c r="AZ422" s="239" t="str">
        <f>IF(V422="","",EOMONTH(EDATE(Tabla1[[#This Row],[Fecha Finalización]],3),0))</f>
        <v/>
      </c>
      <c r="BA422" s="39"/>
      <c r="BB422" s="39"/>
      <c r="BC422" s="229"/>
      <c r="BD422" s="227" t="str">
        <f>IF(F422="","",Tabla1[[#This Row],[sem 01]]&amp;Tabla1[[#This Row],[sem 02]]&amp;Tabla1[[#This Row],[sem 03]])</f>
        <v/>
      </c>
      <c r="BE422" s="228" t="str">
        <f>IF(TRIM(F422)="","",$B$1&amp;"-"&amp;SUBSTITUTE(Tabla1[[#This Row],[Mes Inscrito]]," ","")&amp;"-"&amp;SUBSTITUTE(Tabla1[[#This Row],[Dia de clases Inscrito]]," ","")&amp;"-"&amp;SUBSTITUTE(Tabla1[[#This Row],[Horario Inscrito]]," ","")&amp;"-"&amp;Tabla1[[#This Row],[Fecha Inicio grupo]])</f>
        <v/>
      </c>
      <c r="BF422" s="241" t="str">
        <f>IF(F422="","",Tabla1[[#This Row],[Curso]])</f>
        <v/>
      </c>
      <c r="BG422" s="242" t="str">
        <f>+IF(TRIM(F422)="","",$B$1&amp;"-"&amp;TRIM(Tabla1[[#This Row],[Mes Inscrito]])&amp;"-"&amp;TRIM(Tabla1[[#This Row],[Dia de clases Inscrito]])&amp;"-"&amp;TRIM(Tabla1[[#This Row],[Horario Inscrito]])&amp;"-"&amp;TRIM(Tabla1[[#This Row],[Fecha Inicio grupo]])&amp;"-"&amp;TRIM(Tabla1[[#This Row],[Tipo Incrito]]))</f>
        <v/>
      </c>
      <c r="BH422" s="299" t="str">
        <f>IF(F422="","",OR(IFERROR(SEARCH("CG",Tabla1[[#This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2" s="300" t="str">
        <f>IF(F422&lt;&gt;"",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2" s="300" t="str">
        <f>IF(F422&lt;&gt;"",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2" s="300" t="str">
        <f>IF(Tabla1[[#This Row],[Fecha Inicio grupo]]="","",IFERROR(VLOOKUP(Tabla1[[#This Row],[Mes de Alta como miembro]],Parámetros!$AM$2:$AN$16,2,0),"01/01/1900"))</f>
        <v/>
      </c>
    </row>
    <row r="423" spans="1:63" ht="14.45">
      <c r="A423" s="68">
        <v>416</v>
      </c>
      <c r="B423" s="29"/>
      <c r="C423" s="34"/>
      <c r="D423" s="42"/>
      <c r="E423" s="64"/>
      <c r="F423" s="45"/>
      <c r="G423" s="45"/>
      <c r="H423" s="158"/>
      <c r="I423" s="42"/>
      <c r="J423" s="28"/>
      <c r="K423" s="69"/>
      <c r="L423" s="68"/>
      <c r="M423" s="46"/>
      <c r="N423" s="232" t="str">
        <f ca="1">IF(Tabla1[[#This Row],[Fecha de nac]]="","",IF(Tabla1[[#This Row],[Fecha Finalización]] &gt;=TODAY(), DATEDIF(Tabla1[[#This Row],[Fecha de nac]],TODAY(),"y"), ROUNDDOWN((Tabla1[[#This Row],[Fecha Finalización]] -Tabla1[[#This Row],[Fecha de nac]])/365,0)))</f>
        <v/>
      </c>
      <c r="O423" s="163"/>
      <c r="P423" s="34"/>
      <c r="Q423" s="67"/>
      <c r="R423" s="67"/>
      <c r="S423" s="67"/>
      <c r="T423" s="67"/>
      <c r="U423" s="234" t="str">
        <f>IF(F423="","",Tabla1[[#This Row],[Fecha Inicio grupo]]+3*7-7)</f>
        <v/>
      </c>
      <c r="V423" s="235" t="str">
        <f>IF(F423="","",EDATE(Tabla1[[#This Row],[Fecha Inicio grupo]],3))</f>
        <v/>
      </c>
      <c r="W423" s="29"/>
      <c r="X423" s="29"/>
      <c r="Y423" s="72"/>
      <c r="Z423" s="72"/>
      <c r="AA423" s="72"/>
      <c r="AB423" s="72"/>
      <c r="AC423" s="72"/>
      <c r="AD423" s="72"/>
      <c r="AE423" s="72"/>
      <c r="AF423" s="72"/>
      <c r="AG423" s="72"/>
      <c r="AH423" s="72"/>
      <c r="AI423" s="72"/>
      <c r="AJ423" s="72"/>
      <c r="AK423" s="72"/>
      <c r="AL423" s="72"/>
      <c r="AM423" s="72"/>
      <c r="AN423" s="72"/>
      <c r="AO423" s="139"/>
      <c r="AP423" s="236" t="str">
        <f>IF(F423="","",IFERROR(VLOOKUP(SUBSTITUTE(SUBSTITUTE(Tabla1[[#This Row],[Uso Sistemas]],"T","P"),"N","F"),Parámetros!$M$2:$N$17,2,0),"Completar hasta 3ra sem. para evaluar a Probacionista"))</f>
        <v/>
      </c>
      <c r="AQ423" s="39"/>
      <c r="AR423" s="39"/>
      <c r="AS423" s="39"/>
      <c r="AT423" s="28"/>
      <c r="AU423" s="55"/>
      <c r="AV423" s="55"/>
      <c r="AW423" s="55"/>
      <c r="AX423" s="238" t="str">
        <f>IF(V423="","",EOMONTH(EDATE(Tabla1[[#This Row],[Fecha Finalización]],2),0))</f>
        <v/>
      </c>
      <c r="AY423" s="39"/>
      <c r="AZ423" s="239" t="str">
        <f>IF(V423="","",EOMONTH(EDATE(Tabla1[[#This Row],[Fecha Finalización]],3),0))</f>
        <v/>
      </c>
      <c r="BA423" s="39"/>
      <c r="BB423" s="39"/>
      <c r="BC423" s="229"/>
      <c r="BD423" s="227" t="str">
        <f>IF(F423="","",Tabla1[[#This Row],[sem 01]]&amp;Tabla1[[#This Row],[sem 02]]&amp;Tabla1[[#This Row],[sem 03]])</f>
        <v/>
      </c>
      <c r="BE423" s="228" t="str">
        <f>IF(TRIM(F423)="","",$B$1&amp;"-"&amp;SUBSTITUTE(Tabla1[[#This Row],[Mes Inscrito]]," ","")&amp;"-"&amp;SUBSTITUTE(Tabla1[[#This Row],[Dia de clases Inscrito]]," ","")&amp;"-"&amp;SUBSTITUTE(Tabla1[[#This Row],[Horario Inscrito]]," ","")&amp;"-"&amp;Tabla1[[#This Row],[Fecha Inicio grupo]])</f>
        <v/>
      </c>
      <c r="BF423" s="241" t="str">
        <f>IF(F423="","",Tabla1[[#This Row],[Curso]])</f>
        <v/>
      </c>
      <c r="BG423" s="242" t="str">
        <f>+IF(TRIM(F423)="","",$B$1&amp;"-"&amp;TRIM(Tabla1[[#This Row],[Mes Inscrito]])&amp;"-"&amp;TRIM(Tabla1[[#This Row],[Dia de clases Inscrito]])&amp;"-"&amp;TRIM(Tabla1[[#This Row],[Horario Inscrito]])&amp;"-"&amp;TRIM(Tabla1[[#This Row],[Fecha Inicio grupo]])&amp;"-"&amp;TRIM(Tabla1[[#This Row],[Tipo Incrito]]))</f>
        <v/>
      </c>
      <c r="BH423" s="299" t="str">
        <f>IF(F423="","",OR(IFERROR(SEARCH("CG",Tabla1[[#This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3" s="300" t="str">
        <f>IF(F423&lt;&gt;"",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3" s="300" t="str">
        <f>IF(F423&lt;&gt;"",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3" s="300" t="str">
        <f>IF(Tabla1[[#This Row],[Fecha Inicio grupo]]="","",IFERROR(VLOOKUP(Tabla1[[#This Row],[Mes de Alta como miembro]],Parámetros!$AM$2:$AN$16,2,0),"01/01/1900"))</f>
        <v/>
      </c>
    </row>
    <row r="424" spans="1:63" ht="14.45">
      <c r="A424" s="68">
        <v>417</v>
      </c>
      <c r="B424" s="29"/>
      <c r="C424" s="34"/>
      <c r="D424" s="42"/>
      <c r="E424" s="64"/>
      <c r="F424" s="45"/>
      <c r="G424" s="45"/>
      <c r="H424" s="158"/>
      <c r="I424" s="42"/>
      <c r="J424" s="28"/>
      <c r="K424" s="69"/>
      <c r="L424" s="68"/>
      <c r="M424" s="46"/>
      <c r="N424" s="232" t="str">
        <f ca="1">IF(Tabla1[[#This Row],[Fecha de nac]]="","",IF(Tabla1[[#This Row],[Fecha Finalización]] &gt;=TODAY(), DATEDIF(Tabla1[[#This Row],[Fecha de nac]],TODAY(),"y"), ROUNDDOWN((Tabla1[[#This Row],[Fecha Finalización]] -Tabla1[[#This Row],[Fecha de nac]])/365,0)))</f>
        <v/>
      </c>
      <c r="O424" s="163"/>
      <c r="P424" s="34"/>
      <c r="Q424" s="67"/>
      <c r="R424" s="67"/>
      <c r="S424" s="67"/>
      <c r="T424" s="67"/>
      <c r="U424" s="234" t="str">
        <f>IF(F424="","",Tabla1[[#This Row],[Fecha Inicio grupo]]+3*7-7)</f>
        <v/>
      </c>
      <c r="V424" s="235" t="str">
        <f>IF(F424="","",EDATE(Tabla1[[#This Row],[Fecha Inicio grupo]],3))</f>
        <v/>
      </c>
      <c r="W424" s="29"/>
      <c r="X424" s="29"/>
      <c r="Y424" s="72"/>
      <c r="Z424" s="72"/>
      <c r="AA424" s="72"/>
      <c r="AB424" s="72"/>
      <c r="AC424" s="72"/>
      <c r="AD424" s="72"/>
      <c r="AE424" s="72"/>
      <c r="AF424" s="72"/>
      <c r="AG424" s="72"/>
      <c r="AH424" s="72"/>
      <c r="AI424" s="72"/>
      <c r="AJ424" s="72"/>
      <c r="AK424" s="72"/>
      <c r="AL424" s="72"/>
      <c r="AM424" s="72"/>
      <c r="AN424" s="72"/>
      <c r="AO424" s="139"/>
      <c r="AP424" s="236" t="str">
        <f>IF(F424="","",IFERROR(VLOOKUP(SUBSTITUTE(SUBSTITUTE(Tabla1[[#This Row],[Uso Sistemas]],"T","P"),"N","F"),Parámetros!$M$2:$N$17,2,0),"Completar hasta 3ra sem. para evaluar a Probacionista"))</f>
        <v/>
      </c>
      <c r="AQ424" s="39"/>
      <c r="AR424" s="39"/>
      <c r="AS424" s="39"/>
      <c r="AT424" s="28"/>
      <c r="AU424" s="55"/>
      <c r="AV424" s="55"/>
      <c r="AW424" s="55"/>
      <c r="AX424" s="238" t="str">
        <f>IF(V424="","",EOMONTH(EDATE(Tabla1[[#This Row],[Fecha Finalización]],2),0))</f>
        <v/>
      </c>
      <c r="AY424" s="39"/>
      <c r="AZ424" s="239" t="str">
        <f>IF(V424="","",EOMONTH(EDATE(Tabla1[[#This Row],[Fecha Finalización]],3),0))</f>
        <v/>
      </c>
      <c r="BA424" s="39"/>
      <c r="BB424" s="39"/>
      <c r="BC424" s="229"/>
      <c r="BD424" s="227" t="str">
        <f>IF(F424="","",Tabla1[[#This Row],[sem 01]]&amp;Tabla1[[#This Row],[sem 02]]&amp;Tabla1[[#This Row],[sem 03]])</f>
        <v/>
      </c>
      <c r="BE424" s="228" t="str">
        <f>IF(TRIM(F424)="","",$B$1&amp;"-"&amp;SUBSTITUTE(Tabla1[[#This Row],[Mes Inscrito]]," ","")&amp;"-"&amp;SUBSTITUTE(Tabla1[[#This Row],[Dia de clases Inscrito]]," ","")&amp;"-"&amp;SUBSTITUTE(Tabla1[[#This Row],[Horario Inscrito]]," ","")&amp;"-"&amp;Tabla1[[#This Row],[Fecha Inicio grupo]])</f>
        <v/>
      </c>
      <c r="BF424" s="241" t="str">
        <f>IF(F424="","",Tabla1[[#This Row],[Curso]])</f>
        <v/>
      </c>
      <c r="BG424" s="242" t="str">
        <f>+IF(TRIM(F424)="","",$B$1&amp;"-"&amp;TRIM(Tabla1[[#This Row],[Mes Inscrito]])&amp;"-"&amp;TRIM(Tabla1[[#This Row],[Dia de clases Inscrito]])&amp;"-"&amp;TRIM(Tabla1[[#This Row],[Horario Inscrito]])&amp;"-"&amp;TRIM(Tabla1[[#This Row],[Fecha Inicio grupo]])&amp;"-"&amp;TRIM(Tabla1[[#This Row],[Tipo Incrito]]))</f>
        <v/>
      </c>
      <c r="BH424" s="299" t="str">
        <f>IF(F424="","",OR(IFERROR(SEARCH("CG",Tabla1[[#This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4" s="300" t="str">
        <f>IF(F424&lt;&gt;"",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4" s="300" t="str">
        <f>IF(F424&lt;&gt;"",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4" s="300" t="str">
        <f>IF(Tabla1[[#This Row],[Fecha Inicio grupo]]="","",IFERROR(VLOOKUP(Tabla1[[#This Row],[Mes de Alta como miembro]],Parámetros!$AM$2:$AN$16,2,0),"01/01/1900"))</f>
        <v/>
      </c>
    </row>
    <row r="425" spans="1:63" ht="14.45">
      <c r="A425" s="68">
        <v>418</v>
      </c>
      <c r="B425" s="29"/>
      <c r="C425" s="34"/>
      <c r="D425" s="42"/>
      <c r="E425" s="64"/>
      <c r="F425" s="45"/>
      <c r="G425" s="45"/>
      <c r="H425" s="158"/>
      <c r="I425" s="42"/>
      <c r="J425" s="28"/>
      <c r="K425" s="69"/>
      <c r="L425" s="68"/>
      <c r="M425" s="46"/>
      <c r="N425" s="232" t="str">
        <f ca="1">IF(Tabla1[[#This Row],[Fecha de nac]]="","",IF(Tabla1[[#This Row],[Fecha Finalización]] &gt;=TODAY(), DATEDIF(Tabla1[[#This Row],[Fecha de nac]],TODAY(),"y"), ROUNDDOWN((Tabla1[[#This Row],[Fecha Finalización]] -Tabla1[[#This Row],[Fecha de nac]])/365,0)))</f>
        <v/>
      </c>
      <c r="O425" s="163"/>
      <c r="P425" s="34"/>
      <c r="Q425" s="67"/>
      <c r="R425" s="67"/>
      <c r="S425" s="67"/>
      <c r="T425" s="67"/>
      <c r="U425" s="234" t="str">
        <f>IF(F425="","",Tabla1[[#This Row],[Fecha Inicio grupo]]+3*7-7)</f>
        <v/>
      </c>
      <c r="V425" s="235" t="str">
        <f>IF(F425="","",EDATE(Tabla1[[#This Row],[Fecha Inicio grupo]],3))</f>
        <v/>
      </c>
      <c r="W425" s="29"/>
      <c r="X425" s="29"/>
      <c r="Y425" s="72"/>
      <c r="Z425" s="72"/>
      <c r="AA425" s="72"/>
      <c r="AB425" s="72"/>
      <c r="AC425" s="72"/>
      <c r="AD425" s="72"/>
      <c r="AE425" s="72"/>
      <c r="AF425" s="72"/>
      <c r="AG425" s="72"/>
      <c r="AH425" s="72"/>
      <c r="AI425" s="72"/>
      <c r="AJ425" s="72"/>
      <c r="AK425" s="72"/>
      <c r="AL425" s="72"/>
      <c r="AM425" s="72"/>
      <c r="AN425" s="72"/>
      <c r="AO425" s="139"/>
      <c r="AP425" s="236" t="str">
        <f>IF(F425="","",IFERROR(VLOOKUP(SUBSTITUTE(SUBSTITUTE(Tabla1[[#This Row],[Uso Sistemas]],"T","P"),"N","F"),Parámetros!$M$2:$N$17,2,0),"Completar hasta 3ra sem. para evaluar a Probacionista"))</f>
        <v/>
      </c>
      <c r="AQ425" s="39"/>
      <c r="AR425" s="39"/>
      <c r="AS425" s="39"/>
      <c r="AT425" s="28"/>
      <c r="AU425" s="55"/>
      <c r="AV425" s="55"/>
      <c r="AW425" s="55"/>
      <c r="AX425" s="238" t="str">
        <f>IF(V425="","",EOMONTH(EDATE(Tabla1[[#This Row],[Fecha Finalización]],2),0))</f>
        <v/>
      </c>
      <c r="AY425" s="39"/>
      <c r="AZ425" s="239" t="str">
        <f>IF(V425="","",EOMONTH(EDATE(Tabla1[[#This Row],[Fecha Finalización]],3),0))</f>
        <v/>
      </c>
      <c r="BA425" s="39"/>
      <c r="BB425" s="39"/>
      <c r="BC425" s="229"/>
      <c r="BD425" s="227" t="str">
        <f>IF(F425="","",Tabla1[[#This Row],[sem 01]]&amp;Tabla1[[#This Row],[sem 02]]&amp;Tabla1[[#This Row],[sem 03]])</f>
        <v/>
      </c>
      <c r="BE425" s="228" t="str">
        <f>IF(TRIM(F425)="","",$B$1&amp;"-"&amp;SUBSTITUTE(Tabla1[[#This Row],[Mes Inscrito]]," ","")&amp;"-"&amp;SUBSTITUTE(Tabla1[[#This Row],[Dia de clases Inscrito]]," ","")&amp;"-"&amp;SUBSTITUTE(Tabla1[[#This Row],[Horario Inscrito]]," ","")&amp;"-"&amp;Tabla1[[#This Row],[Fecha Inicio grupo]])</f>
        <v/>
      </c>
      <c r="BF425" s="241" t="str">
        <f>IF(F425="","",Tabla1[[#This Row],[Curso]])</f>
        <v/>
      </c>
      <c r="BG425" s="242" t="str">
        <f>+IF(TRIM(F425)="","",$B$1&amp;"-"&amp;TRIM(Tabla1[[#This Row],[Mes Inscrito]])&amp;"-"&amp;TRIM(Tabla1[[#This Row],[Dia de clases Inscrito]])&amp;"-"&amp;TRIM(Tabla1[[#This Row],[Horario Inscrito]])&amp;"-"&amp;TRIM(Tabla1[[#This Row],[Fecha Inicio grupo]])&amp;"-"&amp;TRIM(Tabla1[[#This Row],[Tipo Incrito]]))</f>
        <v/>
      </c>
      <c r="BH425" s="299" t="str">
        <f>IF(F425="","",OR(IFERROR(SEARCH("CG",Tabla1[[#This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5" s="300" t="str">
        <f>IF(F425&lt;&gt;"",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5" s="300" t="str">
        <f>IF(F425&lt;&gt;"",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5" s="300" t="str">
        <f>IF(Tabla1[[#This Row],[Fecha Inicio grupo]]="","",IFERROR(VLOOKUP(Tabla1[[#This Row],[Mes de Alta como miembro]],Parámetros!$AM$2:$AN$16,2,0),"01/01/1900"))</f>
        <v/>
      </c>
    </row>
    <row r="426" spans="1:63" ht="14.45">
      <c r="A426" s="68">
        <v>419</v>
      </c>
      <c r="B426" s="29"/>
      <c r="C426" s="34"/>
      <c r="D426" s="42"/>
      <c r="E426" s="64"/>
      <c r="F426" s="45"/>
      <c r="G426" s="45"/>
      <c r="H426" s="158"/>
      <c r="I426" s="42"/>
      <c r="J426" s="28"/>
      <c r="K426" s="69"/>
      <c r="L426" s="68"/>
      <c r="M426" s="46"/>
      <c r="N426" s="232" t="str">
        <f ca="1">IF(Tabla1[[#This Row],[Fecha de nac]]="","",IF(Tabla1[[#This Row],[Fecha Finalización]] &gt;=TODAY(), DATEDIF(Tabla1[[#This Row],[Fecha de nac]],TODAY(),"y"), ROUNDDOWN((Tabla1[[#This Row],[Fecha Finalización]] -Tabla1[[#This Row],[Fecha de nac]])/365,0)))</f>
        <v/>
      </c>
      <c r="O426" s="163"/>
      <c r="P426" s="34"/>
      <c r="Q426" s="67"/>
      <c r="R426" s="67"/>
      <c r="S426" s="67"/>
      <c r="T426" s="67"/>
      <c r="U426" s="234" t="str">
        <f>IF(F426="","",Tabla1[[#This Row],[Fecha Inicio grupo]]+3*7-7)</f>
        <v/>
      </c>
      <c r="V426" s="235" t="str">
        <f>IF(F426="","",EDATE(Tabla1[[#This Row],[Fecha Inicio grupo]],3))</f>
        <v/>
      </c>
      <c r="W426" s="29"/>
      <c r="X426" s="29"/>
      <c r="Y426" s="72"/>
      <c r="Z426" s="72"/>
      <c r="AA426" s="72"/>
      <c r="AB426" s="72"/>
      <c r="AC426" s="72"/>
      <c r="AD426" s="72"/>
      <c r="AE426" s="72"/>
      <c r="AF426" s="72"/>
      <c r="AG426" s="72"/>
      <c r="AH426" s="72"/>
      <c r="AI426" s="72"/>
      <c r="AJ426" s="72"/>
      <c r="AK426" s="72"/>
      <c r="AL426" s="72"/>
      <c r="AM426" s="72"/>
      <c r="AN426" s="72"/>
      <c r="AO426" s="139"/>
      <c r="AP426" s="236" t="str">
        <f>IF(F426="","",IFERROR(VLOOKUP(SUBSTITUTE(SUBSTITUTE(Tabla1[[#This Row],[Uso Sistemas]],"T","P"),"N","F"),Parámetros!$M$2:$N$17,2,0),"Completar hasta 3ra sem. para evaluar a Probacionista"))</f>
        <v/>
      </c>
      <c r="AQ426" s="39"/>
      <c r="AR426" s="39"/>
      <c r="AS426" s="39"/>
      <c r="AT426" s="28"/>
      <c r="AU426" s="55"/>
      <c r="AV426" s="55"/>
      <c r="AW426" s="55"/>
      <c r="AX426" s="238" t="str">
        <f>IF(V426="","",EOMONTH(EDATE(Tabla1[[#This Row],[Fecha Finalización]],2),0))</f>
        <v/>
      </c>
      <c r="AY426" s="39"/>
      <c r="AZ426" s="239" t="str">
        <f>IF(V426="","",EOMONTH(EDATE(Tabla1[[#This Row],[Fecha Finalización]],3),0))</f>
        <v/>
      </c>
      <c r="BA426" s="39"/>
      <c r="BB426" s="39"/>
      <c r="BC426" s="229"/>
      <c r="BD426" s="227" t="str">
        <f>IF(F426="","",Tabla1[[#This Row],[sem 01]]&amp;Tabla1[[#This Row],[sem 02]]&amp;Tabla1[[#This Row],[sem 03]])</f>
        <v/>
      </c>
      <c r="BE426" s="228" t="str">
        <f>IF(TRIM(F426)="","",$B$1&amp;"-"&amp;SUBSTITUTE(Tabla1[[#This Row],[Mes Inscrito]]," ","")&amp;"-"&amp;SUBSTITUTE(Tabla1[[#This Row],[Dia de clases Inscrito]]," ","")&amp;"-"&amp;SUBSTITUTE(Tabla1[[#This Row],[Horario Inscrito]]," ","")&amp;"-"&amp;Tabla1[[#This Row],[Fecha Inicio grupo]])</f>
        <v/>
      </c>
      <c r="BF426" s="241" t="str">
        <f>IF(F426="","",Tabla1[[#This Row],[Curso]])</f>
        <v/>
      </c>
      <c r="BG426" s="242" t="str">
        <f>+IF(TRIM(F426)="","",$B$1&amp;"-"&amp;TRIM(Tabla1[[#This Row],[Mes Inscrito]])&amp;"-"&amp;TRIM(Tabla1[[#This Row],[Dia de clases Inscrito]])&amp;"-"&amp;TRIM(Tabla1[[#This Row],[Horario Inscrito]])&amp;"-"&amp;TRIM(Tabla1[[#This Row],[Fecha Inicio grupo]])&amp;"-"&amp;TRIM(Tabla1[[#This Row],[Tipo Incrito]]))</f>
        <v/>
      </c>
      <c r="BH426" s="299" t="str">
        <f>IF(F426="","",OR(IFERROR(SEARCH("CG",Tabla1[[#This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6" s="300" t="str">
        <f>IF(F426&lt;&gt;"",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6" s="300" t="str">
        <f>IF(F426&lt;&gt;"",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6" s="300" t="str">
        <f>IF(Tabla1[[#This Row],[Fecha Inicio grupo]]="","",IFERROR(VLOOKUP(Tabla1[[#This Row],[Mes de Alta como miembro]],Parámetros!$AM$2:$AN$16,2,0),"01/01/1900"))</f>
        <v/>
      </c>
    </row>
    <row r="427" spans="1:63" ht="14.45">
      <c r="A427" s="68">
        <v>420</v>
      </c>
      <c r="B427" s="29"/>
      <c r="C427" s="34"/>
      <c r="D427" s="42"/>
      <c r="E427" s="64"/>
      <c r="F427" s="45"/>
      <c r="G427" s="45"/>
      <c r="H427" s="158"/>
      <c r="I427" s="42"/>
      <c r="J427" s="28"/>
      <c r="K427" s="69"/>
      <c r="L427" s="68"/>
      <c r="M427" s="46"/>
      <c r="N427" s="232" t="str">
        <f ca="1">IF(Tabla1[[#This Row],[Fecha de nac]]="","",IF(Tabla1[[#This Row],[Fecha Finalización]] &gt;=TODAY(), DATEDIF(Tabla1[[#This Row],[Fecha de nac]],TODAY(),"y"), ROUNDDOWN((Tabla1[[#This Row],[Fecha Finalización]] -Tabla1[[#This Row],[Fecha de nac]])/365,0)))</f>
        <v/>
      </c>
      <c r="O427" s="163"/>
      <c r="P427" s="34"/>
      <c r="Q427" s="67"/>
      <c r="R427" s="67"/>
      <c r="S427" s="67"/>
      <c r="T427" s="67"/>
      <c r="U427" s="234" t="str">
        <f>IF(F427="","",Tabla1[[#This Row],[Fecha Inicio grupo]]+3*7-7)</f>
        <v/>
      </c>
      <c r="V427" s="235" t="str">
        <f>IF(F427="","",EDATE(Tabla1[[#This Row],[Fecha Inicio grupo]],3))</f>
        <v/>
      </c>
      <c r="W427" s="29"/>
      <c r="X427" s="29"/>
      <c r="Y427" s="72"/>
      <c r="Z427" s="72"/>
      <c r="AA427" s="72"/>
      <c r="AB427" s="72"/>
      <c r="AC427" s="72"/>
      <c r="AD427" s="72"/>
      <c r="AE427" s="72"/>
      <c r="AF427" s="72"/>
      <c r="AG427" s="72"/>
      <c r="AH427" s="72"/>
      <c r="AI427" s="72"/>
      <c r="AJ427" s="72"/>
      <c r="AK427" s="72"/>
      <c r="AL427" s="72"/>
      <c r="AM427" s="72"/>
      <c r="AN427" s="72"/>
      <c r="AO427" s="139"/>
      <c r="AP427" s="236" t="str">
        <f>IF(F427="","",IFERROR(VLOOKUP(SUBSTITUTE(SUBSTITUTE(Tabla1[[#This Row],[Uso Sistemas]],"T","P"),"N","F"),Parámetros!$M$2:$N$17,2,0),"Completar hasta 3ra sem. para evaluar a Probacionista"))</f>
        <v/>
      </c>
      <c r="AQ427" s="39"/>
      <c r="AR427" s="39"/>
      <c r="AS427" s="39"/>
      <c r="AT427" s="28"/>
      <c r="AU427" s="55"/>
      <c r="AV427" s="55"/>
      <c r="AW427" s="55"/>
      <c r="AX427" s="238" t="str">
        <f>IF(V427="","",EOMONTH(EDATE(Tabla1[[#This Row],[Fecha Finalización]],2),0))</f>
        <v/>
      </c>
      <c r="AY427" s="39"/>
      <c r="AZ427" s="239" t="str">
        <f>IF(V427="","",EOMONTH(EDATE(Tabla1[[#This Row],[Fecha Finalización]],3),0))</f>
        <v/>
      </c>
      <c r="BA427" s="39"/>
      <c r="BB427" s="39"/>
      <c r="BC427" s="229"/>
      <c r="BD427" s="227" t="str">
        <f>IF(F427="","",Tabla1[[#This Row],[sem 01]]&amp;Tabla1[[#This Row],[sem 02]]&amp;Tabla1[[#This Row],[sem 03]])</f>
        <v/>
      </c>
      <c r="BE427" s="228" t="str">
        <f>IF(TRIM(F427)="","",$B$1&amp;"-"&amp;SUBSTITUTE(Tabla1[[#This Row],[Mes Inscrito]]," ","")&amp;"-"&amp;SUBSTITUTE(Tabla1[[#This Row],[Dia de clases Inscrito]]," ","")&amp;"-"&amp;SUBSTITUTE(Tabla1[[#This Row],[Horario Inscrito]]," ","")&amp;"-"&amp;Tabla1[[#This Row],[Fecha Inicio grupo]])</f>
        <v/>
      </c>
      <c r="BF427" s="241" t="str">
        <f>IF(F427="","",Tabla1[[#This Row],[Curso]])</f>
        <v/>
      </c>
      <c r="BG427" s="242" t="str">
        <f>+IF(TRIM(F427)="","",$B$1&amp;"-"&amp;TRIM(Tabla1[[#This Row],[Mes Inscrito]])&amp;"-"&amp;TRIM(Tabla1[[#This Row],[Dia de clases Inscrito]])&amp;"-"&amp;TRIM(Tabla1[[#This Row],[Horario Inscrito]])&amp;"-"&amp;TRIM(Tabla1[[#This Row],[Fecha Inicio grupo]])&amp;"-"&amp;TRIM(Tabla1[[#This Row],[Tipo Incrito]]))</f>
        <v/>
      </c>
      <c r="BH427" s="299" t="str">
        <f>IF(F427="","",OR(IFERROR(SEARCH("CG",Tabla1[[#This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7" s="300" t="str">
        <f>IF(F427&lt;&gt;"",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7" s="300" t="str">
        <f>IF(F427&lt;&gt;"",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7" s="300" t="str">
        <f>IF(Tabla1[[#This Row],[Fecha Inicio grupo]]="","",IFERROR(VLOOKUP(Tabla1[[#This Row],[Mes de Alta como miembro]],Parámetros!$AM$2:$AN$16,2,0),"01/01/1900"))</f>
        <v/>
      </c>
    </row>
    <row r="428" spans="1:63" ht="14.45">
      <c r="A428" s="68">
        <v>421</v>
      </c>
      <c r="B428" s="29"/>
      <c r="C428" s="34"/>
      <c r="D428" s="42"/>
      <c r="E428" s="64"/>
      <c r="F428" s="45"/>
      <c r="G428" s="45"/>
      <c r="H428" s="158"/>
      <c r="I428" s="42"/>
      <c r="J428" s="28"/>
      <c r="K428" s="69"/>
      <c r="L428" s="68"/>
      <c r="M428" s="46"/>
      <c r="N428" s="232" t="str">
        <f ca="1">IF(Tabla1[[#This Row],[Fecha de nac]]="","",IF(Tabla1[[#This Row],[Fecha Finalización]] &gt;=TODAY(), DATEDIF(Tabla1[[#This Row],[Fecha de nac]],TODAY(),"y"), ROUNDDOWN((Tabla1[[#This Row],[Fecha Finalización]] -Tabla1[[#This Row],[Fecha de nac]])/365,0)))</f>
        <v/>
      </c>
      <c r="O428" s="163"/>
      <c r="P428" s="34"/>
      <c r="Q428" s="67"/>
      <c r="R428" s="67"/>
      <c r="S428" s="67"/>
      <c r="T428" s="67"/>
      <c r="U428" s="234" t="str">
        <f>IF(F428="","",Tabla1[[#This Row],[Fecha Inicio grupo]]+3*7-7)</f>
        <v/>
      </c>
      <c r="V428" s="235" t="str">
        <f>IF(F428="","",EDATE(Tabla1[[#This Row],[Fecha Inicio grupo]],3))</f>
        <v/>
      </c>
      <c r="W428" s="29"/>
      <c r="X428" s="29"/>
      <c r="Y428" s="72"/>
      <c r="Z428" s="72"/>
      <c r="AA428" s="72"/>
      <c r="AB428" s="72"/>
      <c r="AC428" s="72"/>
      <c r="AD428" s="72"/>
      <c r="AE428" s="72"/>
      <c r="AF428" s="72"/>
      <c r="AG428" s="72"/>
      <c r="AH428" s="72"/>
      <c r="AI428" s="72"/>
      <c r="AJ428" s="72"/>
      <c r="AK428" s="72"/>
      <c r="AL428" s="72"/>
      <c r="AM428" s="72"/>
      <c r="AN428" s="72"/>
      <c r="AO428" s="139"/>
      <c r="AP428" s="236" t="str">
        <f>IF(F428="","",IFERROR(VLOOKUP(SUBSTITUTE(SUBSTITUTE(Tabla1[[#This Row],[Uso Sistemas]],"T","P"),"N","F"),Parámetros!$M$2:$N$17,2,0),"Completar hasta 3ra sem. para evaluar a Probacionista"))</f>
        <v/>
      </c>
      <c r="AQ428" s="39"/>
      <c r="AR428" s="39"/>
      <c r="AS428" s="39"/>
      <c r="AT428" s="28"/>
      <c r="AU428" s="55"/>
      <c r="AV428" s="55"/>
      <c r="AW428" s="55"/>
      <c r="AX428" s="238" t="str">
        <f>IF(V428="","",EOMONTH(EDATE(Tabla1[[#This Row],[Fecha Finalización]],2),0))</f>
        <v/>
      </c>
      <c r="AY428" s="39"/>
      <c r="AZ428" s="239" t="str">
        <f>IF(V428="","",EOMONTH(EDATE(Tabla1[[#This Row],[Fecha Finalización]],3),0))</f>
        <v/>
      </c>
      <c r="BA428" s="39"/>
      <c r="BB428" s="39"/>
      <c r="BC428" s="229"/>
      <c r="BD428" s="227" t="str">
        <f>IF(F428="","",Tabla1[[#This Row],[sem 01]]&amp;Tabla1[[#This Row],[sem 02]]&amp;Tabla1[[#This Row],[sem 03]])</f>
        <v/>
      </c>
      <c r="BE428" s="228" t="str">
        <f>IF(TRIM(F428)="","",$B$1&amp;"-"&amp;SUBSTITUTE(Tabla1[[#This Row],[Mes Inscrito]]," ","")&amp;"-"&amp;SUBSTITUTE(Tabla1[[#This Row],[Dia de clases Inscrito]]," ","")&amp;"-"&amp;SUBSTITUTE(Tabla1[[#This Row],[Horario Inscrito]]," ","")&amp;"-"&amp;Tabla1[[#This Row],[Fecha Inicio grupo]])</f>
        <v/>
      </c>
      <c r="BF428" s="241" t="str">
        <f>IF(F428="","",Tabla1[[#This Row],[Curso]])</f>
        <v/>
      </c>
      <c r="BG428" s="242" t="str">
        <f>+IF(TRIM(F428)="","",$B$1&amp;"-"&amp;TRIM(Tabla1[[#This Row],[Mes Inscrito]])&amp;"-"&amp;TRIM(Tabla1[[#This Row],[Dia de clases Inscrito]])&amp;"-"&amp;TRIM(Tabla1[[#This Row],[Horario Inscrito]])&amp;"-"&amp;TRIM(Tabla1[[#This Row],[Fecha Inicio grupo]])&amp;"-"&amp;TRIM(Tabla1[[#This Row],[Tipo Incrito]]))</f>
        <v/>
      </c>
      <c r="BH428" s="299" t="str">
        <f>IF(F428="","",OR(IFERROR(SEARCH("CG",Tabla1[[#This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8" s="300" t="str">
        <f>IF(F428&lt;&gt;"",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8" s="300" t="str">
        <f>IF(F428&lt;&gt;"",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8" s="300" t="str">
        <f>IF(Tabla1[[#This Row],[Fecha Inicio grupo]]="","",IFERROR(VLOOKUP(Tabla1[[#This Row],[Mes de Alta como miembro]],Parámetros!$AM$2:$AN$16,2,0),"01/01/1900"))</f>
        <v/>
      </c>
    </row>
    <row r="429" spans="1:63" ht="14.45">
      <c r="A429" s="68">
        <v>422</v>
      </c>
      <c r="B429" s="29"/>
      <c r="C429" s="34"/>
      <c r="D429" s="42"/>
      <c r="E429" s="64"/>
      <c r="F429" s="45"/>
      <c r="G429" s="45"/>
      <c r="H429" s="158"/>
      <c r="I429" s="42"/>
      <c r="J429" s="28"/>
      <c r="K429" s="69"/>
      <c r="L429" s="68"/>
      <c r="M429" s="46"/>
      <c r="N429" s="232" t="str">
        <f ca="1">IF(Tabla1[[#This Row],[Fecha de nac]]="","",IF(Tabla1[[#This Row],[Fecha Finalización]] &gt;=TODAY(), DATEDIF(Tabla1[[#This Row],[Fecha de nac]],TODAY(),"y"), ROUNDDOWN((Tabla1[[#This Row],[Fecha Finalización]] -Tabla1[[#This Row],[Fecha de nac]])/365,0)))</f>
        <v/>
      </c>
      <c r="O429" s="163"/>
      <c r="P429" s="34"/>
      <c r="Q429" s="67"/>
      <c r="R429" s="67"/>
      <c r="S429" s="67"/>
      <c r="T429" s="67"/>
      <c r="U429" s="234" t="str">
        <f>IF(F429="","",Tabla1[[#This Row],[Fecha Inicio grupo]]+3*7-7)</f>
        <v/>
      </c>
      <c r="V429" s="235" t="str">
        <f>IF(F429="","",EDATE(Tabla1[[#This Row],[Fecha Inicio grupo]],3))</f>
        <v/>
      </c>
      <c r="W429" s="29"/>
      <c r="X429" s="29"/>
      <c r="Y429" s="72"/>
      <c r="Z429" s="72"/>
      <c r="AA429" s="72"/>
      <c r="AB429" s="72"/>
      <c r="AC429" s="72"/>
      <c r="AD429" s="72"/>
      <c r="AE429" s="72"/>
      <c r="AF429" s="72"/>
      <c r="AG429" s="72"/>
      <c r="AH429" s="72"/>
      <c r="AI429" s="72"/>
      <c r="AJ429" s="72"/>
      <c r="AK429" s="72"/>
      <c r="AL429" s="72"/>
      <c r="AM429" s="72"/>
      <c r="AN429" s="72"/>
      <c r="AO429" s="139"/>
      <c r="AP429" s="236" t="str">
        <f>IF(F429="","",IFERROR(VLOOKUP(SUBSTITUTE(SUBSTITUTE(Tabla1[[#This Row],[Uso Sistemas]],"T","P"),"N","F"),Parámetros!$M$2:$N$17,2,0),"Completar hasta 3ra sem. para evaluar a Probacionista"))</f>
        <v/>
      </c>
      <c r="AQ429" s="39"/>
      <c r="AR429" s="39"/>
      <c r="AS429" s="39"/>
      <c r="AT429" s="28"/>
      <c r="AU429" s="55"/>
      <c r="AV429" s="55"/>
      <c r="AW429" s="55"/>
      <c r="AX429" s="238" t="str">
        <f>IF(V429="","",EOMONTH(EDATE(Tabla1[[#This Row],[Fecha Finalización]],2),0))</f>
        <v/>
      </c>
      <c r="AY429" s="39"/>
      <c r="AZ429" s="239" t="str">
        <f>IF(V429="","",EOMONTH(EDATE(Tabla1[[#This Row],[Fecha Finalización]],3),0))</f>
        <v/>
      </c>
      <c r="BA429" s="39"/>
      <c r="BB429" s="39"/>
      <c r="BC429" s="229"/>
      <c r="BD429" s="227" t="str">
        <f>IF(F429="","",Tabla1[[#This Row],[sem 01]]&amp;Tabla1[[#This Row],[sem 02]]&amp;Tabla1[[#This Row],[sem 03]])</f>
        <v/>
      </c>
      <c r="BE429" s="228" t="str">
        <f>IF(TRIM(F429)="","",$B$1&amp;"-"&amp;SUBSTITUTE(Tabla1[[#This Row],[Mes Inscrito]]," ","")&amp;"-"&amp;SUBSTITUTE(Tabla1[[#This Row],[Dia de clases Inscrito]]," ","")&amp;"-"&amp;SUBSTITUTE(Tabla1[[#This Row],[Horario Inscrito]]," ","")&amp;"-"&amp;Tabla1[[#This Row],[Fecha Inicio grupo]])</f>
        <v/>
      </c>
      <c r="BF429" s="241" t="str">
        <f>IF(F429="","",Tabla1[[#This Row],[Curso]])</f>
        <v/>
      </c>
      <c r="BG429" s="242" t="str">
        <f>+IF(TRIM(F429)="","",$B$1&amp;"-"&amp;TRIM(Tabla1[[#This Row],[Mes Inscrito]])&amp;"-"&amp;TRIM(Tabla1[[#This Row],[Dia de clases Inscrito]])&amp;"-"&amp;TRIM(Tabla1[[#This Row],[Horario Inscrito]])&amp;"-"&amp;TRIM(Tabla1[[#This Row],[Fecha Inicio grupo]])&amp;"-"&amp;TRIM(Tabla1[[#This Row],[Tipo Incrito]]))</f>
        <v/>
      </c>
      <c r="BH429" s="299" t="str">
        <f>IF(F429="","",OR(IFERROR(SEARCH("CG",Tabla1[[#This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9" s="300" t="str">
        <f>IF(F429&lt;&gt;"",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9" s="300" t="str">
        <f>IF(F429&lt;&gt;"",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9" s="300" t="str">
        <f>IF(Tabla1[[#This Row],[Fecha Inicio grupo]]="","",IFERROR(VLOOKUP(Tabla1[[#This Row],[Mes de Alta como miembro]],Parámetros!$AM$2:$AN$16,2,0),"01/01/1900"))</f>
        <v/>
      </c>
    </row>
    <row r="430" spans="1:63" ht="14.45">
      <c r="A430" s="68">
        <v>423</v>
      </c>
      <c r="B430" s="29"/>
      <c r="C430" s="34"/>
      <c r="D430" s="42"/>
      <c r="E430" s="64"/>
      <c r="F430" s="45"/>
      <c r="G430" s="45"/>
      <c r="H430" s="158"/>
      <c r="I430" s="42"/>
      <c r="J430" s="28"/>
      <c r="K430" s="69"/>
      <c r="L430" s="68"/>
      <c r="M430" s="46"/>
      <c r="N430" s="232" t="str">
        <f ca="1">IF(Tabla1[[#This Row],[Fecha de nac]]="","",IF(Tabla1[[#This Row],[Fecha Finalización]] &gt;=TODAY(), DATEDIF(Tabla1[[#This Row],[Fecha de nac]],TODAY(),"y"), ROUNDDOWN((Tabla1[[#This Row],[Fecha Finalización]] -Tabla1[[#This Row],[Fecha de nac]])/365,0)))</f>
        <v/>
      </c>
      <c r="O430" s="163"/>
      <c r="P430" s="34"/>
      <c r="Q430" s="67"/>
      <c r="R430" s="67"/>
      <c r="S430" s="67"/>
      <c r="T430" s="67"/>
      <c r="U430" s="234" t="str">
        <f>IF(F430="","",Tabla1[[#This Row],[Fecha Inicio grupo]]+3*7-7)</f>
        <v/>
      </c>
      <c r="V430" s="235" t="str">
        <f>IF(F430="","",EDATE(Tabla1[[#This Row],[Fecha Inicio grupo]],3))</f>
        <v/>
      </c>
      <c r="W430" s="29"/>
      <c r="X430" s="29"/>
      <c r="Y430" s="72"/>
      <c r="Z430" s="72"/>
      <c r="AA430" s="72"/>
      <c r="AB430" s="72"/>
      <c r="AC430" s="72"/>
      <c r="AD430" s="72"/>
      <c r="AE430" s="72"/>
      <c r="AF430" s="72"/>
      <c r="AG430" s="72"/>
      <c r="AH430" s="72"/>
      <c r="AI430" s="72"/>
      <c r="AJ430" s="72"/>
      <c r="AK430" s="72"/>
      <c r="AL430" s="72"/>
      <c r="AM430" s="72"/>
      <c r="AN430" s="72"/>
      <c r="AO430" s="139"/>
      <c r="AP430" s="236" t="str">
        <f>IF(F430="","",IFERROR(VLOOKUP(SUBSTITUTE(SUBSTITUTE(Tabla1[[#This Row],[Uso Sistemas]],"T","P"),"N","F"),Parámetros!$M$2:$N$17,2,0),"Completar hasta 3ra sem. para evaluar a Probacionista"))</f>
        <v/>
      </c>
      <c r="AQ430" s="39"/>
      <c r="AR430" s="39"/>
      <c r="AS430" s="39"/>
      <c r="AT430" s="28"/>
      <c r="AU430" s="55"/>
      <c r="AV430" s="55"/>
      <c r="AW430" s="55"/>
      <c r="AX430" s="238" t="str">
        <f>IF(V430="","",EOMONTH(EDATE(Tabla1[[#This Row],[Fecha Finalización]],2),0))</f>
        <v/>
      </c>
      <c r="AY430" s="39"/>
      <c r="AZ430" s="239" t="str">
        <f>IF(V430="","",EOMONTH(EDATE(Tabla1[[#This Row],[Fecha Finalización]],3),0))</f>
        <v/>
      </c>
      <c r="BA430" s="39"/>
      <c r="BB430" s="39"/>
      <c r="BC430" s="229"/>
      <c r="BD430" s="227" t="str">
        <f>IF(F430="","",Tabla1[[#This Row],[sem 01]]&amp;Tabla1[[#This Row],[sem 02]]&amp;Tabla1[[#This Row],[sem 03]])</f>
        <v/>
      </c>
      <c r="BE430" s="228" t="str">
        <f>IF(TRIM(F430)="","",$B$1&amp;"-"&amp;SUBSTITUTE(Tabla1[[#This Row],[Mes Inscrito]]," ","")&amp;"-"&amp;SUBSTITUTE(Tabla1[[#This Row],[Dia de clases Inscrito]]," ","")&amp;"-"&amp;SUBSTITUTE(Tabla1[[#This Row],[Horario Inscrito]]," ","")&amp;"-"&amp;Tabla1[[#This Row],[Fecha Inicio grupo]])</f>
        <v/>
      </c>
      <c r="BF430" s="241" t="str">
        <f>IF(F430="","",Tabla1[[#This Row],[Curso]])</f>
        <v/>
      </c>
      <c r="BG430" s="242" t="str">
        <f>+IF(TRIM(F430)="","",$B$1&amp;"-"&amp;TRIM(Tabla1[[#This Row],[Mes Inscrito]])&amp;"-"&amp;TRIM(Tabla1[[#This Row],[Dia de clases Inscrito]])&amp;"-"&amp;TRIM(Tabla1[[#This Row],[Horario Inscrito]])&amp;"-"&amp;TRIM(Tabla1[[#This Row],[Fecha Inicio grupo]])&amp;"-"&amp;TRIM(Tabla1[[#This Row],[Tipo Incrito]]))</f>
        <v/>
      </c>
      <c r="BH430" s="299" t="str">
        <f>IF(F430="","",OR(IFERROR(SEARCH("CG",Tabla1[[#This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0" s="300" t="str">
        <f>IF(F430&lt;&gt;"",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0" s="300" t="str">
        <f>IF(F430&lt;&gt;"",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0" s="300" t="str">
        <f>IF(Tabla1[[#This Row],[Fecha Inicio grupo]]="","",IFERROR(VLOOKUP(Tabla1[[#This Row],[Mes de Alta como miembro]],Parámetros!$AM$2:$AN$16,2,0),"01/01/1900"))</f>
        <v/>
      </c>
    </row>
    <row r="431" spans="1:63" ht="14.45">
      <c r="A431" s="68">
        <v>424</v>
      </c>
      <c r="B431" s="29"/>
      <c r="C431" s="34"/>
      <c r="D431" s="42"/>
      <c r="E431" s="64"/>
      <c r="F431" s="45"/>
      <c r="G431" s="45"/>
      <c r="H431" s="158"/>
      <c r="I431" s="42"/>
      <c r="J431" s="28"/>
      <c r="K431" s="69"/>
      <c r="L431" s="68"/>
      <c r="M431" s="46"/>
      <c r="N431" s="232" t="str">
        <f ca="1">IF(Tabla1[[#This Row],[Fecha de nac]]="","",IF(Tabla1[[#This Row],[Fecha Finalización]] &gt;=TODAY(), DATEDIF(Tabla1[[#This Row],[Fecha de nac]],TODAY(),"y"), ROUNDDOWN((Tabla1[[#This Row],[Fecha Finalización]] -Tabla1[[#This Row],[Fecha de nac]])/365,0)))</f>
        <v/>
      </c>
      <c r="O431" s="163"/>
      <c r="P431" s="34"/>
      <c r="Q431" s="67"/>
      <c r="R431" s="67"/>
      <c r="S431" s="67"/>
      <c r="T431" s="67"/>
      <c r="U431" s="234" t="str">
        <f>IF(F431="","",Tabla1[[#This Row],[Fecha Inicio grupo]]+3*7-7)</f>
        <v/>
      </c>
      <c r="V431" s="235" t="str">
        <f>IF(F431="","",EDATE(Tabla1[[#This Row],[Fecha Inicio grupo]],3))</f>
        <v/>
      </c>
      <c r="W431" s="29"/>
      <c r="X431" s="29"/>
      <c r="Y431" s="72"/>
      <c r="Z431" s="72"/>
      <c r="AA431" s="72"/>
      <c r="AB431" s="72"/>
      <c r="AC431" s="72"/>
      <c r="AD431" s="72"/>
      <c r="AE431" s="72"/>
      <c r="AF431" s="72"/>
      <c r="AG431" s="72"/>
      <c r="AH431" s="72"/>
      <c r="AI431" s="72"/>
      <c r="AJ431" s="72"/>
      <c r="AK431" s="72"/>
      <c r="AL431" s="72"/>
      <c r="AM431" s="72"/>
      <c r="AN431" s="72"/>
      <c r="AO431" s="139"/>
      <c r="AP431" s="236" t="str">
        <f>IF(F431="","",IFERROR(VLOOKUP(SUBSTITUTE(SUBSTITUTE(Tabla1[[#This Row],[Uso Sistemas]],"T","P"),"N","F"),Parámetros!$M$2:$N$17,2,0),"Completar hasta 3ra sem. para evaluar a Probacionista"))</f>
        <v/>
      </c>
      <c r="AQ431" s="39"/>
      <c r="AR431" s="39"/>
      <c r="AS431" s="39"/>
      <c r="AT431" s="28"/>
      <c r="AU431" s="55"/>
      <c r="AV431" s="55"/>
      <c r="AW431" s="55"/>
      <c r="AX431" s="238" t="str">
        <f>IF(V431="","",EOMONTH(EDATE(Tabla1[[#This Row],[Fecha Finalización]],2),0))</f>
        <v/>
      </c>
      <c r="AY431" s="39"/>
      <c r="AZ431" s="239" t="str">
        <f>IF(V431="","",EOMONTH(EDATE(Tabla1[[#This Row],[Fecha Finalización]],3),0))</f>
        <v/>
      </c>
      <c r="BA431" s="39"/>
      <c r="BB431" s="39"/>
      <c r="BC431" s="229"/>
      <c r="BD431" s="227" t="str">
        <f>IF(F431="","",Tabla1[[#This Row],[sem 01]]&amp;Tabla1[[#This Row],[sem 02]]&amp;Tabla1[[#This Row],[sem 03]])</f>
        <v/>
      </c>
      <c r="BE431" s="228" t="str">
        <f>IF(TRIM(F431)="","",$B$1&amp;"-"&amp;SUBSTITUTE(Tabla1[[#This Row],[Mes Inscrito]]," ","")&amp;"-"&amp;SUBSTITUTE(Tabla1[[#This Row],[Dia de clases Inscrito]]," ","")&amp;"-"&amp;SUBSTITUTE(Tabla1[[#This Row],[Horario Inscrito]]," ","")&amp;"-"&amp;Tabla1[[#This Row],[Fecha Inicio grupo]])</f>
        <v/>
      </c>
      <c r="BF431" s="241" t="str">
        <f>IF(F431="","",Tabla1[[#This Row],[Curso]])</f>
        <v/>
      </c>
      <c r="BG431" s="242" t="str">
        <f>+IF(TRIM(F431)="","",$B$1&amp;"-"&amp;TRIM(Tabla1[[#This Row],[Mes Inscrito]])&amp;"-"&amp;TRIM(Tabla1[[#This Row],[Dia de clases Inscrito]])&amp;"-"&amp;TRIM(Tabla1[[#This Row],[Horario Inscrito]])&amp;"-"&amp;TRIM(Tabla1[[#This Row],[Fecha Inicio grupo]])&amp;"-"&amp;TRIM(Tabla1[[#This Row],[Tipo Incrito]]))</f>
        <v/>
      </c>
      <c r="BH431" s="299" t="str">
        <f>IF(F431="","",OR(IFERROR(SEARCH("CG",Tabla1[[#This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1" s="300" t="str">
        <f>IF(F431&lt;&gt;"",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1" s="300" t="str">
        <f>IF(F431&lt;&gt;"",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1" s="300" t="str">
        <f>IF(Tabla1[[#This Row],[Fecha Inicio grupo]]="","",IFERROR(VLOOKUP(Tabla1[[#This Row],[Mes de Alta como miembro]],Parámetros!$AM$2:$AN$16,2,0),"01/01/1900"))</f>
        <v/>
      </c>
    </row>
    <row r="432" spans="1:63" ht="14.45">
      <c r="A432" s="68">
        <v>425</v>
      </c>
      <c r="B432" s="29"/>
      <c r="C432" s="34"/>
      <c r="D432" s="42"/>
      <c r="E432" s="64"/>
      <c r="F432" s="45"/>
      <c r="G432" s="45"/>
      <c r="H432" s="158"/>
      <c r="I432" s="42"/>
      <c r="J432" s="28"/>
      <c r="K432" s="69"/>
      <c r="L432" s="68"/>
      <c r="M432" s="46"/>
      <c r="N432" s="232" t="str">
        <f ca="1">IF(Tabla1[[#This Row],[Fecha de nac]]="","",IF(Tabla1[[#This Row],[Fecha Finalización]] &gt;=TODAY(), DATEDIF(Tabla1[[#This Row],[Fecha de nac]],TODAY(),"y"), ROUNDDOWN((Tabla1[[#This Row],[Fecha Finalización]] -Tabla1[[#This Row],[Fecha de nac]])/365,0)))</f>
        <v/>
      </c>
      <c r="O432" s="163"/>
      <c r="P432" s="34"/>
      <c r="Q432" s="67"/>
      <c r="R432" s="67"/>
      <c r="S432" s="67"/>
      <c r="T432" s="67"/>
      <c r="U432" s="234" t="str">
        <f>IF(F432="","",Tabla1[[#This Row],[Fecha Inicio grupo]]+3*7-7)</f>
        <v/>
      </c>
      <c r="V432" s="235" t="str">
        <f>IF(F432="","",EDATE(Tabla1[[#This Row],[Fecha Inicio grupo]],3))</f>
        <v/>
      </c>
      <c r="W432" s="29"/>
      <c r="X432" s="29"/>
      <c r="Y432" s="72"/>
      <c r="Z432" s="72"/>
      <c r="AA432" s="72"/>
      <c r="AB432" s="72"/>
      <c r="AC432" s="72"/>
      <c r="AD432" s="72"/>
      <c r="AE432" s="72"/>
      <c r="AF432" s="72"/>
      <c r="AG432" s="72"/>
      <c r="AH432" s="72"/>
      <c r="AI432" s="72"/>
      <c r="AJ432" s="72"/>
      <c r="AK432" s="72"/>
      <c r="AL432" s="72"/>
      <c r="AM432" s="72"/>
      <c r="AN432" s="72"/>
      <c r="AO432" s="139"/>
      <c r="AP432" s="236" t="str">
        <f>IF(F432="","",IFERROR(VLOOKUP(SUBSTITUTE(SUBSTITUTE(Tabla1[[#This Row],[Uso Sistemas]],"T","P"),"N","F"),Parámetros!$M$2:$N$17,2,0),"Completar hasta 3ra sem. para evaluar a Probacionista"))</f>
        <v/>
      </c>
      <c r="AQ432" s="39"/>
      <c r="AR432" s="39"/>
      <c r="AS432" s="39"/>
      <c r="AT432" s="28"/>
      <c r="AU432" s="55"/>
      <c r="AV432" s="55"/>
      <c r="AW432" s="55"/>
      <c r="AX432" s="238" t="str">
        <f>IF(V432="","",EOMONTH(EDATE(Tabla1[[#This Row],[Fecha Finalización]],2),0))</f>
        <v/>
      </c>
      <c r="AY432" s="39"/>
      <c r="AZ432" s="239" t="str">
        <f>IF(V432="","",EOMONTH(EDATE(Tabla1[[#This Row],[Fecha Finalización]],3),0))</f>
        <v/>
      </c>
      <c r="BA432" s="39"/>
      <c r="BB432" s="39"/>
      <c r="BC432" s="229"/>
      <c r="BD432" s="227" t="str">
        <f>IF(F432="","",Tabla1[[#This Row],[sem 01]]&amp;Tabla1[[#This Row],[sem 02]]&amp;Tabla1[[#This Row],[sem 03]])</f>
        <v/>
      </c>
      <c r="BE432" s="228" t="str">
        <f>IF(TRIM(F432)="","",$B$1&amp;"-"&amp;SUBSTITUTE(Tabla1[[#This Row],[Mes Inscrito]]," ","")&amp;"-"&amp;SUBSTITUTE(Tabla1[[#This Row],[Dia de clases Inscrito]]," ","")&amp;"-"&amp;SUBSTITUTE(Tabla1[[#This Row],[Horario Inscrito]]," ","")&amp;"-"&amp;Tabla1[[#This Row],[Fecha Inicio grupo]])</f>
        <v/>
      </c>
      <c r="BF432" s="241" t="str">
        <f>IF(F432="","",Tabla1[[#This Row],[Curso]])</f>
        <v/>
      </c>
      <c r="BG432" s="242" t="str">
        <f>+IF(TRIM(F432)="","",$B$1&amp;"-"&amp;TRIM(Tabla1[[#This Row],[Mes Inscrito]])&amp;"-"&amp;TRIM(Tabla1[[#This Row],[Dia de clases Inscrito]])&amp;"-"&amp;TRIM(Tabla1[[#This Row],[Horario Inscrito]])&amp;"-"&amp;TRIM(Tabla1[[#This Row],[Fecha Inicio grupo]])&amp;"-"&amp;TRIM(Tabla1[[#This Row],[Tipo Incrito]]))</f>
        <v/>
      </c>
      <c r="BH432" s="299" t="str">
        <f>IF(F432="","",OR(IFERROR(SEARCH("CG",Tabla1[[#This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2" s="300" t="str">
        <f>IF(F432&lt;&gt;"",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2" s="300" t="str">
        <f>IF(F432&lt;&gt;"",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2" s="300" t="str">
        <f>IF(Tabla1[[#This Row],[Fecha Inicio grupo]]="","",IFERROR(VLOOKUP(Tabla1[[#This Row],[Mes de Alta como miembro]],Parámetros!$AM$2:$AN$16,2,0),"01/01/1900"))</f>
        <v/>
      </c>
    </row>
    <row r="433" spans="1:63" ht="14.45">
      <c r="A433" s="68">
        <v>426</v>
      </c>
      <c r="B433" s="29"/>
      <c r="C433" s="34"/>
      <c r="D433" s="42"/>
      <c r="E433" s="64"/>
      <c r="F433" s="45"/>
      <c r="G433" s="45"/>
      <c r="H433" s="158"/>
      <c r="I433" s="42"/>
      <c r="J433" s="28"/>
      <c r="K433" s="69"/>
      <c r="L433" s="68"/>
      <c r="M433" s="46"/>
      <c r="N433" s="232" t="str">
        <f ca="1">IF(Tabla1[[#This Row],[Fecha de nac]]="","",IF(Tabla1[[#This Row],[Fecha Finalización]] &gt;=TODAY(), DATEDIF(Tabla1[[#This Row],[Fecha de nac]],TODAY(),"y"), ROUNDDOWN((Tabla1[[#This Row],[Fecha Finalización]] -Tabla1[[#This Row],[Fecha de nac]])/365,0)))</f>
        <v/>
      </c>
      <c r="O433" s="163"/>
      <c r="P433" s="34"/>
      <c r="Q433" s="67"/>
      <c r="R433" s="67"/>
      <c r="S433" s="67"/>
      <c r="T433" s="67"/>
      <c r="U433" s="234" t="str">
        <f>IF(F433="","",Tabla1[[#This Row],[Fecha Inicio grupo]]+3*7-7)</f>
        <v/>
      </c>
      <c r="V433" s="235" t="str">
        <f>IF(F433="","",EDATE(Tabla1[[#This Row],[Fecha Inicio grupo]],3))</f>
        <v/>
      </c>
      <c r="W433" s="29"/>
      <c r="X433" s="29"/>
      <c r="Y433" s="72"/>
      <c r="Z433" s="72"/>
      <c r="AA433" s="72"/>
      <c r="AB433" s="72"/>
      <c r="AC433" s="72"/>
      <c r="AD433" s="72"/>
      <c r="AE433" s="72"/>
      <c r="AF433" s="72"/>
      <c r="AG433" s="72"/>
      <c r="AH433" s="72"/>
      <c r="AI433" s="72"/>
      <c r="AJ433" s="72"/>
      <c r="AK433" s="72"/>
      <c r="AL433" s="72"/>
      <c r="AM433" s="72"/>
      <c r="AN433" s="72"/>
      <c r="AO433" s="139"/>
      <c r="AP433" s="236" t="str">
        <f>IF(F433="","",IFERROR(VLOOKUP(SUBSTITUTE(SUBSTITUTE(Tabla1[[#This Row],[Uso Sistemas]],"T","P"),"N","F"),Parámetros!$M$2:$N$17,2,0),"Completar hasta 3ra sem. para evaluar a Probacionista"))</f>
        <v/>
      </c>
      <c r="AQ433" s="39"/>
      <c r="AR433" s="39"/>
      <c r="AS433" s="39"/>
      <c r="AT433" s="28"/>
      <c r="AU433" s="55"/>
      <c r="AV433" s="55"/>
      <c r="AW433" s="55"/>
      <c r="AX433" s="238" t="str">
        <f>IF(V433="","",EOMONTH(EDATE(Tabla1[[#This Row],[Fecha Finalización]],2),0))</f>
        <v/>
      </c>
      <c r="AY433" s="39"/>
      <c r="AZ433" s="239" t="str">
        <f>IF(V433="","",EOMONTH(EDATE(Tabla1[[#This Row],[Fecha Finalización]],3),0))</f>
        <v/>
      </c>
      <c r="BA433" s="39"/>
      <c r="BB433" s="39"/>
      <c r="BC433" s="229"/>
      <c r="BD433" s="227" t="str">
        <f>IF(F433="","",Tabla1[[#This Row],[sem 01]]&amp;Tabla1[[#This Row],[sem 02]]&amp;Tabla1[[#This Row],[sem 03]])</f>
        <v/>
      </c>
      <c r="BE433" s="228" t="str">
        <f>IF(TRIM(F433)="","",$B$1&amp;"-"&amp;SUBSTITUTE(Tabla1[[#This Row],[Mes Inscrito]]," ","")&amp;"-"&amp;SUBSTITUTE(Tabla1[[#This Row],[Dia de clases Inscrito]]," ","")&amp;"-"&amp;SUBSTITUTE(Tabla1[[#This Row],[Horario Inscrito]]," ","")&amp;"-"&amp;Tabla1[[#This Row],[Fecha Inicio grupo]])</f>
        <v/>
      </c>
      <c r="BF433" s="241" t="str">
        <f>IF(F433="","",Tabla1[[#This Row],[Curso]])</f>
        <v/>
      </c>
      <c r="BG433" s="242" t="str">
        <f>+IF(TRIM(F433)="","",$B$1&amp;"-"&amp;TRIM(Tabla1[[#This Row],[Mes Inscrito]])&amp;"-"&amp;TRIM(Tabla1[[#This Row],[Dia de clases Inscrito]])&amp;"-"&amp;TRIM(Tabla1[[#This Row],[Horario Inscrito]])&amp;"-"&amp;TRIM(Tabla1[[#This Row],[Fecha Inicio grupo]])&amp;"-"&amp;TRIM(Tabla1[[#This Row],[Tipo Incrito]]))</f>
        <v/>
      </c>
      <c r="BH433" s="299" t="str">
        <f>IF(F433="","",OR(IFERROR(SEARCH("CG",Tabla1[[#This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3" s="300" t="str">
        <f>IF(F433&lt;&gt;"",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3" s="300" t="str">
        <f>IF(F433&lt;&gt;"",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3" s="300" t="str">
        <f>IF(Tabla1[[#This Row],[Fecha Inicio grupo]]="","",IFERROR(VLOOKUP(Tabla1[[#This Row],[Mes de Alta como miembro]],Parámetros!$AM$2:$AN$16,2,0),"01/01/1900"))</f>
        <v/>
      </c>
    </row>
    <row r="434" spans="1:63" ht="14.45">
      <c r="A434" s="68">
        <v>427</v>
      </c>
      <c r="B434" s="29"/>
      <c r="C434" s="34"/>
      <c r="D434" s="42"/>
      <c r="E434" s="64"/>
      <c r="F434" s="45"/>
      <c r="G434" s="45"/>
      <c r="H434" s="158"/>
      <c r="I434" s="42"/>
      <c r="J434" s="28"/>
      <c r="K434" s="69"/>
      <c r="L434" s="68"/>
      <c r="M434" s="46"/>
      <c r="N434" s="232" t="str">
        <f ca="1">IF(Tabla1[[#This Row],[Fecha de nac]]="","",IF(Tabla1[[#This Row],[Fecha Finalización]] &gt;=TODAY(), DATEDIF(Tabla1[[#This Row],[Fecha de nac]],TODAY(),"y"), ROUNDDOWN((Tabla1[[#This Row],[Fecha Finalización]] -Tabla1[[#This Row],[Fecha de nac]])/365,0)))</f>
        <v/>
      </c>
      <c r="O434" s="163"/>
      <c r="P434" s="34"/>
      <c r="Q434" s="67"/>
      <c r="R434" s="67"/>
      <c r="S434" s="67"/>
      <c r="T434" s="67"/>
      <c r="U434" s="234" t="str">
        <f>IF(F434="","",Tabla1[[#This Row],[Fecha Inicio grupo]]+3*7-7)</f>
        <v/>
      </c>
      <c r="V434" s="235" t="str">
        <f>IF(F434="","",EDATE(Tabla1[[#This Row],[Fecha Inicio grupo]],3))</f>
        <v/>
      </c>
      <c r="W434" s="29"/>
      <c r="X434" s="29"/>
      <c r="Y434" s="72"/>
      <c r="Z434" s="72"/>
      <c r="AA434" s="72"/>
      <c r="AB434" s="72"/>
      <c r="AC434" s="72"/>
      <c r="AD434" s="72"/>
      <c r="AE434" s="72"/>
      <c r="AF434" s="72"/>
      <c r="AG434" s="72"/>
      <c r="AH434" s="72"/>
      <c r="AI434" s="72"/>
      <c r="AJ434" s="72"/>
      <c r="AK434" s="72"/>
      <c r="AL434" s="72"/>
      <c r="AM434" s="72"/>
      <c r="AN434" s="72"/>
      <c r="AO434" s="139"/>
      <c r="AP434" s="236" t="str">
        <f>IF(F434="","",IFERROR(VLOOKUP(SUBSTITUTE(SUBSTITUTE(Tabla1[[#This Row],[Uso Sistemas]],"T","P"),"N","F"),Parámetros!$M$2:$N$17,2,0),"Completar hasta 3ra sem. para evaluar a Probacionista"))</f>
        <v/>
      </c>
      <c r="AQ434" s="39"/>
      <c r="AR434" s="39"/>
      <c r="AS434" s="39"/>
      <c r="AT434" s="28"/>
      <c r="AU434" s="55"/>
      <c r="AV434" s="55"/>
      <c r="AW434" s="55"/>
      <c r="AX434" s="238" t="str">
        <f>IF(V434="","",EOMONTH(EDATE(Tabla1[[#This Row],[Fecha Finalización]],2),0))</f>
        <v/>
      </c>
      <c r="AY434" s="39"/>
      <c r="AZ434" s="239" t="str">
        <f>IF(V434="","",EOMONTH(EDATE(Tabla1[[#This Row],[Fecha Finalización]],3),0))</f>
        <v/>
      </c>
      <c r="BA434" s="39"/>
      <c r="BB434" s="39"/>
      <c r="BC434" s="229"/>
      <c r="BD434" s="227" t="str">
        <f>IF(F434="","",Tabla1[[#This Row],[sem 01]]&amp;Tabla1[[#This Row],[sem 02]]&amp;Tabla1[[#This Row],[sem 03]])</f>
        <v/>
      </c>
      <c r="BE434" s="228" t="str">
        <f>IF(TRIM(F434)="","",$B$1&amp;"-"&amp;SUBSTITUTE(Tabla1[[#This Row],[Mes Inscrito]]," ","")&amp;"-"&amp;SUBSTITUTE(Tabla1[[#This Row],[Dia de clases Inscrito]]," ","")&amp;"-"&amp;SUBSTITUTE(Tabla1[[#This Row],[Horario Inscrito]]," ","")&amp;"-"&amp;Tabla1[[#This Row],[Fecha Inicio grupo]])</f>
        <v/>
      </c>
      <c r="BF434" s="241" t="str">
        <f>IF(F434="","",Tabla1[[#This Row],[Curso]])</f>
        <v/>
      </c>
      <c r="BG434" s="242" t="str">
        <f>+IF(TRIM(F434)="","",$B$1&amp;"-"&amp;TRIM(Tabla1[[#This Row],[Mes Inscrito]])&amp;"-"&amp;TRIM(Tabla1[[#This Row],[Dia de clases Inscrito]])&amp;"-"&amp;TRIM(Tabla1[[#This Row],[Horario Inscrito]])&amp;"-"&amp;TRIM(Tabla1[[#This Row],[Fecha Inicio grupo]])&amp;"-"&amp;TRIM(Tabla1[[#This Row],[Tipo Incrito]]))</f>
        <v/>
      </c>
      <c r="BH434" s="299" t="str">
        <f>IF(F434="","",OR(IFERROR(SEARCH("CG",Tabla1[[#This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4" s="300" t="str">
        <f>IF(F434&lt;&gt;"",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4" s="300" t="str">
        <f>IF(F434&lt;&gt;"",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4" s="300" t="str">
        <f>IF(Tabla1[[#This Row],[Fecha Inicio grupo]]="","",IFERROR(VLOOKUP(Tabla1[[#This Row],[Mes de Alta como miembro]],Parámetros!$AM$2:$AN$16,2,0),"01/01/1900"))</f>
        <v/>
      </c>
    </row>
    <row r="435" spans="1:63" ht="14.45">
      <c r="A435" s="68">
        <v>428</v>
      </c>
      <c r="B435" s="29"/>
      <c r="C435" s="34"/>
      <c r="D435" s="42"/>
      <c r="E435" s="64"/>
      <c r="F435" s="45"/>
      <c r="G435" s="45"/>
      <c r="H435" s="158"/>
      <c r="I435" s="42"/>
      <c r="J435" s="28"/>
      <c r="K435" s="69"/>
      <c r="L435" s="68"/>
      <c r="M435" s="46"/>
      <c r="N435" s="232" t="str">
        <f ca="1">IF(Tabla1[[#This Row],[Fecha de nac]]="","",IF(Tabla1[[#This Row],[Fecha Finalización]] &gt;=TODAY(), DATEDIF(Tabla1[[#This Row],[Fecha de nac]],TODAY(),"y"), ROUNDDOWN((Tabla1[[#This Row],[Fecha Finalización]] -Tabla1[[#This Row],[Fecha de nac]])/365,0)))</f>
        <v/>
      </c>
      <c r="O435" s="163"/>
      <c r="P435" s="34"/>
      <c r="Q435" s="67"/>
      <c r="R435" s="67"/>
      <c r="S435" s="67"/>
      <c r="T435" s="67"/>
      <c r="U435" s="234" t="str">
        <f>IF(F435="","",Tabla1[[#This Row],[Fecha Inicio grupo]]+3*7-7)</f>
        <v/>
      </c>
      <c r="V435" s="235" t="str">
        <f>IF(F435="","",EDATE(Tabla1[[#This Row],[Fecha Inicio grupo]],3))</f>
        <v/>
      </c>
      <c r="W435" s="29"/>
      <c r="X435" s="29"/>
      <c r="Y435" s="72"/>
      <c r="Z435" s="72"/>
      <c r="AA435" s="72"/>
      <c r="AB435" s="72"/>
      <c r="AC435" s="72"/>
      <c r="AD435" s="72"/>
      <c r="AE435" s="72"/>
      <c r="AF435" s="72"/>
      <c r="AG435" s="72"/>
      <c r="AH435" s="72"/>
      <c r="AI435" s="72"/>
      <c r="AJ435" s="72"/>
      <c r="AK435" s="72"/>
      <c r="AL435" s="72"/>
      <c r="AM435" s="72"/>
      <c r="AN435" s="72"/>
      <c r="AO435" s="139"/>
      <c r="AP435" s="236" t="str">
        <f>IF(F435="","",IFERROR(VLOOKUP(SUBSTITUTE(SUBSTITUTE(Tabla1[[#This Row],[Uso Sistemas]],"T","P"),"N","F"),Parámetros!$M$2:$N$17,2,0),"Completar hasta 3ra sem. para evaluar a Probacionista"))</f>
        <v/>
      </c>
      <c r="AQ435" s="39"/>
      <c r="AR435" s="39"/>
      <c r="AS435" s="39"/>
      <c r="AT435" s="28"/>
      <c r="AU435" s="55"/>
      <c r="AV435" s="55"/>
      <c r="AW435" s="55"/>
      <c r="AX435" s="238" t="str">
        <f>IF(V435="","",EOMONTH(EDATE(Tabla1[[#This Row],[Fecha Finalización]],2),0))</f>
        <v/>
      </c>
      <c r="AY435" s="39"/>
      <c r="AZ435" s="239" t="str">
        <f>IF(V435="","",EOMONTH(EDATE(Tabla1[[#This Row],[Fecha Finalización]],3),0))</f>
        <v/>
      </c>
      <c r="BA435" s="39"/>
      <c r="BB435" s="39"/>
      <c r="BC435" s="229"/>
      <c r="BD435" s="227" t="str">
        <f>IF(F435="","",Tabla1[[#This Row],[sem 01]]&amp;Tabla1[[#This Row],[sem 02]]&amp;Tabla1[[#This Row],[sem 03]])</f>
        <v/>
      </c>
      <c r="BE435" s="228" t="str">
        <f>IF(TRIM(F435)="","",$B$1&amp;"-"&amp;SUBSTITUTE(Tabla1[[#This Row],[Mes Inscrito]]," ","")&amp;"-"&amp;SUBSTITUTE(Tabla1[[#This Row],[Dia de clases Inscrito]]," ","")&amp;"-"&amp;SUBSTITUTE(Tabla1[[#This Row],[Horario Inscrito]]," ","")&amp;"-"&amp;Tabla1[[#This Row],[Fecha Inicio grupo]])</f>
        <v/>
      </c>
      <c r="BF435" s="241" t="str">
        <f>IF(F435="","",Tabla1[[#This Row],[Curso]])</f>
        <v/>
      </c>
      <c r="BG435" s="242" t="str">
        <f>+IF(TRIM(F435)="","",$B$1&amp;"-"&amp;TRIM(Tabla1[[#This Row],[Mes Inscrito]])&amp;"-"&amp;TRIM(Tabla1[[#This Row],[Dia de clases Inscrito]])&amp;"-"&amp;TRIM(Tabla1[[#This Row],[Horario Inscrito]])&amp;"-"&amp;TRIM(Tabla1[[#This Row],[Fecha Inicio grupo]])&amp;"-"&amp;TRIM(Tabla1[[#This Row],[Tipo Incrito]]))</f>
        <v/>
      </c>
      <c r="BH435" s="299" t="str">
        <f>IF(F435="","",OR(IFERROR(SEARCH("CG",Tabla1[[#This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5" s="300" t="str">
        <f>IF(F435&lt;&gt;"",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5" s="300" t="str">
        <f>IF(F435&lt;&gt;"",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5" s="300" t="str">
        <f>IF(Tabla1[[#This Row],[Fecha Inicio grupo]]="","",IFERROR(VLOOKUP(Tabla1[[#This Row],[Mes de Alta como miembro]],Parámetros!$AM$2:$AN$16,2,0),"01/01/1900"))</f>
        <v/>
      </c>
    </row>
    <row r="436" spans="1:63" ht="14.45">
      <c r="A436" s="68">
        <v>429</v>
      </c>
      <c r="B436" s="29"/>
      <c r="C436" s="34"/>
      <c r="D436" s="42"/>
      <c r="E436" s="64"/>
      <c r="F436" s="45"/>
      <c r="G436" s="45"/>
      <c r="H436" s="158"/>
      <c r="I436" s="42"/>
      <c r="J436" s="28"/>
      <c r="K436" s="69"/>
      <c r="L436" s="68"/>
      <c r="M436" s="46"/>
      <c r="N436" s="232" t="str">
        <f ca="1">IF(Tabla1[[#This Row],[Fecha de nac]]="","",IF(Tabla1[[#This Row],[Fecha Finalización]] &gt;=TODAY(), DATEDIF(Tabla1[[#This Row],[Fecha de nac]],TODAY(),"y"), ROUNDDOWN((Tabla1[[#This Row],[Fecha Finalización]] -Tabla1[[#This Row],[Fecha de nac]])/365,0)))</f>
        <v/>
      </c>
      <c r="O436" s="163"/>
      <c r="P436" s="34"/>
      <c r="Q436" s="67"/>
      <c r="R436" s="67"/>
      <c r="S436" s="67"/>
      <c r="T436" s="67"/>
      <c r="U436" s="234" t="str">
        <f>IF(F436="","",Tabla1[[#This Row],[Fecha Inicio grupo]]+3*7-7)</f>
        <v/>
      </c>
      <c r="V436" s="235" t="str">
        <f>IF(F436="","",EDATE(Tabla1[[#This Row],[Fecha Inicio grupo]],3))</f>
        <v/>
      </c>
      <c r="W436" s="29"/>
      <c r="X436" s="29"/>
      <c r="Y436" s="72"/>
      <c r="Z436" s="72"/>
      <c r="AA436" s="72"/>
      <c r="AB436" s="72"/>
      <c r="AC436" s="72"/>
      <c r="AD436" s="72"/>
      <c r="AE436" s="72"/>
      <c r="AF436" s="72"/>
      <c r="AG436" s="72"/>
      <c r="AH436" s="72"/>
      <c r="AI436" s="72"/>
      <c r="AJ436" s="72"/>
      <c r="AK436" s="72"/>
      <c r="AL436" s="72"/>
      <c r="AM436" s="72"/>
      <c r="AN436" s="72"/>
      <c r="AO436" s="139"/>
      <c r="AP436" s="236" t="str">
        <f>IF(F436="","",IFERROR(VLOOKUP(SUBSTITUTE(SUBSTITUTE(Tabla1[[#This Row],[Uso Sistemas]],"T","P"),"N","F"),Parámetros!$M$2:$N$17,2,0),"Completar hasta 3ra sem. para evaluar a Probacionista"))</f>
        <v/>
      </c>
      <c r="AQ436" s="39"/>
      <c r="AR436" s="39"/>
      <c r="AS436" s="39"/>
      <c r="AT436" s="28"/>
      <c r="AU436" s="55"/>
      <c r="AV436" s="55"/>
      <c r="AW436" s="55"/>
      <c r="AX436" s="238" t="str">
        <f>IF(V436="","",EOMONTH(EDATE(Tabla1[[#This Row],[Fecha Finalización]],2),0))</f>
        <v/>
      </c>
      <c r="AY436" s="39"/>
      <c r="AZ436" s="239" t="str">
        <f>IF(V436="","",EOMONTH(EDATE(Tabla1[[#This Row],[Fecha Finalización]],3),0))</f>
        <v/>
      </c>
      <c r="BA436" s="39"/>
      <c r="BB436" s="39"/>
      <c r="BC436" s="229"/>
      <c r="BD436" s="227" t="str">
        <f>IF(F436="","",Tabla1[[#This Row],[sem 01]]&amp;Tabla1[[#This Row],[sem 02]]&amp;Tabla1[[#This Row],[sem 03]])</f>
        <v/>
      </c>
      <c r="BE436" s="228" t="str">
        <f>IF(TRIM(F436)="","",$B$1&amp;"-"&amp;SUBSTITUTE(Tabla1[[#This Row],[Mes Inscrito]]," ","")&amp;"-"&amp;SUBSTITUTE(Tabla1[[#This Row],[Dia de clases Inscrito]]," ","")&amp;"-"&amp;SUBSTITUTE(Tabla1[[#This Row],[Horario Inscrito]]," ","")&amp;"-"&amp;Tabla1[[#This Row],[Fecha Inicio grupo]])</f>
        <v/>
      </c>
      <c r="BF436" s="241" t="str">
        <f>IF(F436="","",Tabla1[[#This Row],[Curso]])</f>
        <v/>
      </c>
      <c r="BG436" s="242" t="str">
        <f>+IF(TRIM(F436)="","",$B$1&amp;"-"&amp;TRIM(Tabla1[[#This Row],[Mes Inscrito]])&amp;"-"&amp;TRIM(Tabla1[[#This Row],[Dia de clases Inscrito]])&amp;"-"&amp;TRIM(Tabla1[[#This Row],[Horario Inscrito]])&amp;"-"&amp;TRIM(Tabla1[[#This Row],[Fecha Inicio grupo]])&amp;"-"&amp;TRIM(Tabla1[[#This Row],[Tipo Incrito]]))</f>
        <v/>
      </c>
      <c r="BH436" s="299" t="str">
        <f>IF(F436="","",OR(IFERROR(SEARCH("CG",Tabla1[[#This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6" s="300" t="str">
        <f>IF(F436&lt;&gt;"",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6" s="300" t="str">
        <f>IF(F436&lt;&gt;"",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6" s="300" t="str">
        <f>IF(Tabla1[[#This Row],[Fecha Inicio grupo]]="","",IFERROR(VLOOKUP(Tabla1[[#This Row],[Mes de Alta como miembro]],Parámetros!$AM$2:$AN$16,2,0),"01/01/1900"))</f>
        <v/>
      </c>
    </row>
    <row r="437" spans="1:63" ht="14.45">
      <c r="A437" s="68">
        <v>430</v>
      </c>
      <c r="B437" s="29"/>
      <c r="C437" s="34"/>
      <c r="D437" s="42"/>
      <c r="E437" s="64"/>
      <c r="F437" s="45"/>
      <c r="G437" s="45"/>
      <c r="H437" s="158"/>
      <c r="I437" s="42"/>
      <c r="J437" s="28"/>
      <c r="K437" s="69"/>
      <c r="L437" s="68"/>
      <c r="M437" s="46"/>
      <c r="N437" s="232" t="str">
        <f ca="1">IF(Tabla1[[#This Row],[Fecha de nac]]="","",IF(Tabla1[[#This Row],[Fecha Finalización]] &gt;=TODAY(), DATEDIF(Tabla1[[#This Row],[Fecha de nac]],TODAY(),"y"), ROUNDDOWN((Tabla1[[#This Row],[Fecha Finalización]] -Tabla1[[#This Row],[Fecha de nac]])/365,0)))</f>
        <v/>
      </c>
      <c r="O437" s="163"/>
      <c r="P437" s="34"/>
      <c r="Q437" s="67"/>
      <c r="R437" s="67"/>
      <c r="S437" s="67"/>
      <c r="T437" s="67"/>
      <c r="U437" s="234" t="str">
        <f>IF(F437="","",Tabla1[[#This Row],[Fecha Inicio grupo]]+3*7-7)</f>
        <v/>
      </c>
      <c r="V437" s="235" t="str">
        <f>IF(F437="","",EDATE(Tabla1[[#This Row],[Fecha Inicio grupo]],3))</f>
        <v/>
      </c>
      <c r="W437" s="29"/>
      <c r="X437" s="29"/>
      <c r="Y437" s="72"/>
      <c r="Z437" s="72"/>
      <c r="AA437" s="72"/>
      <c r="AB437" s="72"/>
      <c r="AC437" s="72"/>
      <c r="AD437" s="72"/>
      <c r="AE437" s="72"/>
      <c r="AF437" s="72"/>
      <c r="AG437" s="72"/>
      <c r="AH437" s="72"/>
      <c r="AI437" s="72"/>
      <c r="AJ437" s="72"/>
      <c r="AK437" s="72"/>
      <c r="AL437" s="72"/>
      <c r="AM437" s="72"/>
      <c r="AN437" s="72"/>
      <c r="AO437" s="139"/>
      <c r="AP437" s="236" t="str">
        <f>IF(F437="","",IFERROR(VLOOKUP(SUBSTITUTE(SUBSTITUTE(Tabla1[[#This Row],[Uso Sistemas]],"T","P"),"N","F"),Parámetros!$M$2:$N$17,2,0),"Completar hasta 3ra sem. para evaluar a Probacionista"))</f>
        <v/>
      </c>
      <c r="AQ437" s="39"/>
      <c r="AR437" s="39"/>
      <c r="AS437" s="39"/>
      <c r="AT437" s="28"/>
      <c r="AU437" s="55"/>
      <c r="AV437" s="55"/>
      <c r="AW437" s="55"/>
      <c r="AX437" s="238" t="str">
        <f>IF(V437="","",EOMONTH(EDATE(Tabla1[[#This Row],[Fecha Finalización]],2),0))</f>
        <v/>
      </c>
      <c r="AY437" s="39"/>
      <c r="AZ437" s="239" t="str">
        <f>IF(V437="","",EOMONTH(EDATE(Tabla1[[#This Row],[Fecha Finalización]],3),0))</f>
        <v/>
      </c>
      <c r="BA437" s="39"/>
      <c r="BB437" s="39"/>
      <c r="BC437" s="229"/>
      <c r="BD437" s="227" t="str">
        <f>IF(F437="","",Tabla1[[#This Row],[sem 01]]&amp;Tabla1[[#This Row],[sem 02]]&amp;Tabla1[[#This Row],[sem 03]])</f>
        <v/>
      </c>
      <c r="BE437" s="228" t="str">
        <f>IF(TRIM(F437)="","",$B$1&amp;"-"&amp;SUBSTITUTE(Tabla1[[#This Row],[Mes Inscrito]]," ","")&amp;"-"&amp;SUBSTITUTE(Tabla1[[#This Row],[Dia de clases Inscrito]]," ","")&amp;"-"&amp;SUBSTITUTE(Tabla1[[#This Row],[Horario Inscrito]]," ","")&amp;"-"&amp;Tabla1[[#This Row],[Fecha Inicio grupo]])</f>
        <v/>
      </c>
      <c r="BF437" s="241" t="str">
        <f>IF(F437="","",Tabla1[[#This Row],[Curso]])</f>
        <v/>
      </c>
      <c r="BG437" s="242" t="str">
        <f>+IF(TRIM(F437)="","",$B$1&amp;"-"&amp;TRIM(Tabla1[[#This Row],[Mes Inscrito]])&amp;"-"&amp;TRIM(Tabla1[[#This Row],[Dia de clases Inscrito]])&amp;"-"&amp;TRIM(Tabla1[[#This Row],[Horario Inscrito]])&amp;"-"&amp;TRIM(Tabla1[[#This Row],[Fecha Inicio grupo]])&amp;"-"&amp;TRIM(Tabla1[[#This Row],[Tipo Incrito]]))</f>
        <v/>
      </c>
      <c r="BH437" s="299" t="str">
        <f>IF(F437="","",OR(IFERROR(SEARCH("CG",Tabla1[[#This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7" s="300" t="str">
        <f>IF(F437&lt;&gt;"",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7" s="300" t="str">
        <f>IF(F437&lt;&gt;"",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7" s="300" t="str">
        <f>IF(Tabla1[[#This Row],[Fecha Inicio grupo]]="","",IFERROR(VLOOKUP(Tabla1[[#This Row],[Mes de Alta como miembro]],Parámetros!$AM$2:$AN$16,2,0),"01/01/1900"))</f>
        <v/>
      </c>
    </row>
    <row r="438" spans="1:63" ht="14.45">
      <c r="A438" s="68">
        <v>431</v>
      </c>
      <c r="B438" s="29"/>
      <c r="C438" s="34"/>
      <c r="D438" s="42"/>
      <c r="E438" s="64"/>
      <c r="F438" s="45"/>
      <c r="G438" s="45"/>
      <c r="H438" s="158"/>
      <c r="I438" s="42"/>
      <c r="J438" s="28"/>
      <c r="K438" s="69"/>
      <c r="L438" s="68"/>
      <c r="M438" s="46"/>
      <c r="N438" s="232" t="str">
        <f ca="1">IF(Tabla1[[#This Row],[Fecha de nac]]="","",IF(Tabla1[[#This Row],[Fecha Finalización]] &gt;=TODAY(), DATEDIF(Tabla1[[#This Row],[Fecha de nac]],TODAY(),"y"), ROUNDDOWN((Tabla1[[#This Row],[Fecha Finalización]] -Tabla1[[#This Row],[Fecha de nac]])/365,0)))</f>
        <v/>
      </c>
      <c r="O438" s="163"/>
      <c r="P438" s="34"/>
      <c r="Q438" s="67"/>
      <c r="R438" s="67"/>
      <c r="S438" s="67"/>
      <c r="T438" s="67"/>
      <c r="U438" s="234" t="str">
        <f>IF(F438="","",Tabla1[[#This Row],[Fecha Inicio grupo]]+3*7-7)</f>
        <v/>
      </c>
      <c r="V438" s="235" t="str">
        <f>IF(F438="","",EDATE(Tabla1[[#This Row],[Fecha Inicio grupo]],3))</f>
        <v/>
      </c>
      <c r="W438" s="29"/>
      <c r="X438" s="29"/>
      <c r="Y438" s="72"/>
      <c r="Z438" s="72"/>
      <c r="AA438" s="72"/>
      <c r="AB438" s="72"/>
      <c r="AC438" s="72"/>
      <c r="AD438" s="72"/>
      <c r="AE438" s="72"/>
      <c r="AF438" s="72"/>
      <c r="AG438" s="72"/>
      <c r="AH438" s="72"/>
      <c r="AI438" s="72"/>
      <c r="AJ438" s="72"/>
      <c r="AK438" s="72"/>
      <c r="AL438" s="72"/>
      <c r="AM438" s="72"/>
      <c r="AN438" s="72"/>
      <c r="AO438" s="139"/>
      <c r="AP438" s="236" t="str">
        <f>IF(F438="","",IFERROR(VLOOKUP(SUBSTITUTE(SUBSTITUTE(Tabla1[[#This Row],[Uso Sistemas]],"T","P"),"N","F"),Parámetros!$M$2:$N$17,2,0),"Completar hasta 3ra sem. para evaluar a Probacionista"))</f>
        <v/>
      </c>
      <c r="AQ438" s="39"/>
      <c r="AR438" s="39"/>
      <c r="AS438" s="39"/>
      <c r="AT438" s="28"/>
      <c r="AU438" s="55"/>
      <c r="AV438" s="55"/>
      <c r="AW438" s="55"/>
      <c r="AX438" s="238" t="str">
        <f>IF(V438="","",EOMONTH(EDATE(Tabla1[[#This Row],[Fecha Finalización]],2),0))</f>
        <v/>
      </c>
      <c r="AY438" s="39"/>
      <c r="AZ438" s="239" t="str">
        <f>IF(V438="","",EOMONTH(EDATE(Tabla1[[#This Row],[Fecha Finalización]],3),0))</f>
        <v/>
      </c>
      <c r="BA438" s="39"/>
      <c r="BB438" s="39"/>
      <c r="BC438" s="229"/>
      <c r="BD438" s="227" t="str">
        <f>IF(F438="","",Tabla1[[#This Row],[sem 01]]&amp;Tabla1[[#This Row],[sem 02]]&amp;Tabla1[[#This Row],[sem 03]])</f>
        <v/>
      </c>
      <c r="BE438" s="228" t="str">
        <f>IF(TRIM(F438)="","",$B$1&amp;"-"&amp;SUBSTITUTE(Tabla1[[#This Row],[Mes Inscrito]]," ","")&amp;"-"&amp;SUBSTITUTE(Tabla1[[#This Row],[Dia de clases Inscrito]]," ","")&amp;"-"&amp;SUBSTITUTE(Tabla1[[#This Row],[Horario Inscrito]]," ","")&amp;"-"&amp;Tabla1[[#This Row],[Fecha Inicio grupo]])</f>
        <v/>
      </c>
      <c r="BF438" s="241" t="str">
        <f>IF(F438="","",Tabla1[[#This Row],[Curso]])</f>
        <v/>
      </c>
      <c r="BG438" s="242" t="str">
        <f>+IF(TRIM(F438)="","",$B$1&amp;"-"&amp;TRIM(Tabla1[[#This Row],[Mes Inscrito]])&amp;"-"&amp;TRIM(Tabla1[[#This Row],[Dia de clases Inscrito]])&amp;"-"&amp;TRIM(Tabla1[[#This Row],[Horario Inscrito]])&amp;"-"&amp;TRIM(Tabla1[[#This Row],[Fecha Inicio grupo]])&amp;"-"&amp;TRIM(Tabla1[[#This Row],[Tipo Incrito]]))</f>
        <v/>
      </c>
      <c r="BH438" s="299" t="str">
        <f>IF(F438="","",OR(IFERROR(SEARCH("CG",Tabla1[[#This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8" s="300" t="str">
        <f>IF(F438&lt;&gt;"",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8" s="300" t="str">
        <f>IF(F438&lt;&gt;"",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8" s="300" t="str">
        <f>IF(Tabla1[[#This Row],[Fecha Inicio grupo]]="","",IFERROR(VLOOKUP(Tabla1[[#This Row],[Mes de Alta como miembro]],Parámetros!$AM$2:$AN$16,2,0),"01/01/1900"))</f>
        <v/>
      </c>
    </row>
    <row r="439" spans="1:63" ht="14.45">
      <c r="A439" s="68">
        <v>432</v>
      </c>
      <c r="B439" s="29"/>
      <c r="C439" s="34"/>
      <c r="D439" s="42"/>
      <c r="E439" s="64"/>
      <c r="F439" s="45"/>
      <c r="G439" s="45"/>
      <c r="H439" s="158"/>
      <c r="I439" s="42"/>
      <c r="J439" s="28"/>
      <c r="K439" s="69"/>
      <c r="L439" s="68"/>
      <c r="M439" s="46"/>
      <c r="N439" s="232" t="str">
        <f ca="1">IF(Tabla1[[#This Row],[Fecha de nac]]="","",IF(Tabla1[[#This Row],[Fecha Finalización]] &gt;=TODAY(), DATEDIF(Tabla1[[#This Row],[Fecha de nac]],TODAY(),"y"), ROUNDDOWN((Tabla1[[#This Row],[Fecha Finalización]] -Tabla1[[#This Row],[Fecha de nac]])/365,0)))</f>
        <v/>
      </c>
      <c r="O439" s="163"/>
      <c r="P439" s="34"/>
      <c r="Q439" s="67"/>
      <c r="R439" s="67"/>
      <c r="S439" s="67"/>
      <c r="T439" s="67"/>
      <c r="U439" s="234" t="str">
        <f>IF(F439="","",Tabla1[[#This Row],[Fecha Inicio grupo]]+3*7-7)</f>
        <v/>
      </c>
      <c r="V439" s="235" t="str">
        <f>IF(F439="","",EDATE(Tabla1[[#This Row],[Fecha Inicio grupo]],3))</f>
        <v/>
      </c>
      <c r="W439" s="29"/>
      <c r="X439" s="29"/>
      <c r="Y439" s="72"/>
      <c r="Z439" s="72"/>
      <c r="AA439" s="72"/>
      <c r="AB439" s="72"/>
      <c r="AC439" s="72"/>
      <c r="AD439" s="72"/>
      <c r="AE439" s="72"/>
      <c r="AF439" s="72"/>
      <c r="AG439" s="72"/>
      <c r="AH439" s="72"/>
      <c r="AI439" s="72"/>
      <c r="AJ439" s="72"/>
      <c r="AK439" s="72"/>
      <c r="AL439" s="72"/>
      <c r="AM439" s="72"/>
      <c r="AN439" s="72"/>
      <c r="AO439" s="139"/>
      <c r="AP439" s="236" t="str">
        <f>IF(F439="","",IFERROR(VLOOKUP(SUBSTITUTE(SUBSTITUTE(Tabla1[[#This Row],[Uso Sistemas]],"T","P"),"N","F"),Parámetros!$M$2:$N$17,2,0),"Completar hasta 3ra sem. para evaluar a Probacionista"))</f>
        <v/>
      </c>
      <c r="AQ439" s="39"/>
      <c r="AR439" s="39"/>
      <c r="AS439" s="39"/>
      <c r="AT439" s="28"/>
      <c r="AU439" s="55"/>
      <c r="AV439" s="55"/>
      <c r="AW439" s="55"/>
      <c r="AX439" s="238" t="str">
        <f>IF(V439="","",EOMONTH(EDATE(Tabla1[[#This Row],[Fecha Finalización]],2),0))</f>
        <v/>
      </c>
      <c r="AY439" s="39"/>
      <c r="AZ439" s="239" t="str">
        <f>IF(V439="","",EOMONTH(EDATE(Tabla1[[#This Row],[Fecha Finalización]],3),0))</f>
        <v/>
      </c>
      <c r="BA439" s="39"/>
      <c r="BB439" s="39"/>
      <c r="BC439" s="229"/>
      <c r="BD439" s="227" t="str">
        <f>IF(F439="","",Tabla1[[#This Row],[sem 01]]&amp;Tabla1[[#This Row],[sem 02]]&amp;Tabla1[[#This Row],[sem 03]])</f>
        <v/>
      </c>
      <c r="BE439" s="228" t="str">
        <f>IF(TRIM(F439)="","",$B$1&amp;"-"&amp;SUBSTITUTE(Tabla1[[#This Row],[Mes Inscrito]]," ","")&amp;"-"&amp;SUBSTITUTE(Tabla1[[#This Row],[Dia de clases Inscrito]]," ","")&amp;"-"&amp;SUBSTITUTE(Tabla1[[#This Row],[Horario Inscrito]]," ","")&amp;"-"&amp;Tabla1[[#This Row],[Fecha Inicio grupo]])</f>
        <v/>
      </c>
      <c r="BF439" s="241" t="str">
        <f>IF(F439="","",Tabla1[[#This Row],[Curso]])</f>
        <v/>
      </c>
      <c r="BG439" s="242" t="str">
        <f>+IF(TRIM(F439)="","",$B$1&amp;"-"&amp;TRIM(Tabla1[[#This Row],[Mes Inscrito]])&amp;"-"&amp;TRIM(Tabla1[[#This Row],[Dia de clases Inscrito]])&amp;"-"&amp;TRIM(Tabla1[[#This Row],[Horario Inscrito]])&amp;"-"&amp;TRIM(Tabla1[[#This Row],[Fecha Inicio grupo]])&amp;"-"&amp;TRIM(Tabla1[[#This Row],[Tipo Incrito]]))</f>
        <v/>
      </c>
      <c r="BH439" s="299" t="str">
        <f>IF(F439="","",OR(IFERROR(SEARCH("CG",Tabla1[[#This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9" s="300" t="str">
        <f>IF(F439&lt;&gt;"",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9" s="300" t="str">
        <f>IF(F439&lt;&gt;"",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9" s="300" t="str">
        <f>IF(Tabla1[[#This Row],[Fecha Inicio grupo]]="","",IFERROR(VLOOKUP(Tabla1[[#This Row],[Mes de Alta como miembro]],Parámetros!$AM$2:$AN$16,2,0),"01/01/1900"))</f>
        <v/>
      </c>
    </row>
    <row r="440" spans="1:63" ht="14.45">
      <c r="A440" s="68">
        <v>433</v>
      </c>
      <c r="B440" s="29"/>
      <c r="C440" s="34"/>
      <c r="D440" s="42"/>
      <c r="E440" s="64"/>
      <c r="F440" s="45"/>
      <c r="G440" s="45"/>
      <c r="H440" s="158"/>
      <c r="I440" s="42"/>
      <c r="J440" s="28"/>
      <c r="K440" s="69"/>
      <c r="L440" s="68"/>
      <c r="M440" s="46"/>
      <c r="N440" s="232" t="str">
        <f ca="1">IF(Tabla1[[#This Row],[Fecha de nac]]="","",IF(Tabla1[[#This Row],[Fecha Finalización]] &gt;=TODAY(), DATEDIF(Tabla1[[#This Row],[Fecha de nac]],TODAY(),"y"), ROUNDDOWN((Tabla1[[#This Row],[Fecha Finalización]] -Tabla1[[#This Row],[Fecha de nac]])/365,0)))</f>
        <v/>
      </c>
      <c r="O440" s="163"/>
      <c r="P440" s="34"/>
      <c r="Q440" s="67"/>
      <c r="R440" s="67"/>
      <c r="S440" s="67"/>
      <c r="T440" s="67"/>
      <c r="U440" s="234" t="str">
        <f>IF(F440="","",Tabla1[[#This Row],[Fecha Inicio grupo]]+3*7-7)</f>
        <v/>
      </c>
      <c r="V440" s="235" t="str">
        <f>IF(F440="","",EDATE(Tabla1[[#This Row],[Fecha Inicio grupo]],3))</f>
        <v/>
      </c>
      <c r="W440" s="29"/>
      <c r="X440" s="29"/>
      <c r="Y440" s="72"/>
      <c r="Z440" s="72"/>
      <c r="AA440" s="72"/>
      <c r="AB440" s="72"/>
      <c r="AC440" s="72"/>
      <c r="AD440" s="72"/>
      <c r="AE440" s="72"/>
      <c r="AF440" s="72"/>
      <c r="AG440" s="72"/>
      <c r="AH440" s="72"/>
      <c r="AI440" s="72"/>
      <c r="AJ440" s="72"/>
      <c r="AK440" s="72"/>
      <c r="AL440" s="72"/>
      <c r="AM440" s="72"/>
      <c r="AN440" s="72"/>
      <c r="AO440" s="139"/>
      <c r="AP440" s="236" t="str">
        <f>IF(F440="","",IFERROR(VLOOKUP(SUBSTITUTE(SUBSTITUTE(Tabla1[[#This Row],[Uso Sistemas]],"T","P"),"N","F"),Parámetros!$M$2:$N$17,2,0),"Completar hasta 3ra sem. para evaluar a Probacionista"))</f>
        <v/>
      </c>
      <c r="AQ440" s="39"/>
      <c r="AR440" s="39"/>
      <c r="AS440" s="39"/>
      <c r="AT440" s="28"/>
      <c r="AU440" s="55"/>
      <c r="AV440" s="55"/>
      <c r="AW440" s="55"/>
      <c r="AX440" s="238" t="str">
        <f>IF(V440="","",EOMONTH(EDATE(Tabla1[[#This Row],[Fecha Finalización]],2),0))</f>
        <v/>
      </c>
      <c r="AY440" s="39"/>
      <c r="AZ440" s="239" t="str">
        <f>IF(V440="","",EOMONTH(EDATE(Tabla1[[#This Row],[Fecha Finalización]],3),0))</f>
        <v/>
      </c>
      <c r="BA440" s="39"/>
      <c r="BB440" s="39"/>
      <c r="BC440" s="229"/>
      <c r="BD440" s="227" t="str">
        <f>IF(F440="","",Tabla1[[#This Row],[sem 01]]&amp;Tabla1[[#This Row],[sem 02]]&amp;Tabla1[[#This Row],[sem 03]])</f>
        <v/>
      </c>
      <c r="BE440" s="228" t="str">
        <f>IF(TRIM(F440)="","",$B$1&amp;"-"&amp;SUBSTITUTE(Tabla1[[#This Row],[Mes Inscrito]]," ","")&amp;"-"&amp;SUBSTITUTE(Tabla1[[#This Row],[Dia de clases Inscrito]]," ","")&amp;"-"&amp;SUBSTITUTE(Tabla1[[#This Row],[Horario Inscrito]]," ","")&amp;"-"&amp;Tabla1[[#This Row],[Fecha Inicio grupo]])</f>
        <v/>
      </c>
      <c r="BF440" s="241" t="str">
        <f>IF(F440="","",Tabla1[[#This Row],[Curso]])</f>
        <v/>
      </c>
      <c r="BG440" s="242" t="str">
        <f>+IF(TRIM(F440)="","",$B$1&amp;"-"&amp;TRIM(Tabla1[[#This Row],[Mes Inscrito]])&amp;"-"&amp;TRIM(Tabla1[[#This Row],[Dia de clases Inscrito]])&amp;"-"&amp;TRIM(Tabla1[[#This Row],[Horario Inscrito]])&amp;"-"&amp;TRIM(Tabla1[[#This Row],[Fecha Inicio grupo]])&amp;"-"&amp;TRIM(Tabla1[[#This Row],[Tipo Incrito]]))</f>
        <v/>
      </c>
      <c r="BH440" s="299" t="str">
        <f>IF(F440="","",OR(IFERROR(SEARCH("CG",Tabla1[[#This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0" s="300" t="str">
        <f>IF(F440&lt;&gt;"",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0" s="300" t="str">
        <f>IF(F440&lt;&gt;"",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0" s="300" t="str">
        <f>IF(Tabla1[[#This Row],[Fecha Inicio grupo]]="","",IFERROR(VLOOKUP(Tabla1[[#This Row],[Mes de Alta como miembro]],Parámetros!$AM$2:$AN$16,2,0),"01/01/1900"))</f>
        <v/>
      </c>
    </row>
    <row r="441" spans="1:63" ht="14.45">
      <c r="A441" s="68">
        <v>434</v>
      </c>
      <c r="B441" s="29"/>
      <c r="C441" s="34"/>
      <c r="D441" s="42"/>
      <c r="E441" s="64"/>
      <c r="F441" s="45"/>
      <c r="G441" s="45"/>
      <c r="H441" s="158"/>
      <c r="I441" s="42"/>
      <c r="J441" s="28"/>
      <c r="K441" s="69"/>
      <c r="L441" s="68"/>
      <c r="M441" s="46"/>
      <c r="N441" s="232" t="str">
        <f ca="1">IF(Tabla1[[#This Row],[Fecha de nac]]="","",IF(Tabla1[[#This Row],[Fecha Finalización]] &gt;=TODAY(), DATEDIF(Tabla1[[#This Row],[Fecha de nac]],TODAY(),"y"), ROUNDDOWN((Tabla1[[#This Row],[Fecha Finalización]] -Tabla1[[#This Row],[Fecha de nac]])/365,0)))</f>
        <v/>
      </c>
      <c r="O441" s="163"/>
      <c r="P441" s="34"/>
      <c r="Q441" s="67"/>
      <c r="R441" s="67"/>
      <c r="S441" s="67"/>
      <c r="T441" s="67"/>
      <c r="U441" s="234" t="str">
        <f>IF(F441="","",Tabla1[[#This Row],[Fecha Inicio grupo]]+3*7-7)</f>
        <v/>
      </c>
      <c r="V441" s="235" t="str">
        <f>IF(F441="","",EDATE(Tabla1[[#This Row],[Fecha Inicio grupo]],3))</f>
        <v/>
      </c>
      <c r="W441" s="29"/>
      <c r="X441" s="29"/>
      <c r="Y441" s="72"/>
      <c r="Z441" s="72"/>
      <c r="AA441" s="72"/>
      <c r="AB441" s="72"/>
      <c r="AC441" s="72"/>
      <c r="AD441" s="72"/>
      <c r="AE441" s="72"/>
      <c r="AF441" s="72"/>
      <c r="AG441" s="72"/>
      <c r="AH441" s="72"/>
      <c r="AI441" s="72"/>
      <c r="AJ441" s="72"/>
      <c r="AK441" s="72"/>
      <c r="AL441" s="72"/>
      <c r="AM441" s="72"/>
      <c r="AN441" s="72"/>
      <c r="AO441" s="139"/>
      <c r="AP441" s="236" t="str">
        <f>IF(F441="","",IFERROR(VLOOKUP(SUBSTITUTE(SUBSTITUTE(Tabla1[[#This Row],[Uso Sistemas]],"T","P"),"N","F"),Parámetros!$M$2:$N$17,2,0),"Completar hasta 3ra sem. para evaluar a Probacionista"))</f>
        <v/>
      </c>
      <c r="AQ441" s="39"/>
      <c r="AR441" s="39"/>
      <c r="AS441" s="39"/>
      <c r="AT441" s="28"/>
      <c r="AU441" s="55"/>
      <c r="AV441" s="55"/>
      <c r="AW441" s="55"/>
      <c r="AX441" s="238" t="str">
        <f>IF(V441="","",EOMONTH(EDATE(Tabla1[[#This Row],[Fecha Finalización]],2),0))</f>
        <v/>
      </c>
      <c r="AY441" s="39"/>
      <c r="AZ441" s="239" t="str">
        <f>IF(V441="","",EOMONTH(EDATE(Tabla1[[#This Row],[Fecha Finalización]],3),0))</f>
        <v/>
      </c>
      <c r="BA441" s="39"/>
      <c r="BB441" s="39"/>
      <c r="BC441" s="229"/>
      <c r="BD441" s="227" t="str">
        <f>IF(F441="","",Tabla1[[#This Row],[sem 01]]&amp;Tabla1[[#This Row],[sem 02]]&amp;Tabla1[[#This Row],[sem 03]])</f>
        <v/>
      </c>
      <c r="BE441" s="228" t="str">
        <f>IF(TRIM(F441)="","",$B$1&amp;"-"&amp;SUBSTITUTE(Tabla1[[#This Row],[Mes Inscrito]]," ","")&amp;"-"&amp;SUBSTITUTE(Tabla1[[#This Row],[Dia de clases Inscrito]]," ","")&amp;"-"&amp;SUBSTITUTE(Tabla1[[#This Row],[Horario Inscrito]]," ","")&amp;"-"&amp;Tabla1[[#This Row],[Fecha Inicio grupo]])</f>
        <v/>
      </c>
      <c r="BF441" s="241" t="str">
        <f>IF(F441="","",Tabla1[[#This Row],[Curso]])</f>
        <v/>
      </c>
      <c r="BG441" s="242" t="str">
        <f>+IF(TRIM(F441)="","",$B$1&amp;"-"&amp;TRIM(Tabla1[[#This Row],[Mes Inscrito]])&amp;"-"&amp;TRIM(Tabla1[[#This Row],[Dia de clases Inscrito]])&amp;"-"&amp;TRIM(Tabla1[[#This Row],[Horario Inscrito]])&amp;"-"&amp;TRIM(Tabla1[[#This Row],[Fecha Inicio grupo]])&amp;"-"&amp;TRIM(Tabla1[[#This Row],[Tipo Incrito]]))</f>
        <v/>
      </c>
      <c r="BH441" s="299" t="str">
        <f>IF(F441="","",OR(IFERROR(SEARCH("CG",Tabla1[[#This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1" s="300" t="str">
        <f>IF(F441&lt;&gt;"",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1" s="300" t="str">
        <f>IF(F441&lt;&gt;"",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1" s="300" t="str">
        <f>IF(Tabla1[[#This Row],[Fecha Inicio grupo]]="","",IFERROR(VLOOKUP(Tabla1[[#This Row],[Mes de Alta como miembro]],Parámetros!$AM$2:$AN$16,2,0),"01/01/1900"))</f>
        <v/>
      </c>
    </row>
    <row r="442" spans="1:63" ht="14.45">
      <c r="A442" s="68">
        <v>435</v>
      </c>
      <c r="B442" s="29"/>
      <c r="C442" s="34"/>
      <c r="D442" s="42"/>
      <c r="E442" s="64"/>
      <c r="F442" s="45"/>
      <c r="G442" s="45"/>
      <c r="H442" s="158"/>
      <c r="I442" s="42"/>
      <c r="J442" s="28"/>
      <c r="K442" s="69"/>
      <c r="L442" s="68"/>
      <c r="M442" s="46"/>
      <c r="N442" s="232" t="str">
        <f ca="1">IF(Tabla1[[#This Row],[Fecha de nac]]="","",IF(Tabla1[[#This Row],[Fecha Finalización]] &gt;=TODAY(), DATEDIF(Tabla1[[#This Row],[Fecha de nac]],TODAY(),"y"), ROUNDDOWN((Tabla1[[#This Row],[Fecha Finalización]] -Tabla1[[#This Row],[Fecha de nac]])/365,0)))</f>
        <v/>
      </c>
      <c r="O442" s="163"/>
      <c r="P442" s="34"/>
      <c r="Q442" s="67"/>
      <c r="R442" s="67"/>
      <c r="S442" s="67"/>
      <c r="T442" s="67"/>
      <c r="U442" s="234" t="str">
        <f>IF(F442="","",Tabla1[[#This Row],[Fecha Inicio grupo]]+3*7-7)</f>
        <v/>
      </c>
      <c r="V442" s="235" t="str">
        <f>IF(F442="","",EDATE(Tabla1[[#This Row],[Fecha Inicio grupo]],3))</f>
        <v/>
      </c>
      <c r="W442" s="29"/>
      <c r="X442" s="29"/>
      <c r="Y442" s="72"/>
      <c r="Z442" s="72"/>
      <c r="AA442" s="72"/>
      <c r="AB442" s="72"/>
      <c r="AC442" s="72"/>
      <c r="AD442" s="72"/>
      <c r="AE442" s="72"/>
      <c r="AF442" s="72"/>
      <c r="AG442" s="72"/>
      <c r="AH442" s="72"/>
      <c r="AI442" s="72"/>
      <c r="AJ442" s="72"/>
      <c r="AK442" s="72"/>
      <c r="AL442" s="72"/>
      <c r="AM442" s="72"/>
      <c r="AN442" s="72"/>
      <c r="AO442" s="139"/>
      <c r="AP442" s="236" t="str">
        <f>IF(F442="","",IFERROR(VLOOKUP(SUBSTITUTE(SUBSTITUTE(Tabla1[[#This Row],[Uso Sistemas]],"T","P"),"N","F"),Parámetros!$M$2:$N$17,2,0),"Completar hasta 3ra sem. para evaluar a Probacionista"))</f>
        <v/>
      </c>
      <c r="AQ442" s="39"/>
      <c r="AR442" s="39"/>
      <c r="AS442" s="39"/>
      <c r="AT442" s="28"/>
      <c r="AU442" s="55"/>
      <c r="AV442" s="55"/>
      <c r="AW442" s="55"/>
      <c r="AX442" s="238" t="str">
        <f>IF(V442="","",EOMONTH(EDATE(Tabla1[[#This Row],[Fecha Finalización]],2),0))</f>
        <v/>
      </c>
      <c r="AY442" s="39"/>
      <c r="AZ442" s="239" t="str">
        <f>IF(V442="","",EOMONTH(EDATE(Tabla1[[#This Row],[Fecha Finalización]],3),0))</f>
        <v/>
      </c>
      <c r="BA442" s="39"/>
      <c r="BB442" s="39"/>
      <c r="BC442" s="229"/>
      <c r="BD442" s="227" t="str">
        <f>IF(F442="","",Tabla1[[#This Row],[sem 01]]&amp;Tabla1[[#This Row],[sem 02]]&amp;Tabla1[[#This Row],[sem 03]])</f>
        <v/>
      </c>
      <c r="BE442" s="228" t="str">
        <f>IF(TRIM(F442)="","",$B$1&amp;"-"&amp;SUBSTITUTE(Tabla1[[#This Row],[Mes Inscrito]]," ","")&amp;"-"&amp;SUBSTITUTE(Tabla1[[#This Row],[Dia de clases Inscrito]]," ","")&amp;"-"&amp;SUBSTITUTE(Tabla1[[#This Row],[Horario Inscrito]]," ","")&amp;"-"&amp;Tabla1[[#This Row],[Fecha Inicio grupo]])</f>
        <v/>
      </c>
      <c r="BF442" s="241" t="str">
        <f>IF(F442="","",Tabla1[[#This Row],[Curso]])</f>
        <v/>
      </c>
      <c r="BG442" s="242" t="str">
        <f>+IF(TRIM(F442)="","",$B$1&amp;"-"&amp;TRIM(Tabla1[[#This Row],[Mes Inscrito]])&amp;"-"&amp;TRIM(Tabla1[[#This Row],[Dia de clases Inscrito]])&amp;"-"&amp;TRIM(Tabla1[[#This Row],[Horario Inscrito]])&amp;"-"&amp;TRIM(Tabla1[[#This Row],[Fecha Inicio grupo]])&amp;"-"&amp;TRIM(Tabla1[[#This Row],[Tipo Incrito]]))</f>
        <v/>
      </c>
      <c r="BH442" s="299" t="str">
        <f>IF(F442="","",OR(IFERROR(SEARCH("CG",Tabla1[[#This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2" s="300" t="str">
        <f>IF(F442&lt;&gt;"",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2" s="300" t="str">
        <f>IF(F442&lt;&gt;"",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2" s="300" t="str">
        <f>IF(Tabla1[[#This Row],[Fecha Inicio grupo]]="","",IFERROR(VLOOKUP(Tabla1[[#This Row],[Mes de Alta como miembro]],Parámetros!$AM$2:$AN$16,2,0),"01/01/1900"))</f>
        <v/>
      </c>
    </row>
    <row r="443" spans="1:63" ht="14.45">
      <c r="A443" s="68">
        <v>436</v>
      </c>
      <c r="B443" s="29"/>
      <c r="C443" s="34"/>
      <c r="D443" s="42"/>
      <c r="E443" s="64"/>
      <c r="F443" s="45"/>
      <c r="G443" s="45"/>
      <c r="H443" s="158"/>
      <c r="I443" s="42"/>
      <c r="J443" s="28"/>
      <c r="K443" s="69"/>
      <c r="L443" s="68"/>
      <c r="M443" s="46"/>
      <c r="N443" s="232" t="str">
        <f ca="1">IF(Tabla1[[#This Row],[Fecha de nac]]="","",IF(Tabla1[[#This Row],[Fecha Finalización]] &gt;=TODAY(), DATEDIF(Tabla1[[#This Row],[Fecha de nac]],TODAY(),"y"), ROUNDDOWN((Tabla1[[#This Row],[Fecha Finalización]] -Tabla1[[#This Row],[Fecha de nac]])/365,0)))</f>
        <v/>
      </c>
      <c r="O443" s="163"/>
      <c r="P443" s="34"/>
      <c r="Q443" s="67"/>
      <c r="R443" s="67"/>
      <c r="S443" s="67"/>
      <c r="T443" s="67"/>
      <c r="U443" s="234" t="str">
        <f>IF(F443="","",Tabla1[[#This Row],[Fecha Inicio grupo]]+3*7-7)</f>
        <v/>
      </c>
      <c r="V443" s="235" t="str">
        <f>IF(F443="","",EDATE(Tabla1[[#This Row],[Fecha Inicio grupo]],3))</f>
        <v/>
      </c>
      <c r="W443" s="29"/>
      <c r="X443" s="29"/>
      <c r="Y443" s="72"/>
      <c r="Z443" s="72"/>
      <c r="AA443" s="72"/>
      <c r="AB443" s="72"/>
      <c r="AC443" s="72"/>
      <c r="AD443" s="72"/>
      <c r="AE443" s="72"/>
      <c r="AF443" s="72"/>
      <c r="AG443" s="72"/>
      <c r="AH443" s="72"/>
      <c r="AI443" s="72"/>
      <c r="AJ443" s="72"/>
      <c r="AK443" s="72"/>
      <c r="AL443" s="72"/>
      <c r="AM443" s="72"/>
      <c r="AN443" s="72"/>
      <c r="AO443" s="139"/>
      <c r="AP443" s="236" t="str">
        <f>IF(F443="","",IFERROR(VLOOKUP(SUBSTITUTE(SUBSTITUTE(Tabla1[[#This Row],[Uso Sistemas]],"T","P"),"N","F"),Parámetros!$M$2:$N$17,2,0),"Completar hasta 3ra sem. para evaluar a Probacionista"))</f>
        <v/>
      </c>
      <c r="AQ443" s="39"/>
      <c r="AR443" s="39"/>
      <c r="AS443" s="39"/>
      <c r="AT443" s="28"/>
      <c r="AU443" s="55"/>
      <c r="AV443" s="55"/>
      <c r="AW443" s="55"/>
      <c r="AX443" s="238" t="str">
        <f>IF(V443="","",EOMONTH(EDATE(Tabla1[[#This Row],[Fecha Finalización]],2),0))</f>
        <v/>
      </c>
      <c r="AY443" s="39"/>
      <c r="AZ443" s="239" t="str">
        <f>IF(V443="","",EOMONTH(EDATE(Tabla1[[#This Row],[Fecha Finalización]],3),0))</f>
        <v/>
      </c>
      <c r="BA443" s="39"/>
      <c r="BB443" s="39"/>
      <c r="BC443" s="229"/>
      <c r="BD443" s="227" t="str">
        <f>IF(F443="","",Tabla1[[#This Row],[sem 01]]&amp;Tabla1[[#This Row],[sem 02]]&amp;Tabla1[[#This Row],[sem 03]])</f>
        <v/>
      </c>
      <c r="BE443" s="228" t="str">
        <f>IF(TRIM(F443)="","",$B$1&amp;"-"&amp;SUBSTITUTE(Tabla1[[#This Row],[Mes Inscrito]]," ","")&amp;"-"&amp;SUBSTITUTE(Tabla1[[#This Row],[Dia de clases Inscrito]]," ","")&amp;"-"&amp;SUBSTITUTE(Tabla1[[#This Row],[Horario Inscrito]]," ","")&amp;"-"&amp;Tabla1[[#This Row],[Fecha Inicio grupo]])</f>
        <v/>
      </c>
      <c r="BF443" s="241" t="str">
        <f>IF(F443="","",Tabla1[[#This Row],[Curso]])</f>
        <v/>
      </c>
      <c r="BG443" s="242" t="str">
        <f>+IF(TRIM(F443)="","",$B$1&amp;"-"&amp;TRIM(Tabla1[[#This Row],[Mes Inscrito]])&amp;"-"&amp;TRIM(Tabla1[[#This Row],[Dia de clases Inscrito]])&amp;"-"&amp;TRIM(Tabla1[[#This Row],[Horario Inscrito]])&amp;"-"&amp;TRIM(Tabla1[[#This Row],[Fecha Inicio grupo]])&amp;"-"&amp;TRIM(Tabla1[[#This Row],[Tipo Incrito]]))</f>
        <v/>
      </c>
      <c r="BH443" s="299" t="str">
        <f>IF(F443="","",OR(IFERROR(SEARCH("CG",Tabla1[[#This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3" s="300" t="str">
        <f>IF(F443&lt;&gt;"",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3" s="300" t="str">
        <f>IF(F443&lt;&gt;"",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3" s="300" t="str">
        <f>IF(Tabla1[[#This Row],[Fecha Inicio grupo]]="","",IFERROR(VLOOKUP(Tabla1[[#This Row],[Mes de Alta como miembro]],Parámetros!$AM$2:$AN$16,2,0),"01/01/1900"))</f>
        <v/>
      </c>
    </row>
    <row r="444" spans="1:63" ht="14.45">
      <c r="A444" s="68">
        <v>437</v>
      </c>
      <c r="B444" s="29"/>
      <c r="C444" s="34"/>
      <c r="D444" s="42"/>
      <c r="E444" s="64"/>
      <c r="F444" s="45"/>
      <c r="G444" s="45"/>
      <c r="H444" s="158"/>
      <c r="I444" s="42"/>
      <c r="J444" s="28"/>
      <c r="K444" s="69"/>
      <c r="L444" s="68"/>
      <c r="M444" s="46"/>
      <c r="N444" s="232" t="str">
        <f ca="1">IF(Tabla1[[#This Row],[Fecha de nac]]="","",IF(Tabla1[[#This Row],[Fecha Finalización]] &gt;=TODAY(), DATEDIF(Tabla1[[#This Row],[Fecha de nac]],TODAY(),"y"), ROUNDDOWN((Tabla1[[#This Row],[Fecha Finalización]] -Tabla1[[#This Row],[Fecha de nac]])/365,0)))</f>
        <v/>
      </c>
      <c r="O444" s="163"/>
      <c r="P444" s="34"/>
      <c r="Q444" s="67"/>
      <c r="R444" s="67"/>
      <c r="S444" s="67"/>
      <c r="T444" s="67"/>
      <c r="U444" s="234" t="str">
        <f>IF(F444="","",Tabla1[[#This Row],[Fecha Inicio grupo]]+3*7-7)</f>
        <v/>
      </c>
      <c r="V444" s="235" t="str">
        <f>IF(F444="","",EDATE(Tabla1[[#This Row],[Fecha Inicio grupo]],3))</f>
        <v/>
      </c>
      <c r="W444" s="29"/>
      <c r="X444" s="29"/>
      <c r="Y444" s="72"/>
      <c r="Z444" s="72"/>
      <c r="AA444" s="72"/>
      <c r="AB444" s="72"/>
      <c r="AC444" s="72"/>
      <c r="AD444" s="72"/>
      <c r="AE444" s="72"/>
      <c r="AF444" s="72"/>
      <c r="AG444" s="72"/>
      <c r="AH444" s="72"/>
      <c r="AI444" s="72"/>
      <c r="AJ444" s="72"/>
      <c r="AK444" s="72"/>
      <c r="AL444" s="72"/>
      <c r="AM444" s="72"/>
      <c r="AN444" s="72"/>
      <c r="AO444" s="139"/>
      <c r="AP444" s="236" t="str">
        <f>IF(F444="","",IFERROR(VLOOKUP(SUBSTITUTE(SUBSTITUTE(Tabla1[[#This Row],[Uso Sistemas]],"T","P"),"N","F"),Parámetros!$M$2:$N$17,2,0),"Completar hasta 3ra sem. para evaluar a Probacionista"))</f>
        <v/>
      </c>
      <c r="AQ444" s="39"/>
      <c r="AR444" s="39"/>
      <c r="AS444" s="39"/>
      <c r="AT444" s="28"/>
      <c r="AU444" s="55"/>
      <c r="AV444" s="55"/>
      <c r="AW444" s="55"/>
      <c r="AX444" s="238" t="str">
        <f>IF(V444="","",EOMONTH(EDATE(Tabla1[[#This Row],[Fecha Finalización]],2),0))</f>
        <v/>
      </c>
      <c r="AY444" s="39"/>
      <c r="AZ444" s="239" t="str">
        <f>IF(V444="","",EOMONTH(EDATE(Tabla1[[#This Row],[Fecha Finalización]],3),0))</f>
        <v/>
      </c>
      <c r="BA444" s="39"/>
      <c r="BB444" s="39"/>
      <c r="BC444" s="229"/>
      <c r="BD444" s="227" t="str">
        <f>IF(F444="","",Tabla1[[#This Row],[sem 01]]&amp;Tabla1[[#This Row],[sem 02]]&amp;Tabla1[[#This Row],[sem 03]])</f>
        <v/>
      </c>
      <c r="BE444" s="228" t="str">
        <f>IF(TRIM(F444)="","",$B$1&amp;"-"&amp;SUBSTITUTE(Tabla1[[#This Row],[Mes Inscrito]]," ","")&amp;"-"&amp;SUBSTITUTE(Tabla1[[#This Row],[Dia de clases Inscrito]]," ","")&amp;"-"&amp;SUBSTITUTE(Tabla1[[#This Row],[Horario Inscrito]]," ","")&amp;"-"&amp;Tabla1[[#This Row],[Fecha Inicio grupo]])</f>
        <v/>
      </c>
      <c r="BF444" s="241" t="str">
        <f>IF(F444="","",Tabla1[[#This Row],[Curso]])</f>
        <v/>
      </c>
      <c r="BG444" s="242" t="str">
        <f>+IF(TRIM(F444)="","",$B$1&amp;"-"&amp;TRIM(Tabla1[[#This Row],[Mes Inscrito]])&amp;"-"&amp;TRIM(Tabla1[[#This Row],[Dia de clases Inscrito]])&amp;"-"&amp;TRIM(Tabla1[[#This Row],[Horario Inscrito]])&amp;"-"&amp;TRIM(Tabla1[[#This Row],[Fecha Inicio grupo]])&amp;"-"&amp;TRIM(Tabla1[[#This Row],[Tipo Incrito]]))</f>
        <v/>
      </c>
      <c r="BH444" s="299" t="str">
        <f>IF(F444="","",OR(IFERROR(SEARCH("CG",Tabla1[[#This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4" s="300" t="str">
        <f>IF(F444&lt;&gt;"",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4" s="300" t="str">
        <f>IF(F444&lt;&gt;"",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4" s="300" t="str">
        <f>IF(Tabla1[[#This Row],[Fecha Inicio grupo]]="","",IFERROR(VLOOKUP(Tabla1[[#This Row],[Mes de Alta como miembro]],Parámetros!$AM$2:$AN$16,2,0),"01/01/1900"))</f>
        <v/>
      </c>
    </row>
    <row r="445" spans="1:63" ht="14.45">
      <c r="A445" s="68">
        <v>438</v>
      </c>
      <c r="B445" s="29"/>
      <c r="C445" s="34"/>
      <c r="D445" s="42"/>
      <c r="E445" s="64"/>
      <c r="F445" s="45"/>
      <c r="G445" s="45"/>
      <c r="H445" s="158"/>
      <c r="I445" s="42"/>
      <c r="J445" s="28"/>
      <c r="K445" s="69"/>
      <c r="L445" s="68"/>
      <c r="M445" s="46"/>
      <c r="N445" s="232" t="str">
        <f ca="1">IF(Tabla1[[#This Row],[Fecha de nac]]="","",IF(Tabla1[[#This Row],[Fecha Finalización]] &gt;=TODAY(), DATEDIF(Tabla1[[#This Row],[Fecha de nac]],TODAY(),"y"), ROUNDDOWN((Tabla1[[#This Row],[Fecha Finalización]] -Tabla1[[#This Row],[Fecha de nac]])/365,0)))</f>
        <v/>
      </c>
      <c r="O445" s="163"/>
      <c r="P445" s="34"/>
      <c r="Q445" s="67"/>
      <c r="R445" s="67"/>
      <c r="S445" s="67"/>
      <c r="T445" s="67"/>
      <c r="U445" s="234" t="str">
        <f>IF(F445="","",Tabla1[[#This Row],[Fecha Inicio grupo]]+3*7-7)</f>
        <v/>
      </c>
      <c r="V445" s="235" t="str">
        <f>IF(F445="","",EDATE(Tabla1[[#This Row],[Fecha Inicio grupo]],3))</f>
        <v/>
      </c>
      <c r="W445" s="29"/>
      <c r="X445" s="29"/>
      <c r="Y445" s="72"/>
      <c r="Z445" s="72"/>
      <c r="AA445" s="72"/>
      <c r="AB445" s="72"/>
      <c r="AC445" s="72"/>
      <c r="AD445" s="72"/>
      <c r="AE445" s="72"/>
      <c r="AF445" s="72"/>
      <c r="AG445" s="72"/>
      <c r="AH445" s="72"/>
      <c r="AI445" s="72"/>
      <c r="AJ445" s="72"/>
      <c r="AK445" s="72"/>
      <c r="AL445" s="72"/>
      <c r="AM445" s="72"/>
      <c r="AN445" s="72"/>
      <c r="AO445" s="139"/>
      <c r="AP445" s="236" t="str">
        <f>IF(F445="","",IFERROR(VLOOKUP(SUBSTITUTE(SUBSTITUTE(Tabla1[[#This Row],[Uso Sistemas]],"T","P"),"N","F"),Parámetros!$M$2:$N$17,2,0),"Completar hasta 3ra sem. para evaluar a Probacionista"))</f>
        <v/>
      </c>
      <c r="AQ445" s="39"/>
      <c r="AR445" s="39"/>
      <c r="AS445" s="39"/>
      <c r="AT445" s="28"/>
      <c r="AU445" s="55"/>
      <c r="AV445" s="55"/>
      <c r="AW445" s="55"/>
      <c r="AX445" s="238" t="str">
        <f>IF(V445="","",EOMONTH(EDATE(Tabla1[[#This Row],[Fecha Finalización]],2),0))</f>
        <v/>
      </c>
      <c r="AY445" s="39"/>
      <c r="AZ445" s="239" t="str">
        <f>IF(V445="","",EOMONTH(EDATE(Tabla1[[#This Row],[Fecha Finalización]],3),0))</f>
        <v/>
      </c>
      <c r="BA445" s="39"/>
      <c r="BB445" s="39"/>
      <c r="BC445" s="229"/>
      <c r="BD445" s="227" t="str">
        <f>IF(F445="","",Tabla1[[#This Row],[sem 01]]&amp;Tabla1[[#This Row],[sem 02]]&amp;Tabla1[[#This Row],[sem 03]])</f>
        <v/>
      </c>
      <c r="BE445" s="228" t="str">
        <f>IF(TRIM(F445)="","",$B$1&amp;"-"&amp;SUBSTITUTE(Tabla1[[#This Row],[Mes Inscrito]]," ","")&amp;"-"&amp;SUBSTITUTE(Tabla1[[#This Row],[Dia de clases Inscrito]]," ","")&amp;"-"&amp;SUBSTITUTE(Tabla1[[#This Row],[Horario Inscrito]]," ","")&amp;"-"&amp;Tabla1[[#This Row],[Fecha Inicio grupo]])</f>
        <v/>
      </c>
      <c r="BF445" s="241" t="str">
        <f>IF(F445="","",Tabla1[[#This Row],[Curso]])</f>
        <v/>
      </c>
      <c r="BG445" s="242" t="str">
        <f>+IF(TRIM(F445)="","",$B$1&amp;"-"&amp;TRIM(Tabla1[[#This Row],[Mes Inscrito]])&amp;"-"&amp;TRIM(Tabla1[[#This Row],[Dia de clases Inscrito]])&amp;"-"&amp;TRIM(Tabla1[[#This Row],[Horario Inscrito]])&amp;"-"&amp;TRIM(Tabla1[[#This Row],[Fecha Inicio grupo]])&amp;"-"&amp;TRIM(Tabla1[[#This Row],[Tipo Incrito]]))</f>
        <v/>
      </c>
      <c r="BH445" s="299" t="str">
        <f>IF(F445="","",OR(IFERROR(SEARCH("CG",Tabla1[[#This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5" s="300" t="str">
        <f>IF(F445&lt;&gt;"",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5" s="300" t="str">
        <f>IF(F445&lt;&gt;"",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5" s="300" t="str">
        <f>IF(Tabla1[[#This Row],[Fecha Inicio grupo]]="","",IFERROR(VLOOKUP(Tabla1[[#This Row],[Mes de Alta como miembro]],Parámetros!$AM$2:$AN$16,2,0),"01/01/1900"))</f>
        <v/>
      </c>
    </row>
    <row r="446" spans="1:63" ht="14.45">
      <c r="A446" s="68">
        <v>439</v>
      </c>
      <c r="B446" s="29"/>
      <c r="C446" s="34"/>
      <c r="D446" s="42"/>
      <c r="E446" s="64"/>
      <c r="F446" s="45"/>
      <c r="G446" s="45"/>
      <c r="H446" s="158"/>
      <c r="I446" s="42"/>
      <c r="J446" s="28"/>
      <c r="K446" s="69"/>
      <c r="L446" s="68"/>
      <c r="M446" s="46"/>
      <c r="N446" s="232" t="str">
        <f ca="1">IF(Tabla1[[#This Row],[Fecha de nac]]="","",IF(Tabla1[[#This Row],[Fecha Finalización]] &gt;=TODAY(), DATEDIF(Tabla1[[#This Row],[Fecha de nac]],TODAY(),"y"), ROUNDDOWN((Tabla1[[#This Row],[Fecha Finalización]] -Tabla1[[#This Row],[Fecha de nac]])/365,0)))</f>
        <v/>
      </c>
      <c r="O446" s="163"/>
      <c r="P446" s="34"/>
      <c r="Q446" s="67"/>
      <c r="R446" s="67"/>
      <c r="S446" s="67"/>
      <c r="T446" s="67"/>
      <c r="U446" s="234" t="str">
        <f>IF(F446="","",Tabla1[[#This Row],[Fecha Inicio grupo]]+3*7-7)</f>
        <v/>
      </c>
      <c r="V446" s="235" t="str">
        <f>IF(F446="","",EDATE(Tabla1[[#This Row],[Fecha Inicio grupo]],3))</f>
        <v/>
      </c>
      <c r="W446" s="29"/>
      <c r="X446" s="29"/>
      <c r="Y446" s="72"/>
      <c r="Z446" s="72"/>
      <c r="AA446" s="72"/>
      <c r="AB446" s="72"/>
      <c r="AC446" s="72"/>
      <c r="AD446" s="72"/>
      <c r="AE446" s="72"/>
      <c r="AF446" s="72"/>
      <c r="AG446" s="72"/>
      <c r="AH446" s="72"/>
      <c r="AI446" s="72"/>
      <c r="AJ446" s="72"/>
      <c r="AK446" s="72"/>
      <c r="AL446" s="72"/>
      <c r="AM446" s="72"/>
      <c r="AN446" s="72"/>
      <c r="AO446" s="139"/>
      <c r="AP446" s="236" t="str">
        <f>IF(F446="","",IFERROR(VLOOKUP(SUBSTITUTE(SUBSTITUTE(Tabla1[[#This Row],[Uso Sistemas]],"T","P"),"N","F"),Parámetros!$M$2:$N$17,2,0),"Completar hasta 3ra sem. para evaluar a Probacionista"))</f>
        <v/>
      </c>
      <c r="AQ446" s="39"/>
      <c r="AR446" s="39"/>
      <c r="AS446" s="39"/>
      <c r="AT446" s="28"/>
      <c r="AU446" s="55"/>
      <c r="AV446" s="55"/>
      <c r="AW446" s="55"/>
      <c r="AX446" s="238" t="str">
        <f>IF(V446="","",EOMONTH(EDATE(Tabla1[[#This Row],[Fecha Finalización]],2),0))</f>
        <v/>
      </c>
      <c r="AY446" s="39"/>
      <c r="AZ446" s="239" t="str">
        <f>IF(V446="","",EOMONTH(EDATE(Tabla1[[#This Row],[Fecha Finalización]],3),0))</f>
        <v/>
      </c>
      <c r="BA446" s="39"/>
      <c r="BB446" s="39"/>
      <c r="BC446" s="229"/>
      <c r="BD446" s="227" t="str">
        <f>IF(F446="","",Tabla1[[#This Row],[sem 01]]&amp;Tabla1[[#This Row],[sem 02]]&amp;Tabla1[[#This Row],[sem 03]])</f>
        <v/>
      </c>
      <c r="BE446" s="228" t="str">
        <f>IF(TRIM(F446)="","",$B$1&amp;"-"&amp;SUBSTITUTE(Tabla1[[#This Row],[Mes Inscrito]]," ","")&amp;"-"&amp;SUBSTITUTE(Tabla1[[#This Row],[Dia de clases Inscrito]]," ","")&amp;"-"&amp;SUBSTITUTE(Tabla1[[#This Row],[Horario Inscrito]]," ","")&amp;"-"&amp;Tabla1[[#This Row],[Fecha Inicio grupo]])</f>
        <v/>
      </c>
      <c r="BF446" s="241" t="str">
        <f>IF(F446="","",Tabla1[[#This Row],[Curso]])</f>
        <v/>
      </c>
      <c r="BG446" s="242" t="str">
        <f>+IF(TRIM(F446)="","",$B$1&amp;"-"&amp;TRIM(Tabla1[[#This Row],[Mes Inscrito]])&amp;"-"&amp;TRIM(Tabla1[[#This Row],[Dia de clases Inscrito]])&amp;"-"&amp;TRIM(Tabla1[[#This Row],[Horario Inscrito]])&amp;"-"&amp;TRIM(Tabla1[[#This Row],[Fecha Inicio grupo]])&amp;"-"&amp;TRIM(Tabla1[[#This Row],[Tipo Incrito]]))</f>
        <v/>
      </c>
      <c r="BH446" s="299" t="str">
        <f>IF(F446="","",OR(IFERROR(SEARCH("CG",Tabla1[[#This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6" s="300" t="str">
        <f>IF(F446&lt;&gt;"",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6" s="300" t="str">
        <f>IF(F446&lt;&gt;"",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6" s="300" t="str">
        <f>IF(Tabla1[[#This Row],[Fecha Inicio grupo]]="","",IFERROR(VLOOKUP(Tabla1[[#This Row],[Mes de Alta como miembro]],Parámetros!$AM$2:$AN$16,2,0),"01/01/1900"))</f>
        <v/>
      </c>
    </row>
    <row r="447" spans="1:63" ht="14.45">
      <c r="A447" s="68">
        <v>440</v>
      </c>
      <c r="B447" s="29"/>
      <c r="C447" s="34"/>
      <c r="D447" s="42"/>
      <c r="E447" s="64"/>
      <c r="F447" s="45"/>
      <c r="G447" s="45"/>
      <c r="H447" s="158"/>
      <c r="I447" s="42"/>
      <c r="J447" s="28"/>
      <c r="K447" s="69"/>
      <c r="L447" s="68"/>
      <c r="M447" s="46"/>
      <c r="N447" s="232" t="str">
        <f ca="1">IF(Tabla1[[#This Row],[Fecha de nac]]="","",IF(Tabla1[[#This Row],[Fecha Finalización]] &gt;=TODAY(), DATEDIF(Tabla1[[#This Row],[Fecha de nac]],TODAY(),"y"), ROUNDDOWN((Tabla1[[#This Row],[Fecha Finalización]] -Tabla1[[#This Row],[Fecha de nac]])/365,0)))</f>
        <v/>
      </c>
      <c r="O447" s="163"/>
      <c r="P447" s="34"/>
      <c r="Q447" s="67"/>
      <c r="R447" s="67"/>
      <c r="S447" s="67"/>
      <c r="T447" s="67"/>
      <c r="U447" s="234" t="str">
        <f>IF(F447="","",Tabla1[[#This Row],[Fecha Inicio grupo]]+3*7-7)</f>
        <v/>
      </c>
      <c r="V447" s="235" t="str">
        <f>IF(F447="","",EDATE(Tabla1[[#This Row],[Fecha Inicio grupo]],3))</f>
        <v/>
      </c>
      <c r="W447" s="29"/>
      <c r="X447" s="29"/>
      <c r="Y447" s="72"/>
      <c r="Z447" s="72"/>
      <c r="AA447" s="72"/>
      <c r="AB447" s="72"/>
      <c r="AC447" s="72"/>
      <c r="AD447" s="72"/>
      <c r="AE447" s="72"/>
      <c r="AF447" s="72"/>
      <c r="AG447" s="72"/>
      <c r="AH447" s="72"/>
      <c r="AI447" s="72"/>
      <c r="AJ447" s="72"/>
      <c r="AK447" s="72"/>
      <c r="AL447" s="72"/>
      <c r="AM447" s="72"/>
      <c r="AN447" s="72"/>
      <c r="AO447" s="139"/>
      <c r="AP447" s="236" t="str">
        <f>IF(F447="","",IFERROR(VLOOKUP(SUBSTITUTE(SUBSTITUTE(Tabla1[[#This Row],[Uso Sistemas]],"T","P"),"N","F"),Parámetros!$M$2:$N$17,2,0),"Completar hasta 3ra sem. para evaluar a Probacionista"))</f>
        <v/>
      </c>
      <c r="AQ447" s="39"/>
      <c r="AR447" s="39"/>
      <c r="AS447" s="39"/>
      <c r="AT447" s="28"/>
      <c r="AU447" s="55"/>
      <c r="AV447" s="55"/>
      <c r="AW447" s="55"/>
      <c r="AX447" s="238" t="str">
        <f>IF(V447="","",EOMONTH(EDATE(Tabla1[[#This Row],[Fecha Finalización]],2),0))</f>
        <v/>
      </c>
      <c r="AY447" s="39"/>
      <c r="AZ447" s="239" t="str">
        <f>IF(V447="","",EOMONTH(EDATE(Tabla1[[#This Row],[Fecha Finalización]],3),0))</f>
        <v/>
      </c>
      <c r="BA447" s="39"/>
      <c r="BB447" s="39"/>
      <c r="BC447" s="229"/>
      <c r="BD447" s="227" t="str">
        <f>IF(F447="","",Tabla1[[#This Row],[sem 01]]&amp;Tabla1[[#This Row],[sem 02]]&amp;Tabla1[[#This Row],[sem 03]])</f>
        <v/>
      </c>
      <c r="BE447" s="228" t="str">
        <f>IF(TRIM(F447)="","",$B$1&amp;"-"&amp;SUBSTITUTE(Tabla1[[#This Row],[Mes Inscrito]]," ","")&amp;"-"&amp;SUBSTITUTE(Tabla1[[#This Row],[Dia de clases Inscrito]]," ","")&amp;"-"&amp;SUBSTITUTE(Tabla1[[#This Row],[Horario Inscrito]]," ","")&amp;"-"&amp;Tabla1[[#This Row],[Fecha Inicio grupo]])</f>
        <v/>
      </c>
      <c r="BF447" s="241" t="str">
        <f>IF(F447="","",Tabla1[[#This Row],[Curso]])</f>
        <v/>
      </c>
      <c r="BG447" s="242" t="str">
        <f>+IF(TRIM(F447)="","",$B$1&amp;"-"&amp;TRIM(Tabla1[[#This Row],[Mes Inscrito]])&amp;"-"&amp;TRIM(Tabla1[[#This Row],[Dia de clases Inscrito]])&amp;"-"&amp;TRIM(Tabla1[[#This Row],[Horario Inscrito]])&amp;"-"&amp;TRIM(Tabla1[[#This Row],[Fecha Inicio grupo]])&amp;"-"&amp;TRIM(Tabla1[[#This Row],[Tipo Incrito]]))</f>
        <v/>
      </c>
      <c r="BH447" s="299" t="str">
        <f>IF(F447="","",OR(IFERROR(SEARCH("CG",Tabla1[[#This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7" s="300" t="str">
        <f>IF(F447&lt;&gt;"",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7" s="300" t="str">
        <f>IF(F447&lt;&gt;"",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7" s="300" t="str">
        <f>IF(Tabla1[[#This Row],[Fecha Inicio grupo]]="","",IFERROR(VLOOKUP(Tabla1[[#This Row],[Mes de Alta como miembro]],Parámetros!$AM$2:$AN$16,2,0),"01/01/1900"))</f>
        <v/>
      </c>
    </row>
    <row r="448" spans="1:63" ht="14.45">
      <c r="A448" s="68">
        <v>441</v>
      </c>
      <c r="B448" s="29"/>
      <c r="C448" s="34"/>
      <c r="D448" s="42"/>
      <c r="E448" s="64"/>
      <c r="F448" s="45"/>
      <c r="G448" s="45"/>
      <c r="H448" s="158"/>
      <c r="I448" s="42"/>
      <c r="J448" s="28"/>
      <c r="K448" s="69"/>
      <c r="L448" s="68"/>
      <c r="M448" s="46"/>
      <c r="N448" s="232" t="str">
        <f ca="1">IF(Tabla1[[#This Row],[Fecha de nac]]="","",IF(Tabla1[[#This Row],[Fecha Finalización]] &gt;=TODAY(), DATEDIF(Tabla1[[#This Row],[Fecha de nac]],TODAY(),"y"), ROUNDDOWN((Tabla1[[#This Row],[Fecha Finalización]] -Tabla1[[#This Row],[Fecha de nac]])/365,0)))</f>
        <v/>
      </c>
      <c r="O448" s="163"/>
      <c r="P448" s="34"/>
      <c r="Q448" s="67"/>
      <c r="R448" s="67"/>
      <c r="S448" s="67"/>
      <c r="T448" s="67"/>
      <c r="U448" s="234" t="str">
        <f>IF(F448="","",Tabla1[[#This Row],[Fecha Inicio grupo]]+3*7-7)</f>
        <v/>
      </c>
      <c r="V448" s="235" t="str">
        <f>IF(F448="","",EDATE(Tabla1[[#This Row],[Fecha Inicio grupo]],3))</f>
        <v/>
      </c>
      <c r="W448" s="29"/>
      <c r="X448" s="29"/>
      <c r="Y448" s="72"/>
      <c r="Z448" s="72"/>
      <c r="AA448" s="72"/>
      <c r="AB448" s="72"/>
      <c r="AC448" s="72"/>
      <c r="AD448" s="72"/>
      <c r="AE448" s="72"/>
      <c r="AF448" s="72"/>
      <c r="AG448" s="72"/>
      <c r="AH448" s="72"/>
      <c r="AI448" s="72"/>
      <c r="AJ448" s="72"/>
      <c r="AK448" s="72"/>
      <c r="AL448" s="72"/>
      <c r="AM448" s="72"/>
      <c r="AN448" s="72"/>
      <c r="AO448" s="139"/>
      <c r="AP448" s="236" t="str">
        <f>IF(F448="","",IFERROR(VLOOKUP(SUBSTITUTE(SUBSTITUTE(Tabla1[[#This Row],[Uso Sistemas]],"T","P"),"N","F"),Parámetros!$M$2:$N$17,2,0),"Completar hasta 3ra sem. para evaluar a Probacionista"))</f>
        <v/>
      </c>
      <c r="AQ448" s="39"/>
      <c r="AR448" s="39"/>
      <c r="AS448" s="39"/>
      <c r="AT448" s="28"/>
      <c r="AU448" s="55"/>
      <c r="AV448" s="55"/>
      <c r="AW448" s="55"/>
      <c r="AX448" s="238" t="str">
        <f>IF(V448="","",EOMONTH(EDATE(Tabla1[[#This Row],[Fecha Finalización]],2),0))</f>
        <v/>
      </c>
      <c r="AY448" s="39"/>
      <c r="AZ448" s="239" t="str">
        <f>IF(V448="","",EOMONTH(EDATE(Tabla1[[#This Row],[Fecha Finalización]],3),0))</f>
        <v/>
      </c>
      <c r="BA448" s="39"/>
      <c r="BB448" s="39"/>
      <c r="BC448" s="229"/>
      <c r="BD448" s="227" t="str">
        <f>IF(F448="","",Tabla1[[#This Row],[sem 01]]&amp;Tabla1[[#This Row],[sem 02]]&amp;Tabla1[[#This Row],[sem 03]])</f>
        <v/>
      </c>
      <c r="BE448" s="228" t="str">
        <f>IF(TRIM(F448)="","",$B$1&amp;"-"&amp;SUBSTITUTE(Tabla1[[#This Row],[Mes Inscrito]]," ","")&amp;"-"&amp;SUBSTITUTE(Tabla1[[#This Row],[Dia de clases Inscrito]]," ","")&amp;"-"&amp;SUBSTITUTE(Tabla1[[#This Row],[Horario Inscrito]]," ","")&amp;"-"&amp;Tabla1[[#This Row],[Fecha Inicio grupo]])</f>
        <v/>
      </c>
      <c r="BF448" s="241" t="str">
        <f>IF(F448="","",Tabla1[[#This Row],[Curso]])</f>
        <v/>
      </c>
      <c r="BG448" s="242" t="str">
        <f>+IF(TRIM(F448)="","",$B$1&amp;"-"&amp;TRIM(Tabla1[[#This Row],[Mes Inscrito]])&amp;"-"&amp;TRIM(Tabla1[[#This Row],[Dia de clases Inscrito]])&amp;"-"&amp;TRIM(Tabla1[[#This Row],[Horario Inscrito]])&amp;"-"&amp;TRIM(Tabla1[[#This Row],[Fecha Inicio grupo]])&amp;"-"&amp;TRIM(Tabla1[[#This Row],[Tipo Incrito]]))</f>
        <v/>
      </c>
      <c r="BH448" s="299" t="str">
        <f>IF(F448="","",OR(IFERROR(SEARCH("CG",Tabla1[[#This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8" s="300" t="str">
        <f>IF(F448&lt;&gt;"",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8" s="300" t="str">
        <f>IF(F448&lt;&gt;"",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8" s="300" t="str">
        <f>IF(Tabla1[[#This Row],[Fecha Inicio grupo]]="","",IFERROR(VLOOKUP(Tabla1[[#This Row],[Mes de Alta como miembro]],Parámetros!$AM$2:$AN$16,2,0),"01/01/1900"))</f>
        <v/>
      </c>
    </row>
    <row r="449" spans="1:63" ht="14.45">
      <c r="A449" s="68">
        <v>442</v>
      </c>
      <c r="B449" s="29"/>
      <c r="C449" s="34"/>
      <c r="D449" s="42"/>
      <c r="E449" s="64"/>
      <c r="F449" s="45"/>
      <c r="G449" s="45"/>
      <c r="H449" s="158"/>
      <c r="I449" s="42"/>
      <c r="J449" s="28"/>
      <c r="K449" s="69"/>
      <c r="L449" s="68"/>
      <c r="M449" s="46"/>
      <c r="N449" s="232" t="str">
        <f ca="1">IF(Tabla1[[#This Row],[Fecha de nac]]="","",IF(Tabla1[[#This Row],[Fecha Finalización]] &gt;=TODAY(), DATEDIF(Tabla1[[#This Row],[Fecha de nac]],TODAY(),"y"), ROUNDDOWN((Tabla1[[#This Row],[Fecha Finalización]] -Tabla1[[#This Row],[Fecha de nac]])/365,0)))</f>
        <v/>
      </c>
      <c r="O449" s="163"/>
      <c r="P449" s="34"/>
      <c r="Q449" s="67"/>
      <c r="R449" s="67"/>
      <c r="S449" s="67"/>
      <c r="T449" s="67"/>
      <c r="U449" s="234" t="str">
        <f>IF(F449="","",Tabla1[[#This Row],[Fecha Inicio grupo]]+3*7-7)</f>
        <v/>
      </c>
      <c r="V449" s="235" t="str">
        <f>IF(F449="","",EDATE(Tabla1[[#This Row],[Fecha Inicio grupo]],3))</f>
        <v/>
      </c>
      <c r="W449" s="29"/>
      <c r="X449" s="29"/>
      <c r="Y449" s="72"/>
      <c r="Z449" s="72"/>
      <c r="AA449" s="72"/>
      <c r="AB449" s="72"/>
      <c r="AC449" s="72"/>
      <c r="AD449" s="72"/>
      <c r="AE449" s="72"/>
      <c r="AF449" s="72"/>
      <c r="AG449" s="72"/>
      <c r="AH449" s="72"/>
      <c r="AI449" s="72"/>
      <c r="AJ449" s="72"/>
      <c r="AK449" s="72"/>
      <c r="AL449" s="72"/>
      <c r="AM449" s="72"/>
      <c r="AN449" s="72"/>
      <c r="AO449" s="139"/>
      <c r="AP449" s="236" t="str">
        <f>IF(F449="","",IFERROR(VLOOKUP(SUBSTITUTE(SUBSTITUTE(Tabla1[[#This Row],[Uso Sistemas]],"T","P"),"N","F"),Parámetros!$M$2:$N$17,2,0),"Completar hasta 3ra sem. para evaluar a Probacionista"))</f>
        <v/>
      </c>
      <c r="AQ449" s="39"/>
      <c r="AR449" s="39"/>
      <c r="AS449" s="39"/>
      <c r="AT449" s="28"/>
      <c r="AU449" s="55"/>
      <c r="AV449" s="55"/>
      <c r="AW449" s="55"/>
      <c r="AX449" s="238" t="str">
        <f>IF(V449="","",EOMONTH(EDATE(Tabla1[[#This Row],[Fecha Finalización]],2),0))</f>
        <v/>
      </c>
      <c r="AY449" s="39"/>
      <c r="AZ449" s="239" t="str">
        <f>IF(V449="","",EOMONTH(EDATE(Tabla1[[#This Row],[Fecha Finalización]],3),0))</f>
        <v/>
      </c>
      <c r="BA449" s="39"/>
      <c r="BB449" s="39"/>
      <c r="BC449" s="229"/>
      <c r="BD449" s="227" t="str">
        <f>IF(F449="","",Tabla1[[#This Row],[sem 01]]&amp;Tabla1[[#This Row],[sem 02]]&amp;Tabla1[[#This Row],[sem 03]])</f>
        <v/>
      </c>
      <c r="BE449" s="228" t="str">
        <f>IF(TRIM(F449)="","",$B$1&amp;"-"&amp;SUBSTITUTE(Tabla1[[#This Row],[Mes Inscrito]]," ","")&amp;"-"&amp;SUBSTITUTE(Tabla1[[#This Row],[Dia de clases Inscrito]]," ","")&amp;"-"&amp;SUBSTITUTE(Tabla1[[#This Row],[Horario Inscrito]]," ","")&amp;"-"&amp;Tabla1[[#This Row],[Fecha Inicio grupo]])</f>
        <v/>
      </c>
      <c r="BF449" s="241" t="str">
        <f>IF(F449="","",Tabla1[[#This Row],[Curso]])</f>
        <v/>
      </c>
      <c r="BG449" s="242" t="str">
        <f>+IF(TRIM(F449)="","",$B$1&amp;"-"&amp;TRIM(Tabla1[[#This Row],[Mes Inscrito]])&amp;"-"&amp;TRIM(Tabla1[[#This Row],[Dia de clases Inscrito]])&amp;"-"&amp;TRIM(Tabla1[[#This Row],[Horario Inscrito]])&amp;"-"&amp;TRIM(Tabla1[[#This Row],[Fecha Inicio grupo]])&amp;"-"&amp;TRIM(Tabla1[[#This Row],[Tipo Incrito]]))</f>
        <v/>
      </c>
      <c r="BH449" s="299" t="str">
        <f>IF(F449="","",OR(IFERROR(SEARCH("CG",Tabla1[[#This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9" s="300" t="str">
        <f>IF(F449&lt;&gt;"",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9" s="300" t="str">
        <f>IF(F449&lt;&gt;"",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9" s="300" t="str">
        <f>IF(Tabla1[[#This Row],[Fecha Inicio grupo]]="","",IFERROR(VLOOKUP(Tabla1[[#This Row],[Mes de Alta como miembro]],Parámetros!$AM$2:$AN$16,2,0),"01/01/1900"))</f>
        <v/>
      </c>
    </row>
    <row r="450" spans="1:63" ht="14.45">
      <c r="A450" s="68">
        <v>443</v>
      </c>
      <c r="B450" s="29"/>
      <c r="C450" s="34"/>
      <c r="D450" s="42"/>
      <c r="E450" s="64"/>
      <c r="F450" s="45"/>
      <c r="G450" s="45"/>
      <c r="H450" s="158"/>
      <c r="I450" s="42"/>
      <c r="J450" s="28"/>
      <c r="K450" s="69"/>
      <c r="L450" s="68"/>
      <c r="M450" s="46"/>
      <c r="N450" s="232" t="str">
        <f ca="1">IF(Tabla1[[#This Row],[Fecha de nac]]="","",IF(Tabla1[[#This Row],[Fecha Finalización]] &gt;=TODAY(), DATEDIF(Tabla1[[#This Row],[Fecha de nac]],TODAY(),"y"), ROUNDDOWN((Tabla1[[#This Row],[Fecha Finalización]] -Tabla1[[#This Row],[Fecha de nac]])/365,0)))</f>
        <v/>
      </c>
      <c r="O450" s="163"/>
      <c r="P450" s="34"/>
      <c r="Q450" s="67"/>
      <c r="R450" s="67"/>
      <c r="S450" s="67"/>
      <c r="T450" s="67"/>
      <c r="U450" s="234" t="str">
        <f>IF(F450="","",Tabla1[[#This Row],[Fecha Inicio grupo]]+3*7-7)</f>
        <v/>
      </c>
      <c r="V450" s="235" t="str">
        <f>IF(F450="","",EDATE(Tabla1[[#This Row],[Fecha Inicio grupo]],3))</f>
        <v/>
      </c>
      <c r="W450" s="29"/>
      <c r="X450" s="29"/>
      <c r="Y450" s="72"/>
      <c r="Z450" s="72"/>
      <c r="AA450" s="72"/>
      <c r="AB450" s="72"/>
      <c r="AC450" s="72"/>
      <c r="AD450" s="72"/>
      <c r="AE450" s="72"/>
      <c r="AF450" s="72"/>
      <c r="AG450" s="72"/>
      <c r="AH450" s="72"/>
      <c r="AI450" s="72"/>
      <c r="AJ450" s="72"/>
      <c r="AK450" s="72"/>
      <c r="AL450" s="72"/>
      <c r="AM450" s="72"/>
      <c r="AN450" s="72"/>
      <c r="AO450" s="139"/>
      <c r="AP450" s="236" t="str">
        <f>IF(F450="","",IFERROR(VLOOKUP(SUBSTITUTE(SUBSTITUTE(Tabla1[[#This Row],[Uso Sistemas]],"T","P"),"N","F"),Parámetros!$M$2:$N$17,2,0),"Completar hasta 3ra sem. para evaluar a Probacionista"))</f>
        <v/>
      </c>
      <c r="AQ450" s="39"/>
      <c r="AR450" s="39"/>
      <c r="AS450" s="39"/>
      <c r="AT450" s="28"/>
      <c r="AU450" s="55"/>
      <c r="AV450" s="55"/>
      <c r="AW450" s="55"/>
      <c r="AX450" s="238" t="str">
        <f>IF(V450="","",EOMONTH(EDATE(Tabla1[[#This Row],[Fecha Finalización]],2),0))</f>
        <v/>
      </c>
      <c r="AY450" s="39"/>
      <c r="AZ450" s="239" t="str">
        <f>IF(V450="","",EOMONTH(EDATE(Tabla1[[#This Row],[Fecha Finalización]],3),0))</f>
        <v/>
      </c>
      <c r="BA450" s="39"/>
      <c r="BB450" s="39"/>
      <c r="BC450" s="229"/>
      <c r="BD450" s="227" t="str">
        <f>IF(F450="","",Tabla1[[#This Row],[sem 01]]&amp;Tabla1[[#This Row],[sem 02]]&amp;Tabla1[[#This Row],[sem 03]])</f>
        <v/>
      </c>
      <c r="BE450" s="228" t="str">
        <f>IF(TRIM(F450)="","",$B$1&amp;"-"&amp;SUBSTITUTE(Tabla1[[#This Row],[Mes Inscrito]]," ","")&amp;"-"&amp;SUBSTITUTE(Tabla1[[#This Row],[Dia de clases Inscrito]]," ","")&amp;"-"&amp;SUBSTITUTE(Tabla1[[#This Row],[Horario Inscrito]]," ","")&amp;"-"&amp;Tabla1[[#This Row],[Fecha Inicio grupo]])</f>
        <v/>
      </c>
      <c r="BF450" s="241" t="str">
        <f>IF(F450="","",Tabla1[[#This Row],[Curso]])</f>
        <v/>
      </c>
      <c r="BG450" s="242" t="str">
        <f>+IF(TRIM(F450)="","",$B$1&amp;"-"&amp;TRIM(Tabla1[[#This Row],[Mes Inscrito]])&amp;"-"&amp;TRIM(Tabla1[[#This Row],[Dia de clases Inscrito]])&amp;"-"&amp;TRIM(Tabla1[[#This Row],[Horario Inscrito]])&amp;"-"&amp;TRIM(Tabla1[[#This Row],[Fecha Inicio grupo]])&amp;"-"&amp;TRIM(Tabla1[[#This Row],[Tipo Incrito]]))</f>
        <v/>
      </c>
      <c r="BH450" s="299" t="str">
        <f>IF(F450="","",OR(IFERROR(SEARCH("CG",Tabla1[[#This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0" s="300" t="str">
        <f>IF(F450&lt;&gt;"",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0" s="300" t="str">
        <f>IF(F450&lt;&gt;"",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0" s="300" t="str">
        <f>IF(Tabla1[[#This Row],[Fecha Inicio grupo]]="","",IFERROR(VLOOKUP(Tabla1[[#This Row],[Mes de Alta como miembro]],Parámetros!$AM$2:$AN$16,2,0),"01/01/1900"))</f>
        <v/>
      </c>
    </row>
    <row r="451" spans="1:63" ht="14.45">
      <c r="A451" s="68">
        <v>444</v>
      </c>
      <c r="B451" s="29"/>
      <c r="C451" s="34"/>
      <c r="D451" s="42"/>
      <c r="E451" s="64"/>
      <c r="F451" s="45"/>
      <c r="G451" s="45"/>
      <c r="H451" s="158"/>
      <c r="I451" s="42"/>
      <c r="J451" s="28"/>
      <c r="K451" s="69"/>
      <c r="L451" s="68"/>
      <c r="M451" s="46"/>
      <c r="N451" s="232" t="str">
        <f ca="1">IF(Tabla1[[#This Row],[Fecha de nac]]="","",IF(Tabla1[[#This Row],[Fecha Finalización]] &gt;=TODAY(), DATEDIF(Tabla1[[#This Row],[Fecha de nac]],TODAY(),"y"), ROUNDDOWN((Tabla1[[#This Row],[Fecha Finalización]] -Tabla1[[#This Row],[Fecha de nac]])/365,0)))</f>
        <v/>
      </c>
      <c r="O451" s="163"/>
      <c r="P451" s="34"/>
      <c r="Q451" s="67"/>
      <c r="R451" s="67"/>
      <c r="S451" s="67"/>
      <c r="T451" s="67"/>
      <c r="U451" s="234" t="str">
        <f>IF(F451="","",Tabla1[[#This Row],[Fecha Inicio grupo]]+3*7-7)</f>
        <v/>
      </c>
      <c r="V451" s="235" t="str">
        <f>IF(F451="","",EDATE(Tabla1[[#This Row],[Fecha Inicio grupo]],3))</f>
        <v/>
      </c>
      <c r="W451" s="29"/>
      <c r="X451" s="29"/>
      <c r="Y451" s="72"/>
      <c r="Z451" s="72"/>
      <c r="AA451" s="72"/>
      <c r="AB451" s="72"/>
      <c r="AC451" s="72"/>
      <c r="AD451" s="72"/>
      <c r="AE451" s="72"/>
      <c r="AF451" s="72"/>
      <c r="AG451" s="72"/>
      <c r="AH451" s="72"/>
      <c r="AI451" s="72"/>
      <c r="AJ451" s="72"/>
      <c r="AK451" s="72"/>
      <c r="AL451" s="72"/>
      <c r="AM451" s="72"/>
      <c r="AN451" s="72"/>
      <c r="AO451" s="139"/>
      <c r="AP451" s="236" t="str">
        <f>IF(F451="","",IFERROR(VLOOKUP(SUBSTITUTE(SUBSTITUTE(Tabla1[[#This Row],[Uso Sistemas]],"T","P"),"N","F"),Parámetros!$M$2:$N$17,2,0),"Completar hasta 3ra sem. para evaluar a Probacionista"))</f>
        <v/>
      </c>
      <c r="AQ451" s="39"/>
      <c r="AR451" s="39"/>
      <c r="AS451" s="39"/>
      <c r="AT451" s="28"/>
      <c r="AU451" s="55"/>
      <c r="AV451" s="55"/>
      <c r="AW451" s="55"/>
      <c r="AX451" s="238" t="str">
        <f>IF(V451="","",EOMONTH(EDATE(Tabla1[[#This Row],[Fecha Finalización]],2),0))</f>
        <v/>
      </c>
      <c r="AY451" s="39"/>
      <c r="AZ451" s="239" t="str">
        <f>IF(V451="","",EOMONTH(EDATE(Tabla1[[#This Row],[Fecha Finalización]],3),0))</f>
        <v/>
      </c>
      <c r="BA451" s="39"/>
      <c r="BB451" s="39"/>
      <c r="BC451" s="229"/>
      <c r="BD451" s="227" t="str">
        <f>IF(F451="","",Tabla1[[#This Row],[sem 01]]&amp;Tabla1[[#This Row],[sem 02]]&amp;Tabla1[[#This Row],[sem 03]])</f>
        <v/>
      </c>
      <c r="BE451" s="228" t="str">
        <f>IF(TRIM(F451)="","",$B$1&amp;"-"&amp;SUBSTITUTE(Tabla1[[#This Row],[Mes Inscrito]]," ","")&amp;"-"&amp;SUBSTITUTE(Tabla1[[#This Row],[Dia de clases Inscrito]]," ","")&amp;"-"&amp;SUBSTITUTE(Tabla1[[#This Row],[Horario Inscrito]]," ","")&amp;"-"&amp;Tabla1[[#This Row],[Fecha Inicio grupo]])</f>
        <v/>
      </c>
      <c r="BF451" s="241" t="str">
        <f>IF(F451="","",Tabla1[[#This Row],[Curso]])</f>
        <v/>
      </c>
      <c r="BG451" s="242" t="str">
        <f>+IF(TRIM(F451)="","",$B$1&amp;"-"&amp;TRIM(Tabla1[[#This Row],[Mes Inscrito]])&amp;"-"&amp;TRIM(Tabla1[[#This Row],[Dia de clases Inscrito]])&amp;"-"&amp;TRIM(Tabla1[[#This Row],[Horario Inscrito]])&amp;"-"&amp;TRIM(Tabla1[[#This Row],[Fecha Inicio grupo]])&amp;"-"&amp;TRIM(Tabla1[[#This Row],[Tipo Incrito]]))</f>
        <v/>
      </c>
      <c r="BH451" s="299" t="str">
        <f>IF(F451="","",OR(IFERROR(SEARCH("CG",Tabla1[[#This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1" s="300" t="str">
        <f>IF(F451&lt;&gt;"",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1" s="300" t="str">
        <f>IF(F451&lt;&gt;"",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1" s="300" t="str">
        <f>IF(Tabla1[[#This Row],[Fecha Inicio grupo]]="","",IFERROR(VLOOKUP(Tabla1[[#This Row],[Mes de Alta como miembro]],Parámetros!$AM$2:$AN$16,2,0),"01/01/1900"))</f>
        <v/>
      </c>
    </row>
    <row r="452" spans="1:63" ht="14.45">
      <c r="A452" s="68">
        <v>445</v>
      </c>
      <c r="B452" s="29"/>
      <c r="C452" s="34"/>
      <c r="D452" s="42"/>
      <c r="E452" s="64"/>
      <c r="F452" s="45"/>
      <c r="G452" s="45"/>
      <c r="H452" s="158"/>
      <c r="I452" s="42"/>
      <c r="J452" s="28"/>
      <c r="K452" s="69"/>
      <c r="L452" s="68"/>
      <c r="M452" s="46"/>
      <c r="N452" s="232" t="str">
        <f ca="1">IF(Tabla1[[#This Row],[Fecha de nac]]="","",IF(Tabla1[[#This Row],[Fecha Finalización]] &gt;=TODAY(), DATEDIF(Tabla1[[#This Row],[Fecha de nac]],TODAY(),"y"), ROUNDDOWN((Tabla1[[#This Row],[Fecha Finalización]] -Tabla1[[#This Row],[Fecha de nac]])/365,0)))</f>
        <v/>
      </c>
      <c r="O452" s="163"/>
      <c r="P452" s="34"/>
      <c r="Q452" s="67"/>
      <c r="R452" s="67"/>
      <c r="S452" s="67"/>
      <c r="T452" s="67"/>
      <c r="U452" s="234" t="str">
        <f>IF(F452="","",Tabla1[[#This Row],[Fecha Inicio grupo]]+3*7-7)</f>
        <v/>
      </c>
      <c r="V452" s="235" t="str">
        <f>IF(F452="","",EDATE(Tabla1[[#This Row],[Fecha Inicio grupo]],3))</f>
        <v/>
      </c>
      <c r="W452" s="29"/>
      <c r="X452" s="29"/>
      <c r="Y452" s="72"/>
      <c r="Z452" s="72"/>
      <c r="AA452" s="72"/>
      <c r="AB452" s="72"/>
      <c r="AC452" s="72"/>
      <c r="AD452" s="72"/>
      <c r="AE452" s="72"/>
      <c r="AF452" s="72"/>
      <c r="AG452" s="72"/>
      <c r="AH452" s="72"/>
      <c r="AI452" s="72"/>
      <c r="AJ452" s="72"/>
      <c r="AK452" s="72"/>
      <c r="AL452" s="72"/>
      <c r="AM452" s="72"/>
      <c r="AN452" s="72"/>
      <c r="AO452" s="139"/>
      <c r="AP452" s="236" t="str">
        <f>IF(F452="","",IFERROR(VLOOKUP(SUBSTITUTE(SUBSTITUTE(Tabla1[[#This Row],[Uso Sistemas]],"T","P"),"N","F"),Parámetros!$M$2:$N$17,2,0),"Completar hasta 3ra sem. para evaluar a Probacionista"))</f>
        <v/>
      </c>
      <c r="AQ452" s="39"/>
      <c r="AR452" s="39"/>
      <c r="AS452" s="39"/>
      <c r="AT452" s="28"/>
      <c r="AU452" s="55"/>
      <c r="AV452" s="55"/>
      <c r="AW452" s="55"/>
      <c r="AX452" s="238" t="str">
        <f>IF(V452="","",EOMONTH(EDATE(Tabla1[[#This Row],[Fecha Finalización]],2),0))</f>
        <v/>
      </c>
      <c r="AY452" s="39"/>
      <c r="AZ452" s="239" t="str">
        <f>IF(V452="","",EOMONTH(EDATE(Tabla1[[#This Row],[Fecha Finalización]],3),0))</f>
        <v/>
      </c>
      <c r="BA452" s="39"/>
      <c r="BB452" s="39"/>
      <c r="BC452" s="229"/>
      <c r="BD452" s="227" t="str">
        <f>IF(F452="","",Tabla1[[#This Row],[sem 01]]&amp;Tabla1[[#This Row],[sem 02]]&amp;Tabla1[[#This Row],[sem 03]])</f>
        <v/>
      </c>
      <c r="BE452" s="228" t="str">
        <f>IF(TRIM(F452)="","",$B$1&amp;"-"&amp;SUBSTITUTE(Tabla1[[#This Row],[Mes Inscrito]]," ","")&amp;"-"&amp;SUBSTITUTE(Tabla1[[#This Row],[Dia de clases Inscrito]]," ","")&amp;"-"&amp;SUBSTITUTE(Tabla1[[#This Row],[Horario Inscrito]]," ","")&amp;"-"&amp;Tabla1[[#This Row],[Fecha Inicio grupo]])</f>
        <v/>
      </c>
      <c r="BF452" s="241" t="str">
        <f>IF(F452="","",Tabla1[[#This Row],[Curso]])</f>
        <v/>
      </c>
      <c r="BG452" s="242" t="str">
        <f>+IF(TRIM(F452)="","",$B$1&amp;"-"&amp;TRIM(Tabla1[[#This Row],[Mes Inscrito]])&amp;"-"&amp;TRIM(Tabla1[[#This Row],[Dia de clases Inscrito]])&amp;"-"&amp;TRIM(Tabla1[[#This Row],[Horario Inscrito]])&amp;"-"&amp;TRIM(Tabla1[[#This Row],[Fecha Inicio grupo]])&amp;"-"&amp;TRIM(Tabla1[[#This Row],[Tipo Incrito]]))</f>
        <v/>
      </c>
      <c r="BH452" s="299" t="str">
        <f>IF(F452="","",OR(IFERROR(SEARCH("CG",Tabla1[[#This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2" s="300" t="str">
        <f>IF(F452&lt;&gt;"",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2" s="300" t="str">
        <f>IF(F452&lt;&gt;"",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2" s="300" t="str">
        <f>IF(Tabla1[[#This Row],[Fecha Inicio grupo]]="","",IFERROR(VLOOKUP(Tabla1[[#This Row],[Mes de Alta como miembro]],Parámetros!$AM$2:$AN$16,2,0),"01/01/1900"))</f>
        <v/>
      </c>
    </row>
    <row r="453" spans="1:63" ht="14.45">
      <c r="A453" s="68">
        <v>446</v>
      </c>
      <c r="B453" s="29"/>
      <c r="C453" s="34"/>
      <c r="D453" s="42"/>
      <c r="E453" s="64"/>
      <c r="F453" s="45"/>
      <c r="G453" s="45"/>
      <c r="H453" s="158"/>
      <c r="I453" s="42"/>
      <c r="J453" s="28"/>
      <c r="K453" s="69"/>
      <c r="L453" s="68"/>
      <c r="M453" s="46"/>
      <c r="N453" s="232" t="str">
        <f ca="1">IF(Tabla1[[#This Row],[Fecha de nac]]="","",IF(Tabla1[[#This Row],[Fecha Finalización]] &gt;=TODAY(), DATEDIF(Tabla1[[#This Row],[Fecha de nac]],TODAY(),"y"), ROUNDDOWN((Tabla1[[#This Row],[Fecha Finalización]] -Tabla1[[#This Row],[Fecha de nac]])/365,0)))</f>
        <v/>
      </c>
      <c r="O453" s="163"/>
      <c r="P453" s="34"/>
      <c r="Q453" s="67"/>
      <c r="R453" s="67"/>
      <c r="S453" s="67"/>
      <c r="T453" s="67"/>
      <c r="U453" s="234" t="str">
        <f>IF(F453="","",Tabla1[[#This Row],[Fecha Inicio grupo]]+3*7-7)</f>
        <v/>
      </c>
      <c r="V453" s="235" t="str">
        <f>IF(F453="","",EDATE(Tabla1[[#This Row],[Fecha Inicio grupo]],3))</f>
        <v/>
      </c>
      <c r="W453" s="29"/>
      <c r="X453" s="29"/>
      <c r="Y453" s="72"/>
      <c r="Z453" s="72"/>
      <c r="AA453" s="72"/>
      <c r="AB453" s="72"/>
      <c r="AC453" s="72"/>
      <c r="AD453" s="72"/>
      <c r="AE453" s="72"/>
      <c r="AF453" s="72"/>
      <c r="AG453" s="72"/>
      <c r="AH453" s="72"/>
      <c r="AI453" s="72"/>
      <c r="AJ453" s="72"/>
      <c r="AK453" s="72"/>
      <c r="AL453" s="72"/>
      <c r="AM453" s="72"/>
      <c r="AN453" s="72"/>
      <c r="AO453" s="139"/>
      <c r="AP453" s="236" t="str">
        <f>IF(F453="","",IFERROR(VLOOKUP(SUBSTITUTE(SUBSTITUTE(Tabla1[[#This Row],[Uso Sistemas]],"T","P"),"N","F"),Parámetros!$M$2:$N$17,2,0),"Completar hasta 3ra sem. para evaluar a Probacionista"))</f>
        <v/>
      </c>
      <c r="AQ453" s="39"/>
      <c r="AR453" s="39"/>
      <c r="AS453" s="39"/>
      <c r="AT453" s="28"/>
      <c r="AU453" s="55"/>
      <c r="AV453" s="55"/>
      <c r="AW453" s="55"/>
      <c r="AX453" s="238" t="str">
        <f>IF(V453="","",EOMONTH(EDATE(Tabla1[[#This Row],[Fecha Finalización]],2),0))</f>
        <v/>
      </c>
      <c r="AY453" s="39"/>
      <c r="AZ453" s="239" t="str">
        <f>IF(V453="","",EOMONTH(EDATE(Tabla1[[#This Row],[Fecha Finalización]],3),0))</f>
        <v/>
      </c>
      <c r="BA453" s="39"/>
      <c r="BB453" s="39"/>
      <c r="BC453" s="229"/>
      <c r="BD453" s="227" t="str">
        <f>IF(F453="","",Tabla1[[#This Row],[sem 01]]&amp;Tabla1[[#This Row],[sem 02]]&amp;Tabla1[[#This Row],[sem 03]])</f>
        <v/>
      </c>
      <c r="BE453" s="228" t="str">
        <f>IF(TRIM(F453)="","",$B$1&amp;"-"&amp;SUBSTITUTE(Tabla1[[#This Row],[Mes Inscrito]]," ","")&amp;"-"&amp;SUBSTITUTE(Tabla1[[#This Row],[Dia de clases Inscrito]]," ","")&amp;"-"&amp;SUBSTITUTE(Tabla1[[#This Row],[Horario Inscrito]]," ","")&amp;"-"&amp;Tabla1[[#This Row],[Fecha Inicio grupo]])</f>
        <v/>
      </c>
      <c r="BF453" s="241" t="str">
        <f>IF(F453="","",Tabla1[[#This Row],[Curso]])</f>
        <v/>
      </c>
      <c r="BG453" s="242" t="str">
        <f>+IF(TRIM(F453)="","",$B$1&amp;"-"&amp;TRIM(Tabla1[[#This Row],[Mes Inscrito]])&amp;"-"&amp;TRIM(Tabla1[[#This Row],[Dia de clases Inscrito]])&amp;"-"&amp;TRIM(Tabla1[[#This Row],[Horario Inscrito]])&amp;"-"&amp;TRIM(Tabla1[[#This Row],[Fecha Inicio grupo]])&amp;"-"&amp;TRIM(Tabla1[[#This Row],[Tipo Incrito]]))</f>
        <v/>
      </c>
      <c r="BH453" s="299" t="str">
        <f>IF(F453="","",OR(IFERROR(SEARCH("CG",Tabla1[[#This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3" s="300" t="str">
        <f>IF(F453&lt;&gt;"",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3" s="300" t="str">
        <f>IF(F453&lt;&gt;"",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3" s="300" t="str">
        <f>IF(Tabla1[[#This Row],[Fecha Inicio grupo]]="","",IFERROR(VLOOKUP(Tabla1[[#This Row],[Mes de Alta como miembro]],Parámetros!$AM$2:$AN$16,2,0),"01/01/1900"))</f>
        <v/>
      </c>
    </row>
    <row r="454" spans="1:63" ht="14.45">
      <c r="A454" s="68">
        <v>447</v>
      </c>
      <c r="B454" s="29"/>
      <c r="C454" s="34"/>
      <c r="D454" s="42"/>
      <c r="E454" s="64"/>
      <c r="F454" s="45"/>
      <c r="G454" s="45"/>
      <c r="H454" s="158"/>
      <c r="I454" s="42"/>
      <c r="J454" s="28"/>
      <c r="K454" s="69"/>
      <c r="L454" s="68"/>
      <c r="M454" s="46"/>
      <c r="N454" s="232" t="str">
        <f ca="1">IF(Tabla1[[#This Row],[Fecha de nac]]="","",IF(Tabla1[[#This Row],[Fecha Finalización]] &gt;=TODAY(), DATEDIF(Tabla1[[#This Row],[Fecha de nac]],TODAY(),"y"), ROUNDDOWN((Tabla1[[#This Row],[Fecha Finalización]] -Tabla1[[#This Row],[Fecha de nac]])/365,0)))</f>
        <v/>
      </c>
      <c r="O454" s="163"/>
      <c r="P454" s="34"/>
      <c r="Q454" s="67"/>
      <c r="R454" s="67"/>
      <c r="S454" s="67"/>
      <c r="T454" s="67"/>
      <c r="U454" s="234" t="str">
        <f>IF(F454="","",Tabla1[[#This Row],[Fecha Inicio grupo]]+3*7-7)</f>
        <v/>
      </c>
      <c r="V454" s="235" t="str">
        <f>IF(F454="","",EDATE(Tabla1[[#This Row],[Fecha Inicio grupo]],3))</f>
        <v/>
      </c>
      <c r="W454" s="29"/>
      <c r="X454" s="29"/>
      <c r="Y454" s="72"/>
      <c r="Z454" s="72"/>
      <c r="AA454" s="72"/>
      <c r="AB454" s="72"/>
      <c r="AC454" s="72"/>
      <c r="AD454" s="72"/>
      <c r="AE454" s="72"/>
      <c r="AF454" s="72"/>
      <c r="AG454" s="72"/>
      <c r="AH454" s="72"/>
      <c r="AI454" s="72"/>
      <c r="AJ454" s="72"/>
      <c r="AK454" s="72"/>
      <c r="AL454" s="72"/>
      <c r="AM454" s="72"/>
      <c r="AN454" s="72"/>
      <c r="AO454" s="139"/>
      <c r="AP454" s="236" t="str">
        <f>IF(F454="","",IFERROR(VLOOKUP(SUBSTITUTE(SUBSTITUTE(Tabla1[[#This Row],[Uso Sistemas]],"T","P"),"N","F"),Parámetros!$M$2:$N$17,2,0),"Completar hasta 3ra sem. para evaluar a Probacionista"))</f>
        <v/>
      </c>
      <c r="AQ454" s="39"/>
      <c r="AR454" s="39"/>
      <c r="AS454" s="39"/>
      <c r="AT454" s="28"/>
      <c r="AU454" s="55"/>
      <c r="AV454" s="55"/>
      <c r="AW454" s="55"/>
      <c r="AX454" s="238" t="str">
        <f>IF(V454="","",EOMONTH(EDATE(Tabla1[[#This Row],[Fecha Finalización]],2),0))</f>
        <v/>
      </c>
      <c r="AY454" s="39"/>
      <c r="AZ454" s="239" t="str">
        <f>IF(V454="","",EOMONTH(EDATE(Tabla1[[#This Row],[Fecha Finalización]],3),0))</f>
        <v/>
      </c>
      <c r="BA454" s="39"/>
      <c r="BB454" s="39"/>
      <c r="BC454" s="229"/>
      <c r="BD454" s="227" t="str">
        <f>IF(F454="","",Tabla1[[#This Row],[sem 01]]&amp;Tabla1[[#This Row],[sem 02]]&amp;Tabla1[[#This Row],[sem 03]])</f>
        <v/>
      </c>
      <c r="BE454" s="228" t="str">
        <f>IF(TRIM(F454)="","",$B$1&amp;"-"&amp;SUBSTITUTE(Tabla1[[#This Row],[Mes Inscrito]]," ","")&amp;"-"&amp;SUBSTITUTE(Tabla1[[#This Row],[Dia de clases Inscrito]]," ","")&amp;"-"&amp;SUBSTITUTE(Tabla1[[#This Row],[Horario Inscrito]]," ","")&amp;"-"&amp;Tabla1[[#This Row],[Fecha Inicio grupo]])</f>
        <v/>
      </c>
      <c r="BF454" s="241" t="str">
        <f>IF(F454="","",Tabla1[[#This Row],[Curso]])</f>
        <v/>
      </c>
      <c r="BG454" s="242" t="str">
        <f>+IF(TRIM(F454)="","",$B$1&amp;"-"&amp;TRIM(Tabla1[[#This Row],[Mes Inscrito]])&amp;"-"&amp;TRIM(Tabla1[[#This Row],[Dia de clases Inscrito]])&amp;"-"&amp;TRIM(Tabla1[[#This Row],[Horario Inscrito]])&amp;"-"&amp;TRIM(Tabla1[[#This Row],[Fecha Inicio grupo]])&amp;"-"&amp;TRIM(Tabla1[[#This Row],[Tipo Incrito]]))</f>
        <v/>
      </c>
      <c r="BH454" s="299" t="str">
        <f>IF(F454="","",OR(IFERROR(SEARCH("CG",Tabla1[[#This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4" s="300" t="str">
        <f>IF(F454&lt;&gt;"",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4" s="300" t="str">
        <f>IF(F454&lt;&gt;"",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4" s="300" t="str">
        <f>IF(Tabla1[[#This Row],[Fecha Inicio grupo]]="","",IFERROR(VLOOKUP(Tabla1[[#This Row],[Mes de Alta como miembro]],Parámetros!$AM$2:$AN$16,2,0),"01/01/1900"))</f>
        <v/>
      </c>
    </row>
    <row r="455" spans="1:63" ht="14.45">
      <c r="A455" s="68">
        <v>448</v>
      </c>
      <c r="B455" s="29"/>
      <c r="C455" s="34"/>
      <c r="D455" s="42"/>
      <c r="E455" s="64"/>
      <c r="F455" s="45"/>
      <c r="G455" s="45"/>
      <c r="H455" s="158"/>
      <c r="I455" s="42"/>
      <c r="J455" s="28"/>
      <c r="K455" s="69"/>
      <c r="L455" s="68"/>
      <c r="M455" s="46"/>
      <c r="N455" s="232" t="str">
        <f ca="1">IF(Tabla1[[#This Row],[Fecha de nac]]="","",IF(Tabla1[[#This Row],[Fecha Finalización]] &gt;=TODAY(), DATEDIF(Tabla1[[#This Row],[Fecha de nac]],TODAY(),"y"), ROUNDDOWN((Tabla1[[#This Row],[Fecha Finalización]] -Tabla1[[#This Row],[Fecha de nac]])/365,0)))</f>
        <v/>
      </c>
      <c r="O455" s="163"/>
      <c r="P455" s="34"/>
      <c r="Q455" s="67"/>
      <c r="R455" s="67"/>
      <c r="S455" s="67"/>
      <c r="T455" s="67"/>
      <c r="U455" s="234" t="str">
        <f>IF(F455="","",Tabla1[[#This Row],[Fecha Inicio grupo]]+3*7-7)</f>
        <v/>
      </c>
      <c r="V455" s="235" t="str">
        <f>IF(F455="","",EDATE(Tabla1[[#This Row],[Fecha Inicio grupo]],3))</f>
        <v/>
      </c>
      <c r="W455" s="29"/>
      <c r="X455" s="29"/>
      <c r="Y455" s="72"/>
      <c r="Z455" s="72"/>
      <c r="AA455" s="72"/>
      <c r="AB455" s="72"/>
      <c r="AC455" s="72"/>
      <c r="AD455" s="72"/>
      <c r="AE455" s="72"/>
      <c r="AF455" s="72"/>
      <c r="AG455" s="72"/>
      <c r="AH455" s="72"/>
      <c r="AI455" s="72"/>
      <c r="AJ455" s="72"/>
      <c r="AK455" s="72"/>
      <c r="AL455" s="72"/>
      <c r="AM455" s="72"/>
      <c r="AN455" s="72"/>
      <c r="AO455" s="139"/>
      <c r="AP455" s="236" t="str">
        <f>IF(F455="","",IFERROR(VLOOKUP(SUBSTITUTE(SUBSTITUTE(Tabla1[[#This Row],[Uso Sistemas]],"T","P"),"N","F"),Parámetros!$M$2:$N$17,2,0),"Completar hasta 3ra sem. para evaluar a Probacionista"))</f>
        <v/>
      </c>
      <c r="AQ455" s="39"/>
      <c r="AR455" s="39"/>
      <c r="AS455" s="39"/>
      <c r="AT455" s="28"/>
      <c r="AU455" s="55"/>
      <c r="AV455" s="55"/>
      <c r="AW455" s="55"/>
      <c r="AX455" s="238" t="str">
        <f>IF(V455="","",EOMONTH(EDATE(Tabla1[[#This Row],[Fecha Finalización]],2),0))</f>
        <v/>
      </c>
      <c r="AY455" s="39"/>
      <c r="AZ455" s="239" t="str">
        <f>IF(V455="","",EOMONTH(EDATE(Tabla1[[#This Row],[Fecha Finalización]],3),0))</f>
        <v/>
      </c>
      <c r="BA455" s="39"/>
      <c r="BB455" s="39"/>
      <c r="BC455" s="229"/>
      <c r="BD455" s="227" t="str">
        <f>IF(F455="","",Tabla1[[#This Row],[sem 01]]&amp;Tabla1[[#This Row],[sem 02]]&amp;Tabla1[[#This Row],[sem 03]])</f>
        <v/>
      </c>
      <c r="BE455" s="228" t="str">
        <f>IF(TRIM(F455)="","",$B$1&amp;"-"&amp;SUBSTITUTE(Tabla1[[#This Row],[Mes Inscrito]]," ","")&amp;"-"&amp;SUBSTITUTE(Tabla1[[#This Row],[Dia de clases Inscrito]]," ","")&amp;"-"&amp;SUBSTITUTE(Tabla1[[#This Row],[Horario Inscrito]]," ","")&amp;"-"&amp;Tabla1[[#This Row],[Fecha Inicio grupo]])</f>
        <v/>
      </c>
      <c r="BF455" s="241" t="str">
        <f>IF(F455="","",Tabla1[[#This Row],[Curso]])</f>
        <v/>
      </c>
      <c r="BG455" s="242" t="str">
        <f>+IF(TRIM(F455)="","",$B$1&amp;"-"&amp;TRIM(Tabla1[[#This Row],[Mes Inscrito]])&amp;"-"&amp;TRIM(Tabla1[[#This Row],[Dia de clases Inscrito]])&amp;"-"&amp;TRIM(Tabla1[[#This Row],[Horario Inscrito]])&amp;"-"&amp;TRIM(Tabla1[[#This Row],[Fecha Inicio grupo]])&amp;"-"&amp;TRIM(Tabla1[[#This Row],[Tipo Incrito]]))</f>
        <v/>
      </c>
      <c r="BH455" s="299" t="str">
        <f>IF(F455="","",OR(IFERROR(SEARCH("CG",Tabla1[[#This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5" s="300" t="str">
        <f>IF(F455&lt;&gt;"",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5" s="300" t="str">
        <f>IF(F455&lt;&gt;"",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5" s="300" t="str">
        <f>IF(Tabla1[[#This Row],[Fecha Inicio grupo]]="","",IFERROR(VLOOKUP(Tabla1[[#This Row],[Mes de Alta como miembro]],Parámetros!$AM$2:$AN$16,2,0),"01/01/1900"))</f>
        <v/>
      </c>
    </row>
    <row r="456" spans="1:63" ht="14.45">
      <c r="A456" s="68">
        <v>449</v>
      </c>
      <c r="B456" s="29"/>
      <c r="C456" s="34"/>
      <c r="D456" s="42"/>
      <c r="E456" s="64"/>
      <c r="F456" s="45"/>
      <c r="G456" s="45"/>
      <c r="H456" s="158"/>
      <c r="I456" s="42"/>
      <c r="J456" s="28"/>
      <c r="K456" s="69"/>
      <c r="L456" s="68"/>
      <c r="M456" s="46"/>
      <c r="N456" s="232" t="str">
        <f ca="1">IF(Tabla1[[#This Row],[Fecha de nac]]="","",IF(Tabla1[[#This Row],[Fecha Finalización]] &gt;=TODAY(), DATEDIF(Tabla1[[#This Row],[Fecha de nac]],TODAY(),"y"), ROUNDDOWN((Tabla1[[#This Row],[Fecha Finalización]] -Tabla1[[#This Row],[Fecha de nac]])/365,0)))</f>
        <v/>
      </c>
      <c r="O456" s="163"/>
      <c r="P456" s="34"/>
      <c r="Q456" s="67"/>
      <c r="R456" s="67"/>
      <c r="S456" s="67"/>
      <c r="T456" s="67"/>
      <c r="U456" s="234" t="str">
        <f>IF(F456="","",Tabla1[[#This Row],[Fecha Inicio grupo]]+3*7-7)</f>
        <v/>
      </c>
      <c r="V456" s="235" t="str">
        <f>IF(F456="","",EDATE(Tabla1[[#This Row],[Fecha Inicio grupo]],3))</f>
        <v/>
      </c>
      <c r="W456" s="29"/>
      <c r="X456" s="29"/>
      <c r="Y456" s="72"/>
      <c r="Z456" s="72"/>
      <c r="AA456" s="72"/>
      <c r="AB456" s="72"/>
      <c r="AC456" s="72"/>
      <c r="AD456" s="72"/>
      <c r="AE456" s="72"/>
      <c r="AF456" s="72"/>
      <c r="AG456" s="72"/>
      <c r="AH456" s="72"/>
      <c r="AI456" s="72"/>
      <c r="AJ456" s="72"/>
      <c r="AK456" s="72"/>
      <c r="AL456" s="72"/>
      <c r="AM456" s="72"/>
      <c r="AN456" s="72"/>
      <c r="AO456" s="139"/>
      <c r="AP456" s="236" t="str">
        <f>IF(F456="","",IFERROR(VLOOKUP(SUBSTITUTE(SUBSTITUTE(Tabla1[[#This Row],[Uso Sistemas]],"T","P"),"N","F"),Parámetros!$M$2:$N$17,2,0),"Completar hasta 3ra sem. para evaluar a Probacionista"))</f>
        <v/>
      </c>
      <c r="AQ456" s="39"/>
      <c r="AR456" s="39"/>
      <c r="AS456" s="39"/>
      <c r="AT456" s="28"/>
      <c r="AU456" s="55"/>
      <c r="AV456" s="55"/>
      <c r="AW456" s="55"/>
      <c r="AX456" s="238" t="str">
        <f>IF(V456="","",EOMONTH(EDATE(Tabla1[[#This Row],[Fecha Finalización]],2),0))</f>
        <v/>
      </c>
      <c r="AY456" s="39"/>
      <c r="AZ456" s="239" t="str">
        <f>IF(V456="","",EOMONTH(EDATE(Tabla1[[#This Row],[Fecha Finalización]],3),0))</f>
        <v/>
      </c>
      <c r="BA456" s="39"/>
      <c r="BB456" s="39"/>
      <c r="BC456" s="229"/>
      <c r="BD456" s="227" t="str">
        <f>IF(F456="","",Tabla1[[#This Row],[sem 01]]&amp;Tabla1[[#This Row],[sem 02]]&amp;Tabla1[[#This Row],[sem 03]])</f>
        <v/>
      </c>
      <c r="BE456" s="228" t="str">
        <f>IF(TRIM(F456)="","",$B$1&amp;"-"&amp;SUBSTITUTE(Tabla1[[#This Row],[Mes Inscrito]]," ","")&amp;"-"&amp;SUBSTITUTE(Tabla1[[#This Row],[Dia de clases Inscrito]]," ","")&amp;"-"&amp;SUBSTITUTE(Tabla1[[#This Row],[Horario Inscrito]]," ","")&amp;"-"&amp;Tabla1[[#This Row],[Fecha Inicio grupo]])</f>
        <v/>
      </c>
      <c r="BF456" s="241" t="str">
        <f>IF(F456="","",Tabla1[[#This Row],[Curso]])</f>
        <v/>
      </c>
      <c r="BG456" s="242" t="str">
        <f>+IF(TRIM(F456)="","",$B$1&amp;"-"&amp;TRIM(Tabla1[[#This Row],[Mes Inscrito]])&amp;"-"&amp;TRIM(Tabla1[[#This Row],[Dia de clases Inscrito]])&amp;"-"&amp;TRIM(Tabla1[[#This Row],[Horario Inscrito]])&amp;"-"&amp;TRIM(Tabla1[[#This Row],[Fecha Inicio grupo]])&amp;"-"&amp;TRIM(Tabla1[[#This Row],[Tipo Incrito]]))</f>
        <v/>
      </c>
      <c r="BH456" s="299" t="str">
        <f>IF(F456="","",OR(IFERROR(SEARCH("CG",Tabla1[[#This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6" s="300" t="str">
        <f>IF(F456&lt;&gt;"",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6" s="300" t="str">
        <f>IF(F456&lt;&gt;"",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6" s="300" t="str">
        <f>IF(Tabla1[[#This Row],[Fecha Inicio grupo]]="","",IFERROR(VLOOKUP(Tabla1[[#This Row],[Mes de Alta como miembro]],Parámetros!$AM$2:$AN$16,2,0),"01/01/1900"))</f>
        <v/>
      </c>
    </row>
    <row r="457" spans="1:63" ht="14.45">
      <c r="A457" s="68">
        <v>450</v>
      </c>
      <c r="B457" s="29"/>
      <c r="C457" s="34"/>
      <c r="D457" s="42"/>
      <c r="E457" s="64"/>
      <c r="F457" s="45"/>
      <c r="G457" s="45"/>
      <c r="H457" s="158"/>
      <c r="I457" s="42"/>
      <c r="J457" s="28"/>
      <c r="K457" s="69"/>
      <c r="L457" s="68"/>
      <c r="M457" s="46"/>
      <c r="N457" s="232" t="str">
        <f ca="1">IF(Tabla1[[#This Row],[Fecha de nac]]="","",IF(Tabla1[[#This Row],[Fecha Finalización]] &gt;=TODAY(), DATEDIF(Tabla1[[#This Row],[Fecha de nac]],TODAY(),"y"), ROUNDDOWN((Tabla1[[#This Row],[Fecha Finalización]] -Tabla1[[#This Row],[Fecha de nac]])/365,0)))</f>
        <v/>
      </c>
      <c r="O457" s="163"/>
      <c r="P457" s="34"/>
      <c r="Q457" s="67"/>
      <c r="R457" s="67"/>
      <c r="S457" s="67"/>
      <c r="T457" s="67"/>
      <c r="U457" s="234" t="str">
        <f>IF(F457="","",Tabla1[[#This Row],[Fecha Inicio grupo]]+3*7-7)</f>
        <v/>
      </c>
      <c r="V457" s="235" t="str">
        <f>IF(F457="","",EDATE(Tabla1[[#This Row],[Fecha Inicio grupo]],3))</f>
        <v/>
      </c>
      <c r="W457" s="29"/>
      <c r="X457" s="29"/>
      <c r="Y457" s="72"/>
      <c r="Z457" s="72"/>
      <c r="AA457" s="72"/>
      <c r="AB457" s="72"/>
      <c r="AC457" s="72"/>
      <c r="AD457" s="72"/>
      <c r="AE457" s="72"/>
      <c r="AF457" s="72"/>
      <c r="AG457" s="72"/>
      <c r="AH457" s="72"/>
      <c r="AI457" s="72"/>
      <c r="AJ457" s="72"/>
      <c r="AK457" s="72"/>
      <c r="AL457" s="72"/>
      <c r="AM457" s="72"/>
      <c r="AN457" s="72"/>
      <c r="AO457" s="139"/>
      <c r="AP457" s="236" t="str">
        <f>IF(F457="","",IFERROR(VLOOKUP(SUBSTITUTE(SUBSTITUTE(Tabla1[[#This Row],[Uso Sistemas]],"T","P"),"N","F"),Parámetros!$M$2:$N$17,2,0),"Completar hasta 3ra sem. para evaluar a Probacionista"))</f>
        <v/>
      </c>
      <c r="AQ457" s="39"/>
      <c r="AR457" s="39"/>
      <c r="AS457" s="39"/>
      <c r="AT457" s="28"/>
      <c r="AU457" s="55"/>
      <c r="AV457" s="55"/>
      <c r="AW457" s="55"/>
      <c r="AX457" s="238" t="str">
        <f>IF(V457="","",EOMONTH(EDATE(Tabla1[[#This Row],[Fecha Finalización]],2),0))</f>
        <v/>
      </c>
      <c r="AY457" s="39"/>
      <c r="AZ457" s="239" t="str">
        <f>IF(V457="","",EOMONTH(EDATE(Tabla1[[#This Row],[Fecha Finalización]],3),0))</f>
        <v/>
      </c>
      <c r="BA457" s="39"/>
      <c r="BB457" s="39"/>
      <c r="BC457" s="229"/>
      <c r="BD457" s="227" t="str">
        <f>IF(F457="","",Tabla1[[#This Row],[sem 01]]&amp;Tabla1[[#This Row],[sem 02]]&amp;Tabla1[[#This Row],[sem 03]])</f>
        <v/>
      </c>
      <c r="BE457" s="228" t="str">
        <f>IF(TRIM(F457)="","",$B$1&amp;"-"&amp;SUBSTITUTE(Tabla1[[#This Row],[Mes Inscrito]]," ","")&amp;"-"&amp;SUBSTITUTE(Tabla1[[#This Row],[Dia de clases Inscrito]]," ","")&amp;"-"&amp;SUBSTITUTE(Tabla1[[#This Row],[Horario Inscrito]]," ","")&amp;"-"&amp;Tabla1[[#This Row],[Fecha Inicio grupo]])</f>
        <v/>
      </c>
      <c r="BF457" s="241" t="str">
        <f>IF(F457="","",Tabla1[[#This Row],[Curso]])</f>
        <v/>
      </c>
      <c r="BG457" s="242" t="str">
        <f>+IF(TRIM(F457)="","",$B$1&amp;"-"&amp;TRIM(Tabla1[[#This Row],[Mes Inscrito]])&amp;"-"&amp;TRIM(Tabla1[[#This Row],[Dia de clases Inscrito]])&amp;"-"&amp;TRIM(Tabla1[[#This Row],[Horario Inscrito]])&amp;"-"&amp;TRIM(Tabla1[[#This Row],[Fecha Inicio grupo]])&amp;"-"&amp;TRIM(Tabla1[[#This Row],[Tipo Incrito]]))</f>
        <v/>
      </c>
      <c r="BH457" s="299" t="str">
        <f>IF(F457="","",OR(IFERROR(SEARCH("CG",Tabla1[[#This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7" s="300" t="str">
        <f>IF(F457&lt;&gt;"",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7" s="300" t="str">
        <f>IF(F457&lt;&gt;"",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7" s="300" t="str">
        <f>IF(Tabla1[[#This Row],[Fecha Inicio grupo]]="","",IFERROR(VLOOKUP(Tabla1[[#This Row],[Mes de Alta como miembro]],Parámetros!$AM$2:$AN$16,2,0),"01/01/1900"))</f>
        <v/>
      </c>
    </row>
    <row r="458" spans="1:63" ht="14.45">
      <c r="A458" s="68">
        <v>451</v>
      </c>
      <c r="B458" s="29"/>
      <c r="C458" s="34"/>
      <c r="D458" s="42"/>
      <c r="E458" s="64"/>
      <c r="F458" s="45"/>
      <c r="G458" s="45"/>
      <c r="H458" s="158"/>
      <c r="I458" s="42"/>
      <c r="J458" s="28"/>
      <c r="K458" s="69"/>
      <c r="L458" s="68"/>
      <c r="M458" s="46"/>
      <c r="N458" s="232" t="str">
        <f ca="1">IF(Tabla1[[#This Row],[Fecha de nac]]="","",IF(Tabla1[[#This Row],[Fecha Finalización]] &gt;=TODAY(), DATEDIF(Tabla1[[#This Row],[Fecha de nac]],TODAY(),"y"), ROUNDDOWN((Tabla1[[#This Row],[Fecha Finalización]] -Tabla1[[#This Row],[Fecha de nac]])/365,0)))</f>
        <v/>
      </c>
      <c r="O458" s="163"/>
      <c r="P458" s="34"/>
      <c r="Q458" s="67"/>
      <c r="R458" s="67"/>
      <c r="S458" s="67"/>
      <c r="T458" s="67"/>
      <c r="U458" s="234" t="str">
        <f>IF(F458="","",Tabla1[[#This Row],[Fecha Inicio grupo]]+3*7-7)</f>
        <v/>
      </c>
      <c r="V458" s="235" t="str">
        <f>IF(F458="","",EDATE(Tabla1[[#This Row],[Fecha Inicio grupo]],3))</f>
        <v/>
      </c>
      <c r="W458" s="29"/>
      <c r="X458" s="29"/>
      <c r="Y458" s="72"/>
      <c r="Z458" s="72"/>
      <c r="AA458" s="72"/>
      <c r="AB458" s="72"/>
      <c r="AC458" s="72"/>
      <c r="AD458" s="72"/>
      <c r="AE458" s="72"/>
      <c r="AF458" s="72"/>
      <c r="AG458" s="72"/>
      <c r="AH458" s="72"/>
      <c r="AI458" s="72"/>
      <c r="AJ458" s="72"/>
      <c r="AK458" s="72"/>
      <c r="AL458" s="72"/>
      <c r="AM458" s="72"/>
      <c r="AN458" s="72"/>
      <c r="AO458" s="139"/>
      <c r="AP458" s="236" t="str">
        <f>IF(F458="","",IFERROR(VLOOKUP(SUBSTITUTE(SUBSTITUTE(Tabla1[[#This Row],[Uso Sistemas]],"T","P"),"N","F"),Parámetros!$M$2:$N$17,2,0),"Completar hasta 3ra sem. para evaluar a Probacionista"))</f>
        <v/>
      </c>
      <c r="AQ458" s="39"/>
      <c r="AR458" s="39"/>
      <c r="AS458" s="39"/>
      <c r="AT458" s="28"/>
      <c r="AU458" s="55"/>
      <c r="AV458" s="55"/>
      <c r="AW458" s="55"/>
      <c r="AX458" s="238" t="str">
        <f>IF(V458="","",EOMONTH(EDATE(Tabla1[[#This Row],[Fecha Finalización]],2),0))</f>
        <v/>
      </c>
      <c r="AY458" s="39"/>
      <c r="AZ458" s="239" t="str">
        <f>IF(V458="","",EOMONTH(EDATE(Tabla1[[#This Row],[Fecha Finalización]],3),0))</f>
        <v/>
      </c>
      <c r="BA458" s="39"/>
      <c r="BB458" s="39"/>
      <c r="BC458" s="229"/>
      <c r="BD458" s="227" t="str">
        <f>IF(F458="","",Tabla1[[#This Row],[sem 01]]&amp;Tabla1[[#This Row],[sem 02]]&amp;Tabla1[[#This Row],[sem 03]])</f>
        <v/>
      </c>
      <c r="BE458" s="228" t="str">
        <f>IF(TRIM(F458)="","",$B$1&amp;"-"&amp;SUBSTITUTE(Tabla1[[#This Row],[Mes Inscrito]]," ","")&amp;"-"&amp;SUBSTITUTE(Tabla1[[#This Row],[Dia de clases Inscrito]]," ","")&amp;"-"&amp;SUBSTITUTE(Tabla1[[#This Row],[Horario Inscrito]]," ","")&amp;"-"&amp;Tabla1[[#This Row],[Fecha Inicio grupo]])</f>
        <v/>
      </c>
      <c r="BF458" s="241" t="str">
        <f>IF(F458="","",Tabla1[[#This Row],[Curso]])</f>
        <v/>
      </c>
      <c r="BG458" s="242" t="str">
        <f>+IF(TRIM(F458)="","",$B$1&amp;"-"&amp;TRIM(Tabla1[[#This Row],[Mes Inscrito]])&amp;"-"&amp;TRIM(Tabla1[[#This Row],[Dia de clases Inscrito]])&amp;"-"&amp;TRIM(Tabla1[[#This Row],[Horario Inscrito]])&amp;"-"&amp;TRIM(Tabla1[[#This Row],[Fecha Inicio grupo]])&amp;"-"&amp;TRIM(Tabla1[[#This Row],[Tipo Incrito]]))</f>
        <v/>
      </c>
      <c r="BH458" s="299" t="str">
        <f>IF(F458="","",OR(IFERROR(SEARCH("CG",Tabla1[[#This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8" s="300" t="str">
        <f>IF(F458&lt;&gt;"",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8" s="300" t="str">
        <f>IF(F458&lt;&gt;"",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8" s="300" t="str">
        <f>IF(Tabla1[[#This Row],[Fecha Inicio grupo]]="","",IFERROR(VLOOKUP(Tabla1[[#This Row],[Mes de Alta como miembro]],Parámetros!$AM$2:$AN$16,2,0),"01/01/1900"))</f>
        <v/>
      </c>
    </row>
    <row r="459" spans="1:63" ht="14.45">
      <c r="A459" s="68">
        <v>452</v>
      </c>
      <c r="B459" s="29"/>
      <c r="C459" s="34"/>
      <c r="D459" s="42"/>
      <c r="E459" s="64"/>
      <c r="F459" s="45"/>
      <c r="G459" s="45"/>
      <c r="H459" s="158"/>
      <c r="I459" s="42"/>
      <c r="J459" s="28"/>
      <c r="K459" s="69"/>
      <c r="L459" s="68"/>
      <c r="M459" s="46"/>
      <c r="N459" s="232" t="str">
        <f ca="1">IF(Tabla1[[#This Row],[Fecha de nac]]="","",IF(Tabla1[[#This Row],[Fecha Finalización]] &gt;=TODAY(), DATEDIF(Tabla1[[#This Row],[Fecha de nac]],TODAY(),"y"), ROUNDDOWN((Tabla1[[#This Row],[Fecha Finalización]] -Tabla1[[#This Row],[Fecha de nac]])/365,0)))</f>
        <v/>
      </c>
      <c r="O459" s="163"/>
      <c r="P459" s="34"/>
      <c r="Q459" s="67"/>
      <c r="R459" s="67"/>
      <c r="S459" s="67"/>
      <c r="T459" s="67"/>
      <c r="U459" s="234" t="str">
        <f>IF(F459="","",Tabla1[[#This Row],[Fecha Inicio grupo]]+3*7-7)</f>
        <v/>
      </c>
      <c r="V459" s="235" t="str">
        <f>IF(F459="","",EDATE(Tabla1[[#This Row],[Fecha Inicio grupo]],3))</f>
        <v/>
      </c>
      <c r="W459" s="29"/>
      <c r="X459" s="29"/>
      <c r="Y459" s="72"/>
      <c r="Z459" s="72"/>
      <c r="AA459" s="72"/>
      <c r="AB459" s="72"/>
      <c r="AC459" s="72"/>
      <c r="AD459" s="72"/>
      <c r="AE459" s="72"/>
      <c r="AF459" s="72"/>
      <c r="AG459" s="72"/>
      <c r="AH459" s="72"/>
      <c r="AI459" s="72"/>
      <c r="AJ459" s="72"/>
      <c r="AK459" s="72"/>
      <c r="AL459" s="72"/>
      <c r="AM459" s="72"/>
      <c r="AN459" s="72"/>
      <c r="AO459" s="139"/>
      <c r="AP459" s="236" t="str">
        <f>IF(F459="","",IFERROR(VLOOKUP(SUBSTITUTE(SUBSTITUTE(Tabla1[[#This Row],[Uso Sistemas]],"T","P"),"N","F"),Parámetros!$M$2:$N$17,2,0),"Completar hasta 3ra sem. para evaluar a Probacionista"))</f>
        <v/>
      </c>
      <c r="AQ459" s="39"/>
      <c r="AR459" s="39"/>
      <c r="AS459" s="39"/>
      <c r="AT459" s="28"/>
      <c r="AU459" s="55"/>
      <c r="AV459" s="55"/>
      <c r="AW459" s="55"/>
      <c r="AX459" s="238" t="str">
        <f>IF(V459="","",EOMONTH(EDATE(Tabla1[[#This Row],[Fecha Finalización]],2),0))</f>
        <v/>
      </c>
      <c r="AY459" s="39"/>
      <c r="AZ459" s="239" t="str">
        <f>IF(V459="","",EOMONTH(EDATE(Tabla1[[#This Row],[Fecha Finalización]],3),0))</f>
        <v/>
      </c>
      <c r="BA459" s="39"/>
      <c r="BB459" s="39"/>
      <c r="BC459" s="229"/>
      <c r="BD459" s="227" t="str">
        <f>IF(F459="","",Tabla1[[#This Row],[sem 01]]&amp;Tabla1[[#This Row],[sem 02]]&amp;Tabla1[[#This Row],[sem 03]])</f>
        <v/>
      </c>
      <c r="BE459" s="228" t="str">
        <f>IF(TRIM(F459)="","",$B$1&amp;"-"&amp;SUBSTITUTE(Tabla1[[#This Row],[Mes Inscrito]]," ","")&amp;"-"&amp;SUBSTITUTE(Tabla1[[#This Row],[Dia de clases Inscrito]]," ","")&amp;"-"&amp;SUBSTITUTE(Tabla1[[#This Row],[Horario Inscrito]]," ","")&amp;"-"&amp;Tabla1[[#This Row],[Fecha Inicio grupo]])</f>
        <v/>
      </c>
      <c r="BF459" s="241" t="str">
        <f>IF(F459="","",Tabla1[[#This Row],[Curso]])</f>
        <v/>
      </c>
      <c r="BG459" s="242" t="str">
        <f>+IF(TRIM(F459)="","",$B$1&amp;"-"&amp;TRIM(Tabla1[[#This Row],[Mes Inscrito]])&amp;"-"&amp;TRIM(Tabla1[[#This Row],[Dia de clases Inscrito]])&amp;"-"&amp;TRIM(Tabla1[[#This Row],[Horario Inscrito]])&amp;"-"&amp;TRIM(Tabla1[[#This Row],[Fecha Inicio grupo]])&amp;"-"&amp;TRIM(Tabla1[[#This Row],[Tipo Incrito]]))</f>
        <v/>
      </c>
      <c r="BH459" s="299" t="str">
        <f>IF(F459="","",OR(IFERROR(SEARCH("CG",Tabla1[[#This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9" s="300" t="str">
        <f>IF(F459&lt;&gt;"",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9" s="300" t="str">
        <f>IF(F459&lt;&gt;"",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9" s="300" t="str">
        <f>IF(Tabla1[[#This Row],[Fecha Inicio grupo]]="","",IFERROR(VLOOKUP(Tabla1[[#This Row],[Mes de Alta como miembro]],Parámetros!$AM$2:$AN$16,2,0),"01/01/1900"))</f>
        <v/>
      </c>
    </row>
    <row r="460" spans="1:63" ht="14.45">
      <c r="A460" s="68">
        <v>453</v>
      </c>
      <c r="B460" s="29"/>
      <c r="C460" s="34"/>
      <c r="D460" s="42"/>
      <c r="E460" s="64"/>
      <c r="F460" s="45"/>
      <c r="G460" s="45"/>
      <c r="H460" s="158"/>
      <c r="I460" s="42"/>
      <c r="J460" s="28"/>
      <c r="K460" s="69"/>
      <c r="L460" s="68"/>
      <c r="M460" s="46"/>
      <c r="N460" s="232" t="str">
        <f ca="1">IF(Tabla1[[#This Row],[Fecha de nac]]="","",IF(Tabla1[[#This Row],[Fecha Finalización]] &gt;=TODAY(), DATEDIF(Tabla1[[#This Row],[Fecha de nac]],TODAY(),"y"), ROUNDDOWN((Tabla1[[#This Row],[Fecha Finalización]] -Tabla1[[#This Row],[Fecha de nac]])/365,0)))</f>
        <v/>
      </c>
      <c r="O460" s="163"/>
      <c r="P460" s="34"/>
      <c r="Q460" s="67"/>
      <c r="R460" s="67"/>
      <c r="S460" s="67"/>
      <c r="T460" s="67"/>
      <c r="U460" s="234" t="str">
        <f>IF(F460="","",Tabla1[[#This Row],[Fecha Inicio grupo]]+3*7-7)</f>
        <v/>
      </c>
      <c r="V460" s="235" t="str">
        <f>IF(F460="","",EDATE(Tabla1[[#This Row],[Fecha Inicio grupo]],3))</f>
        <v/>
      </c>
      <c r="W460" s="29"/>
      <c r="X460" s="29"/>
      <c r="Y460" s="72"/>
      <c r="Z460" s="72"/>
      <c r="AA460" s="72"/>
      <c r="AB460" s="72"/>
      <c r="AC460" s="72"/>
      <c r="AD460" s="72"/>
      <c r="AE460" s="72"/>
      <c r="AF460" s="72"/>
      <c r="AG460" s="72"/>
      <c r="AH460" s="72"/>
      <c r="AI460" s="72"/>
      <c r="AJ460" s="72"/>
      <c r="AK460" s="72"/>
      <c r="AL460" s="72"/>
      <c r="AM460" s="72"/>
      <c r="AN460" s="72"/>
      <c r="AO460" s="139"/>
      <c r="AP460" s="236" t="str">
        <f>IF(F460="","",IFERROR(VLOOKUP(SUBSTITUTE(SUBSTITUTE(Tabla1[[#This Row],[Uso Sistemas]],"T","P"),"N","F"),Parámetros!$M$2:$N$17,2,0),"Completar hasta 3ra sem. para evaluar a Probacionista"))</f>
        <v/>
      </c>
      <c r="AQ460" s="39"/>
      <c r="AR460" s="39"/>
      <c r="AS460" s="39"/>
      <c r="AT460" s="28"/>
      <c r="AU460" s="55"/>
      <c r="AV460" s="55"/>
      <c r="AW460" s="55"/>
      <c r="AX460" s="238" t="str">
        <f>IF(V460="","",EOMONTH(EDATE(Tabla1[[#This Row],[Fecha Finalización]],2),0))</f>
        <v/>
      </c>
      <c r="AY460" s="39"/>
      <c r="AZ460" s="239" t="str">
        <f>IF(V460="","",EOMONTH(EDATE(Tabla1[[#This Row],[Fecha Finalización]],3),0))</f>
        <v/>
      </c>
      <c r="BA460" s="39"/>
      <c r="BB460" s="39"/>
      <c r="BC460" s="229"/>
      <c r="BD460" s="227" t="str">
        <f>IF(F460="","",Tabla1[[#This Row],[sem 01]]&amp;Tabla1[[#This Row],[sem 02]]&amp;Tabla1[[#This Row],[sem 03]])</f>
        <v/>
      </c>
      <c r="BE460" s="228" t="str">
        <f>IF(TRIM(F460)="","",$B$1&amp;"-"&amp;SUBSTITUTE(Tabla1[[#This Row],[Mes Inscrito]]," ","")&amp;"-"&amp;SUBSTITUTE(Tabla1[[#This Row],[Dia de clases Inscrito]]," ","")&amp;"-"&amp;SUBSTITUTE(Tabla1[[#This Row],[Horario Inscrito]]," ","")&amp;"-"&amp;Tabla1[[#This Row],[Fecha Inicio grupo]])</f>
        <v/>
      </c>
      <c r="BF460" s="241" t="str">
        <f>IF(F460="","",Tabla1[[#This Row],[Curso]])</f>
        <v/>
      </c>
      <c r="BG460" s="242" t="str">
        <f>+IF(TRIM(F460)="","",$B$1&amp;"-"&amp;TRIM(Tabla1[[#This Row],[Mes Inscrito]])&amp;"-"&amp;TRIM(Tabla1[[#This Row],[Dia de clases Inscrito]])&amp;"-"&amp;TRIM(Tabla1[[#This Row],[Horario Inscrito]])&amp;"-"&amp;TRIM(Tabla1[[#This Row],[Fecha Inicio grupo]])&amp;"-"&amp;TRIM(Tabla1[[#This Row],[Tipo Incrito]]))</f>
        <v/>
      </c>
      <c r="BH460" s="299" t="str">
        <f>IF(F460="","",OR(IFERROR(SEARCH("CG",Tabla1[[#This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0" s="300" t="str">
        <f>IF(F460&lt;&gt;"",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0" s="300" t="str">
        <f>IF(F460&lt;&gt;"",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0" s="300" t="str">
        <f>IF(Tabla1[[#This Row],[Fecha Inicio grupo]]="","",IFERROR(VLOOKUP(Tabla1[[#This Row],[Mes de Alta como miembro]],Parámetros!$AM$2:$AN$16,2,0),"01/01/1900"))</f>
        <v/>
      </c>
    </row>
    <row r="461" spans="1:63" ht="14.45">
      <c r="A461" s="68">
        <v>454</v>
      </c>
      <c r="B461" s="29"/>
      <c r="C461" s="34"/>
      <c r="D461" s="42"/>
      <c r="E461" s="64"/>
      <c r="F461" s="45"/>
      <c r="G461" s="45"/>
      <c r="H461" s="158"/>
      <c r="I461" s="42"/>
      <c r="J461" s="28"/>
      <c r="K461" s="69"/>
      <c r="L461" s="68"/>
      <c r="M461" s="46"/>
      <c r="N461" s="232" t="str">
        <f ca="1">IF(Tabla1[[#This Row],[Fecha de nac]]="","",IF(Tabla1[[#This Row],[Fecha Finalización]] &gt;=TODAY(), DATEDIF(Tabla1[[#This Row],[Fecha de nac]],TODAY(),"y"), ROUNDDOWN((Tabla1[[#This Row],[Fecha Finalización]] -Tabla1[[#This Row],[Fecha de nac]])/365,0)))</f>
        <v/>
      </c>
      <c r="O461" s="163"/>
      <c r="P461" s="34"/>
      <c r="Q461" s="67"/>
      <c r="R461" s="67"/>
      <c r="S461" s="67"/>
      <c r="T461" s="67"/>
      <c r="U461" s="234" t="str">
        <f>IF(F461="","",Tabla1[[#This Row],[Fecha Inicio grupo]]+3*7-7)</f>
        <v/>
      </c>
      <c r="V461" s="235" t="str">
        <f>IF(F461="","",EDATE(Tabla1[[#This Row],[Fecha Inicio grupo]],3))</f>
        <v/>
      </c>
      <c r="W461" s="29"/>
      <c r="X461" s="29"/>
      <c r="Y461" s="72"/>
      <c r="Z461" s="72"/>
      <c r="AA461" s="72"/>
      <c r="AB461" s="72"/>
      <c r="AC461" s="72"/>
      <c r="AD461" s="72"/>
      <c r="AE461" s="72"/>
      <c r="AF461" s="72"/>
      <c r="AG461" s="72"/>
      <c r="AH461" s="72"/>
      <c r="AI461" s="72"/>
      <c r="AJ461" s="72"/>
      <c r="AK461" s="72"/>
      <c r="AL461" s="72"/>
      <c r="AM461" s="72"/>
      <c r="AN461" s="72"/>
      <c r="AO461" s="139"/>
      <c r="AP461" s="236" t="str">
        <f>IF(F461="","",IFERROR(VLOOKUP(SUBSTITUTE(SUBSTITUTE(Tabla1[[#This Row],[Uso Sistemas]],"T","P"),"N","F"),Parámetros!$M$2:$N$17,2,0),"Completar hasta 3ra sem. para evaluar a Probacionista"))</f>
        <v/>
      </c>
      <c r="AQ461" s="39"/>
      <c r="AR461" s="39"/>
      <c r="AS461" s="39"/>
      <c r="AT461" s="28"/>
      <c r="AU461" s="55"/>
      <c r="AV461" s="55"/>
      <c r="AW461" s="55"/>
      <c r="AX461" s="238" t="str">
        <f>IF(V461="","",EOMONTH(EDATE(Tabla1[[#This Row],[Fecha Finalización]],2),0))</f>
        <v/>
      </c>
      <c r="AY461" s="39"/>
      <c r="AZ461" s="239" t="str">
        <f>IF(V461="","",EOMONTH(EDATE(Tabla1[[#This Row],[Fecha Finalización]],3),0))</f>
        <v/>
      </c>
      <c r="BA461" s="39"/>
      <c r="BB461" s="39"/>
      <c r="BC461" s="229"/>
      <c r="BD461" s="227" t="str">
        <f>IF(F461="","",Tabla1[[#This Row],[sem 01]]&amp;Tabla1[[#This Row],[sem 02]]&amp;Tabla1[[#This Row],[sem 03]])</f>
        <v/>
      </c>
      <c r="BE461" s="228" t="str">
        <f>IF(TRIM(F461)="","",$B$1&amp;"-"&amp;SUBSTITUTE(Tabla1[[#This Row],[Mes Inscrito]]," ","")&amp;"-"&amp;SUBSTITUTE(Tabla1[[#This Row],[Dia de clases Inscrito]]," ","")&amp;"-"&amp;SUBSTITUTE(Tabla1[[#This Row],[Horario Inscrito]]," ","")&amp;"-"&amp;Tabla1[[#This Row],[Fecha Inicio grupo]])</f>
        <v/>
      </c>
      <c r="BF461" s="241" t="str">
        <f>IF(F461="","",Tabla1[[#This Row],[Curso]])</f>
        <v/>
      </c>
      <c r="BG461" s="242" t="str">
        <f>+IF(TRIM(F461)="","",$B$1&amp;"-"&amp;TRIM(Tabla1[[#This Row],[Mes Inscrito]])&amp;"-"&amp;TRIM(Tabla1[[#This Row],[Dia de clases Inscrito]])&amp;"-"&amp;TRIM(Tabla1[[#This Row],[Horario Inscrito]])&amp;"-"&amp;TRIM(Tabla1[[#This Row],[Fecha Inicio grupo]])&amp;"-"&amp;TRIM(Tabla1[[#This Row],[Tipo Incrito]]))</f>
        <v/>
      </c>
      <c r="BH461" s="299" t="str">
        <f>IF(F461="","",OR(IFERROR(SEARCH("CG",Tabla1[[#This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1" s="300" t="str">
        <f>IF(F461&lt;&gt;"",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1" s="300" t="str">
        <f>IF(F461&lt;&gt;"",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1" s="300" t="str">
        <f>IF(Tabla1[[#This Row],[Fecha Inicio grupo]]="","",IFERROR(VLOOKUP(Tabla1[[#This Row],[Mes de Alta como miembro]],Parámetros!$AM$2:$AN$16,2,0),"01/01/1900"))</f>
        <v/>
      </c>
    </row>
    <row r="462" spans="1:63" ht="14.45">
      <c r="A462" s="68">
        <v>455</v>
      </c>
      <c r="B462" s="29"/>
      <c r="C462" s="34"/>
      <c r="D462" s="42"/>
      <c r="E462" s="64"/>
      <c r="F462" s="45"/>
      <c r="G462" s="45"/>
      <c r="H462" s="158"/>
      <c r="I462" s="42"/>
      <c r="J462" s="28"/>
      <c r="K462" s="69"/>
      <c r="L462" s="68"/>
      <c r="M462" s="46"/>
      <c r="N462" s="232" t="str">
        <f ca="1">IF(Tabla1[[#This Row],[Fecha de nac]]="","",IF(Tabla1[[#This Row],[Fecha Finalización]] &gt;=TODAY(), DATEDIF(Tabla1[[#This Row],[Fecha de nac]],TODAY(),"y"), ROUNDDOWN((Tabla1[[#This Row],[Fecha Finalización]] -Tabla1[[#This Row],[Fecha de nac]])/365,0)))</f>
        <v/>
      </c>
      <c r="O462" s="163"/>
      <c r="P462" s="34"/>
      <c r="Q462" s="67"/>
      <c r="R462" s="67"/>
      <c r="S462" s="67"/>
      <c r="T462" s="67"/>
      <c r="U462" s="234" t="str">
        <f>IF(F462="","",Tabla1[[#This Row],[Fecha Inicio grupo]]+3*7-7)</f>
        <v/>
      </c>
      <c r="V462" s="235" t="str">
        <f>IF(F462="","",EDATE(Tabla1[[#This Row],[Fecha Inicio grupo]],3))</f>
        <v/>
      </c>
      <c r="W462" s="29"/>
      <c r="X462" s="29"/>
      <c r="Y462" s="72"/>
      <c r="Z462" s="72"/>
      <c r="AA462" s="72"/>
      <c r="AB462" s="72"/>
      <c r="AC462" s="72"/>
      <c r="AD462" s="72"/>
      <c r="AE462" s="72"/>
      <c r="AF462" s="72"/>
      <c r="AG462" s="72"/>
      <c r="AH462" s="72"/>
      <c r="AI462" s="72"/>
      <c r="AJ462" s="72"/>
      <c r="AK462" s="72"/>
      <c r="AL462" s="72"/>
      <c r="AM462" s="72"/>
      <c r="AN462" s="72"/>
      <c r="AO462" s="139"/>
      <c r="AP462" s="236" t="str">
        <f>IF(F462="","",IFERROR(VLOOKUP(SUBSTITUTE(SUBSTITUTE(Tabla1[[#This Row],[Uso Sistemas]],"T","P"),"N","F"),Parámetros!$M$2:$N$17,2,0),"Completar hasta 3ra sem. para evaluar a Probacionista"))</f>
        <v/>
      </c>
      <c r="AQ462" s="39"/>
      <c r="AR462" s="39"/>
      <c r="AS462" s="39"/>
      <c r="AT462" s="28"/>
      <c r="AU462" s="55"/>
      <c r="AV462" s="55"/>
      <c r="AW462" s="55"/>
      <c r="AX462" s="238" t="str">
        <f>IF(V462="","",EOMONTH(EDATE(Tabla1[[#This Row],[Fecha Finalización]],2),0))</f>
        <v/>
      </c>
      <c r="AY462" s="39"/>
      <c r="AZ462" s="239" t="str">
        <f>IF(V462="","",EOMONTH(EDATE(Tabla1[[#This Row],[Fecha Finalización]],3),0))</f>
        <v/>
      </c>
      <c r="BA462" s="39"/>
      <c r="BB462" s="39"/>
      <c r="BC462" s="229"/>
      <c r="BD462" s="227" t="str">
        <f>IF(F462="","",Tabla1[[#This Row],[sem 01]]&amp;Tabla1[[#This Row],[sem 02]]&amp;Tabla1[[#This Row],[sem 03]])</f>
        <v/>
      </c>
      <c r="BE462" s="228" t="str">
        <f>IF(TRIM(F462)="","",$B$1&amp;"-"&amp;SUBSTITUTE(Tabla1[[#This Row],[Mes Inscrito]]," ","")&amp;"-"&amp;SUBSTITUTE(Tabla1[[#This Row],[Dia de clases Inscrito]]," ","")&amp;"-"&amp;SUBSTITUTE(Tabla1[[#This Row],[Horario Inscrito]]," ","")&amp;"-"&amp;Tabla1[[#This Row],[Fecha Inicio grupo]])</f>
        <v/>
      </c>
      <c r="BF462" s="241" t="str">
        <f>IF(F462="","",Tabla1[[#This Row],[Curso]])</f>
        <v/>
      </c>
      <c r="BG462" s="242" t="str">
        <f>+IF(TRIM(F462)="","",$B$1&amp;"-"&amp;TRIM(Tabla1[[#This Row],[Mes Inscrito]])&amp;"-"&amp;TRIM(Tabla1[[#This Row],[Dia de clases Inscrito]])&amp;"-"&amp;TRIM(Tabla1[[#This Row],[Horario Inscrito]])&amp;"-"&amp;TRIM(Tabla1[[#This Row],[Fecha Inicio grupo]])&amp;"-"&amp;TRIM(Tabla1[[#This Row],[Tipo Incrito]]))</f>
        <v/>
      </c>
      <c r="BH462" s="299" t="str">
        <f>IF(F462="","",OR(IFERROR(SEARCH("CG",Tabla1[[#This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2" s="300" t="str">
        <f>IF(F462&lt;&gt;"",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2" s="300" t="str">
        <f>IF(F462&lt;&gt;"",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2" s="300" t="str">
        <f>IF(Tabla1[[#This Row],[Fecha Inicio grupo]]="","",IFERROR(VLOOKUP(Tabla1[[#This Row],[Mes de Alta como miembro]],Parámetros!$AM$2:$AN$16,2,0),"01/01/1900"))</f>
        <v/>
      </c>
    </row>
    <row r="463" spans="1:63" ht="14.45">
      <c r="A463" s="68">
        <v>456</v>
      </c>
      <c r="B463" s="29"/>
      <c r="C463" s="34"/>
      <c r="D463" s="42"/>
      <c r="E463" s="64"/>
      <c r="F463" s="45"/>
      <c r="G463" s="45"/>
      <c r="H463" s="158"/>
      <c r="I463" s="42"/>
      <c r="J463" s="28"/>
      <c r="K463" s="69"/>
      <c r="L463" s="68"/>
      <c r="M463" s="46"/>
      <c r="N463" s="232" t="str">
        <f ca="1">IF(Tabla1[[#This Row],[Fecha de nac]]="","",IF(Tabla1[[#This Row],[Fecha Finalización]] &gt;=TODAY(), DATEDIF(Tabla1[[#This Row],[Fecha de nac]],TODAY(),"y"), ROUNDDOWN((Tabla1[[#This Row],[Fecha Finalización]] -Tabla1[[#This Row],[Fecha de nac]])/365,0)))</f>
        <v/>
      </c>
      <c r="O463" s="163"/>
      <c r="P463" s="34"/>
      <c r="Q463" s="67"/>
      <c r="R463" s="67"/>
      <c r="S463" s="67"/>
      <c r="T463" s="67"/>
      <c r="U463" s="234" t="str">
        <f>IF(F463="","",Tabla1[[#This Row],[Fecha Inicio grupo]]+3*7-7)</f>
        <v/>
      </c>
      <c r="V463" s="235" t="str">
        <f>IF(F463="","",EDATE(Tabla1[[#This Row],[Fecha Inicio grupo]],3))</f>
        <v/>
      </c>
      <c r="W463" s="29"/>
      <c r="X463" s="29"/>
      <c r="Y463" s="72"/>
      <c r="Z463" s="72"/>
      <c r="AA463" s="72"/>
      <c r="AB463" s="72"/>
      <c r="AC463" s="72"/>
      <c r="AD463" s="72"/>
      <c r="AE463" s="72"/>
      <c r="AF463" s="72"/>
      <c r="AG463" s="72"/>
      <c r="AH463" s="72"/>
      <c r="AI463" s="72"/>
      <c r="AJ463" s="72"/>
      <c r="AK463" s="72"/>
      <c r="AL463" s="72"/>
      <c r="AM463" s="72"/>
      <c r="AN463" s="72"/>
      <c r="AO463" s="139"/>
      <c r="AP463" s="236" t="str">
        <f>IF(F463="","",IFERROR(VLOOKUP(SUBSTITUTE(SUBSTITUTE(Tabla1[[#This Row],[Uso Sistemas]],"T","P"),"N","F"),Parámetros!$M$2:$N$17,2,0),"Completar hasta 3ra sem. para evaluar a Probacionista"))</f>
        <v/>
      </c>
      <c r="AQ463" s="39"/>
      <c r="AR463" s="39"/>
      <c r="AS463" s="39"/>
      <c r="AT463" s="28"/>
      <c r="AU463" s="55"/>
      <c r="AV463" s="55"/>
      <c r="AW463" s="55"/>
      <c r="AX463" s="238" t="str">
        <f>IF(V463="","",EOMONTH(EDATE(Tabla1[[#This Row],[Fecha Finalización]],2),0))</f>
        <v/>
      </c>
      <c r="AY463" s="39"/>
      <c r="AZ463" s="239" t="str">
        <f>IF(V463="","",EOMONTH(EDATE(Tabla1[[#This Row],[Fecha Finalización]],3),0))</f>
        <v/>
      </c>
      <c r="BA463" s="39"/>
      <c r="BB463" s="39"/>
      <c r="BC463" s="229"/>
      <c r="BD463" s="227" t="str">
        <f>IF(F463="","",Tabla1[[#This Row],[sem 01]]&amp;Tabla1[[#This Row],[sem 02]]&amp;Tabla1[[#This Row],[sem 03]])</f>
        <v/>
      </c>
      <c r="BE463" s="228" t="str">
        <f>IF(TRIM(F463)="","",$B$1&amp;"-"&amp;SUBSTITUTE(Tabla1[[#This Row],[Mes Inscrito]]," ","")&amp;"-"&amp;SUBSTITUTE(Tabla1[[#This Row],[Dia de clases Inscrito]]," ","")&amp;"-"&amp;SUBSTITUTE(Tabla1[[#This Row],[Horario Inscrito]]," ","")&amp;"-"&amp;Tabla1[[#This Row],[Fecha Inicio grupo]])</f>
        <v/>
      </c>
      <c r="BF463" s="241" t="str">
        <f>IF(F463="","",Tabla1[[#This Row],[Curso]])</f>
        <v/>
      </c>
      <c r="BG463" s="242" t="str">
        <f>+IF(TRIM(F463)="","",$B$1&amp;"-"&amp;TRIM(Tabla1[[#This Row],[Mes Inscrito]])&amp;"-"&amp;TRIM(Tabla1[[#This Row],[Dia de clases Inscrito]])&amp;"-"&amp;TRIM(Tabla1[[#This Row],[Horario Inscrito]])&amp;"-"&amp;TRIM(Tabla1[[#This Row],[Fecha Inicio grupo]])&amp;"-"&amp;TRIM(Tabla1[[#This Row],[Tipo Incrito]]))</f>
        <v/>
      </c>
      <c r="BH463" s="299" t="str">
        <f>IF(F463="","",OR(IFERROR(SEARCH("CG",Tabla1[[#This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3" s="300" t="str">
        <f>IF(F463&lt;&gt;"",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3" s="300" t="str">
        <f>IF(F463&lt;&gt;"",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3" s="300" t="str">
        <f>IF(Tabla1[[#This Row],[Fecha Inicio grupo]]="","",IFERROR(VLOOKUP(Tabla1[[#This Row],[Mes de Alta como miembro]],Parámetros!$AM$2:$AN$16,2,0),"01/01/1900"))</f>
        <v/>
      </c>
    </row>
    <row r="464" spans="1:63" ht="14.45">
      <c r="A464" s="68">
        <v>457</v>
      </c>
      <c r="B464" s="29"/>
      <c r="C464" s="34"/>
      <c r="D464" s="42"/>
      <c r="E464" s="64"/>
      <c r="F464" s="45"/>
      <c r="G464" s="45"/>
      <c r="H464" s="158"/>
      <c r="I464" s="42"/>
      <c r="J464" s="28"/>
      <c r="K464" s="69"/>
      <c r="L464" s="68"/>
      <c r="M464" s="46"/>
      <c r="N464" s="232" t="str">
        <f ca="1">IF(Tabla1[[#This Row],[Fecha de nac]]="","",IF(Tabla1[[#This Row],[Fecha Finalización]] &gt;=TODAY(), DATEDIF(Tabla1[[#This Row],[Fecha de nac]],TODAY(),"y"), ROUNDDOWN((Tabla1[[#This Row],[Fecha Finalización]] -Tabla1[[#This Row],[Fecha de nac]])/365,0)))</f>
        <v/>
      </c>
      <c r="O464" s="163"/>
      <c r="P464" s="34"/>
      <c r="Q464" s="67"/>
      <c r="R464" s="67"/>
      <c r="S464" s="67"/>
      <c r="T464" s="67"/>
      <c r="U464" s="234" t="str">
        <f>IF(F464="","",Tabla1[[#This Row],[Fecha Inicio grupo]]+3*7-7)</f>
        <v/>
      </c>
      <c r="V464" s="235" t="str">
        <f>IF(F464="","",EDATE(Tabla1[[#This Row],[Fecha Inicio grupo]],3))</f>
        <v/>
      </c>
      <c r="W464" s="29"/>
      <c r="X464" s="29"/>
      <c r="Y464" s="72"/>
      <c r="Z464" s="72"/>
      <c r="AA464" s="72"/>
      <c r="AB464" s="72"/>
      <c r="AC464" s="72"/>
      <c r="AD464" s="72"/>
      <c r="AE464" s="72"/>
      <c r="AF464" s="72"/>
      <c r="AG464" s="72"/>
      <c r="AH464" s="72"/>
      <c r="AI464" s="72"/>
      <c r="AJ464" s="72"/>
      <c r="AK464" s="72"/>
      <c r="AL464" s="72"/>
      <c r="AM464" s="72"/>
      <c r="AN464" s="72"/>
      <c r="AO464" s="139"/>
      <c r="AP464" s="236" t="str">
        <f>IF(F464="","",IFERROR(VLOOKUP(SUBSTITUTE(SUBSTITUTE(Tabla1[[#This Row],[Uso Sistemas]],"T","P"),"N","F"),Parámetros!$M$2:$N$17,2,0),"Completar hasta 3ra sem. para evaluar a Probacionista"))</f>
        <v/>
      </c>
      <c r="AQ464" s="39"/>
      <c r="AR464" s="39"/>
      <c r="AS464" s="39"/>
      <c r="AT464" s="28"/>
      <c r="AU464" s="55"/>
      <c r="AV464" s="55"/>
      <c r="AW464" s="55"/>
      <c r="AX464" s="238" t="str">
        <f>IF(V464="","",EOMONTH(EDATE(Tabla1[[#This Row],[Fecha Finalización]],2),0))</f>
        <v/>
      </c>
      <c r="AY464" s="39"/>
      <c r="AZ464" s="239" t="str">
        <f>IF(V464="","",EOMONTH(EDATE(Tabla1[[#This Row],[Fecha Finalización]],3),0))</f>
        <v/>
      </c>
      <c r="BA464" s="39"/>
      <c r="BB464" s="39"/>
      <c r="BC464" s="229"/>
      <c r="BD464" s="227" t="str">
        <f>IF(F464="","",Tabla1[[#This Row],[sem 01]]&amp;Tabla1[[#This Row],[sem 02]]&amp;Tabla1[[#This Row],[sem 03]])</f>
        <v/>
      </c>
      <c r="BE464" s="228" t="str">
        <f>IF(TRIM(F464)="","",$B$1&amp;"-"&amp;SUBSTITUTE(Tabla1[[#This Row],[Mes Inscrito]]," ","")&amp;"-"&amp;SUBSTITUTE(Tabla1[[#This Row],[Dia de clases Inscrito]]," ","")&amp;"-"&amp;SUBSTITUTE(Tabla1[[#This Row],[Horario Inscrito]]," ","")&amp;"-"&amp;Tabla1[[#This Row],[Fecha Inicio grupo]])</f>
        <v/>
      </c>
      <c r="BF464" s="241" t="str">
        <f>IF(F464="","",Tabla1[[#This Row],[Curso]])</f>
        <v/>
      </c>
      <c r="BG464" s="242" t="str">
        <f>+IF(TRIM(F464)="","",$B$1&amp;"-"&amp;TRIM(Tabla1[[#This Row],[Mes Inscrito]])&amp;"-"&amp;TRIM(Tabla1[[#This Row],[Dia de clases Inscrito]])&amp;"-"&amp;TRIM(Tabla1[[#This Row],[Horario Inscrito]])&amp;"-"&amp;TRIM(Tabla1[[#This Row],[Fecha Inicio grupo]])&amp;"-"&amp;TRIM(Tabla1[[#This Row],[Tipo Incrito]]))</f>
        <v/>
      </c>
      <c r="BH464" s="299" t="str">
        <f>IF(F464="","",OR(IFERROR(SEARCH("CG",Tabla1[[#This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4" s="300" t="str">
        <f>IF(F464&lt;&gt;"",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4" s="300" t="str">
        <f>IF(F464&lt;&gt;"",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4" s="300" t="str">
        <f>IF(Tabla1[[#This Row],[Fecha Inicio grupo]]="","",IFERROR(VLOOKUP(Tabla1[[#This Row],[Mes de Alta como miembro]],Parámetros!$AM$2:$AN$16,2,0),"01/01/1900"))</f>
        <v/>
      </c>
    </row>
    <row r="465" spans="1:63" ht="14.45">
      <c r="A465" s="68">
        <v>458</v>
      </c>
      <c r="B465" s="29"/>
      <c r="C465" s="34"/>
      <c r="D465" s="42"/>
      <c r="E465" s="64"/>
      <c r="F465" s="45"/>
      <c r="G465" s="45"/>
      <c r="H465" s="158"/>
      <c r="I465" s="42"/>
      <c r="J465" s="28"/>
      <c r="K465" s="69"/>
      <c r="L465" s="68"/>
      <c r="M465" s="46"/>
      <c r="N465" s="232" t="str">
        <f ca="1">IF(Tabla1[[#This Row],[Fecha de nac]]="","",IF(Tabla1[[#This Row],[Fecha Finalización]] &gt;=TODAY(), DATEDIF(Tabla1[[#This Row],[Fecha de nac]],TODAY(),"y"), ROUNDDOWN((Tabla1[[#This Row],[Fecha Finalización]] -Tabla1[[#This Row],[Fecha de nac]])/365,0)))</f>
        <v/>
      </c>
      <c r="O465" s="163"/>
      <c r="P465" s="34"/>
      <c r="Q465" s="67"/>
      <c r="R465" s="67"/>
      <c r="S465" s="67"/>
      <c r="T465" s="67"/>
      <c r="U465" s="234" t="str">
        <f>IF(F465="","",Tabla1[[#This Row],[Fecha Inicio grupo]]+3*7-7)</f>
        <v/>
      </c>
      <c r="V465" s="235" t="str">
        <f>IF(F465="","",EDATE(Tabla1[[#This Row],[Fecha Inicio grupo]],3))</f>
        <v/>
      </c>
      <c r="W465" s="29"/>
      <c r="X465" s="29"/>
      <c r="Y465" s="72"/>
      <c r="Z465" s="72"/>
      <c r="AA465" s="72"/>
      <c r="AB465" s="72"/>
      <c r="AC465" s="72"/>
      <c r="AD465" s="72"/>
      <c r="AE465" s="72"/>
      <c r="AF465" s="72"/>
      <c r="AG465" s="72"/>
      <c r="AH465" s="72"/>
      <c r="AI465" s="72"/>
      <c r="AJ465" s="72"/>
      <c r="AK465" s="72"/>
      <c r="AL465" s="72"/>
      <c r="AM465" s="72"/>
      <c r="AN465" s="72"/>
      <c r="AO465" s="139"/>
      <c r="AP465" s="236" t="str">
        <f>IF(F465="","",IFERROR(VLOOKUP(SUBSTITUTE(SUBSTITUTE(Tabla1[[#This Row],[Uso Sistemas]],"T","P"),"N","F"),Parámetros!$M$2:$N$17,2,0),"Completar hasta 3ra sem. para evaluar a Probacionista"))</f>
        <v/>
      </c>
      <c r="AQ465" s="39"/>
      <c r="AR465" s="39"/>
      <c r="AS465" s="39"/>
      <c r="AT465" s="28"/>
      <c r="AU465" s="55"/>
      <c r="AV465" s="55"/>
      <c r="AW465" s="55"/>
      <c r="AX465" s="238" t="str">
        <f>IF(V465="","",EOMONTH(EDATE(Tabla1[[#This Row],[Fecha Finalización]],2),0))</f>
        <v/>
      </c>
      <c r="AY465" s="39"/>
      <c r="AZ465" s="239" t="str">
        <f>IF(V465="","",EOMONTH(EDATE(Tabla1[[#This Row],[Fecha Finalización]],3),0))</f>
        <v/>
      </c>
      <c r="BA465" s="39"/>
      <c r="BB465" s="39"/>
      <c r="BC465" s="229"/>
      <c r="BD465" s="227" t="str">
        <f>IF(F465="","",Tabla1[[#This Row],[sem 01]]&amp;Tabla1[[#This Row],[sem 02]]&amp;Tabla1[[#This Row],[sem 03]])</f>
        <v/>
      </c>
      <c r="BE465" s="228" t="str">
        <f>IF(TRIM(F465)="","",$B$1&amp;"-"&amp;SUBSTITUTE(Tabla1[[#This Row],[Mes Inscrito]]," ","")&amp;"-"&amp;SUBSTITUTE(Tabla1[[#This Row],[Dia de clases Inscrito]]," ","")&amp;"-"&amp;SUBSTITUTE(Tabla1[[#This Row],[Horario Inscrito]]," ","")&amp;"-"&amp;Tabla1[[#This Row],[Fecha Inicio grupo]])</f>
        <v/>
      </c>
      <c r="BF465" s="241" t="str">
        <f>IF(F465="","",Tabla1[[#This Row],[Curso]])</f>
        <v/>
      </c>
      <c r="BG465" s="242" t="str">
        <f>+IF(TRIM(F465)="","",$B$1&amp;"-"&amp;TRIM(Tabla1[[#This Row],[Mes Inscrito]])&amp;"-"&amp;TRIM(Tabla1[[#This Row],[Dia de clases Inscrito]])&amp;"-"&amp;TRIM(Tabla1[[#This Row],[Horario Inscrito]])&amp;"-"&amp;TRIM(Tabla1[[#This Row],[Fecha Inicio grupo]])&amp;"-"&amp;TRIM(Tabla1[[#This Row],[Tipo Incrito]]))</f>
        <v/>
      </c>
      <c r="BH465" s="299" t="str">
        <f>IF(F465="","",OR(IFERROR(SEARCH("CG",Tabla1[[#This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5" s="300" t="str">
        <f>IF(F465&lt;&gt;"",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5" s="300" t="str">
        <f>IF(F465&lt;&gt;"",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5" s="300" t="str">
        <f>IF(Tabla1[[#This Row],[Fecha Inicio grupo]]="","",IFERROR(VLOOKUP(Tabla1[[#This Row],[Mes de Alta como miembro]],Parámetros!$AM$2:$AN$16,2,0),"01/01/1900"))</f>
        <v/>
      </c>
    </row>
    <row r="466" spans="1:63" ht="14.45">
      <c r="A466" s="68">
        <v>459</v>
      </c>
      <c r="B466" s="29"/>
      <c r="C466" s="34"/>
      <c r="D466" s="42"/>
      <c r="E466" s="64"/>
      <c r="F466" s="45"/>
      <c r="G466" s="45"/>
      <c r="H466" s="158"/>
      <c r="I466" s="42"/>
      <c r="J466" s="28"/>
      <c r="K466" s="69"/>
      <c r="L466" s="68"/>
      <c r="M466" s="46"/>
      <c r="N466" s="232" t="str">
        <f ca="1">IF(Tabla1[[#This Row],[Fecha de nac]]="","",IF(Tabla1[[#This Row],[Fecha Finalización]] &gt;=TODAY(), DATEDIF(Tabla1[[#This Row],[Fecha de nac]],TODAY(),"y"), ROUNDDOWN((Tabla1[[#This Row],[Fecha Finalización]] -Tabla1[[#This Row],[Fecha de nac]])/365,0)))</f>
        <v/>
      </c>
      <c r="O466" s="163"/>
      <c r="P466" s="34"/>
      <c r="Q466" s="67"/>
      <c r="R466" s="67"/>
      <c r="S466" s="67"/>
      <c r="T466" s="67"/>
      <c r="U466" s="234" t="str">
        <f>IF(F466="","",Tabla1[[#This Row],[Fecha Inicio grupo]]+3*7-7)</f>
        <v/>
      </c>
      <c r="V466" s="235" t="str">
        <f>IF(F466="","",EDATE(Tabla1[[#This Row],[Fecha Inicio grupo]],3))</f>
        <v/>
      </c>
      <c r="W466" s="29"/>
      <c r="X466" s="29"/>
      <c r="Y466" s="72"/>
      <c r="Z466" s="72"/>
      <c r="AA466" s="72"/>
      <c r="AB466" s="72"/>
      <c r="AC466" s="72"/>
      <c r="AD466" s="72"/>
      <c r="AE466" s="72"/>
      <c r="AF466" s="72"/>
      <c r="AG466" s="72"/>
      <c r="AH466" s="72"/>
      <c r="AI466" s="72"/>
      <c r="AJ466" s="72"/>
      <c r="AK466" s="72"/>
      <c r="AL466" s="72"/>
      <c r="AM466" s="72"/>
      <c r="AN466" s="72"/>
      <c r="AO466" s="139"/>
      <c r="AP466" s="236" t="str">
        <f>IF(F466="","",IFERROR(VLOOKUP(SUBSTITUTE(SUBSTITUTE(Tabla1[[#This Row],[Uso Sistemas]],"T","P"),"N","F"),Parámetros!$M$2:$N$17,2,0),"Completar hasta 3ra sem. para evaluar a Probacionista"))</f>
        <v/>
      </c>
      <c r="AQ466" s="39"/>
      <c r="AR466" s="39"/>
      <c r="AS466" s="39"/>
      <c r="AT466" s="28"/>
      <c r="AU466" s="55"/>
      <c r="AV466" s="55"/>
      <c r="AW466" s="55"/>
      <c r="AX466" s="238" t="str">
        <f>IF(V466="","",EOMONTH(EDATE(Tabla1[[#This Row],[Fecha Finalización]],2),0))</f>
        <v/>
      </c>
      <c r="AY466" s="39"/>
      <c r="AZ466" s="239" t="str">
        <f>IF(V466="","",EOMONTH(EDATE(Tabla1[[#This Row],[Fecha Finalización]],3),0))</f>
        <v/>
      </c>
      <c r="BA466" s="39"/>
      <c r="BB466" s="39"/>
      <c r="BC466" s="229"/>
      <c r="BD466" s="227" t="str">
        <f>IF(F466="","",Tabla1[[#This Row],[sem 01]]&amp;Tabla1[[#This Row],[sem 02]]&amp;Tabla1[[#This Row],[sem 03]])</f>
        <v/>
      </c>
      <c r="BE466" s="228" t="str">
        <f>IF(TRIM(F466)="","",$B$1&amp;"-"&amp;SUBSTITUTE(Tabla1[[#This Row],[Mes Inscrito]]," ","")&amp;"-"&amp;SUBSTITUTE(Tabla1[[#This Row],[Dia de clases Inscrito]]," ","")&amp;"-"&amp;SUBSTITUTE(Tabla1[[#This Row],[Horario Inscrito]]," ","")&amp;"-"&amp;Tabla1[[#This Row],[Fecha Inicio grupo]])</f>
        <v/>
      </c>
      <c r="BF466" s="241" t="str">
        <f>IF(F466="","",Tabla1[[#This Row],[Curso]])</f>
        <v/>
      </c>
      <c r="BG466" s="242" t="str">
        <f>+IF(TRIM(F466)="","",$B$1&amp;"-"&amp;TRIM(Tabla1[[#This Row],[Mes Inscrito]])&amp;"-"&amp;TRIM(Tabla1[[#This Row],[Dia de clases Inscrito]])&amp;"-"&amp;TRIM(Tabla1[[#This Row],[Horario Inscrito]])&amp;"-"&amp;TRIM(Tabla1[[#This Row],[Fecha Inicio grupo]])&amp;"-"&amp;TRIM(Tabla1[[#This Row],[Tipo Incrito]]))</f>
        <v/>
      </c>
      <c r="BH466" s="299" t="str">
        <f>IF(F466="","",OR(IFERROR(SEARCH("CG",Tabla1[[#This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6" s="300" t="str">
        <f>IF(F466&lt;&gt;"",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6" s="300" t="str">
        <f>IF(F466&lt;&gt;"",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6" s="300" t="str">
        <f>IF(Tabla1[[#This Row],[Fecha Inicio grupo]]="","",IFERROR(VLOOKUP(Tabla1[[#This Row],[Mes de Alta como miembro]],Parámetros!$AM$2:$AN$16,2,0),"01/01/1900"))</f>
        <v/>
      </c>
    </row>
    <row r="467" spans="1:63" ht="14.45">
      <c r="A467" s="68">
        <v>460</v>
      </c>
      <c r="B467" s="29"/>
      <c r="C467" s="34"/>
      <c r="D467" s="42"/>
      <c r="E467" s="64"/>
      <c r="F467" s="45"/>
      <c r="G467" s="45"/>
      <c r="H467" s="158"/>
      <c r="I467" s="42"/>
      <c r="J467" s="28"/>
      <c r="K467" s="69"/>
      <c r="L467" s="68"/>
      <c r="M467" s="46"/>
      <c r="N467" s="232" t="str">
        <f ca="1">IF(Tabla1[[#This Row],[Fecha de nac]]="","",IF(Tabla1[[#This Row],[Fecha Finalización]] &gt;=TODAY(), DATEDIF(Tabla1[[#This Row],[Fecha de nac]],TODAY(),"y"), ROUNDDOWN((Tabla1[[#This Row],[Fecha Finalización]] -Tabla1[[#This Row],[Fecha de nac]])/365,0)))</f>
        <v/>
      </c>
      <c r="O467" s="163"/>
      <c r="P467" s="34"/>
      <c r="Q467" s="67"/>
      <c r="R467" s="67"/>
      <c r="S467" s="67"/>
      <c r="T467" s="67"/>
      <c r="U467" s="234" t="str">
        <f>IF(F467="","",Tabla1[[#This Row],[Fecha Inicio grupo]]+3*7-7)</f>
        <v/>
      </c>
      <c r="V467" s="235" t="str">
        <f>IF(F467="","",EDATE(Tabla1[[#This Row],[Fecha Inicio grupo]],3))</f>
        <v/>
      </c>
      <c r="W467" s="29"/>
      <c r="X467" s="29"/>
      <c r="Y467" s="72"/>
      <c r="Z467" s="72"/>
      <c r="AA467" s="72"/>
      <c r="AB467" s="72"/>
      <c r="AC467" s="72"/>
      <c r="AD467" s="72"/>
      <c r="AE467" s="72"/>
      <c r="AF467" s="72"/>
      <c r="AG467" s="72"/>
      <c r="AH467" s="72"/>
      <c r="AI467" s="72"/>
      <c r="AJ467" s="72"/>
      <c r="AK467" s="72"/>
      <c r="AL467" s="72"/>
      <c r="AM467" s="72"/>
      <c r="AN467" s="72"/>
      <c r="AO467" s="139"/>
      <c r="AP467" s="236" t="str">
        <f>IF(F467="","",IFERROR(VLOOKUP(SUBSTITUTE(SUBSTITUTE(Tabla1[[#This Row],[Uso Sistemas]],"T","P"),"N","F"),Parámetros!$M$2:$N$17,2,0),"Completar hasta 3ra sem. para evaluar a Probacionista"))</f>
        <v/>
      </c>
      <c r="AQ467" s="39"/>
      <c r="AR467" s="39"/>
      <c r="AS467" s="39"/>
      <c r="AT467" s="28"/>
      <c r="AU467" s="55"/>
      <c r="AV467" s="55"/>
      <c r="AW467" s="55"/>
      <c r="AX467" s="238" t="str">
        <f>IF(V467="","",EOMONTH(EDATE(Tabla1[[#This Row],[Fecha Finalización]],2),0))</f>
        <v/>
      </c>
      <c r="AY467" s="39"/>
      <c r="AZ467" s="239" t="str">
        <f>IF(V467="","",EOMONTH(EDATE(Tabla1[[#This Row],[Fecha Finalización]],3),0))</f>
        <v/>
      </c>
      <c r="BA467" s="39"/>
      <c r="BB467" s="39"/>
      <c r="BC467" s="229"/>
      <c r="BD467" s="227" t="str">
        <f>IF(F467="","",Tabla1[[#This Row],[sem 01]]&amp;Tabla1[[#This Row],[sem 02]]&amp;Tabla1[[#This Row],[sem 03]])</f>
        <v/>
      </c>
      <c r="BE467" s="228" t="str">
        <f>IF(TRIM(F467)="","",$B$1&amp;"-"&amp;SUBSTITUTE(Tabla1[[#This Row],[Mes Inscrito]]," ","")&amp;"-"&amp;SUBSTITUTE(Tabla1[[#This Row],[Dia de clases Inscrito]]," ","")&amp;"-"&amp;SUBSTITUTE(Tabla1[[#This Row],[Horario Inscrito]]," ","")&amp;"-"&amp;Tabla1[[#This Row],[Fecha Inicio grupo]])</f>
        <v/>
      </c>
      <c r="BF467" s="241" t="str">
        <f>IF(F467="","",Tabla1[[#This Row],[Curso]])</f>
        <v/>
      </c>
      <c r="BG467" s="242" t="str">
        <f>+IF(TRIM(F467)="","",$B$1&amp;"-"&amp;TRIM(Tabla1[[#This Row],[Mes Inscrito]])&amp;"-"&amp;TRIM(Tabla1[[#This Row],[Dia de clases Inscrito]])&amp;"-"&amp;TRIM(Tabla1[[#This Row],[Horario Inscrito]])&amp;"-"&amp;TRIM(Tabla1[[#This Row],[Fecha Inicio grupo]])&amp;"-"&amp;TRIM(Tabla1[[#This Row],[Tipo Incrito]]))</f>
        <v/>
      </c>
      <c r="BH467" s="299" t="str">
        <f>IF(F467="","",OR(IFERROR(SEARCH("CG",Tabla1[[#This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7" s="300" t="str">
        <f>IF(F467&lt;&gt;"",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7" s="300" t="str">
        <f>IF(F467&lt;&gt;"",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7" s="300" t="str">
        <f>IF(Tabla1[[#This Row],[Fecha Inicio grupo]]="","",IFERROR(VLOOKUP(Tabla1[[#This Row],[Mes de Alta como miembro]],Parámetros!$AM$2:$AN$16,2,0),"01/01/1900"))</f>
        <v/>
      </c>
    </row>
    <row r="468" spans="1:63" ht="14.45">
      <c r="A468" s="68">
        <v>461</v>
      </c>
      <c r="B468" s="29"/>
      <c r="C468" s="34"/>
      <c r="D468" s="42"/>
      <c r="E468" s="64"/>
      <c r="F468" s="45"/>
      <c r="G468" s="45"/>
      <c r="H468" s="158"/>
      <c r="I468" s="42"/>
      <c r="J468" s="28"/>
      <c r="K468" s="69"/>
      <c r="L468" s="68"/>
      <c r="M468" s="46"/>
      <c r="N468" s="232" t="str">
        <f ca="1">IF(Tabla1[[#This Row],[Fecha de nac]]="","",IF(Tabla1[[#This Row],[Fecha Finalización]] &gt;=TODAY(), DATEDIF(Tabla1[[#This Row],[Fecha de nac]],TODAY(),"y"), ROUNDDOWN((Tabla1[[#This Row],[Fecha Finalización]] -Tabla1[[#This Row],[Fecha de nac]])/365,0)))</f>
        <v/>
      </c>
      <c r="O468" s="163"/>
      <c r="P468" s="34"/>
      <c r="Q468" s="67"/>
      <c r="R468" s="67"/>
      <c r="S468" s="67"/>
      <c r="T468" s="67"/>
      <c r="U468" s="234" t="str">
        <f>IF(F468="","",Tabla1[[#This Row],[Fecha Inicio grupo]]+3*7-7)</f>
        <v/>
      </c>
      <c r="V468" s="235" t="str">
        <f>IF(F468="","",EDATE(Tabla1[[#This Row],[Fecha Inicio grupo]],3))</f>
        <v/>
      </c>
      <c r="W468" s="29"/>
      <c r="X468" s="29"/>
      <c r="Y468" s="72"/>
      <c r="Z468" s="72"/>
      <c r="AA468" s="72"/>
      <c r="AB468" s="72"/>
      <c r="AC468" s="72"/>
      <c r="AD468" s="72"/>
      <c r="AE468" s="72"/>
      <c r="AF468" s="72"/>
      <c r="AG468" s="72"/>
      <c r="AH468" s="72"/>
      <c r="AI468" s="72"/>
      <c r="AJ468" s="72"/>
      <c r="AK468" s="72"/>
      <c r="AL468" s="72"/>
      <c r="AM468" s="72"/>
      <c r="AN468" s="72"/>
      <c r="AO468" s="139"/>
      <c r="AP468" s="236" t="str">
        <f>IF(F468="","",IFERROR(VLOOKUP(SUBSTITUTE(SUBSTITUTE(Tabla1[[#This Row],[Uso Sistemas]],"T","P"),"N","F"),Parámetros!$M$2:$N$17,2,0),"Completar hasta 3ra sem. para evaluar a Probacionista"))</f>
        <v/>
      </c>
      <c r="AQ468" s="39"/>
      <c r="AR468" s="39"/>
      <c r="AS468" s="39"/>
      <c r="AT468" s="28"/>
      <c r="AU468" s="55"/>
      <c r="AV468" s="55"/>
      <c r="AW468" s="55"/>
      <c r="AX468" s="238" t="str">
        <f>IF(V468="","",EOMONTH(EDATE(Tabla1[[#This Row],[Fecha Finalización]],2),0))</f>
        <v/>
      </c>
      <c r="AY468" s="39"/>
      <c r="AZ468" s="239" t="str">
        <f>IF(V468="","",EOMONTH(EDATE(Tabla1[[#This Row],[Fecha Finalización]],3),0))</f>
        <v/>
      </c>
      <c r="BA468" s="39"/>
      <c r="BB468" s="39"/>
      <c r="BC468" s="229"/>
      <c r="BD468" s="227" t="str">
        <f>IF(F468="","",Tabla1[[#This Row],[sem 01]]&amp;Tabla1[[#This Row],[sem 02]]&amp;Tabla1[[#This Row],[sem 03]])</f>
        <v/>
      </c>
      <c r="BE468" s="228" t="str">
        <f>IF(TRIM(F468)="","",$B$1&amp;"-"&amp;SUBSTITUTE(Tabla1[[#This Row],[Mes Inscrito]]," ","")&amp;"-"&amp;SUBSTITUTE(Tabla1[[#This Row],[Dia de clases Inscrito]]," ","")&amp;"-"&amp;SUBSTITUTE(Tabla1[[#This Row],[Horario Inscrito]]," ","")&amp;"-"&amp;Tabla1[[#This Row],[Fecha Inicio grupo]])</f>
        <v/>
      </c>
      <c r="BF468" s="241" t="str">
        <f>IF(F468="","",Tabla1[[#This Row],[Curso]])</f>
        <v/>
      </c>
      <c r="BG468" s="242" t="str">
        <f>+IF(TRIM(F468)="","",$B$1&amp;"-"&amp;TRIM(Tabla1[[#This Row],[Mes Inscrito]])&amp;"-"&amp;TRIM(Tabla1[[#This Row],[Dia de clases Inscrito]])&amp;"-"&amp;TRIM(Tabla1[[#This Row],[Horario Inscrito]])&amp;"-"&amp;TRIM(Tabla1[[#This Row],[Fecha Inicio grupo]])&amp;"-"&amp;TRIM(Tabla1[[#This Row],[Tipo Incrito]]))</f>
        <v/>
      </c>
      <c r="BH468" s="299" t="str">
        <f>IF(F468="","",OR(IFERROR(SEARCH("CG",Tabla1[[#This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8" s="300" t="str">
        <f>IF(F468&lt;&gt;"",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8" s="300" t="str">
        <f>IF(F468&lt;&gt;"",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8" s="300" t="str">
        <f>IF(Tabla1[[#This Row],[Fecha Inicio grupo]]="","",IFERROR(VLOOKUP(Tabla1[[#This Row],[Mes de Alta como miembro]],Parámetros!$AM$2:$AN$16,2,0),"01/01/1900"))</f>
        <v/>
      </c>
    </row>
    <row r="469" spans="1:63" ht="14.45">
      <c r="A469" s="68">
        <v>462</v>
      </c>
      <c r="B469" s="29"/>
      <c r="C469" s="34"/>
      <c r="D469" s="42"/>
      <c r="E469" s="64"/>
      <c r="F469" s="45"/>
      <c r="G469" s="45"/>
      <c r="H469" s="158"/>
      <c r="I469" s="42"/>
      <c r="J469" s="28"/>
      <c r="K469" s="69"/>
      <c r="L469" s="68"/>
      <c r="M469" s="46"/>
      <c r="N469" s="232" t="str">
        <f ca="1">IF(Tabla1[[#This Row],[Fecha de nac]]="","",IF(Tabla1[[#This Row],[Fecha Finalización]] &gt;=TODAY(), DATEDIF(Tabla1[[#This Row],[Fecha de nac]],TODAY(),"y"), ROUNDDOWN((Tabla1[[#This Row],[Fecha Finalización]] -Tabla1[[#This Row],[Fecha de nac]])/365,0)))</f>
        <v/>
      </c>
      <c r="O469" s="163"/>
      <c r="P469" s="34"/>
      <c r="Q469" s="67"/>
      <c r="R469" s="67"/>
      <c r="S469" s="67"/>
      <c r="T469" s="67"/>
      <c r="U469" s="234" t="str">
        <f>IF(F469="","",Tabla1[[#This Row],[Fecha Inicio grupo]]+3*7-7)</f>
        <v/>
      </c>
      <c r="V469" s="235" t="str">
        <f>IF(F469="","",EDATE(Tabla1[[#This Row],[Fecha Inicio grupo]],3))</f>
        <v/>
      </c>
      <c r="W469" s="29"/>
      <c r="X469" s="29"/>
      <c r="Y469" s="72"/>
      <c r="Z469" s="72"/>
      <c r="AA469" s="72"/>
      <c r="AB469" s="72"/>
      <c r="AC469" s="72"/>
      <c r="AD469" s="72"/>
      <c r="AE469" s="72"/>
      <c r="AF469" s="72"/>
      <c r="AG469" s="72"/>
      <c r="AH469" s="72"/>
      <c r="AI469" s="72"/>
      <c r="AJ469" s="72"/>
      <c r="AK469" s="72"/>
      <c r="AL469" s="72"/>
      <c r="AM469" s="72"/>
      <c r="AN469" s="72"/>
      <c r="AO469" s="139"/>
      <c r="AP469" s="236" t="str">
        <f>IF(F469="","",IFERROR(VLOOKUP(SUBSTITUTE(SUBSTITUTE(Tabla1[[#This Row],[Uso Sistemas]],"T","P"),"N","F"),Parámetros!$M$2:$N$17,2,0),"Completar hasta 3ra sem. para evaluar a Probacionista"))</f>
        <v/>
      </c>
      <c r="AQ469" s="39"/>
      <c r="AR469" s="39"/>
      <c r="AS469" s="39"/>
      <c r="AT469" s="28"/>
      <c r="AU469" s="55"/>
      <c r="AV469" s="55"/>
      <c r="AW469" s="55"/>
      <c r="AX469" s="238" t="str">
        <f>IF(V469="","",EOMONTH(EDATE(Tabla1[[#This Row],[Fecha Finalización]],2),0))</f>
        <v/>
      </c>
      <c r="AY469" s="39"/>
      <c r="AZ469" s="239" t="str">
        <f>IF(V469="","",EOMONTH(EDATE(Tabla1[[#This Row],[Fecha Finalización]],3),0))</f>
        <v/>
      </c>
      <c r="BA469" s="39"/>
      <c r="BB469" s="39"/>
      <c r="BC469" s="229"/>
      <c r="BD469" s="227" t="str">
        <f>IF(F469="","",Tabla1[[#This Row],[sem 01]]&amp;Tabla1[[#This Row],[sem 02]]&amp;Tabla1[[#This Row],[sem 03]])</f>
        <v/>
      </c>
      <c r="BE469" s="228" t="str">
        <f>IF(TRIM(F469)="","",$B$1&amp;"-"&amp;SUBSTITUTE(Tabla1[[#This Row],[Mes Inscrito]]," ","")&amp;"-"&amp;SUBSTITUTE(Tabla1[[#This Row],[Dia de clases Inscrito]]," ","")&amp;"-"&amp;SUBSTITUTE(Tabla1[[#This Row],[Horario Inscrito]]," ","")&amp;"-"&amp;Tabla1[[#This Row],[Fecha Inicio grupo]])</f>
        <v/>
      </c>
      <c r="BF469" s="241" t="str">
        <f>IF(F469="","",Tabla1[[#This Row],[Curso]])</f>
        <v/>
      </c>
      <c r="BG469" s="242" t="str">
        <f>+IF(TRIM(F469)="","",$B$1&amp;"-"&amp;TRIM(Tabla1[[#This Row],[Mes Inscrito]])&amp;"-"&amp;TRIM(Tabla1[[#This Row],[Dia de clases Inscrito]])&amp;"-"&amp;TRIM(Tabla1[[#This Row],[Horario Inscrito]])&amp;"-"&amp;TRIM(Tabla1[[#This Row],[Fecha Inicio grupo]])&amp;"-"&amp;TRIM(Tabla1[[#This Row],[Tipo Incrito]]))</f>
        <v/>
      </c>
      <c r="BH469" s="299" t="str">
        <f>IF(F469="","",OR(IFERROR(SEARCH("CG",Tabla1[[#This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9" s="300" t="str">
        <f>IF(F469&lt;&gt;"",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9" s="300" t="str">
        <f>IF(F469&lt;&gt;"",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9" s="300" t="str">
        <f>IF(Tabla1[[#This Row],[Fecha Inicio grupo]]="","",IFERROR(VLOOKUP(Tabla1[[#This Row],[Mes de Alta como miembro]],Parámetros!$AM$2:$AN$16,2,0),"01/01/1900"))</f>
        <v/>
      </c>
    </row>
    <row r="470" spans="1:63" ht="14.45">
      <c r="A470" s="68">
        <v>463</v>
      </c>
      <c r="B470" s="29"/>
      <c r="C470" s="34"/>
      <c r="D470" s="42"/>
      <c r="E470" s="64"/>
      <c r="F470" s="45"/>
      <c r="G470" s="45"/>
      <c r="H470" s="158"/>
      <c r="I470" s="42"/>
      <c r="J470" s="28"/>
      <c r="K470" s="69"/>
      <c r="L470" s="68"/>
      <c r="M470" s="46"/>
      <c r="N470" s="232" t="str">
        <f ca="1">IF(Tabla1[[#This Row],[Fecha de nac]]="","",IF(Tabla1[[#This Row],[Fecha Finalización]] &gt;=TODAY(), DATEDIF(Tabla1[[#This Row],[Fecha de nac]],TODAY(),"y"), ROUNDDOWN((Tabla1[[#This Row],[Fecha Finalización]] -Tabla1[[#This Row],[Fecha de nac]])/365,0)))</f>
        <v/>
      </c>
      <c r="O470" s="163"/>
      <c r="P470" s="34"/>
      <c r="Q470" s="67"/>
      <c r="R470" s="67"/>
      <c r="S470" s="67"/>
      <c r="T470" s="67"/>
      <c r="U470" s="234" t="str">
        <f>IF(F470="","",Tabla1[[#This Row],[Fecha Inicio grupo]]+3*7-7)</f>
        <v/>
      </c>
      <c r="V470" s="235" t="str">
        <f>IF(F470="","",EDATE(Tabla1[[#This Row],[Fecha Inicio grupo]],3))</f>
        <v/>
      </c>
      <c r="W470" s="29"/>
      <c r="X470" s="29"/>
      <c r="Y470" s="72"/>
      <c r="Z470" s="72"/>
      <c r="AA470" s="72"/>
      <c r="AB470" s="72"/>
      <c r="AC470" s="72"/>
      <c r="AD470" s="72"/>
      <c r="AE470" s="72"/>
      <c r="AF470" s="72"/>
      <c r="AG470" s="72"/>
      <c r="AH470" s="72"/>
      <c r="AI470" s="72"/>
      <c r="AJ470" s="72"/>
      <c r="AK470" s="72"/>
      <c r="AL470" s="72"/>
      <c r="AM470" s="72"/>
      <c r="AN470" s="72"/>
      <c r="AO470" s="139"/>
      <c r="AP470" s="236" t="str">
        <f>IF(F470="","",IFERROR(VLOOKUP(SUBSTITUTE(SUBSTITUTE(Tabla1[[#This Row],[Uso Sistemas]],"T","P"),"N","F"),Parámetros!$M$2:$N$17,2,0),"Completar hasta 3ra sem. para evaluar a Probacionista"))</f>
        <v/>
      </c>
      <c r="AQ470" s="39"/>
      <c r="AR470" s="39"/>
      <c r="AS470" s="39"/>
      <c r="AT470" s="28"/>
      <c r="AU470" s="55"/>
      <c r="AV470" s="55"/>
      <c r="AW470" s="55"/>
      <c r="AX470" s="238" t="str">
        <f>IF(V470="","",EOMONTH(EDATE(Tabla1[[#This Row],[Fecha Finalización]],2),0))</f>
        <v/>
      </c>
      <c r="AY470" s="39"/>
      <c r="AZ470" s="239" t="str">
        <f>IF(V470="","",EOMONTH(EDATE(Tabla1[[#This Row],[Fecha Finalización]],3),0))</f>
        <v/>
      </c>
      <c r="BA470" s="39"/>
      <c r="BB470" s="39"/>
      <c r="BC470" s="229"/>
      <c r="BD470" s="227" t="str">
        <f>IF(F470="","",Tabla1[[#This Row],[sem 01]]&amp;Tabla1[[#This Row],[sem 02]]&amp;Tabla1[[#This Row],[sem 03]])</f>
        <v/>
      </c>
      <c r="BE470" s="228" t="str">
        <f>IF(TRIM(F470)="","",$B$1&amp;"-"&amp;SUBSTITUTE(Tabla1[[#This Row],[Mes Inscrito]]," ","")&amp;"-"&amp;SUBSTITUTE(Tabla1[[#This Row],[Dia de clases Inscrito]]," ","")&amp;"-"&amp;SUBSTITUTE(Tabla1[[#This Row],[Horario Inscrito]]," ","")&amp;"-"&amp;Tabla1[[#This Row],[Fecha Inicio grupo]])</f>
        <v/>
      </c>
      <c r="BF470" s="241" t="str">
        <f>IF(F470="","",Tabla1[[#This Row],[Curso]])</f>
        <v/>
      </c>
      <c r="BG470" s="242" t="str">
        <f>+IF(TRIM(F470)="","",$B$1&amp;"-"&amp;TRIM(Tabla1[[#This Row],[Mes Inscrito]])&amp;"-"&amp;TRIM(Tabla1[[#This Row],[Dia de clases Inscrito]])&amp;"-"&amp;TRIM(Tabla1[[#This Row],[Horario Inscrito]])&amp;"-"&amp;TRIM(Tabla1[[#This Row],[Fecha Inicio grupo]])&amp;"-"&amp;TRIM(Tabla1[[#This Row],[Tipo Incrito]]))</f>
        <v/>
      </c>
      <c r="BH470" s="299" t="str">
        <f>IF(F470="","",OR(IFERROR(SEARCH("CG",Tabla1[[#This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0" s="300" t="str">
        <f>IF(F470&lt;&gt;"",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0" s="300" t="str">
        <f>IF(F470&lt;&gt;"",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0" s="300" t="str">
        <f>IF(Tabla1[[#This Row],[Fecha Inicio grupo]]="","",IFERROR(VLOOKUP(Tabla1[[#This Row],[Mes de Alta como miembro]],Parámetros!$AM$2:$AN$16,2,0),"01/01/1900"))</f>
        <v/>
      </c>
    </row>
    <row r="471" spans="1:63" ht="14.45">
      <c r="A471" s="68">
        <v>464</v>
      </c>
      <c r="B471" s="29"/>
      <c r="C471" s="34"/>
      <c r="D471" s="42"/>
      <c r="E471" s="64"/>
      <c r="F471" s="45"/>
      <c r="G471" s="45"/>
      <c r="H471" s="158"/>
      <c r="I471" s="42"/>
      <c r="J471" s="28"/>
      <c r="K471" s="69"/>
      <c r="L471" s="68"/>
      <c r="M471" s="46"/>
      <c r="N471" s="232" t="str">
        <f ca="1">IF(Tabla1[[#This Row],[Fecha de nac]]="","",IF(Tabla1[[#This Row],[Fecha Finalización]] &gt;=TODAY(), DATEDIF(Tabla1[[#This Row],[Fecha de nac]],TODAY(),"y"), ROUNDDOWN((Tabla1[[#This Row],[Fecha Finalización]] -Tabla1[[#This Row],[Fecha de nac]])/365,0)))</f>
        <v/>
      </c>
      <c r="O471" s="163"/>
      <c r="P471" s="34"/>
      <c r="Q471" s="67"/>
      <c r="R471" s="67"/>
      <c r="S471" s="67"/>
      <c r="T471" s="67"/>
      <c r="U471" s="234" t="str">
        <f>IF(F471="","",Tabla1[[#This Row],[Fecha Inicio grupo]]+3*7-7)</f>
        <v/>
      </c>
      <c r="V471" s="235" t="str">
        <f>IF(F471="","",EDATE(Tabla1[[#This Row],[Fecha Inicio grupo]],3))</f>
        <v/>
      </c>
      <c r="W471" s="29"/>
      <c r="X471" s="29"/>
      <c r="Y471" s="72"/>
      <c r="Z471" s="72"/>
      <c r="AA471" s="72"/>
      <c r="AB471" s="72"/>
      <c r="AC471" s="72"/>
      <c r="AD471" s="72"/>
      <c r="AE471" s="72"/>
      <c r="AF471" s="72"/>
      <c r="AG471" s="72"/>
      <c r="AH471" s="72"/>
      <c r="AI471" s="72"/>
      <c r="AJ471" s="72"/>
      <c r="AK471" s="72"/>
      <c r="AL471" s="72"/>
      <c r="AM471" s="72"/>
      <c r="AN471" s="72"/>
      <c r="AO471" s="139"/>
      <c r="AP471" s="236" t="str">
        <f>IF(F471="","",IFERROR(VLOOKUP(SUBSTITUTE(SUBSTITUTE(Tabla1[[#This Row],[Uso Sistemas]],"T","P"),"N","F"),Parámetros!$M$2:$N$17,2,0),"Completar hasta 3ra sem. para evaluar a Probacionista"))</f>
        <v/>
      </c>
      <c r="AQ471" s="39"/>
      <c r="AR471" s="39"/>
      <c r="AS471" s="39"/>
      <c r="AT471" s="28"/>
      <c r="AU471" s="55"/>
      <c r="AV471" s="55"/>
      <c r="AW471" s="55"/>
      <c r="AX471" s="238" t="str">
        <f>IF(V471="","",EOMONTH(EDATE(Tabla1[[#This Row],[Fecha Finalización]],2),0))</f>
        <v/>
      </c>
      <c r="AY471" s="39"/>
      <c r="AZ471" s="239" t="str">
        <f>IF(V471="","",EOMONTH(EDATE(Tabla1[[#This Row],[Fecha Finalización]],3),0))</f>
        <v/>
      </c>
      <c r="BA471" s="39"/>
      <c r="BB471" s="39"/>
      <c r="BC471" s="229"/>
      <c r="BD471" s="227" t="str">
        <f>IF(F471="","",Tabla1[[#This Row],[sem 01]]&amp;Tabla1[[#This Row],[sem 02]]&amp;Tabla1[[#This Row],[sem 03]])</f>
        <v/>
      </c>
      <c r="BE471" s="228" t="str">
        <f>IF(TRIM(F471)="","",$B$1&amp;"-"&amp;SUBSTITUTE(Tabla1[[#This Row],[Mes Inscrito]]," ","")&amp;"-"&amp;SUBSTITUTE(Tabla1[[#This Row],[Dia de clases Inscrito]]," ","")&amp;"-"&amp;SUBSTITUTE(Tabla1[[#This Row],[Horario Inscrito]]," ","")&amp;"-"&amp;Tabla1[[#This Row],[Fecha Inicio grupo]])</f>
        <v/>
      </c>
      <c r="BF471" s="241" t="str">
        <f>IF(F471="","",Tabla1[[#This Row],[Curso]])</f>
        <v/>
      </c>
      <c r="BG471" s="242" t="str">
        <f>+IF(TRIM(F471)="","",$B$1&amp;"-"&amp;TRIM(Tabla1[[#This Row],[Mes Inscrito]])&amp;"-"&amp;TRIM(Tabla1[[#This Row],[Dia de clases Inscrito]])&amp;"-"&amp;TRIM(Tabla1[[#This Row],[Horario Inscrito]])&amp;"-"&amp;TRIM(Tabla1[[#This Row],[Fecha Inicio grupo]])&amp;"-"&amp;TRIM(Tabla1[[#This Row],[Tipo Incrito]]))</f>
        <v/>
      </c>
      <c r="BH471" s="299" t="str">
        <f>IF(F471="","",OR(IFERROR(SEARCH("CG",Tabla1[[#This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1" s="300" t="str">
        <f>IF(F471&lt;&gt;"",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1" s="300" t="str">
        <f>IF(F471&lt;&gt;"",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1" s="300" t="str">
        <f>IF(Tabla1[[#This Row],[Fecha Inicio grupo]]="","",IFERROR(VLOOKUP(Tabla1[[#This Row],[Mes de Alta como miembro]],Parámetros!$AM$2:$AN$16,2,0),"01/01/1900"))</f>
        <v/>
      </c>
    </row>
    <row r="472" spans="1:63" ht="14.45">
      <c r="A472" s="68">
        <v>465</v>
      </c>
      <c r="B472" s="29"/>
      <c r="C472" s="34"/>
      <c r="D472" s="42"/>
      <c r="E472" s="64"/>
      <c r="F472" s="45"/>
      <c r="G472" s="45"/>
      <c r="H472" s="158"/>
      <c r="I472" s="42"/>
      <c r="J472" s="28"/>
      <c r="K472" s="69"/>
      <c r="L472" s="68"/>
      <c r="M472" s="46"/>
      <c r="N472" s="232" t="str">
        <f ca="1">IF(Tabla1[[#This Row],[Fecha de nac]]="","",IF(Tabla1[[#This Row],[Fecha Finalización]] &gt;=TODAY(), DATEDIF(Tabla1[[#This Row],[Fecha de nac]],TODAY(),"y"), ROUNDDOWN((Tabla1[[#This Row],[Fecha Finalización]] -Tabla1[[#This Row],[Fecha de nac]])/365,0)))</f>
        <v/>
      </c>
      <c r="O472" s="163"/>
      <c r="P472" s="34"/>
      <c r="Q472" s="67"/>
      <c r="R472" s="67"/>
      <c r="S472" s="67"/>
      <c r="T472" s="67"/>
      <c r="U472" s="234" t="str">
        <f>IF(F472="","",Tabla1[[#This Row],[Fecha Inicio grupo]]+3*7-7)</f>
        <v/>
      </c>
      <c r="V472" s="235" t="str">
        <f>IF(F472="","",EDATE(Tabla1[[#This Row],[Fecha Inicio grupo]],3))</f>
        <v/>
      </c>
      <c r="W472" s="29"/>
      <c r="X472" s="29"/>
      <c r="Y472" s="72"/>
      <c r="Z472" s="72"/>
      <c r="AA472" s="72"/>
      <c r="AB472" s="72"/>
      <c r="AC472" s="72"/>
      <c r="AD472" s="72"/>
      <c r="AE472" s="72"/>
      <c r="AF472" s="72"/>
      <c r="AG472" s="72"/>
      <c r="AH472" s="72"/>
      <c r="AI472" s="72"/>
      <c r="AJ472" s="72"/>
      <c r="AK472" s="72"/>
      <c r="AL472" s="72"/>
      <c r="AM472" s="72"/>
      <c r="AN472" s="72"/>
      <c r="AO472" s="139"/>
      <c r="AP472" s="236" t="str">
        <f>IF(F472="","",IFERROR(VLOOKUP(SUBSTITUTE(SUBSTITUTE(Tabla1[[#This Row],[Uso Sistemas]],"T","P"),"N","F"),Parámetros!$M$2:$N$17,2,0),"Completar hasta 3ra sem. para evaluar a Probacionista"))</f>
        <v/>
      </c>
      <c r="AQ472" s="39"/>
      <c r="AR472" s="39"/>
      <c r="AS472" s="39"/>
      <c r="AT472" s="28"/>
      <c r="AU472" s="55"/>
      <c r="AV472" s="55"/>
      <c r="AW472" s="55"/>
      <c r="AX472" s="238" t="str">
        <f>IF(V472="","",EOMONTH(EDATE(Tabla1[[#This Row],[Fecha Finalización]],2),0))</f>
        <v/>
      </c>
      <c r="AY472" s="39"/>
      <c r="AZ472" s="239" t="str">
        <f>IF(V472="","",EOMONTH(EDATE(Tabla1[[#This Row],[Fecha Finalización]],3),0))</f>
        <v/>
      </c>
      <c r="BA472" s="39"/>
      <c r="BB472" s="39"/>
      <c r="BC472" s="229"/>
      <c r="BD472" s="227" t="str">
        <f>IF(F472="","",Tabla1[[#This Row],[sem 01]]&amp;Tabla1[[#This Row],[sem 02]]&amp;Tabla1[[#This Row],[sem 03]])</f>
        <v/>
      </c>
      <c r="BE472" s="228" t="str">
        <f>IF(TRIM(F472)="","",$B$1&amp;"-"&amp;SUBSTITUTE(Tabla1[[#This Row],[Mes Inscrito]]," ","")&amp;"-"&amp;SUBSTITUTE(Tabla1[[#This Row],[Dia de clases Inscrito]]," ","")&amp;"-"&amp;SUBSTITUTE(Tabla1[[#This Row],[Horario Inscrito]]," ","")&amp;"-"&amp;Tabla1[[#This Row],[Fecha Inicio grupo]])</f>
        <v/>
      </c>
      <c r="BF472" s="241" t="str">
        <f>IF(F472="","",Tabla1[[#This Row],[Curso]])</f>
        <v/>
      </c>
      <c r="BG472" s="242" t="str">
        <f>+IF(TRIM(F472)="","",$B$1&amp;"-"&amp;TRIM(Tabla1[[#This Row],[Mes Inscrito]])&amp;"-"&amp;TRIM(Tabla1[[#This Row],[Dia de clases Inscrito]])&amp;"-"&amp;TRIM(Tabla1[[#This Row],[Horario Inscrito]])&amp;"-"&amp;TRIM(Tabla1[[#This Row],[Fecha Inicio grupo]])&amp;"-"&amp;TRIM(Tabla1[[#This Row],[Tipo Incrito]]))</f>
        <v/>
      </c>
      <c r="BH472" s="299" t="str">
        <f>IF(F472="","",OR(IFERROR(SEARCH("CG",Tabla1[[#This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2" s="300" t="str">
        <f>IF(F472&lt;&gt;"",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2" s="300" t="str">
        <f>IF(F472&lt;&gt;"",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2" s="300" t="str">
        <f>IF(Tabla1[[#This Row],[Fecha Inicio grupo]]="","",IFERROR(VLOOKUP(Tabla1[[#This Row],[Mes de Alta como miembro]],Parámetros!$AM$2:$AN$16,2,0),"01/01/1900"))</f>
        <v/>
      </c>
    </row>
    <row r="473" spans="1:63" ht="14.45">
      <c r="A473" s="68">
        <v>466</v>
      </c>
      <c r="B473" s="29"/>
      <c r="C473" s="34"/>
      <c r="D473" s="42"/>
      <c r="E473" s="64"/>
      <c r="F473" s="45"/>
      <c r="G473" s="45"/>
      <c r="H473" s="158"/>
      <c r="I473" s="42"/>
      <c r="J473" s="28"/>
      <c r="K473" s="69"/>
      <c r="L473" s="68"/>
      <c r="M473" s="46"/>
      <c r="N473" s="232" t="str">
        <f ca="1">IF(Tabla1[[#This Row],[Fecha de nac]]="","",IF(Tabla1[[#This Row],[Fecha Finalización]] &gt;=TODAY(), DATEDIF(Tabla1[[#This Row],[Fecha de nac]],TODAY(),"y"), ROUNDDOWN((Tabla1[[#This Row],[Fecha Finalización]] -Tabla1[[#This Row],[Fecha de nac]])/365,0)))</f>
        <v/>
      </c>
      <c r="O473" s="163"/>
      <c r="P473" s="34"/>
      <c r="Q473" s="67"/>
      <c r="R473" s="67"/>
      <c r="S473" s="67"/>
      <c r="T473" s="67"/>
      <c r="U473" s="234" t="str">
        <f>IF(F473="","",Tabla1[[#This Row],[Fecha Inicio grupo]]+3*7-7)</f>
        <v/>
      </c>
      <c r="V473" s="235" t="str">
        <f>IF(F473="","",EDATE(Tabla1[[#This Row],[Fecha Inicio grupo]],3))</f>
        <v/>
      </c>
      <c r="W473" s="29"/>
      <c r="X473" s="29"/>
      <c r="Y473" s="72"/>
      <c r="Z473" s="72"/>
      <c r="AA473" s="72"/>
      <c r="AB473" s="72"/>
      <c r="AC473" s="72"/>
      <c r="AD473" s="72"/>
      <c r="AE473" s="72"/>
      <c r="AF473" s="72"/>
      <c r="AG473" s="72"/>
      <c r="AH473" s="72"/>
      <c r="AI473" s="72"/>
      <c r="AJ473" s="72"/>
      <c r="AK473" s="72"/>
      <c r="AL473" s="72"/>
      <c r="AM473" s="72"/>
      <c r="AN473" s="72"/>
      <c r="AO473" s="139"/>
      <c r="AP473" s="236" t="str">
        <f>IF(F473="","",IFERROR(VLOOKUP(SUBSTITUTE(SUBSTITUTE(Tabla1[[#This Row],[Uso Sistemas]],"T","P"),"N","F"),Parámetros!$M$2:$N$17,2,0),"Completar hasta 3ra sem. para evaluar a Probacionista"))</f>
        <v/>
      </c>
      <c r="AQ473" s="39"/>
      <c r="AR473" s="39"/>
      <c r="AS473" s="39"/>
      <c r="AT473" s="28"/>
      <c r="AU473" s="55"/>
      <c r="AV473" s="55"/>
      <c r="AW473" s="55"/>
      <c r="AX473" s="238" t="str">
        <f>IF(V473="","",EOMONTH(EDATE(Tabla1[[#This Row],[Fecha Finalización]],2),0))</f>
        <v/>
      </c>
      <c r="AY473" s="39"/>
      <c r="AZ473" s="239" t="str">
        <f>IF(V473="","",EOMONTH(EDATE(Tabla1[[#This Row],[Fecha Finalización]],3),0))</f>
        <v/>
      </c>
      <c r="BA473" s="39"/>
      <c r="BB473" s="39"/>
      <c r="BC473" s="229"/>
      <c r="BD473" s="227" t="str">
        <f>IF(F473="","",Tabla1[[#This Row],[sem 01]]&amp;Tabla1[[#This Row],[sem 02]]&amp;Tabla1[[#This Row],[sem 03]])</f>
        <v/>
      </c>
      <c r="BE473" s="228" t="str">
        <f>IF(TRIM(F473)="","",$B$1&amp;"-"&amp;SUBSTITUTE(Tabla1[[#This Row],[Mes Inscrito]]," ","")&amp;"-"&amp;SUBSTITUTE(Tabla1[[#This Row],[Dia de clases Inscrito]]," ","")&amp;"-"&amp;SUBSTITUTE(Tabla1[[#This Row],[Horario Inscrito]]," ","")&amp;"-"&amp;Tabla1[[#This Row],[Fecha Inicio grupo]])</f>
        <v/>
      </c>
      <c r="BF473" s="241" t="str">
        <f>IF(F473="","",Tabla1[[#This Row],[Curso]])</f>
        <v/>
      </c>
      <c r="BG473" s="242" t="str">
        <f>+IF(TRIM(F473)="","",$B$1&amp;"-"&amp;TRIM(Tabla1[[#This Row],[Mes Inscrito]])&amp;"-"&amp;TRIM(Tabla1[[#This Row],[Dia de clases Inscrito]])&amp;"-"&amp;TRIM(Tabla1[[#This Row],[Horario Inscrito]])&amp;"-"&amp;TRIM(Tabla1[[#This Row],[Fecha Inicio grupo]])&amp;"-"&amp;TRIM(Tabla1[[#This Row],[Tipo Incrito]]))</f>
        <v/>
      </c>
      <c r="BH473" s="299" t="str">
        <f>IF(F473="","",OR(IFERROR(SEARCH("CG",Tabla1[[#This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3" s="300" t="str">
        <f>IF(F473&lt;&gt;"",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3" s="300" t="str">
        <f>IF(F473&lt;&gt;"",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3" s="300" t="str">
        <f>IF(Tabla1[[#This Row],[Fecha Inicio grupo]]="","",IFERROR(VLOOKUP(Tabla1[[#This Row],[Mes de Alta como miembro]],Parámetros!$AM$2:$AN$16,2,0),"01/01/1900"))</f>
        <v/>
      </c>
    </row>
    <row r="474" spans="1:63" ht="14.45">
      <c r="A474" s="68">
        <v>467</v>
      </c>
      <c r="B474" s="29"/>
      <c r="C474" s="34"/>
      <c r="D474" s="42"/>
      <c r="E474" s="64"/>
      <c r="F474" s="45"/>
      <c r="G474" s="45"/>
      <c r="H474" s="158"/>
      <c r="I474" s="42"/>
      <c r="J474" s="28"/>
      <c r="K474" s="69"/>
      <c r="L474" s="68"/>
      <c r="M474" s="46"/>
      <c r="N474" s="232" t="str">
        <f ca="1">IF(Tabla1[[#This Row],[Fecha de nac]]="","",IF(Tabla1[[#This Row],[Fecha Finalización]] &gt;=TODAY(), DATEDIF(Tabla1[[#This Row],[Fecha de nac]],TODAY(),"y"), ROUNDDOWN((Tabla1[[#This Row],[Fecha Finalización]] -Tabla1[[#This Row],[Fecha de nac]])/365,0)))</f>
        <v/>
      </c>
      <c r="O474" s="163"/>
      <c r="P474" s="34"/>
      <c r="Q474" s="67"/>
      <c r="R474" s="67"/>
      <c r="S474" s="67"/>
      <c r="T474" s="67"/>
      <c r="U474" s="234" t="str">
        <f>IF(F474="","",Tabla1[[#This Row],[Fecha Inicio grupo]]+3*7-7)</f>
        <v/>
      </c>
      <c r="V474" s="235" t="str">
        <f>IF(F474="","",EDATE(Tabla1[[#This Row],[Fecha Inicio grupo]],3))</f>
        <v/>
      </c>
      <c r="W474" s="29"/>
      <c r="X474" s="29"/>
      <c r="Y474" s="72"/>
      <c r="Z474" s="72"/>
      <c r="AA474" s="72"/>
      <c r="AB474" s="72"/>
      <c r="AC474" s="72"/>
      <c r="AD474" s="72"/>
      <c r="AE474" s="72"/>
      <c r="AF474" s="72"/>
      <c r="AG474" s="72"/>
      <c r="AH474" s="72"/>
      <c r="AI474" s="72"/>
      <c r="AJ474" s="72"/>
      <c r="AK474" s="72"/>
      <c r="AL474" s="72"/>
      <c r="AM474" s="72"/>
      <c r="AN474" s="72"/>
      <c r="AO474" s="139"/>
      <c r="AP474" s="236" t="str">
        <f>IF(F474="","",IFERROR(VLOOKUP(SUBSTITUTE(SUBSTITUTE(Tabla1[[#This Row],[Uso Sistemas]],"T","P"),"N","F"),Parámetros!$M$2:$N$17,2,0),"Completar hasta 3ra sem. para evaluar a Probacionista"))</f>
        <v/>
      </c>
      <c r="AQ474" s="39"/>
      <c r="AR474" s="39"/>
      <c r="AS474" s="39"/>
      <c r="AT474" s="28"/>
      <c r="AU474" s="55"/>
      <c r="AV474" s="55"/>
      <c r="AW474" s="55"/>
      <c r="AX474" s="238" t="str">
        <f>IF(V474="","",EOMONTH(EDATE(Tabla1[[#This Row],[Fecha Finalización]],2),0))</f>
        <v/>
      </c>
      <c r="AY474" s="39"/>
      <c r="AZ474" s="239" t="str">
        <f>IF(V474="","",EOMONTH(EDATE(Tabla1[[#This Row],[Fecha Finalización]],3),0))</f>
        <v/>
      </c>
      <c r="BA474" s="39"/>
      <c r="BB474" s="39"/>
      <c r="BC474" s="229"/>
      <c r="BD474" s="227" t="str">
        <f>IF(F474="","",Tabla1[[#This Row],[sem 01]]&amp;Tabla1[[#This Row],[sem 02]]&amp;Tabla1[[#This Row],[sem 03]])</f>
        <v/>
      </c>
      <c r="BE474" s="228" t="str">
        <f>IF(TRIM(F474)="","",$B$1&amp;"-"&amp;SUBSTITUTE(Tabla1[[#This Row],[Mes Inscrito]]," ","")&amp;"-"&amp;SUBSTITUTE(Tabla1[[#This Row],[Dia de clases Inscrito]]," ","")&amp;"-"&amp;SUBSTITUTE(Tabla1[[#This Row],[Horario Inscrito]]," ","")&amp;"-"&amp;Tabla1[[#This Row],[Fecha Inicio grupo]])</f>
        <v/>
      </c>
      <c r="BF474" s="241" t="str">
        <f>IF(F474="","",Tabla1[[#This Row],[Curso]])</f>
        <v/>
      </c>
      <c r="BG474" s="242" t="str">
        <f>+IF(TRIM(F474)="","",$B$1&amp;"-"&amp;TRIM(Tabla1[[#This Row],[Mes Inscrito]])&amp;"-"&amp;TRIM(Tabla1[[#This Row],[Dia de clases Inscrito]])&amp;"-"&amp;TRIM(Tabla1[[#This Row],[Horario Inscrito]])&amp;"-"&amp;TRIM(Tabla1[[#This Row],[Fecha Inicio grupo]])&amp;"-"&amp;TRIM(Tabla1[[#This Row],[Tipo Incrito]]))</f>
        <v/>
      </c>
      <c r="BH474" s="299" t="str">
        <f>IF(F474="","",OR(IFERROR(SEARCH("CG",Tabla1[[#This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4" s="300" t="str">
        <f>IF(F474&lt;&gt;"",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4" s="300" t="str">
        <f>IF(F474&lt;&gt;"",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4" s="300" t="str">
        <f>IF(Tabla1[[#This Row],[Fecha Inicio grupo]]="","",IFERROR(VLOOKUP(Tabla1[[#This Row],[Mes de Alta como miembro]],Parámetros!$AM$2:$AN$16,2,0),"01/01/1900"))</f>
        <v/>
      </c>
    </row>
    <row r="475" spans="1:63" ht="14.45">
      <c r="A475" s="68">
        <v>468</v>
      </c>
      <c r="B475" s="29"/>
      <c r="C475" s="34"/>
      <c r="D475" s="42"/>
      <c r="E475" s="64"/>
      <c r="F475" s="45"/>
      <c r="G475" s="45"/>
      <c r="H475" s="158"/>
      <c r="I475" s="42"/>
      <c r="J475" s="28"/>
      <c r="K475" s="69"/>
      <c r="L475" s="68"/>
      <c r="M475" s="46"/>
      <c r="N475" s="232" t="str">
        <f ca="1">IF(Tabla1[[#This Row],[Fecha de nac]]="","",IF(Tabla1[[#This Row],[Fecha Finalización]] &gt;=TODAY(), DATEDIF(Tabla1[[#This Row],[Fecha de nac]],TODAY(),"y"), ROUNDDOWN((Tabla1[[#This Row],[Fecha Finalización]] -Tabla1[[#This Row],[Fecha de nac]])/365,0)))</f>
        <v/>
      </c>
      <c r="O475" s="163"/>
      <c r="P475" s="34"/>
      <c r="Q475" s="67"/>
      <c r="R475" s="67"/>
      <c r="S475" s="67"/>
      <c r="T475" s="67"/>
      <c r="U475" s="234" t="str">
        <f>IF(F475="","",Tabla1[[#This Row],[Fecha Inicio grupo]]+3*7-7)</f>
        <v/>
      </c>
      <c r="V475" s="235" t="str">
        <f>IF(F475="","",EDATE(Tabla1[[#This Row],[Fecha Inicio grupo]],3))</f>
        <v/>
      </c>
      <c r="W475" s="29"/>
      <c r="X475" s="29"/>
      <c r="Y475" s="72"/>
      <c r="Z475" s="72"/>
      <c r="AA475" s="72"/>
      <c r="AB475" s="72"/>
      <c r="AC475" s="72"/>
      <c r="AD475" s="72"/>
      <c r="AE475" s="72"/>
      <c r="AF475" s="72"/>
      <c r="AG475" s="72"/>
      <c r="AH475" s="72"/>
      <c r="AI475" s="72"/>
      <c r="AJ475" s="72"/>
      <c r="AK475" s="72"/>
      <c r="AL475" s="72"/>
      <c r="AM475" s="72"/>
      <c r="AN475" s="72"/>
      <c r="AO475" s="139"/>
      <c r="AP475" s="236" t="str">
        <f>IF(F475="","",IFERROR(VLOOKUP(SUBSTITUTE(SUBSTITUTE(Tabla1[[#This Row],[Uso Sistemas]],"T","P"),"N","F"),Parámetros!$M$2:$N$17,2,0),"Completar hasta 3ra sem. para evaluar a Probacionista"))</f>
        <v/>
      </c>
      <c r="AQ475" s="39"/>
      <c r="AR475" s="39"/>
      <c r="AS475" s="39"/>
      <c r="AT475" s="28"/>
      <c r="AU475" s="55"/>
      <c r="AV475" s="55"/>
      <c r="AW475" s="55"/>
      <c r="AX475" s="238" t="str">
        <f>IF(V475="","",EOMONTH(EDATE(Tabla1[[#This Row],[Fecha Finalización]],2),0))</f>
        <v/>
      </c>
      <c r="AY475" s="39"/>
      <c r="AZ475" s="239" t="str">
        <f>IF(V475="","",EOMONTH(EDATE(Tabla1[[#This Row],[Fecha Finalización]],3),0))</f>
        <v/>
      </c>
      <c r="BA475" s="39"/>
      <c r="BB475" s="39"/>
      <c r="BC475" s="229"/>
      <c r="BD475" s="227" t="str">
        <f>IF(F475="","",Tabla1[[#This Row],[sem 01]]&amp;Tabla1[[#This Row],[sem 02]]&amp;Tabla1[[#This Row],[sem 03]])</f>
        <v/>
      </c>
      <c r="BE475" s="228" t="str">
        <f>IF(TRIM(F475)="","",$B$1&amp;"-"&amp;SUBSTITUTE(Tabla1[[#This Row],[Mes Inscrito]]," ","")&amp;"-"&amp;SUBSTITUTE(Tabla1[[#This Row],[Dia de clases Inscrito]]," ","")&amp;"-"&amp;SUBSTITUTE(Tabla1[[#This Row],[Horario Inscrito]]," ","")&amp;"-"&amp;Tabla1[[#This Row],[Fecha Inicio grupo]])</f>
        <v/>
      </c>
      <c r="BF475" s="241" t="str">
        <f>IF(F475="","",Tabla1[[#This Row],[Curso]])</f>
        <v/>
      </c>
      <c r="BG475" s="242" t="str">
        <f>+IF(TRIM(F475)="","",$B$1&amp;"-"&amp;TRIM(Tabla1[[#This Row],[Mes Inscrito]])&amp;"-"&amp;TRIM(Tabla1[[#This Row],[Dia de clases Inscrito]])&amp;"-"&amp;TRIM(Tabla1[[#This Row],[Horario Inscrito]])&amp;"-"&amp;TRIM(Tabla1[[#This Row],[Fecha Inicio grupo]])&amp;"-"&amp;TRIM(Tabla1[[#This Row],[Tipo Incrito]]))</f>
        <v/>
      </c>
      <c r="BH475" s="299" t="str">
        <f>IF(F475="","",OR(IFERROR(SEARCH("CG",Tabla1[[#This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5" s="300" t="str">
        <f>IF(F475&lt;&gt;"",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5" s="300" t="str">
        <f>IF(F475&lt;&gt;"",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5" s="300" t="str">
        <f>IF(Tabla1[[#This Row],[Fecha Inicio grupo]]="","",IFERROR(VLOOKUP(Tabla1[[#This Row],[Mes de Alta como miembro]],Parámetros!$AM$2:$AN$16,2,0),"01/01/1900"))</f>
        <v/>
      </c>
    </row>
    <row r="476" spans="1:63" ht="14.45">
      <c r="A476" s="68">
        <v>469</v>
      </c>
      <c r="B476" s="29"/>
      <c r="C476" s="34"/>
      <c r="D476" s="42"/>
      <c r="E476" s="64"/>
      <c r="F476" s="45"/>
      <c r="G476" s="45"/>
      <c r="H476" s="158"/>
      <c r="I476" s="42"/>
      <c r="J476" s="28"/>
      <c r="K476" s="69"/>
      <c r="L476" s="68"/>
      <c r="M476" s="46"/>
      <c r="N476" s="232" t="str">
        <f ca="1">IF(Tabla1[[#This Row],[Fecha de nac]]="","",IF(Tabla1[[#This Row],[Fecha Finalización]] &gt;=TODAY(), DATEDIF(Tabla1[[#This Row],[Fecha de nac]],TODAY(),"y"), ROUNDDOWN((Tabla1[[#This Row],[Fecha Finalización]] -Tabla1[[#This Row],[Fecha de nac]])/365,0)))</f>
        <v/>
      </c>
      <c r="O476" s="163"/>
      <c r="P476" s="34"/>
      <c r="Q476" s="67"/>
      <c r="R476" s="67"/>
      <c r="S476" s="67"/>
      <c r="T476" s="67"/>
      <c r="U476" s="234" t="str">
        <f>IF(F476="","",Tabla1[[#This Row],[Fecha Inicio grupo]]+3*7-7)</f>
        <v/>
      </c>
      <c r="V476" s="235" t="str">
        <f>IF(F476="","",EDATE(Tabla1[[#This Row],[Fecha Inicio grupo]],3))</f>
        <v/>
      </c>
      <c r="W476" s="29"/>
      <c r="X476" s="29"/>
      <c r="Y476" s="72"/>
      <c r="Z476" s="72"/>
      <c r="AA476" s="72"/>
      <c r="AB476" s="72"/>
      <c r="AC476" s="72"/>
      <c r="AD476" s="72"/>
      <c r="AE476" s="72"/>
      <c r="AF476" s="72"/>
      <c r="AG476" s="72"/>
      <c r="AH476" s="72"/>
      <c r="AI476" s="72"/>
      <c r="AJ476" s="72"/>
      <c r="AK476" s="72"/>
      <c r="AL476" s="72"/>
      <c r="AM476" s="72"/>
      <c r="AN476" s="72"/>
      <c r="AO476" s="139"/>
      <c r="AP476" s="236" t="str">
        <f>IF(F476="","",IFERROR(VLOOKUP(SUBSTITUTE(SUBSTITUTE(Tabla1[[#This Row],[Uso Sistemas]],"T","P"),"N","F"),Parámetros!$M$2:$N$17,2,0),"Completar hasta 3ra sem. para evaluar a Probacionista"))</f>
        <v/>
      </c>
      <c r="AQ476" s="39"/>
      <c r="AR476" s="39"/>
      <c r="AS476" s="39"/>
      <c r="AT476" s="28"/>
      <c r="AU476" s="55"/>
      <c r="AV476" s="55"/>
      <c r="AW476" s="55"/>
      <c r="AX476" s="238" t="str">
        <f>IF(V476="","",EOMONTH(EDATE(Tabla1[[#This Row],[Fecha Finalización]],2),0))</f>
        <v/>
      </c>
      <c r="AY476" s="39"/>
      <c r="AZ476" s="239" t="str">
        <f>IF(V476="","",EOMONTH(EDATE(Tabla1[[#This Row],[Fecha Finalización]],3),0))</f>
        <v/>
      </c>
      <c r="BA476" s="39"/>
      <c r="BB476" s="39"/>
      <c r="BC476" s="229"/>
      <c r="BD476" s="227" t="str">
        <f>IF(F476="","",Tabla1[[#This Row],[sem 01]]&amp;Tabla1[[#This Row],[sem 02]]&amp;Tabla1[[#This Row],[sem 03]])</f>
        <v/>
      </c>
      <c r="BE476" s="228" t="str">
        <f>IF(TRIM(F476)="","",$B$1&amp;"-"&amp;SUBSTITUTE(Tabla1[[#This Row],[Mes Inscrito]]," ","")&amp;"-"&amp;SUBSTITUTE(Tabla1[[#This Row],[Dia de clases Inscrito]]," ","")&amp;"-"&amp;SUBSTITUTE(Tabla1[[#This Row],[Horario Inscrito]]," ","")&amp;"-"&amp;Tabla1[[#This Row],[Fecha Inicio grupo]])</f>
        <v/>
      </c>
      <c r="BF476" s="241" t="str">
        <f>IF(F476="","",Tabla1[[#This Row],[Curso]])</f>
        <v/>
      </c>
      <c r="BG476" s="242" t="str">
        <f>+IF(TRIM(F476)="","",$B$1&amp;"-"&amp;TRIM(Tabla1[[#This Row],[Mes Inscrito]])&amp;"-"&amp;TRIM(Tabla1[[#This Row],[Dia de clases Inscrito]])&amp;"-"&amp;TRIM(Tabla1[[#This Row],[Horario Inscrito]])&amp;"-"&amp;TRIM(Tabla1[[#This Row],[Fecha Inicio grupo]])&amp;"-"&amp;TRIM(Tabla1[[#This Row],[Tipo Incrito]]))</f>
        <v/>
      </c>
      <c r="BH476" s="299" t="str">
        <f>IF(F476="","",OR(IFERROR(SEARCH("CG",Tabla1[[#This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6" s="300" t="str">
        <f>IF(F476&lt;&gt;"",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6" s="300" t="str">
        <f>IF(F476&lt;&gt;"",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6" s="300" t="str">
        <f>IF(Tabla1[[#This Row],[Fecha Inicio grupo]]="","",IFERROR(VLOOKUP(Tabla1[[#This Row],[Mes de Alta como miembro]],Parámetros!$AM$2:$AN$16,2,0),"01/01/1900"))</f>
        <v/>
      </c>
    </row>
    <row r="477" spans="1:63" ht="14.45">
      <c r="A477" s="68">
        <v>470</v>
      </c>
      <c r="B477" s="29"/>
      <c r="C477" s="34"/>
      <c r="D477" s="42"/>
      <c r="E477" s="64"/>
      <c r="F477" s="45"/>
      <c r="G477" s="45"/>
      <c r="H477" s="158"/>
      <c r="I477" s="42"/>
      <c r="J477" s="28"/>
      <c r="K477" s="69"/>
      <c r="L477" s="68"/>
      <c r="M477" s="46"/>
      <c r="N477" s="232" t="str">
        <f ca="1">IF(Tabla1[[#This Row],[Fecha de nac]]="","",IF(Tabla1[[#This Row],[Fecha Finalización]] &gt;=TODAY(), DATEDIF(Tabla1[[#This Row],[Fecha de nac]],TODAY(),"y"), ROUNDDOWN((Tabla1[[#This Row],[Fecha Finalización]] -Tabla1[[#This Row],[Fecha de nac]])/365,0)))</f>
        <v/>
      </c>
      <c r="O477" s="163"/>
      <c r="P477" s="34"/>
      <c r="Q477" s="67"/>
      <c r="R477" s="67"/>
      <c r="S477" s="67"/>
      <c r="T477" s="67"/>
      <c r="U477" s="234" t="str">
        <f>IF(F477="","",Tabla1[[#This Row],[Fecha Inicio grupo]]+3*7-7)</f>
        <v/>
      </c>
      <c r="V477" s="235" t="str">
        <f>IF(F477="","",EDATE(Tabla1[[#This Row],[Fecha Inicio grupo]],3))</f>
        <v/>
      </c>
      <c r="W477" s="29"/>
      <c r="X477" s="29"/>
      <c r="Y477" s="72"/>
      <c r="Z477" s="72"/>
      <c r="AA477" s="72"/>
      <c r="AB477" s="72"/>
      <c r="AC477" s="72"/>
      <c r="AD477" s="72"/>
      <c r="AE477" s="72"/>
      <c r="AF477" s="72"/>
      <c r="AG477" s="72"/>
      <c r="AH477" s="72"/>
      <c r="AI477" s="72"/>
      <c r="AJ477" s="72"/>
      <c r="AK477" s="72"/>
      <c r="AL477" s="72"/>
      <c r="AM477" s="72"/>
      <c r="AN477" s="72"/>
      <c r="AO477" s="139"/>
      <c r="AP477" s="236" t="str">
        <f>IF(F477="","",IFERROR(VLOOKUP(SUBSTITUTE(SUBSTITUTE(Tabla1[[#This Row],[Uso Sistemas]],"T","P"),"N","F"),Parámetros!$M$2:$N$17,2,0),"Completar hasta 3ra sem. para evaluar a Probacionista"))</f>
        <v/>
      </c>
      <c r="AQ477" s="39"/>
      <c r="AR477" s="39"/>
      <c r="AS477" s="39"/>
      <c r="AT477" s="28"/>
      <c r="AU477" s="55"/>
      <c r="AV477" s="55"/>
      <c r="AW477" s="55"/>
      <c r="AX477" s="238" t="str">
        <f>IF(V477="","",EOMONTH(EDATE(Tabla1[[#This Row],[Fecha Finalización]],2),0))</f>
        <v/>
      </c>
      <c r="AY477" s="39"/>
      <c r="AZ477" s="239" t="str">
        <f>IF(V477="","",EOMONTH(EDATE(Tabla1[[#This Row],[Fecha Finalización]],3),0))</f>
        <v/>
      </c>
      <c r="BA477" s="39"/>
      <c r="BB477" s="39"/>
      <c r="BC477" s="229"/>
      <c r="BD477" s="227" t="str">
        <f>IF(F477="","",Tabla1[[#This Row],[sem 01]]&amp;Tabla1[[#This Row],[sem 02]]&amp;Tabla1[[#This Row],[sem 03]])</f>
        <v/>
      </c>
      <c r="BE477" s="228" t="str">
        <f>IF(TRIM(F477)="","",$B$1&amp;"-"&amp;SUBSTITUTE(Tabla1[[#This Row],[Mes Inscrito]]," ","")&amp;"-"&amp;SUBSTITUTE(Tabla1[[#This Row],[Dia de clases Inscrito]]," ","")&amp;"-"&amp;SUBSTITUTE(Tabla1[[#This Row],[Horario Inscrito]]," ","")&amp;"-"&amp;Tabla1[[#This Row],[Fecha Inicio grupo]])</f>
        <v/>
      </c>
      <c r="BF477" s="241" t="str">
        <f>IF(F477="","",Tabla1[[#This Row],[Curso]])</f>
        <v/>
      </c>
      <c r="BG477" s="242" t="str">
        <f>+IF(TRIM(F477)="","",$B$1&amp;"-"&amp;TRIM(Tabla1[[#This Row],[Mes Inscrito]])&amp;"-"&amp;TRIM(Tabla1[[#This Row],[Dia de clases Inscrito]])&amp;"-"&amp;TRIM(Tabla1[[#This Row],[Horario Inscrito]])&amp;"-"&amp;TRIM(Tabla1[[#This Row],[Fecha Inicio grupo]])&amp;"-"&amp;TRIM(Tabla1[[#This Row],[Tipo Incrito]]))</f>
        <v/>
      </c>
      <c r="BH477" s="299" t="str">
        <f>IF(F477="","",OR(IFERROR(SEARCH("CG",Tabla1[[#This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7" s="300" t="str">
        <f>IF(F477&lt;&gt;"",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7" s="300" t="str">
        <f>IF(F477&lt;&gt;"",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7" s="300" t="str">
        <f>IF(Tabla1[[#This Row],[Fecha Inicio grupo]]="","",IFERROR(VLOOKUP(Tabla1[[#This Row],[Mes de Alta como miembro]],Parámetros!$AM$2:$AN$16,2,0),"01/01/1900"))</f>
        <v/>
      </c>
    </row>
    <row r="478" spans="1:63" ht="14.45">
      <c r="A478" s="68">
        <v>471</v>
      </c>
      <c r="B478" s="29"/>
      <c r="C478" s="34"/>
      <c r="D478" s="42"/>
      <c r="E478" s="64"/>
      <c r="F478" s="45"/>
      <c r="G478" s="45"/>
      <c r="H478" s="158"/>
      <c r="I478" s="42"/>
      <c r="J478" s="28"/>
      <c r="K478" s="69"/>
      <c r="L478" s="68"/>
      <c r="M478" s="46"/>
      <c r="N478" s="232" t="str">
        <f ca="1">IF(Tabla1[[#This Row],[Fecha de nac]]="","",IF(Tabla1[[#This Row],[Fecha Finalización]] &gt;=TODAY(), DATEDIF(Tabla1[[#This Row],[Fecha de nac]],TODAY(),"y"), ROUNDDOWN((Tabla1[[#This Row],[Fecha Finalización]] -Tabla1[[#This Row],[Fecha de nac]])/365,0)))</f>
        <v/>
      </c>
      <c r="O478" s="163"/>
      <c r="P478" s="34"/>
      <c r="Q478" s="67"/>
      <c r="R478" s="67"/>
      <c r="S478" s="67"/>
      <c r="T478" s="67"/>
      <c r="U478" s="234" t="str">
        <f>IF(F478="","",Tabla1[[#This Row],[Fecha Inicio grupo]]+3*7-7)</f>
        <v/>
      </c>
      <c r="V478" s="235" t="str">
        <f>IF(F478="","",EDATE(Tabla1[[#This Row],[Fecha Inicio grupo]],3))</f>
        <v/>
      </c>
      <c r="W478" s="29"/>
      <c r="X478" s="29"/>
      <c r="Y478" s="72"/>
      <c r="Z478" s="72"/>
      <c r="AA478" s="72"/>
      <c r="AB478" s="72"/>
      <c r="AC478" s="72"/>
      <c r="AD478" s="72"/>
      <c r="AE478" s="72"/>
      <c r="AF478" s="72"/>
      <c r="AG478" s="72"/>
      <c r="AH478" s="72"/>
      <c r="AI478" s="72"/>
      <c r="AJ478" s="72"/>
      <c r="AK478" s="72"/>
      <c r="AL478" s="72"/>
      <c r="AM478" s="72"/>
      <c r="AN478" s="72"/>
      <c r="AO478" s="139"/>
      <c r="AP478" s="236" t="str">
        <f>IF(F478="","",IFERROR(VLOOKUP(SUBSTITUTE(SUBSTITUTE(Tabla1[[#This Row],[Uso Sistemas]],"T","P"),"N","F"),Parámetros!$M$2:$N$17,2,0),"Completar hasta 3ra sem. para evaluar a Probacionista"))</f>
        <v/>
      </c>
      <c r="AQ478" s="39"/>
      <c r="AR478" s="39"/>
      <c r="AS478" s="39"/>
      <c r="AT478" s="28"/>
      <c r="AU478" s="55"/>
      <c r="AV478" s="55"/>
      <c r="AW478" s="55"/>
      <c r="AX478" s="238" t="str">
        <f>IF(V478="","",EOMONTH(EDATE(Tabla1[[#This Row],[Fecha Finalización]],2),0))</f>
        <v/>
      </c>
      <c r="AY478" s="39"/>
      <c r="AZ478" s="239" t="str">
        <f>IF(V478="","",EOMONTH(EDATE(Tabla1[[#This Row],[Fecha Finalización]],3),0))</f>
        <v/>
      </c>
      <c r="BA478" s="39"/>
      <c r="BB478" s="39"/>
      <c r="BC478" s="229"/>
      <c r="BD478" s="227" t="str">
        <f>IF(F478="","",Tabla1[[#This Row],[sem 01]]&amp;Tabla1[[#This Row],[sem 02]]&amp;Tabla1[[#This Row],[sem 03]])</f>
        <v/>
      </c>
      <c r="BE478" s="228" t="str">
        <f>IF(TRIM(F478)="","",$B$1&amp;"-"&amp;SUBSTITUTE(Tabla1[[#This Row],[Mes Inscrito]]," ","")&amp;"-"&amp;SUBSTITUTE(Tabla1[[#This Row],[Dia de clases Inscrito]]," ","")&amp;"-"&amp;SUBSTITUTE(Tabla1[[#This Row],[Horario Inscrito]]," ","")&amp;"-"&amp;Tabla1[[#This Row],[Fecha Inicio grupo]])</f>
        <v/>
      </c>
      <c r="BF478" s="241" t="str">
        <f>IF(F478="","",Tabla1[[#This Row],[Curso]])</f>
        <v/>
      </c>
      <c r="BG478" s="242" t="str">
        <f>+IF(TRIM(F478)="","",$B$1&amp;"-"&amp;TRIM(Tabla1[[#This Row],[Mes Inscrito]])&amp;"-"&amp;TRIM(Tabla1[[#This Row],[Dia de clases Inscrito]])&amp;"-"&amp;TRIM(Tabla1[[#This Row],[Horario Inscrito]])&amp;"-"&amp;TRIM(Tabla1[[#This Row],[Fecha Inicio grupo]])&amp;"-"&amp;TRIM(Tabla1[[#This Row],[Tipo Incrito]]))</f>
        <v/>
      </c>
      <c r="BH478" s="299" t="str">
        <f>IF(F478="","",OR(IFERROR(SEARCH("CG",Tabla1[[#This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8" s="300" t="str">
        <f>IF(F478&lt;&gt;"",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8" s="300" t="str">
        <f>IF(F478&lt;&gt;"",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8" s="300" t="str">
        <f>IF(Tabla1[[#This Row],[Fecha Inicio grupo]]="","",IFERROR(VLOOKUP(Tabla1[[#This Row],[Mes de Alta como miembro]],Parámetros!$AM$2:$AN$16,2,0),"01/01/1900"))</f>
        <v/>
      </c>
    </row>
    <row r="479" spans="1:63" ht="14.45">
      <c r="A479" s="68">
        <v>472</v>
      </c>
      <c r="B479" s="29"/>
      <c r="C479" s="34"/>
      <c r="D479" s="42"/>
      <c r="E479" s="64"/>
      <c r="F479" s="45"/>
      <c r="G479" s="45"/>
      <c r="H479" s="158"/>
      <c r="I479" s="42"/>
      <c r="J479" s="28"/>
      <c r="K479" s="69"/>
      <c r="L479" s="68"/>
      <c r="M479" s="46"/>
      <c r="N479" s="232" t="str">
        <f ca="1">IF(Tabla1[[#This Row],[Fecha de nac]]="","",IF(Tabla1[[#This Row],[Fecha Finalización]] &gt;=TODAY(), DATEDIF(Tabla1[[#This Row],[Fecha de nac]],TODAY(),"y"), ROUNDDOWN((Tabla1[[#This Row],[Fecha Finalización]] -Tabla1[[#This Row],[Fecha de nac]])/365,0)))</f>
        <v/>
      </c>
      <c r="O479" s="163"/>
      <c r="P479" s="34"/>
      <c r="Q479" s="67"/>
      <c r="R479" s="67"/>
      <c r="S479" s="67"/>
      <c r="T479" s="67"/>
      <c r="U479" s="234" t="str">
        <f>IF(F479="","",Tabla1[[#This Row],[Fecha Inicio grupo]]+3*7-7)</f>
        <v/>
      </c>
      <c r="V479" s="235" t="str">
        <f>IF(F479="","",EDATE(Tabla1[[#This Row],[Fecha Inicio grupo]],3))</f>
        <v/>
      </c>
      <c r="W479" s="29"/>
      <c r="X479" s="29"/>
      <c r="Y479" s="72"/>
      <c r="Z479" s="72"/>
      <c r="AA479" s="72"/>
      <c r="AB479" s="72"/>
      <c r="AC479" s="72"/>
      <c r="AD479" s="72"/>
      <c r="AE479" s="72"/>
      <c r="AF479" s="72"/>
      <c r="AG479" s="72"/>
      <c r="AH479" s="72"/>
      <c r="AI479" s="72"/>
      <c r="AJ479" s="72"/>
      <c r="AK479" s="72"/>
      <c r="AL479" s="72"/>
      <c r="AM479" s="72"/>
      <c r="AN479" s="72"/>
      <c r="AO479" s="139"/>
      <c r="AP479" s="236" t="str">
        <f>IF(F479="","",IFERROR(VLOOKUP(SUBSTITUTE(SUBSTITUTE(Tabla1[[#This Row],[Uso Sistemas]],"T","P"),"N","F"),Parámetros!$M$2:$N$17,2,0),"Completar hasta 3ra sem. para evaluar a Probacionista"))</f>
        <v/>
      </c>
      <c r="AQ479" s="39"/>
      <c r="AR479" s="39"/>
      <c r="AS479" s="39"/>
      <c r="AT479" s="28"/>
      <c r="AU479" s="55"/>
      <c r="AV479" s="55"/>
      <c r="AW479" s="55"/>
      <c r="AX479" s="238" t="str">
        <f>IF(V479="","",EOMONTH(EDATE(Tabla1[[#This Row],[Fecha Finalización]],2),0))</f>
        <v/>
      </c>
      <c r="AY479" s="39"/>
      <c r="AZ479" s="239" t="str">
        <f>IF(V479="","",EOMONTH(EDATE(Tabla1[[#This Row],[Fecha Finalización]],3),0))</f>
        <v/>
      </c>
      <c r="BA479" s="39"/>
      <c r="BB479" s="39"/>
      <c r="BC479" s="229"/>
      <c r="BD479" s="227" t="str">
        <f>IF(F479="","",Tabla1[[#This Row],[sem 01]]&amp;Tabla1[[#This Row],[sem 02]]&amp;Tabla1[[#This Row],[sem 03]])</f>
        <v/>
      </c>
      <c r="BE479" s="228" t="str">
        <f>IF(TRIM(F479)="","",$B$1&amp;"-"&amp;SUBSTITUTE(Tabla1[[#This Row],[Mes Inscrito]]," ","")&amp;"-"&amp;SUBSTITUTE(Tabla1[[#This Row],[Dia de clases Inscrito]]," ","")&amp;"-"&amp;SUBSTITUTE(Tabla1[[#This Row],[Horario Inscrito]]," ","")&amp;"-"&amp;Tabla1[[#This Row],[Fecha Inicio grupo]])</f>
        <v/>
      </c>
      <c r="BF479" s="241" t="str">
        <f>IF(F479="","",Tabla1[[#This Row],[Curso]])</f>
        <v/>
      </c>
      <c r="BG479" s="242" t="str">
        <f>+IF(TRIM(F479)="","",$B$1&amp;"-"&amp;TRIM(Tabla1[[#This Row],[Mes Inscrito]])&amp;"-"&amp;TRIM(Tabla1[[#This Row],[Dia de clases Inscrito]])&amp;"-"&amp;TRIM(Tabla1[[#This Row],[Horario Inscrito]])&amp;"-"&amp;TRIM(Tabla1[[#This Row],[Fecha Inicio grupo]])&amp;"-"&amp;TRIM(Tabla1[[#This Row],[Tipo Incrito]]))</f>
        <v/>
      </c>
      <c r="BH479" s="299" t="str">
        <f>IF(F479="","",OR(IFERROR(SEARCH("CG",Tabla1[[#This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9" s="300" t="str">
        <f>IF(F479&lt;&gt;"",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9" s="300" t="str">
        <f>IF(F479&lt;&gt;"",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9" s="300" t="str">
        <f>IF(Tabla1[[#This Row],[Fecha Inicio grupo]]="","",IFERROR(VLOOKUP(Tabla1[[#This Row],[Mes de Alta como miembro]],Parámetros!$AM$2:$AN$16,2,0),"01/01/1900"))</f>
        <v/>
      </c>
    </row>
    <row r="480" spans="1:63" ht="14.45">
      <c r="A480" s="68">
        <v>473</v>
      </c>
      <c r="B480" s="29"/>
      <c r="C480" s="34"/>
      <c r="D480" s="42"/>
      <c r="E480" s="64"/>
      <c r="F480" s="45"/>
      <c r="G480" s="45"/>
      <c r="H480" s="158"/>
      <c r="I480" s="42"/>
      <c r="J480" s="28"/>
      <c r="K480" s="69"/>
      <c r="L480" s="68"/>
      <c r="M480" s="46"/>
      <c r="N480" s="232" t="str">
        <f ca="1">IF(Tabla1[[#This Row],[Fecha de nac]]="","",IF(Tabla1[[#This Row],[Fecha Finalización]] &gt;=TODAY(), DATEDIF(Tabla1[[#This Row],[Fecha de nac]],TODAY(),"y"), ROUNDDOWN((Tabla1[[#This Row],[Fecha Finalización]] -Tabla1[[#This Row],[Fecha de nac]])/365,0)))</f>
        <v/>
      </c>
      <c r="O480" s="163"/>
      <c r="P480" s="34"/>
      <c r="Q480" s="67"/>
      <c r="R480" s="67"/>
      <c r="S480" s="67"/>
      <c r="T480" s="67"/>
      <c r="U480" s="234" t="str">
        <f>IF(F480="","",Tabla1[[#This Row],[Fecha Inicio grupo]]+3*7-7)</f>
        <v/>
      </c>
      <c r="V480" s="235" t="str">
        <f>IF(F480="","",EDATE(Tabla1[[#This Row],[Fecha Inicio grupo]],3))</f>
        <v/>
      </c>
      <c r="W480" s="29"/>
      <c r="X480" s="29"/>
      <c r="Y480" s="72"/>
      <c r="Z480" s="72"/>
      <c r="AA480" s="72"/>
      <c r="AB480" s="72"/>
      <c r="AC480" s="72"/>
      <c r="AD480" s="72"/>
      <c r="AE480" s="72"/>
      <c r="AF480" s="72"/>
      <c r="AG480" s="72"/>
      <c r="AH480" s="72"/>
      <c r="AI480" s="72"/>
      <c r="AJ480" s="72"/>
      <c r="AK480" s="72"/>
      <c r="AL480" s="72"/>
      <c r="AM480" s="72"/>
      <c r="AN480" s="72"/>
      <c r="AO480" s="139"/>
      <c r="AP480" s="236" t="str">
        <f>IF(F480="","",IFERROR(VLOOKUP(SUBSTITUTE(SUBSTITUTE(Tabla1[[#This Row],[Uso Sistemas]],"T","P"),"N","F"),Parámetros!$M$2:$N$17,2,0),"Completar hasta 3ra sem. para evaluar a Probacionista"))</f>
        <v/>
      </c>
      <c r="AQ480" s="39"/>
      <c r="AR480" s="39"/>
      <c r="AS480" s="39"/>
      <c r="AT480" s="28"/>
      <c r="AU480" s="55"/>
      <c r="AV480" s="55"/>
      <c r="AW480" s="55"/>
      <c r="AX480" s="238" t="str">
        <f>IF(V480="","",EOMONTH(EDATE(Tabla1[[#This Row],[Fecha Finalización]],2),0))</f>
        <v/>
      </c>
      <c r="AY480" s="39"/>
      <c r="AZ480" s="239" t="str">
        <f>IF(V480="","",EOMONTH(EDATE(Tabla1[[#This Row],[Fecha Finalización]],3),0))</f>
        <v/>
      </c>
      <c r="BA480" s="39"/>
      <c r="BB480" s="39"/>
      <c r="BC480" s="229"/>
      <c r="BD480" s="227" t="str">
        <f>IF(F480="","",Tabla1[[#This Row],[sem 01]]&amp;Tabla1[[#This Row],[sem 02]]&amp;Tabla1[[#This Row],[sem 03]])</f>
        <v/>
      </c>
      <c r="BE480" s="228" t="str">
        <f>IF(TRIM(F480)="","",$B$1&amp;"-"&amp;SUBSTITUTE(Tabla1[[#This Row],[Mes Inscrito]]," ","")&amp;"-"&amp;SUBSTITUTE(Tabla1[[#This Row],[Dia de clases Inscrito]]," ","")&amp;"-"&amp;SUBSTITUTE(Tabla1[[#This Row],[Horario Inscrito]]," ","")&amp;"-"&amp;Tabla1[[#This Row],[Fecha Inicio grupo]])</f>
        <v/>
      </c>
      <c r="BF480" s="241" t="str">
        <f>IF(F480="","",Tabla1[[#This Row],[Curso]])</f>
        <v/>
      </c>
      <c r="BG480" s="242" t="str">
        <f>+IF(TRIM(F480)="","",$B$1&amp;"-"&amp;TRIM(Tabla1[[#This Row],[Mes Inscrito]])&amp;"-"&amp;TRIM(Tabla1[[#This Row],[Dia de clases Inscrito]])&amp;"-"&amp;TRIM(Tabla1[[#This Row],[Horario Inscrito]])&amp;"-"&amp;TRIM(Tabla1[[#This Row],[Fecha Inicio grupo]])&amp;"-"&amp;TRIM(Tabla1[[#This Row],[Tipo Incrito]]))</f>
        <v/>
      </c>
      <c r="BH480" s="299" t="str">
        <f>IF(F480="","",OR(IFERROR(SEARCH("CG",Tabla1[[#This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0" s="300" t="str">
        <f>IF(F480&lt;&gt;"",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0" s="300" t="str">
        <f>IF(F480&lt;&gt;"",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0" s="300" t="str">
        <f>IF(Tabla1[[#This Row],[Fecha Inicio grupo]]="","",IFERROR(VLOOKUP(Tabla1[[#This Row],[Mes de Alta como miembro]],Parámetros!$AM$2:$AN$16,2,0),"01/01/1900"))</f>
        <v/>
      </c>
    </row>
    <row r="481" spans="1:63" ht="14.45">
      <c r="A481" s="68">
        <v>474</v>
      </c>
      <c r="B481" s="29"/>
      <c r="C481" s="34"/>
      <c r="D481" s="42"/>
      <c r="E481" s="64"/>
      <c r="F481" s="45"/>
      <c r="G481" s="45"/>
      <c r="H481" s="158"/>
      <c r="I481" s="42"/>
      <c r="J481" s="28"/>
      <c r="K481" s="69"/>
      <c r="L481" s="68"/>
      <c r="M481" s="46"/>
      <c r="N481" s="232" t="str">
        <f ca="1">IF(Tabla1[[#This Row],[Fecha de nac]]="","",IF(Tabla1[[#This Row],[Fecha Finalización]] &gt;=TODAY(), DATEDIF(Tabla1[[#This Row],[Fecha de nac]],TODAY(),"y"), ROUNDDOWN((Tabla1[[#This Row],[Fecha Finalización]] -Tabla1[[#This Row],[Fecha de nac]])/365,0)))</f>
        <v/>
      </c>
      <c r="O481" s="163"/>
      <c r="P481" s="34"/>
      <c r="Q481" s="67"/>
      <c r="R481" s="67"/>
      <c r="S481" s="67"/>
      <c r="T481" s="67"/>
      <c r="U481" s="234" t="str">
        <f>IF(F481="","",Tabla1[[#This Row],[Fecha Inicio grupo]]+3*7-7)</f>
        <v/>
      </c>
      <c r="V481" s="235" t="str">
        <f>IF(F481="","",EDATE(Tabla1[[#This Row],[Fecha Inicio grupo]],3))</f>
        <v/>
      </c>
      <c r="W481" s="29"/>
      <c r="X481" s="29"/>
      <c r="Y481" s="72"/>
      <c r="Z481" s="72"/>
      <c r="AA481" s="72"/>
      <c r="AB481" s="72"/>
      <c r="AC481" s="72"/>
      <c r="AD481" s="72"/>
      <c r="AE481" s="72"/>
      <c r="AF481" s="72"/>
      <c r="AG481" s="72"/>
      <c r="AH481" s="72"/>
      <c r="AI481" s="72"/>
      <c r="AJ481" s="72"/>
      <c r="AK481" s="72"/>
      <c r="AL481" s="72"/>
      <c r="AM481" s="72"/>
      <c r="AN481" s="72"/>
      <c r="AO481" s="139"/>
      <c r="AP481" s="236" t="str">
        <f>IF(F481="","",IFERROR(VLOOKUP(SUBSTITUTE(SUBSTITUTE(Tabla1[[#This Row],[Uso Sistemas]],"T","P"),"N","F"),Parámetros!$M$2:$N$17,2,0),"Completar hasta 3ra sem. para evaluar a Probacionista"))</f>
        <v/>
      </c>
      <c r="AQ481" s="39"/>
      <c r="AR481" s="39"/>
      <c r="AS481" s="39"/>
      <c r="AT481" s="28"/>
      <c r="AU481" s="55"/>
      <c r="AV481" s="55"/>
      <c r="AW481" s="55"/>
      <c r="AX481" s="238" t="str">
        <f>IF(V481="","",EOMONTH(EDATE(Tabla1[[#This Row],[Fecha Finalización]],2),0))</f>
        <v/>
      </c>
      <c r="AY481" s="39"/>
      <c r="AZ481" s="239" t="str">
        <f>IF(V481="","",EOMONTH(EDATE(Tabla1[[#This Row],[Fecha Finalización]],3),0))</f>
        <v/>
      </c>
      <c r="BA481" s="39"/>
      <c r="BB481" s="39"/>
      <c r="BC481" s="229"/>
      <c r="BD481" s="227" t="str">
        <f>IF(F481="","",Tabla1[[#This Row],[sem 01]]&amp;Tabla1[[#This Row],[sem 02]]&amp;Tabla1[[#This Row],[sem 03]])</f>
        <v/>
      </c>
      <c r="BE481" s="228" t="str">
        <f>IF(TRIM(F481)="","",$B$1&amp;"-"&amp;SUBSTITUTE(Tabla1[[#This Row],[Mes Inscrito]]," ","")&amp;"-"&amp;SUBSTITUTE(Tabla1[[#This Row],[Dia de clases Inscrito]]," ","")&amp;"-"&amp;SUBSTITUTE(Tabla1[[#This Row],[Horario Inscrito]]," ","")&amp;"-"&amp;Tabla1[[#This Row],[Fecha Inicio grupo]])</f>
        <v/>
      </c>
      <c r="BF481" s="241" t="str">
        <f>IF(F481="","",Tabla1[[#This Row],[Curso]])</f>
        <v/>
      </c>
      <c r="BG481" s="242" t="str">
        <f>+IF(TRIM(F481)="","",$B$1&amp;"-"&amp;TRIM(Tabla1[[#This Row],[Mes Inscrito]])&amp;"-"&amp;TRIM(Tabla1[[#This Row],[Dia de clases Inscrito]])&amp;"-"&amp;TRIM(Tabla1[[#This Row],[Horario Inscrito]])&amp;"-"&amp;TRIM(Tabla1[[#This Row],[Fecha Inicio grupo]])&amp;"-"&amp;TRIM(Tabla1[[#This Row],[Tipo Incrito]]))</f>
        <v/>
      </c>
      <c r="BH481" s="299" t="str">
        <f>IF(F481="","",OR(IFERROR(SEARCH("CG",Tabla1[[#This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1" s="300" t="str">
        <f>IF(F481&lt;&gt;"",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1" s="300" t="str">
        <f>IF(F481&lt;&gt;"",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1" s="300" t="str">
        <f>IF(Tabla1[[#This Row],[Fecha Inicio grupo]]="","",IFERROR(VLOOKUP(Tabla1[[#This Row],[Mes de Alta como miembro]],Parámetros!$AM$2:$AN$16,2,0),"01/01/1900"))</f>
        <v/>
      </c>
    </row>
    <row r="482" spans="1:63" ht="14.45">
      <c r="A482" s="68">
        <v>475</v>
      </c>
      <c r="B482" s="29"/>
      <c r="C482" s="34"/>
      <c r="D482" s="42"/>
      <c r="E482" s="64"/>
      <c r="F482" s="45"/>
      <c r="G482" s="45"/>
      <c r="H482" s="158"/>
      <c r="I482" s="42"/>
      <c r="J482" s="28"/>
      <c r="K482" s="69"/>
      <c r="L482" s="68"/>
      <c r="M482" s="46"/>
      <c r="N482" s="232" t="str">
        <f ca="1">IF(Tabla1[[#This Row],[Fecha de nac]]="","",IF(Tabla1[[#This Row],[Fecha Finalización]] &gt;=TODAY(), DATEDIF(Tabla1[[#This Row],[Fecha de nac]],TODAY(),"y"), ROUNDDOWN((Tabla1[[#This Row],[Fecha Finalización]] -Tabla1[[#This Row],[Fecha de nac]])/365,0)))</f>
        <v/>
      </c>
      <c r="O482" s="163"/>
      <c r="P482" s="34"/>
      <c r="Q482" s="67"/>
      <c r="R482" s="67"/>
      <c r="S482" s="67"/>
      <c r="T482" s="67"/>
      <c r="U482" s="234" t="str">
        <f>IF(F482="","",Tabla1[[#This Row],[Fecha Inicio grupo]]+3*7-7)</f>
        <v/>
      </c>
      <c r="V482" s="235" t="str">
        <f>IF(F482="","",EDATE(Tabla1[[#This Row],[Fecha Inicio grupo]],3))</f>
        <v/>
      </c>
      <c r="W482" s="29"/>
      <c r="X482" s="29"/>
      <c r="Y482" s="72"/>
      <c r="Z482" s="72"/>
      <c r="AA482" s="72"/>
      <c r="AB482" s="72"/>
      <c r="AC482" s="72"/>
      <c r="AD482" s="72"/>
      <c r="AE482" s="72"/>
      <c r="AF482" s="72"/>
      <c r="AG482" s="72"/>
      <c r="AH482" s="72"/>
      <c r="AI482" s="72"/>
      <c r="AJ482" s="72"/>
      <c r="AK482" s="72"/>
      <c r="AL482" s="72"/>
      <c r="AM482" s="72"/>
      <c r="AN482" s="72"/>
      <c r="AO482" s="139"/>
      <c r="AP482" s="236" t="str">
        <f>IF(F482="","",IFERROR(VLOOKUP(SUBSTITUTE(SUBSTITUTE(Tabla1[[#This Row],[Uso Sistemas]],"T","P"),"N","F"),Parámetros!$M$2:$N$17,2,0),"Completar hasta 3ra sem. para evaluar a Probacionista"))</f>
        <v/>
      </c>
      <c r="AQ482" s="39"/>
      <c r="AR482" s="39"/>
      <c r="AS482" s="39"/>
      <c r="AT482" s="28"/>
      <c r="AU482" s="55"/>
      <c r="AV482" s="55"/>
      <c r="AW482" s="55"/>
      <c r="AX482" s="238" t="str">
        <f>IF(V482="","",EOMONTH(EDATE(Tabla1[[#This Row],[Fecha Finalización]],2),0))</f>
        <v/>
      </c>
      <c r="AY482" s="39"/>
      <c r="AZ482" s="239" t="str">
        <f>IF(V482="","",EOMONTH(EDATE(Tabla1[[#This Row],[Fecha Finalización]],3),0))</f>
        <v/>
      </c>
      <c r="BA482" s="39"/>
      <c r="BB482" s="39"/>
      <c r="BC482" s="229"/>
      <c r="BD482" s="227" t="str">
        <f>IF(F482="","",Tabla1[[#This Row],[sem 01]]&amp;Tabla1[[#This Row],[sem 02]]&amp;Tabla1[[#This Row],[sem 03]])</f>
        <v/>
      </c>
      <c r="BE482" s="228" t="str">
        <f>IF(TRIM(F482)="","",$B$1&amp;"-"&amp;SUBSTITUTE(Tabla1[[#This Row],[Mes Inscrito]]," ","")&amp;"-"&amp;SUBSTITUTE(Tabla1[[#This Row],[Dia de clases Inscrito]]," ","")&amp;"-"&amp;SUBSTITUTE(Tabla1[[#This Row],[Horario Inscrito]]," ","")&amp;"-"&amp;Tabla1[[#This Row],[Fecha Inicio grupo]])</f>
        <v/>
      </c>
      <c r="BF482" s="241" t="str">
        <f>IF(F482="","",Tabla1[[#This Row],[Curso]])</f>
        <v/>
      </c>
      <c r="BG482" s="242" t="str">
        <f>+IF(TRIM(F482)="","",$B$1&amp;"-"&amp;TRIM(Tabla1[[#This Row],[Mes Inscrito]])&amp;"-"&amp;TRIM(Tabla1[[#This Row],[Dia de clases Inscrito]])&amp;"-"&amp;TRIM(Tabla1[[#This Row],[Horario Inscrito]])&amp;"-"&amp;TRIM(Tabla1[[#This Row],[Fecha Inicio grupo]])&amp;"-"&amp;TRIM(Tabla1[[#This Row],[Tipo Incrito]]))</f>
        <v/>
      </c>
      <c r="BH482" s="299" t="str">
        <f>IF(F482="","",OR(IFERROR(SEARCH("CG",Tabla1[[#This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2" s="300" t="str">
        <f>IF(F482&lt;&gt;"",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2" s="300" t="str">
        <f>IF(F482&lt;&gt;"",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2" s="300" t="str">
        <f>IF(Tabla1[[#This Row],[Fecha Inicio grupo]]="","",IFERROR(VLOOKUP(Tabla1[[#This Row],[Mes de Alta como miembro]],Parámetros!$AM$2:$AN$16,2,0),"01/01/1900"))</f>
        <v/>
      </c>
    </row>
    <row r="483" spans="1:63" ht="14.45">
      <c r="A483" s="68">
        <v>476</v>
      </c>
      <c r="B483" s="29"/>
      <c r="C483" s="34"/>
      <c r="D483" s="42"/>
      <c r="E483" s="64"/>
      <c r="F483" s="45"/>
      <c r="G483" s="45"/>
      <c r="H483" s="158"/>
      <c r="I483" s="42"/>
      <c r="J483" s="28"/>
      <c r="K483" s="69"/>
      <c r="L483" s="68"/>
      <c r="M483" s="46"/>
      <c r="N483" s="232" t="str">
        <f ca="1">IF(Tabla1[[#This Row],[Fecha de nac]]="","",IF(Tabla1[[#This Row],[Fecha Finalización]] &gt;=TODAY(), DATEDIF(Tabla1[[#This Row],[Fecha de nac]],TODAY(),"y"), ROUNDDOWN((Tabla1[[#This Row],[Fecha Finalización]] -Tabla1[[#This Row],[Fecha de nac]])/365,0)))</f>
        <v/>
      </c>
      <c r="O483" s="163"/>
      <c r="P483" s="34"/>
      <c r="Q483" s="67"/>
      <c r="R483" s="67"/>
      <c r="S483" s="67"/>
      <c r="T483" s="67"/>
      <c r="U483" s="234" t="str">
        <f>IF(F483="","",Tabla1[[#This Row],[Fecha Inicio grupo]]+3*7-7)</f>
        <v/>
      </c>
      <c r="V483" s="235" t="str">
        <f>IF(F483="","",EDATE(Tabla1[[#This Row],[Fecha Inicio grupo]],3))</f>
        <v/>
      </c>
      <c r="W483" s="29"/>
      <c r="X483" s="29"/>
      <c r="Y483" s="72"/>
      <c r="Z483" s="72"/>
      <c r="AA483" s="72"/>
      <c r="AB483" s="72"/>
      <c r="AC483" s="72"/>
      <c r="AD483" s="72"/>
      <c r="AE483" s="72"/>
      <c r="AF483" s="72"/>
      <c r="AG483" s="72"/>
      <c r="AH483" s="72"/>
      <c r="AI483" s="72"/>
      <c r="AJ483" s="72"/>
      <c r="AK483" s="72"/>
      <c r="AL483" s="72"/>
      <c r="AM483" s="72"/>
      <c r="AN483" s="72"/>
      <c r="AO483" s="139"/>
      <c r="AP483" s="236" t="str">
        <f>IF(F483="","",IFERROR(VLOOKUP(SUBSTITUTE(SUBSTITUTE(Tabla1[[#This Row],[Uso Sistemas]],"T","P"),"N","F"),Parámetros!$M$2:$N$17,2,0),"Completar hasta 3ra sem. para evaluar a Probacionista"))</f>
        <v/>
      </c>
      <c r="AQ483" s="39"/>
      <c r="AR483" s="39"/>
      <c r="AS483" s="39"/>
      <c r="AT483" s="28"/>
      <c r="AU483" s="55"/>
      <c r="AV483" s="55"/>
      <c r="AW483" s="55"/>
      <c r="AX483" s="238" t="str">
        <f>IF(V483="","",EOMONTH(EDATE(Tabla1[[#This Row],[Fecha Finalización]],2),0))</f>
        <v/>
      </c>
      <c r="AY483" s="39"/>
      <c r="AZ483" s="239" t="str">
        <f>IF(V483="","",EOMONTH(EDATE(Tabla1[[#This Row],[Fecha Finalización]],3),0))</f>
        <v/>
      </c>
      <c r="BA483" s="39"/>
      <c r="BB483" s="39"/>
      <c r="BC483" s="229"/>
      <c r="BD483" s="227" t="str">
        <f>IF(F483="","",Tabla1[[#This Row],[sem 01]]&amp;Tabla1[[#This Row],[sem 02]]&amp;Tabla1[[#This Row],[sem 03]])</f>
        <v/>
      </c>
      <c r="BE483" s="228" t="str">
        <f>IF(TRIM(F483)="","",$B$1&amp;"-"&amp;SUBSTITUTE(Tabla1[[#This Row],[Mes Inscrito]]," ","")&amp;"-"&amp;SUBSTITUTE(Tabla1[[#This Row],[Dia de clases Inscrito]]," ","")&amp;"-"&amp;SUBSTITUTE(Tabla1[[#This Row],[Horario Inscrito]]," ","")&amp;"-"&amp;Tabla1[[#This Row],[Fecha Inicio grupo]])</f>
        <v/>
      </c>
      <c r="BF483" s="241" t="str">
        <f>IF(F483="","",Tabla1[[#This Row],[Curso]])</f>
        <v/>
      </c>
      <c r="BG483" s="242" t="str">
        <f>+IF(TRIM(F483)="","",$B$1&amp;"-"&amp;TRIM(Tabla1[[#This Row],[Mes Inscrito]])&amp;"-"&amp;TRIM(Tabla1[[#This Row],[Dia de clases Inscrito]])&amp;"-"&amp;TRIM(Tabla1[[#This Row],[Horario Inscrito]])&amp;"-"&amp;TRIM(Tabla1[[#This Row],[Fecha Inicio grupo]])&amp;"-"&amp;TRIM(Tabla1[[#This Row],[Tipo Incrito]]))</f>
        <v/>
      </c>
      <c r="BH483" s="299" t="str">
        <f>IF(F483="","",OR(IFERROR(SEARCH("CG",Tabla1[[#This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3" s="300" t="str">
        <f>IF(F483&lt;&gt;"",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3" s="300" t="str">
        <f>IF(F483&lt;&gt;"",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3" s="300" t="str">
        <f>IF(Tabla1[[#This Row],[Fecha Inicio grupo]]="","",IFERROR(VLOOKUP(Tabla1[[#This Row],[Mes de Alta como miembro]],Parámetros!$AM$2:$AN$16,2,0),"01/01/1900"))</f>
        <v/>
      </c>
    </row>
    <row r="484" spans="1:63" ht="14.45">
      <c r="A484" s="68">
        <v>477</v>
      </c>
      <c r="B484" s="29"/>
      <c r="C484" s="34"/>
      <c r="D484" s="42"/>
      <c r="E484" s="64"/>
      <c r="F484" s="45"/>
      <c r="G484" s="45"/>
      <c r="H484" s="158"/>
      <c r="I484" s="42"/>
      <c r="J484" s="28"/>
      <c r="K484" s="69"/>
      <c r="L484" s="68"/>
      <c r="M484" s="46"/>
      <c r="N484" s="232" t="str">
        <f ca="1">IF(Tabla1[[#This Row],[Fecha de nac]]="","",IF(Tabla1[[#This Row],[Fecha Finalización]] &gt;=TODAY(), DATEDIF(Tabla1[[#This Row],[Fecha de nac]],TODAY(),"y"), ROUNDDOWN((Tabla1[[#This Row],[Fecha Finalización]] -Tabla1[[#This Row],[Fecha de nac]])/365,0)))</f>
        <v/>
      </c>
      <c r="O484" s="163"/>
      <c r="P484" s="34"/>
      <c r="Q484" s="67"/>
      <c r="R484" s="67"/>
      <c r="S484" s="67"/>
      <c r="T484" s="67"/>
      <c r="U484" s="234" t="str">
        <f>IF(F484="","",Tabla1[[#This Row],[Fecha Inicio grupo]]+3*7-7)</f>
        <v/>
      </c>
      <c r="V484" s="235" t="str">
        <f>IF(F484="","",EDATE(Tabla1[[#This Row],[Fecha Inicio grupo]],3))</f>
        <v/>
      </c>
      <c r="W484" s="29"/>
      <c r="X484" s="29"/>
      <c r="Y484" s="72"/>
      <c r="Z484" s="72"/>
      <c r="AA484" s="72"/>
      <c r="AB484" s="72"/>
      <c r="AC484" s="72"/>
      <c r="AD484" s="72"/>
      <c r="AE484" s="72"/>
      <c r="AF484" s="72"/>
      <c r="AG484" s="72"/>
      <c r="AH484" s="72"/>
      <c r="AI484" s="72"/>
      <c r="AJ484" s="72"/>
      <c r="AK484" s="72"/>
      <c r="AL484" s="72"/>
      <c r="AM484" s="72"/>
      <c r="AN484" s="72"/>
      <c r="AO484" s="139"/>
      <c r="AP484" s="236" t="str">
        <f>IF(F484="","",IFERROR(VLOOKUP(SUBSTITUTE(SUBSTITUTE(Tabla1[[#This Row],[Uso Sistemas]],"T","P"),"N","F"),Parámetros!$M$2:$N$17,2,0),"Completar hasta 3ra sem. para evaluar a Probacionista"))</f>
        <v/>
      </c>
      <c r="AQ484" s="39"/>
      <c r="AR484" s="39"/>
      <c r="AS484" s="39"/>
      <c r="AT484" s="28"/>
      <c r="AU484" s="55"/>
      <c r="AV484" s="55"/>
      <c r="AW484" s="55"/>
      <c r="AX484" s="238" t="str">
        <f>IF(V484="","",EOMONTH(EDATE(Tabla1[[#This Row],[Fecha Finalización]],2),0))</f>
        <v/>
      </c>
      <c r="AY484" s="39"/>
      <c r="AZ484" s="239" t="str">
        <f>IF(V484="","",EOMONTH(EDATE(Tabla1[[#This Row],[Fecha Finalización]],3),0))</f>
        <v/>
      </c>
      <c r="BA484" s="39"/>
      <c r="BB484" s="39"/>
      <c r="BC484" s="229"/>
      <c r="BD484" s="227" t="str">
        <f>IF(F484="","",Tabla1[[#This Row],[sem 01]]&amp;Tabla1[[#This Row],[sem 02]]&amp;Tabla1[[#This Row],[sem 03]])</f>
        <v/>
      </c>
      <c r="BE484" s="228" t="str">
        <f>IF(TRIM(F484)="","",$B$1&amp;"-"&amp;SUBSTITUTE(Tabla1[[#This Row],[Mes Inscrito]]," ","")&amp;"-"&amp;SUBSTITUTE(Tabla1[[#This Row],[Dia de clases Inscrito]]," ","")&amp;"-"&amp;SUBSTITUTE(Tabla1[[#This Row],[Horario Inscrito]]," ","")&amp;"-"&amp;Tabla1[[#This Row],[Fecha Inicio grupo]])</f>
        <v/>
      </c>
      <c r="BF484" s="241" t="str">
        <f>IF(F484="","",Tabla1[[#This Row],[Curso]])</f>
        <v/>
      </c>
      <c r="BG484" s="242" t="str">
        <f>+IF(TRIM(F484)="","",$B$1&amp;"-"&amp;TRIM(Tabla1[[#This Row],[Mes Inscrito]])&amp;"-"&amp;TRIM(Tabla1[[#This Row],[Dia de clases Inscrito]])&amp;"-"&amp;TRIM(Tabla1[[#This Row],[Horario Inscrito]])&amp;"-"&amp;TRIM(Tabla1[[#This Row],[Fecha Inicio grupo]])&amp;"-"&amp;TRIM(Tabla1[[#This Row],[Tipo Incrito]]))</f>
        <v/>
      </c>
      <c r="BH484" s="299" t="str">
        <f>IF(F484="","",OR(IFERROR(SEARCH("CG",Tabla1[[#This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4" s="300" t="str">
        <f>IF(F484&lt;&gt;"",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4" s="300" t="str">
        <f>IF(F484&lt;&gt;"",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4" s="300" t="str">
        <f>IF(Tabla1[[#This Row],[Fecha Inicio grupo]]="","",IFERROR(VLOOKUP(Tabla1[[#This Row],[Mes de Alta como miembro]],Parámetros!$AM$2:$AN$16,2,0),"01/01/1900"))</f>
        <v/>
      </c>
    </row>
    <row r="485" spans="1:63" ht="14.45">
      <c r="A485" s="68">
        <v>478</v>
      </c>
      <c r="B485" s="29"/>
      <c r="C485" s="34"/>
      <c r="D485" s="42"/>
      <c r="E485" s="64"/>
      <c r="F485" s="45"/>
      <c r="G485" s="45"/>
      <c r="H485" s="158"/>
      <c r="I485" s="42"/>
      <c r="J485" s="28"/>
      <c r="K485" s="69"/>
      <c r="L485" s="68"/>
      <c r="M485" s="46"/>
      <c r="N485" s="232" t="str">
        <f ca="1">IF(Tabla1[[#This Row],[Fecha de nac]]="","",IF(Tabla1[[#This Row],[Fecha Finalización]] &gt;=TODAY(), DATEDIF(Tabla1[[#This Row],[Fecha de nac]],TODAY(),"y"), ROUNDDOWN((Tabla1[[#This Row],[Fecha Finalización]] -Tabla1[[#This Row],[Fecha de nac]])/365,0)))</f>
        <v/>
      </c>
      <c r="O485" s="163"/>
      <c r="P485" s="34"/>
      <c r="Q485" s="67"/>
      <c r="R485" s="67"/>
      <c r="S485" s="67"/>
      <c r="T485" s="67"/>
      <c r="U485" s="234" t="str">
        <f>IF(F485="","",Tabla1[[#This Row],[Fecha Inicio grupo]]+3*7-7)</f>
        <v/>
      </c>
      <c r="V485" s="235" t="str">
        <f>IF(F485="","",EDATE(Tabla1[[#This Row],[Fecha Inicio grupo]],3))</f>
        <v/>
      </c>
      <c r="W485" s="29"/>
      <c r="X485" s="29"/>
      <c r="Y485" s="72"/>
      <c r="Z485" s="72"/>
      <c r="AA485" s="72"/>
      <c r="AB485" s="72"/>
      <c r="AC485" s="72"/>
      <c r="AD485" s="72"/>
      <c r="AE485" s="72"/>
      <c r="AF485" s="72"/>
      <c r="AG485" s="72"/>
      <c r="AH485" s="72"/>
      <c r="AI485" s="72"/>
      <c r="AJ485" s="72"/>
      <c r="AK485" s="72"/>
      <c r="AL485" s="72"/>
      <c r="AM485" s="72"/>
      <c r="AN485" s="72"/>
      <c r="AO485" s="139"/>
      <c r="AP485" s="236" t="str">
        <f>IF(F485="","",IFERROR(VLOOKUP(SUBSTITUTE(SUBSTITUTE(Tabla1[[#This Row],[Uso Sistemas]],"T","P"),"N","F"),Parámetros!$M$2:$N$17,2,0),"Completar hasta 3ra sem. para evaluar a Probacionista"))</f>
        <v/>
      </c>
      <c r="AQ485" s="39"/>
      <c r="AR485" s="39"/>
      <c r="AS485" s="39"/>
      <c r="AT485" s="28"/>
      <c r="AU485" s="55"/>
      <c r="AV485" s="55"/>
      <c r="AW485" s="55"/>
      <c r="AX485" s="238" t="str">
        <f>IF(V485="","",EOMONTH(EDATE(Tabla1[[#This Row],[Fecha Finalización]],2),0))</f>
        <v/>
      </c>
      <c r="AY485" s="39"/>
      <c r="AZ485" s="239" t="str">
        <f>IF(V485="","",EOMONTH(EDATE(Tabla1[[#This Row],[Fecha Finalización]],3),0))</f>
        <v/>
      </c>
      <c r="BA485" s="39"/>
      <c r="BB485" s="39"/>
      <c r="BC485" s="229"/>
      <c r="BD485" s="227" t="str">
        <f>IF(F485="","",Tabla1[[#This Row],[sem 01]]&amp;Tabla1[[#This Row],[sem 02]]&amp;Tabla1[[#This Row],[sem 03]])</f>
        <v/>
      </c>
      <c r="BE485" s="228" t="str">
        <f>IF(TRIM(F485)="","",$B$1&amp;"-"&amp;SUBSTITUTE(Tabla1[[#This Row],[Mes Inscrito]]," ","")&amp;"-"&amp;SUBSTITUTE(Tabla1[[#This Row],[Dia de clases Inscrito]]," ","")&amp;"-"&amp;SUBSTITUTE(Tabla1[[#This Row],[Horario Inscrito]]," ","")&amp;"-"&amp;Tabla1[[#This Row],[Fecha Inicio grupo]])</f>
        <v/>
      </c>
      <c r="BF485" s="241" t="str">
        <f>IF(F485="","",Tabla1[[#This Row],[Curso]])</f>
        <v/>
      </c>
      <c r="BG485" s="242" t="str">
        <f>+IF(TRIM(F485)="","",$B$1&amp;"-"&amp;TRIM(Tabla1[[#This Row],[Mes Inscrito]])&amp;"-"&amp;TRIM(Tabla1[[#This Row],[Dia de clases Inscrito]])&amp;"-"&amp;TRIM(Tabla1[[#This Row],[Horario Inscrito]])&amp;"-"&amp;TRIM(Tabla1[[#This Row],[Fecha Inicio grupo]])&amp;"-"&amp;TRIM(Tabla1[[#This Row],[Tipo Incrito]]))</f>
        <v/>
      </c>
      <c r="BH485" s="299" t="str">
        <f>IF(F485="","",OR(IFERROR(SEARCH("CG",Tabla1[[#This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5" s="300" t="str">
        <f>IF(F485&lt;&gt;"",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5" s="300" t="str">
        <f>IF(F485&lt;&gt;"",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5" s="300" t="str">
        <f>IF(Tabla1[[#This Row],[Fecha Inicio grupo]]="","",IFERROR(VLOOKUP(Tabla1[[#This Row],[Mes de Alta como miembro]],Parámetros!$AM$2:$AN$16,2,0),"01/01/1900"))</f>
        <v/>
      </c>
    </row>
    <row r="486" spans="1:63" ht="14.45">
      <c r="A486" s="68">
        <v>479</v>
      </c>
      <c r="B486" s="29"/>
      <c r="C486" s="34"/>
      <c r="D486" s="42"/>
      <c r="E486" s="64"/>
      <c r="F486" s="45"/>
      <c r="G486" s="45"/>
      <c r="H486" s="158"/>
      <c r="I486" s="42"/>
      <c r="J486" s="28"/>
      <c r="K486" s="69"/>
      <c r="L486" s="68"/>
      <c r="M486" s="46"/>
      <c r="N486" s="232" t="str">
        <f ca="1">IF(Tabla1[[#This Row],[Fecha de nac]]="","",IF(Tabla1[[#This Row],[Fecha Finalización]] &gt;=TODAY(), DATEDIF(Tabla1[[#This Row],[Fecha de nac]],TODAY(),"y"), ROUNDDOWN((Tabla1[[#This Row],[Fecha Finalización]] -Tabla1[[#This Row],[Fecha de nac]])/365,0)))</f>
        <v/>
      </c>
      <c r="O486" s="163"/>
      <c r="P486" s="34"/>
      <c r="Q486" s="67"/>
      <c r="R486" s="67"/>
      <c r="S486" s="67"/>
      <c r="T486" s="67"/>
      <c r="U486" s="234" t="str">
        <f>IF(F486="","",Tabla1[[#This Row],[Fecha Inicio grupo]]+3*7-7)</f>
        <v/>
      </c>
      <c r="V486" s="235" t="str">
        <f>IF(F486="","",EDATE(Tabla1[[#This Row],[Fecha Inicio grupo]],3))</f>
        <v/>
      </c>
      <c r="W486" s="29"/>
      <c r="X486" s="29"/>
      <c r="Y486" s="72"/>
      <c r="Z486" s="72"/>
      <c r="AA486" s="72"/>
      <c r="AB486" s="72"/>
      <c r="AC486" s="72"/>
      <c r="AD486" s="72"/>
      <c r="AE486" s="72"/>
      <c r="AF486" s="72"/>
      <c r="AG486" s="72"/>
      <c r="AH486" s="72"/>
      <c r="AI486" s="72"/>
      <c r="AJ486" s="72"/>
      <c r="AK486" s="72"/>
      <c r="AL486" s="72"/>
      <c r="AM486" s="72"/>
      <c r="AN486" s="72"/>
      <c r="AO486" s="139"/>
      <c r="AP486" s="236" t="str">
        <f>IF(F486="","",IFERROR(VLOOKUP(SUBSTITUTE(SUBSTITUTE(Tabla1[[#This Row],[Uso Sistemas]],"T","P"),"N","F"),Parámetros!$M$2:$N$17,2,0),"Completar hasta 3ra sem. para evaluar a Probacionista"))</f>
        <v/>
      </c>
      <c r="AQ486" s="39"/>
      <c r="AR486" s="39"/>
      <c r="AS486" s="39"/>
      <c r="AT486" s="28"/>
      <c r="AU486" s="55"/>
      <c r="AV486" s="55"/>
      <c r="AW486" s="55"/>
      <c r="AX486" s="238" t="str">
        <f>IF(V486="","",EOMONTH(EDATE(Tabla1[[#This Row],[Fecha Finalización]],2),0))</f>
        <v/>
      </c>
      <c r="AY486" s="39"/>
      <c r="AZ486" s="239" t="str">
        <f>IF(V486="","",EOMONTH(EDATE(Tabla1[[#This Row],[Fecha Finalización]],3),0))</f>
        <v/>
      </c>
      <c r="BA486" s="39"/>
      <c r="BB486" s="39"/>
      <c r="BC486" s="229"/>
      <c r="BD486" s="227" t="str">
        <f>IF(F486="","",Tabla1[[#This Row],[sem 01]]&amp;Tabla1[[#This Row],[sem 02]]&amp;Tabla1[[#This Row],[sem 03]])</f>
        <v/>
      </c>
      <c r="BE486" s="228" t="str">
        <f>IF(TRIM(F486)="","",$B$1&amp;"-"&amp;SUBSTITUTE(Tabla1[[#This Row],[Mes Inscrito]]," ","")&amp;"-"&amp;SUBSTITUTE(Tabla1[[#This Row],[Dia de clases Inscrito]]," ","")&amp;"-"&amp;SUBSTITUTE(Tabla1[[#This Row],[Horario Inscrito]]," ","")&amp;"-"&amp;Tabla1[[#This Row],[Fecha Inicio grupo]])</f>
        <v/>
      </c>
      <c r="BF486" s="241" t="str">
        <f>IF(F486="","",Tabla1[[#This Row],[Curso]])</f>
        <v/>
      </c>
      <c r="BG486" s="242" t="str">
        <f>+IF(TRIM(F486)="","",$B$1&amp;"-"&amp;TRIM(Tabla1[[#This Row],[Mes Inscrito]])&amp;"-"&amp;TRIM(Tabla1[[#This Row],[Dia de clases Inscrito]])&amp;"-"&amp;TRIM(Tabla1[[#This Row],[Horario Inscrito]])&amp;"-"&amp;TRIM(Tabla1[[#This Row],[Fecha Inicio grupo]])&amp;"-"&amp;TRIM(Tabla1[[#This Row],[Tipo Incrito]]))</f>
        <v/>
      </c>
      <c r="BH486" s="299" t="str">
        <f>IF(F486="","",OR(IFERROR(SEARCH("CG",Tabla1[[#This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6" s="300" t="str">
        <f>IF(F486&lt;&gt;"",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6" s="300" t="str">
        <f>IF(F486&lt;&gt;"",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6" s="300" t="str">
        <f>IF(Tabla1[[#This Row],[Fecha Inicio grupo]]="","",IFERROR(VLOOKUP(Tabla1[[#This Row],[Mes de Alta como miembro]],Parámetros!$AM$2:$AN$16,2,0),"01/01/1900"))</f>
        <v/>
      </c>
    </row>
    <row r="487" spans="1:63" ht="14.45">
      <c r="A487" s="68">
        <v>480</v>
      </c>
      <c r="B487" s="29"/>
      <c r="C487" s="34"/>
      <c r="D487" s="42"/>
      <c r="E487" s="64"/>
      <c r="F487" s="45"/>
      <c r="G487" s="45"/>
      <c r="H487" s="158"/>
      <c r="I487" s="42"/>
      <c r="J487" s="28"/>
      <c r="K487" s="69"/>
      <c r="L487" s="68"/>
      <c r="M487" s="46"/>
      <c r="N487" s="232" t="str">
        <f ca="1">IF(Tabla1[[#This Row],[Fecha de nac]]="","",IF(Tabla1[[#This Row],[Fecha Finalización]] &gt;=TODAY(), DATEDIF(Tabla1[[#This Row],[Fecha de nac]],TODAY(),"y"), ROUNDDOWN((Tabla1[[#This Row],[Fecha Finalización]] -Tabla1[[#This Row],[Fecha de nac]])/365,0)))</f>
        <v/>
      </c>
      <c r="O487" s="163"/>
      <c r="P487" s="34"/>
      <c r="Q487" s="67"/>
      <c r="R487" s="67"/>
      <c r="S487" s="67"/>
      <c r="T487" s="67"/>
      <c r="U487" s="234" t="str">
        <f>IF(F487="","",Tabla1[[#This Row],[Fecha Inicio grupo]]+3*7-7)</f>
        <v/>
      </c>
      <c r="V487" s="235" t="str">
        <f>IF(F487="","",EDATE(Tabla1[[#This Row],[Fecha Inicio grupo]],3))</f>
        <v/>
      </c>
      <c r="W487" s="29"/>
      <c r="X487" s="29"/>
      <c r="Y487" s="72"/>
      <c r="Z487" s="72"/>
      <c r="AA487" s="72"/>
      <c r="AB487" s="72"/>
      <c r="AC487" s="72"/>
      <c r="AD487" s="72"/>
      <c r="AE487" s="72"/>
      <c r="AF487" s="72"/>
      <c r="AG487" s="72"/>
      <c r="AH487" s="72"/>
      <c r="AI487" s="72"/>
      <c r="AJ487" s="72"/>
      <c r="AK487" s="72"/>
      <c r="AL487" s="72"/>
      <c r="AM487" s="72"/>
      <c r="AN487" s="72"/>
      <c r="AO487" s="139"/>
      <c r="AP487" s="236" t="str">
        <f>IF(F487="","",IFERROR(VLOOKUP(SUBSTITUTE(SUBSTITUTE(Tabla1[[#This Row],[Uso Sistemas]],"T","P"),"N","F"),Parámetros!$M$2:$N$17,2,0),"Completar hasta 3ra sem. para evaluar a Probacionista"))</f>
        <v/>
      </c>
      <c r="AQ487" s="39"/>
      <c r="AR487" s="39"/>
      <c r="AS487" s="39"/>
      <c r="AT487" s="28"/>
      <c r="AU487" s="55"/>
      <c r="AV487" s="55"/>
      <c r="AW487" s="55"/>
      <c r="AX487" s="238" t="str">
        <f>IF(V487="","",EOMONTH(EDATE(Tabla1[[#This Row],[Fecha Finalización]],2),0))</f>
        <v/>
      </c>
      <c r="AY487" s="39"/>
      <c r="AZ487" s="239" t="str">
        <f>IF(V487="","",EOMONTH(EDATE(Tabla1[[#This Row],[Fecha Finalización]],3),0))</f>
        <v/>
      </c>
      <c r="BA487" s="39"/>
      <c r="BB487" s="39"/>
      <c r="BC487" s="229"/>
      <c r="BD487" s="227" t="str">
        <f>IF(F487="","",Tabla1[[#This Row],[sem 01]]&amp;Tabla1[[#This Row],[sem 02]]&amp;Tabla1[[#This Row],[sem 03]])</f>
        <v/>
      </c>
      <c r="BE487" s="228" t="str">
        <f>IF(TRIM(F487)="","",$B$1&amp;"-"&amp;SUBSTITUTE(Tabla1[[#This Row],[Mes Inscrito]]," ","")&amp;"-"&amp;SUBSTITUTE(Tabla1[[#This Row],[Dia de clases Inscrito]]," ","")&amp;"-"&amp;SUBSTITUTE(Tabla1[[#This Row],[Horario Inscrito]]," ","")&amp;"-"&amp;Tabla1[[#This Row],[Fecha Inicio grupo]])</f>
        <v/>
      </c>
      <c r="BF487" s="241" t="str">
        <f>IF(F487="","",Tabla1[[#This Row],[Curso]])</f>
        <v/>
      </c>
      <c r="BG487" s="242" t="str">
        <f>+IF(TRIM(F487)="","",$B$1&amp;"-"&amp;TRIM(Tabla1[[#This Row],[Mes Inscrito]])&amp;"-"&amp;TRIM(Tabla1[[#This Row],[Dia de clases Inscrito]])&amp;"-"&amp;TRIM(Tabla1[[#This Row],[Horario Inscrito]])&amp;"-"&amp;TRIM(Tabla1[[#This Row],[Fecha Inicio grupo]])&amp;"-"&amp;TRIM(Tabla1[[#This Row],[Tipo Incrito]]))</f>
        <v/>
      </c>
      <c r="BH487" s="299" t="str">
        <f>IF(F487="","",OR(IFERROR(SEARCH("CG",Tabla1[[#This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7" s="300" t="str">
        <f>IF(F487&lt;&gt;"",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7" s="300" t="str">
        <f>IF(F487&lt;&gt;"",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7" s="300" t="str">
        <f>IF(Tabla1[[#This Row],[Fecha Inicio grupo]]="","",IFERROR(VLOOKUP(Tabla1[[#This Row],[Mes de Alta como miembro]],Parámetros!$AM$2:$AN$16,2,0),"01/01/1900"))</f>
        <v/>
      </c>
    </row>
    <row r="488" spans="1:63" ht="14.45">
      <c r="A488" s="68">
        <v>481</v>
      </c>
      <c r="B488" s="29"/>
      <c r="C488" s="34"/>
      <c r="D488" s="42"/>
      <c r="E488" s="64"/>
      <c r="F488" s="45"/>
      <c r="G488" s="45"/>
      <c r="H488" s="158"/>
      <c r="I488" s="42"/>
      <c r="J488" s="28"/>
      <c r="K488" s="69"/>
      <c r="L488" s="68"/>
      <c r="M488" s="46"/>
      <c r="N488" s="232" t="str">
        <f ca="1">IF(Tabla1[[#This Row],[Fecha de nac]]="","",IF(Tabla1[[#This Row],[Fecha Finalización]] &gt;=TODAY(), DATEDIF(Tabla1[[#This Row],[Fecha de nac]],TODAY(),"y"), ROUNDDOWN((Tabla1[[#This Row],[Fecha Finalización]] -Tabla1[[#This Row],[Fecha de nac]])/365,0)))</f>
        <v/>
      </c>
      <c r="O488" s="163"/>
      <c r="P488" s="34"/>
      <c r="Q488" s="67"/>
      <c r="R488" s="67"/>
      <c r="S488" s="67"/>
      <c r="T488" s="67"/>
      <c r="U488" s="234" t="str">
        <f>IF(F488="","",Tabla1[[#This Row],[Fecha Inicio grupo]]+3*7-7)</f>
        <v/>
      </c>
      <c r="V488" s="235" t="str">
        <f>IF(F488="","",EDATE(Tabla1[[#This Row],[Fecha Inicio grupo]],3))</f>
        <v/>
      </c>
      <c r="W488" s="29"/>
      <c r="X488" s="29"/>
      <c r="Y488" s="72"/>
      <c r="Z488" s="72"/>
      <c r="AA488" s="72"/>
      <c r="AB488" s="72"/>
      <c r="AC488" s="72"/>
      <c r="AD488" s="72"/>
      <c r="AE488" s="72"/>
      <c r="AF488" s="72"/>
      <c r="AG488" s="72"/>
      <c r="AH488" s="72"/>
      <c r="AI488" s="72"/>
      <c r="AJ488" s="72"/>
      <c r="AK488" s="72"/>
      <c r="AL488" s="72"/>
      <c r="AM488" s="72"/>
      <c r="AN488" s="72"/>
      <c r="AO488" s="139"/>
      <c r="AP488" s="236" t="str">
        <f>IF(F488="","",IFERROR(VLOOKUP(SUBSTITUTE(SUBSTITUTE(Tabla1[[#This Row],[Uso Sistemas]],"T","P"),"N","F"),Parámetros!$M$2:$N$17,2,0),"Completar hasta 3ra sem. para evaluar a Probacionista"))</f>
        <v/>
      </c>
      <c r="AQ488" s="39"/>
      <c r="AR488" s="39"/>
      <c r="AS488" s="39"/>
      <c r="AT488" s="28"/>
      <c r="AU488" s="55"/>
      <c r="AV488" s="55"/>
      <c r="AW488" s="55"/>
      <c r="AX488" s="238" t="str">
        <f>IF(V488="","",EOMONTH(EDATE(Tabla1[[#This Row],[Fecha Finalización]],2),0))</f>
        <v/>
      </c>
      <c r="AY488" s="39"/>
      <c r="AZ488" s="239" t="str">
        <f>IF(V488="","",EOMONTH(EDATE(Tabla1[[#This Row],[Fecha Finalización]],3),0))</f>
        <v/>
      </c>
      <c r="BA488" s="39"/>
      <c r="BB488" s="39"/>
      <c r="BC488" s="229"/>
      <c r="BD488" s="227" t="str">
        <f>IF(F488="","",Tabla1[[#This Row],[sem 01]]&amp;Tabla1[[#This Row],[sem 02]]&amp;Tabla1[[#This Row],[sem 03]])</f>
        <v/>
      </c>
      <c r="BE488" s="228" t="str">
        <f>IF(TRIM(F488)="","",$B$1&amp;"-"&amp;SUBSTITUTE(Tabla1[[#This Row],[Mes Inscrito]]," ","")&amp;"-"&amp;SUBSTITUTE(Tabla1[[#This Row],[Dia de clases Inscrito]]," ","")&amp;"-"&amp;SUBSTITUTE(Tabla1[[#This Row],[Horario Inscrito]]," ","")&amp;"-"&amp;Tabla1[[#This Row],[Fecha Inicio grupo]])</f>
        <v/>
      </c>
      <c r="BF488" s="241" t="str">
        <f>IF(F488="","",Tabla1[[#This Row],[Curso]])</f>
        <v/>
      </c>
      <c r="BG488" s="242" t="str">
        <f>+IF(TRIM(F488)="","",$B$1&amp;"-"&amp;TRIM(Tabla1[[#This Row],[Mes Inscrito]])&amp;"-"&amp;TRIM(Tabla1[[#This Row],[Dia de clases Inscrito]])&amp;"-"&amp;TRIM(Tabla1[[#This Row],[Horario Inscrito]])&amp;"-"&amp;TRIM(Tabla1[[#This Row],[Fecha Inicio grupo]])&amp;"-"&amp;TRIM(Tabla1[[#This Row],[Tipo Incrito]]))</f>
        <v/>
      </c>
      <c r="BH488" s="299" t="str">
        <f>IF(F488="","",OR(IFERROR(SEARCH("CG",Tabla1[[#This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8" s="300" t="str">
        <f>IF(F488&lt;&gt;"",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8" s="300" t="str">
        <f>IF(F488&lt;&gt;"",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8" s="300" t="str">
        <f>IF(Tabla1[[#This Row],[Fecha Inicio grupo]]="","",IFERROR(VLOOKUP(Tabla1[[#This Row],[Mes de Alta como miembro]],Parámetros!$AM$2:$AN$16,2,0),"01/01/1900"))</f>
        <v/>
      </c>
    </row>
    <row r="489" spans="1:63" ht="14.45">
      <c r="A489" s="68">
        <v>482</v>
      </c>
      <c r="B489" s="29"/>
      <c r="C489" s="34"/>
      <c r="D489" s="42"/>
      <c r="E489" s="64"/>
      <c r="F489" s="45"/>
      <c r="G489" s="45"/>
      <c r="H489" s="158"/>
      <c r="I489" s="42"/>
      <c r="J489" s="28"/>
      <c r="K489" s="69"/>
      <c r="L489" s="68"/>
      <c r="M489" s="46"/>
      <c r="N489" s="232" t="str">
        <f ca="1">IF(Tabla1[[#This Row],[Fecha de nac]]="","",IF(Tabla1[[#This Row],[Fecha Finalización]] &gt;=TODAY(), DATEDIF(Tabla1[[#This Row],[Fecha de nac]],TODAY(),"y"), ROUNDDOWN((Tabla1[[#This Row],[Fecha Finalización]] -Tabla1[[#This Row],[Fecha de nac]])/365,0)))</f>
        <v/>
      </c>
      <c r="O489" s="163"/>
      <c r="P489" s="34"/>
      <c r="Q489" s="67"/>
      <c r="R489" s="67"/>
      <c r="S489" s="67"/>
      <c r="T489" s="67"/>
      <c r="U489" s="234" t="str">
        <f>IF(F489="","",Tabla1[[#This Row],[Fecha Inicio grupo]]+3*7-7)</f>
        <v/>
      </c>
      <c r="V489" s="235" t="str">
        <f>IF(F489="","",EDATE(Tabla1[[#This Row],[Fecha Inicio grupo]],3))</f>
        <v/>
      </c>
      <c r="W489" s="29"/>
      <c r="X489" s="29"/>
      <c r="Y489" s="72"/>
      <c r="Z489" s="72"/>
      <c r="AA489" s="72"/>
      <c r="AB489" s="72"/>
      <c r="AC489" s="72"/>
      <c r="AD489" s="72"/>
      <c r="AE489" s="72"/>
      <c r="AF489" s="72"/>
      <c r="AG489" s="72"/>
      <c r="AH489" s="72"/>
      <c r="AI489" s="72"/>
      <c r="AJ489" s="72"/>
      <c r="AK489" s="72"/>
      <c r="AL489" s="72"/>
      <c r="AM489" s="72"/>
      <c r="AN489" s="72"/>
      <c r="AO489" s="139"/>
      <c r="AP489" s="236" t="str">
        <f>IF(F489="","",IFERROR(VLOOKUP(SUBSTITUTE(SUBSTITUTE(Tabla1[[#This Row],[Uso Sistemas]],"T","P"),"N","F"),Parámetros!$M$2:$N$17,2,0),"Completar hasta 3ra sem. para evaluar a Probacionista"))</f>
        <v/>
      </c>
      <c r="AQ489" s="39"/>
      <c r="AR489" s="39"/>
      <c r="AS489" s="39"/>
      <c r="AT489" s="28"/>
      <c r="AU489" s="55"/>
      <c r="AV489" s="55"/>
      <c r="AW489" s="55"/>
      <c r="AX489" s="238" t="str">
        <f>IF(V489="","",EOMONTH(EDATE(Tabla1[[#This Row],[Fecha Finalización]],2),0))</f>
        <v/>
      </c>
      <c r="AY489" s="39"/>
      <c r="AZ489" s="239" t="str">
        <f>IF(V489="","",EOMONTH(EDATE(Tabla1[[#This Row],[Fecha Finalización]],3),0))</f>
        <v/>
      </c>
      <c r="BA489" s="39"/>
      <c r="BB489" s="39"/>
      <c r="BC489" s="229"/>
      <c r="BD489" s="227" t="str">
        <f>IF(F489="","",Tabla1[[#This Row],[sem 01]]&amp;Tabla1[[#This Row],[sem 02]]&amp;Tabla1[[#This Row],[sem 03]])</f>
        <v/>
      </c>
      <c r="BE489" s="228" t="str">
        <f>IF(TRIM(F489)="","",$B$1&amp;"-"&amp;SUBSTITUTE(Tabla1[[#This Row],[Mes Inscrito]]," ","")&amp;"-"&amp;SUBSTITUTE(Tabla1[[#This Row],[Dia de clases Inscrito]]," ","")&amp;"-"&amp;SUBSTITUTE(Tabla1[[#This Row],[Horario Inscrito]]," ","")&amp;"-"&amp;Tabla1[[#This Row],[Fecha Inicio grupo]])</f>
        <v/>
      </c>
      <c r="BF489" s="241" t="str">
        <f>IF(F489="","",Tabla1[[#This Row],[Curso]])</f>
        <v/>
      </c>
      <c r="BG489" s="242" t="str">
        <f>+IF(TRIM(F489)="","",$B$1&amp;"-"&amp;TRIM(Tabla1[[#This Row],[Mes Inscrito]])&amp;"-"&amp;TRIM(Tabla1[[#This Row],[Dia de clases Inscrito]])&amp;"-"&amp;TRIM(Tabla1[[#This Row],[Horario Inscrito]])&amp;"-"&amp;TRIM(Tabla1[[#This Row],[Fecha Inicio grupo]])&amp;"-"&amp;TRIM(Tabla1[[#This Row],[Tipo Incrito]]))</f>
        <v/>
      </c>
      <c r="BH489" s="299" t="str">
        <f>IF(F489="","",OR(IFERROR(SEARCH("CG",Tabla1[[#This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9" s="300" t="str">
        <f>IF(F489&lt;&gt;"",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9" s="300" t="str">
        <f>IF(F489&lt;&gt;"",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9" s="300" t="str">
        <f>IF(Tabla1[[#This Row],[Fecha Inicio grupo]]="","",IFERROR(VLOOKUP(Tabla1[[#This Row],[Mes de Alta como miembro]],Parámetros!$AM$2:$AN$16,2,0),"01/01/1900"))</f>
        <v/>
      </c>
    </row>
    <row r="490" spans="1:63" ht="14.45">
      <c r="A490" s="68">
        <v>483</v>
      </c>
      <c r="B490" s="29"/>
      <c r="C490" s="34"/>
      <c r="D490" s="42"/>
      <c r="E490" s="64"/>
      <c r="F490" s="45"/>
      <c r="G490" s="45"/>
      <c r="H490" s="158"/>
      <c r="I490" s="42"/>
      <c r="J490" s="28"/>
      <c r="K490" s="69"/>
      <c r="L490" s="68"/>
      <c r="M490" s="46"/>
      <c r="N490" s="232" t="str">
        <f ca="1">IF(Tabla1[[#This Row],[Fecha de nac]]="","",IF(Tabla1[[#This Row],[Fecha Finalización]] &gt;=TODAY(), DATEDIF(Tabla1[[#This Row],[Fecha de nac]],TODAY(),"y"), ROUNDDOWN((Tabla1[[#This Row],[Fecha Finalización]] -Tabla1[[#This Row],[Fecha de nac]])/365,0)))</f>
        <v/>
      </c>
      <c r="O490" s="163"/>
      <c r="P490" s="34"/>
      <c r="Q490" s="67"/>
      <c r="R490" s="67"/>
      <c r="S490" s="67"/>
      <c r="T490" s="67"/>
      <c r="U490" s="234" t="str">
        <f>IF(F490="","",Tabla1[[#This Row],[Fecha Inicio grupo]]+3*7-7)</f>
        <v/>
      </c>
      <c r="V490" s="235" t="str">
        <f>IF(F490="","",EDATE(Tabla1[[#This Row],[Fecha Inicio grupo]],3))</f>
        <v/>
      </c>
      <c r="W490" s="29"/>
      <c r="X490" s="29"/>
      <c r="Y490" s="72"/>
      <c r="Z490" s="72"/>
      <c r="AA490" s="72"/>
      <c r="AB490" s="72"/>
      <c r="AC490" s="72"/>
      <c r="AD490" s="72"/>
      <c r="AE490" s="72"/>
      <c r="AF490" s="72"/>
      <c r="AG490" s="72"/>
      <c r="AH490" s="72"/>
      <c r="AI490" s="72"/>
      <c r="AJ490" s="72"/>
      <c r="AK490" s="72"/>
      <c r="AL490" s="72"/>
      <c r="AM490" s="72"/>
      <c r="AN490" s="72"/>
      <c r="AO490" s="139"/>
      <c r="AP490" s="236" t="str">
        <f>IF(F490="","",IFERROR(VLOOKUP(SUBSTITUTE(SUBSTITUTE(Tabla1[[#This Row],[Uso Sistemas]],"T","P"),"N","F"),Parámetros!$M$2:$N$17,2,0),"Completar hasta 3ra sem. para evaluar a Probacionista"))</f>
        <v/>
      </c>
      <c r="AQ490" s="39"/>
      <c r="AR490" s="39"/>
      <c r="AS490" s="39"/>
      <c r="AT490" s="28"/>
      <c r="AU490" s="55"/>
      <c r="AV490" s="55"/>
      <c r="AW490" s="55"/>
      <c r="AX490" s="238" t="str">
        <f>IF(V490="","",EOMONTH(EDATE(Tabla1[[#This Row],[Fecha Finalización]],2),0))</f>
        <v/>
      </c>
      <c r="AY490" s="39"/>
      <c r="AZ490" s="239" t="str">
        <f>IF(V490="","",EOMONTH(EDATE(Tabla1[[#This Row],[Fecha Finalización]],3),0))</f>
        <v/>
      </c>
      <c r="BA490" s="39"/>
      <c r="BB490" s="39"/>
      <c r="BC490" s="229"/>
      <c r="BD490" s="227" t="str">
        <f>IF(F490="","",Tabla1[[#This Row],[sem 01]]&amp;Tabla1[[#This Row],[sem 02]]&amp;Tabla1[[#This Row],[sem 03]])</f>
        <v/>
      </c>
      <c r="BE490" s="228" t="str">
        <f>IF(TRIM(F490)="","",$B$1&amp;"-"&amp;SUBSTITUTE(Tabla1[[#This Row],[Mes Inscrito]]," ","")&amp;"-"&amp;SUBSTITUTE(Tabla1[[#This Row],[Dia de clases Inscrito]]," ","")&amp;"-"&amp;SUBSTITUTE(Tabla1[[#This Row],[Horario Inscrito]]," ","")&amp;"-"&amp;Tabla1[[#This Row],[Fecha Inicio grupo]])</f>
        <v/>
      </c>
      <c r="BF490" s="241" t="str">
        <f>IF(F490="","",Tabla1[[#This Row],[Curso]])</f>
        <v/>
      </c>
      <c r="BG490" s="242" t="str">
        <f>+IF(TRIM(F490)="","",$B$1&amp;"-"&amp;TRIM(Tabla1[[#This Row],[Mes Inscrito]])&amp;"-"&amp;TRIM(Tabla1[[#This Row],[Dia de clases Inscrito]])&amp;"-"&amp;TRIM(Tabla1[[#This Row],[Horario Inscrito]])&amp;"-"&amp;TRIM(Tabla1[[#This Row],[Fecha Inicio grupo]])&amp;"-"&amp;TRIM(Tabla1[[#This Row],[Tipo Incrito]]))</f>
        <v/>
      </c>
      <c r="BH490" s="299" t="str">
        <f>IF(F490="","",OR(IFERROR(SEARCH("CG",Tabla1[[#This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0" s="300" t="str">
        <f>IF(F490&lt;&gt;"",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0" s="300" t="str">
        <f>IF(F490&lt;&gt;"",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0" s="300" t="str">
        <f>IF(Tabla1[[#This Row],[Fecha Inicio grupo]]="","",IFERROR(VLOOKUP(Tabla1[[#This Row],[Mes de Alta como miembro]],Parámetros!$AM$2:$AN$16,2,0),"01/01/1900"))</f>
        <v/>
      </c>
    </row>
    <row r="491" spans="1:63" ht="14.45">
      <c r="A491" s="68">
        <v>484</v>
      </c>
      <c r="B491" s="29"/>
      <c r="C491" s="34"/>
      <c r="D491" s="42"/>
      <c r="E491" s="64"/>
      <c r="F491" s="45"/>
      <c r="G491" s="45"/>
      <c r="H491" s="158"/>
      <c r="I491" s="42"/>
      <c r="J491" s="28"/>
      <c r="K491" s="69"/>
      <c r="L491" s="68"/>
      <c r="M491" s="46"/>
      <c r="N491" s="232" t="str">
        <f ca="1">IF(Tabla1[[#This Row],[Fecha de nac]]="","",IF(Tabla1[[#This Row],[Fecha Finalización]] &gt;=TODAY(), DATEDIF(Tabla1[[#This Row],[Fecha de nac]],TODAY(),"y"), ROUNDDOWN((Tabla1[[#This Row],[Fecha Finalización]] -Tabla1[[#This Row],[Fecha de nac]])/365,0)))</f>
        <v/>
      </c>
      <c r="O491" s="163"/>
      <c r="P491" s="34"/>
      <c r="Q491" s="67"/>
      <c r="R491" s="67"/>
      <c r="S491" s="67"/>
      <c r="T491" s="67"/>
      <c r="U491" s="234" t="str">
        <f>IF(F491="","",Tabla1[[#This Row],[Fecha Inicio grupo]]+3*7-7)</f>
        <v/>
      </c>
      <c r="V491" s="235" t="str">
        <f>IF(F491="","",EDATE(Tabla1[[#This Row],[Fecha Inicio grupo]],3))</f>
        <v/>
      </c>
      <c r="W491" s="29"/>
      <c r="X491" s="29"/>
      <c r="Y491" s="72"/>
      <c r="Z491" s="72"/>
      <c r="AA491" s="72"/>
      <c r="AB491" s="72"/>
      <c r="AC491" s="72"/>
      <c r="AD491" s="72"/>
      <c r="AE491" s="72"/>
      <c r="AF491" s="72"/>
      <c r="AG491" s="72"/>
      <c r="AH491" s="72"/>
      <c r="AI491" s="72"/>
      <c r="AJ491" s="72"/>
      <c r="AK491" s="72"/>
      <c r="AL491" s="72"/>
      <c r="AM491" s="72"/>
      <c r="AN491" s="72"/>
      <c r="AO491" s="139"/>
      <c r="AP491" s="236" t="str">
        <f>IF(F491="","",IFERROR(VLOOKUP(SUBSTITUTE(SUBSTITUTE(Tabla1[[#This Row],[Uso Sistemas]],"T","P"),"N","F"),Parámetros!$M$2:$N$17,2,0),"Completar hasta 3ra sem. para evaluar a Probacionista"))</f>
        <v/>
      </c>
      <c r="AQ491" s="39"/>
      <c r="AR491" s="39"/>
      <c r="AS491" s="39"/>
      <c r="AT491" s="28"/>
      <c r="AU491" s="55"/>
      <c r="AV491" s="55"/>
      <c r="AW491" s="55"/>
      <c r="AX491" s="238" t="str">
        <f>IF(V491="","",EOMONTH(EDATE(Tabla1[[#This Row],[Fecha Finalización]],2),0))</f>
        <v/>
      </c>
      <c r="AY491" s="39"/>
      <c r="AZ491" s="239" t="str">
        <f>IF(V491="","",EOMONTH(EDATE(Tabla1[[#This Row],[Fecha Finalización]],3),0))</f>
        <v/>
      </c>
      <c r="BA491" s="39"/>
      <c r="BB491" s="39"/>
      <c r="BC491" s="229"/>
      <c r="BD491" s="227" t="str">
        <f>IF(F491="","",Tabla1[[#This Row],[sem 01]]&amp;Tabla1[[#This Row],[sem 02]]&amp;Tabla1[[#This Row],[sem 03]])</f>
        <v/>
      </c>
      <c r="BE491" s="228" t="str">
        <f>IF(TRIM(F491)="","",$B$1&amp;"-"&amp;SUBSTITUTE(Tabla1[[#This Row],[Mes Inscrito]]," ","")&amp;"-"&amp;SUBSTITUTE(Tabla1[[#This Row],[Dia de clases Inscrito]]," ","")&amp;"-"&amp;SUBSTITUTE(Tabla1[[#This Row],[Horario Inscrito]]," ","")&amp;"-"&amp;Tabla1[[#This Row],[Fecha Inicio grupo]])</f>
        <v/>
      </c>
      <c r="BF491" s="241" t="str">
        <f>IF(F491="","",Tabla1[[#This Row],[Curso]])</f>
        <v/>
      </c>
      <c r="BG491" s="242" t="str">
        <f>+IF(TRIM(F491)="","",$B$1&amp;"-"&amp;TRIM(Tabla1[[#This Row],[Mes Inscrito]])&amp;"-"&amp;TRIM(Tabla1[[#This Row],[Dia de clases Inscrito]])&amp;"-"&amp;TRIM(Tabla1[[#This Row],[Horario Inscrito]])&amp;"-"&amp;TRIM(Tabla1[[#This Row],[Fecha Inicio grupo]])&amp;"-"&amp;TRIM(Tabla1[[#This Row],[Tipo Incrito]]))</f>
        <v/>
      </c>
      <c r="BH491" s="299" t="str">
        <f>IF(F491="","",OR(IFERROR(SEARCH("CG",Tabla1[[#This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1" s="300" t="str">
        <f>IF(F491&lt;&gt;"",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1" s="300" t="str">
        <f>IF(F491&lt;&gt;"",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1" s="300" t="str">
        <f>IF(Tabla1[[#This Row],[Fecha Inicio grupo]]="","",IFERROR(VLOOKUP(Tabla1[[#This Row],[Mes de Alta como miembro]],Parámetros!$AM$2:$AN$16,2,0),"01/01/1900"))</f>
        <v/>
      </c>
    </row>
    <row r="492" spans="1:63" ht="14.45">
      <c r="A492" s="68">
        <v>485</v>
      </c>
      <c r="B492" s="29"/>
      <c r="C492" s="34"/>
      <c r="D492" s="42"/>
      <c r="E492" s="64"/>
      <c r="F492" s="45"/>
      <c r="G492" s="45"/>
      <c r="H492" s="158"/>
      <c r="I492" s="42"/>
      <c r="J492" s="28"/>
      <c r="K492" s="69"/>
      <c r="L492" s="68"/>
      <c r="M492" s="46"/>
      <c r="N492" s="232" t="str">
        <f ca="1">IF(Tabla1[[#This Row],[Fecha de nac]]="","",IF(Tabla1[[#This Row],[Fecha Finalización]] &gt;=TODAY(), DATEDIF(Tabla1[[#This Row],[Fecha de nac]],TODAY(),"y"), ROUNDDOWN((Tabla1[[#This Row],[Fecha Finalización]] -Tabla1[[#This Row],[Fecha de nac]])/365,0)))</f>
        <v/>
      </c>
      <c r="O492" s="163"/>
      <c r="P492" s="34"/>
      <c r="Q492" s="67"/>
      <c r="R492" s="67"/>
      <c r="S492" s="67"/>
      <c r="T492" s="67"/>
      <c r="U492" s="234" t="str">
        <f>IF(F492="","",Tabla1[[#This Row],[Fecha Inicio grupo]]+3*7-7)</f>
        <v/>
      </c>
      <c r="V492" s="235" t="str">
        <f>IF(F492="","",EDATE(Tabla1[[#This Row],[Fecha Inicio grupo]],3))</f>
        <v/>
      </c>
      <c r="W492" s="29"/>
      <c r="X492" s="29"/>
      <c r="Y492" s="72"/>
      <c r="Z492" s="72"/>
      <c r="AA492" s="72"/>
      <c r="AB492" s="72"/>
      <c r="AC492" s="72"/>
      <c r="AD492" s="72"/>
      <c r="AE492" s="72"/>
      <c r="AF492" s="72"/>
      <c r="AG492" s="72"/>
      <c r="AH492" s="72"/>
      <c r="AI492" s="72"/>
      <c r="AJ492" s="72"/>
      <c r="AK492" s="72"/>
      <c r="AL492" s="72"/>
      <c r="AM492" s="72"/>
      <c r="AN492" s="72"/>
      <c r="AO492" s="139"/>
      <c r="AP492" s="236" t="str">
        <f>IF(F492="","",IFERROR(VLOOKUP(SUBSTITUTE(SUBSTITUTE(Tabla1[[#This Row],[Uso Sistemas]],"T","P"),"N","F"),Parámetros!$M$2:$N$17,2,0),"Completar hasta 3ra sem. para evaluar a Probacionista"))</f>
        <v/>
      </c>
      <c r="AQ492" s="39"/>
      <c r="AR492" s="39"/>
      <c r="AS492" s="39"/>
      <c r="AT492" s="28"/>
      <c r="AU492" s="55"/>
      <c r="AV492" s="55"/>
      <c r="AW492" s="55"/>
      <c r="AX492" s="238" t="str">
        <f>IF(V492="","",EOMONTH(EDATE(Tabla1[[#This Row],[Fecha Finalización]],2),0))</f>
        <v/>
      </c>
      <c r="AY492" s="39"/>
      <c r="AZ492" s="239" t="str">
        <f>IF(V492="","",EOMONTH(EDATE(Tabla1[[#This Row],[Fecha Finalización]],3),0))</f>
        <v/>
      </c>
      <c r="BA492" s="39"/>
      <c r="BB492" s="39"/>
      <c r="BC492" s="229"/>
      <c r="BD492" s="227" t="str">
        <f>IF(F492="","",Tabla1[[#This Row],[sem 01]]&amp;Tabla1[[#This Row],[sem 02]]&amp;Tabla1[[#This Row],[sem 03]])</f>
        <v/>
      </c>
      <c r="BE492" s="228" t="str">
        <f>IF(TRIM(F492)="","",$B$1&amp;"-"&amp;SUBSTITUTE(Tabla1[[#This Row],[Mes Inscrito]]," ","")&amp;"-"&amp;SUBSTITUTE(Tabla1[[#This Row],[Dia de clases Inscrito]]," ","")&amp;"-"&amp;SUBSTITUTE(Tabla1[[#This Row],[Horario Inscrito]]," ","")&amp;"-"&amp;Tabla1[[#This Row],[Fecha Inicio grupo]])</f>
        <v/>
      </c>
      <c r="BF492" s="241" t="str">
        <f>IF(F492="","",Tabla1[[#This Row],[Curso]])</f>
        <v/>
      </c>
      <c r="BG492" s="242" t="str">
        <f>+IF(TRIM(F492)="","",$B$1&amp;"-"&amp;TRIM(Tabla1[[#This Row],[Mes Inscrito]])&amp;"-"&amp;TRIM(Tabla1[[#This Row],[Dia de clases Inscrito]])&amp;"-"&amp;TRIM(Tabla1[[#This Row],[Horario Inscrito]])&amp;"-"&amp;TRIM(Tabla1[[#This Row],[Fecha Inicio grupo]])&amp;"-"&amp;TRIM(Tabla1[[#This Row],[Tipo Incrito]]))</f>
        <v/>
      </c>
      <c r="BH492" s="299" t="str">
        <f>IF(F492="","",OR(IFERROR(SEARCH("CG",Tabla1[[#This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2" s="300" t="str">
        <f>IF(F492&lt;&gt;"",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2" s="300" t="str">
        <f>IF(F492&lt;&gt;"",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2" s="300" t="str">
        <f>IF(Tabla1[[#This Row],[Fecha Inicio grupo]]="","",IFERROR(VLOOKUP(Tabla1[[#This Row],[Mes de Alta como miembro]],Parámetros!$AM$2:$AN$16,2,0),"01/01/1900"))</f>
        <v/>
      </c>
    </row>
    <row r="493" spans="1:63" ht="14.45">
      <c r="A493" s="68">
        <v>486</v>
      </c>
      <c r="B493" s="29"/>
      <c r="C493" s="34"/>
      <c r="D493" s="42"/>
      <c r="E493" s="64"/>
      <c r="F493" s="45"/>
      <c r="G493" s="45"/>
      <c r="H493" s="158"/>
      <c r="I493" s="42"/>
      <c r="J493" s="28"/>
      <c r="K493" s="69"/>
      <c r="L493" s="68"/>
      <c r="M493" s="46"/>
      <c r="N493" s="232" t="str">
        <f ca="1">IF(Tabla1[[#This Row],[Fecha de nac]]="","",IF(Tabla1[[#This Row],[Fecha Finalización]] &gt;=TODAY(), DATEDIF(Tabla1[[#This Row],[Fecha de nac]],TODAY(),"y"), ROUNDDOWN((Tabla1[[#This Row],[Fecha Finalización]] -Tabla1[[#This Row],[Fecha de nac]])/365,0)))</f>
        <v/>
      </c>
      <c r="O493" s="163"/>
      <c r="P493" s="34"/>
      <c r="Q493" s="67"/>
      <c r="R493" s="67"/>
      <c r="S493" s="67"/>
      <c r="T493" s="67"/>
      <c r="U493" s="234" t="str">
        <f>IF(F493="","",Tabla1[[#This Row],[Fecha Inicio grupo]]+3*7-7)</f>
        <v/>
      </c>
      <c r="V493" s="235" t="str">
        <f>IF(F493="","",EDATE(Tabla1[[#This Row],[Fecha Inicio grupo]],3))</f>
        <v/>
      </c>
      <c r="W493" s="29"/>
      <c r="X493" s="29"/>
      <c r="Y493" s="72"/>
      <c r="Z493" s="72"/>
      <c r="AA493" s="72"/>
      <c r="AB493" s="72"/>
      <c r="AC493" s="72"/>
      <c r="AD493" s="72"/>
      <c r="AE493" s="72"/>
      <c r="AF493" s="72"/>
      <c r="AG493" s="72"/>
      <c r="AH493" s="72"/>
      <c r="AI493" s="72"/>
      <c r="AJ493" s="72"/>
      <c r="AK493" s="72"/>
      <c r="AL493" s="72"/>
      <c r="AM493" s="72"/>
      <c r="AN493" s="72"/>
      <c r="AO493" s="139"/>
      <c r="AP493" s="236" t="str">
        <f>IF(F493="","",IFERROR(VLOOKUP(SUBSTITUTE(SUBSTITUTE(Tabla1[[#This Row],[Uso Sistemas]],"T","P"),"N","F"),Parámetros!$M$2:$N$17,2,0),"Completar hasta 3ra sem. para evaluar a Probacionista"))</f>
        <v/>
      </c>
      <c r="AQ493" s="39"/>
      <c r="AR493" s="39"/>
      <c r="AS493" s="39"/>
      <c r="AT493" s="28"/>
      <c r="AU493" s="55"/>
      <c r="AV493" s="55"/>
      <c r="AW493" s="55"/>
      <c r="AX493" s="238" t="str">
        <f>IF(V493="","",EOMONTH(EDATE(Tabla1[[#This Row],[Fecha Finalización]],2),0))</f>
        <v/>
      </c>
      <c r="AY493" s="39"/>
      <c r="AZ493" s="239" t="str">
        <f>IF(V493="","",EOMONTH(EDATE(Tabla1[[#This Row],[Fecha Finalización]],3),0))</f>
        <v/>
      </c>
      <c r="BA493" s="39"/>
      <c r="BB493" s="39"/>
      <c r="BC493" s="229"/>
      <c r="BD493" s="227" t="str">
        <f>IF(F493="","",Tabla1[[#This Row],[sem 01]]&amp;Tabla1[[#This Row],[sem 02]]&amp;Tabla1[[#This Row],[sem 03]])</f>
        <v/>
      </c>
      <c r="BE493" s="228" t="str">
        <f>IF(TRIM(F493)="","",$B$1&amp;"-"&amp;SUBSTITUTE(Tabla1[[#This Row],[Mes Inscrito]]," ","")&amp;"-"&amp;SUBSTITUTE(Tabla1[[#This Row],[Dia de clases Inscrito]]," ","")&amp;"-"&amp;SUBSTITUTE(Tabla1[[#This Row],[Horario Inscrito]]," ","")&amp;"-"&amp;Tabla1[[#This Row],[Fecha Inicio grupo]])</f>
        <v/>
      </c>
      <c r="BF493" s="241" t="str">
        <f>IF(F493="","",Tabla1[[#This Row],[Curso]])</f>
        <v/>
      </c>
      <c r="BG493" s="242" t="str">
        <f>+IF(TRIM(F493)="","",$B$1&amp;"-"&amp;TRIM(Tabla1[[#This Row],[Mes Inscrito]])&amp;"-"&amp;TRIM(Tabla1[[#This Row],[Dia de clases Inscrito]])&amp;"-"&amp;TRIM(Tabla1[[#This Row],[Horario Inscrito]])&amp;"-"&amp;TRIM(Tabla1[[#This Row],[Fecha Inicio grupo]])&amp;"-"&amp;TRIM(Tabla1[[#This Row],[Tipo Incrito]]))</f>
        <v/>
      </c>
      <c r="BH493" s="299" t="str">
        <f>IF(F493="","",OR(IFERROR(SEARCH("CG",Tabla1[[#This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3" s="300" t="str">
        <f>IF(F493&lt;&gt;"",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3" s="300" t="str">
        <f>IF(F493&lt;&gt;"",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3" s="300" t="str">
        <f>IF(Tabla1[[#This Row],[Fecha Inicio grupo]]="","",IFERROR(VLOOKUP(Tabla1[[#This Row],[Mes de Alta como miembro]],Parámetros!$AM$2:$AN$16,2,0),"01/01/1900"))</f>
        <v/>
      </c>
    </row>
    <row r="494" spans="1:63" ht="14.45">
      <c r="A494" s="68">
        <v>487</v>
      </c>
      <c r="B494" s="29"/>
      <c r="C494" s="34"/>
      <c r="D494" s="42"/>
      <c r="E494" s="64"/>
      <c r="F494" s="45"/>
      <c r="G494" s="45"/>
      <c r="H494" s="158"/>
      <c r="I494" s="42"/>
      <c r="J494" s="28"/>
      <c r="K494" s="69"/>
      <c r="L494" s="68"/>
      <c r="M494" s="46"/>
      <c r="N494" s="232" t="str">
        <f ca="1">IF(Tabla1[[#This Row],[Fecha de nac]]="","",IF(Tabla1[[#This Row],[Fecha Finalización]] &gt;=TODAY(), DATEDIF(Tabla1[[#This Row],[Fecha de nac]],TODAY(),"y"), ROUNDDOWN((Tabla1[[#This Row],[Fecha Finalización]] -Tabla1[[#This Row],[Fecha de nac]])/365,0)))</f>
        <v/>
      </c>
      <c r="O494" s="163"/>
      <c r="P494" s="34"/>
      <c r="Q494" s="67"/>
      <c r="R494" s="67"/>
      <c r="S494" s="67"/>
      <c r="T494" s="67"/>
      <c r="U494" s="234" t="str">
        <f>IF(F494="","",Tabla1[[#This Row],[Fecha Inicio grupo]]+3*7-7)</f>
        <v/>
      </c>
      <c r="V494" s="235" t="str">
        <f>IF(F494="","",EDATE(Tabla1[[#This Row],[Fecha Inicio grupo]],3))</f>
        <v/>
      </c>
      <c r="W494" s="29"/>
      <c r="X494" s="29"/>
      <c r="Y494" s="72"/>
      <c r="Z494" s="72"/>
      <c r="AA494" s="72"/>
      <c r="AB494" s="72"/>
      <c r="AC494" s="72"/>
      <c r="AD494" s="72"/>
      <c r="AE494" s="72"/>
      <c r="AF494" s="72"/>
      <c r="AG494" s="72"/>
      <c r="AH494" s="72"/>
      <c r="AI494" s="72"/>
      <c r="AJ494" s="72"/>
      <c r="AK494" s="72"/>
      <c r="AL494" s="72"/>
      <c r="AM494" s="72"/>
      <c r="AN494" s="72"/>
      <c r="AO494" s="139"/>
      <c r="AP494" s="236" t="str">
        <f>IF(F494="","",IFERROR(VLOOKUP(SUBSTITUTE(SUBSTITUTE(Tabla1[[#This Row],[Uso Sistemas]],"T","P"),"N","F"),Parámetros!$M$2:$N$17,2,0),"Completar hasta 3ra sem. para evaluar a Probacionista"))</f>
        <v/>
      </c>
      <c r="AQ494" s="39"/>
      <c r="AR494" s="39"/>
      <c r="AS494" s="39"/>
      <c r="AT494" s="28"/>
      <c r="AU494" s="55"/>
      <c r="AV494" s="55"/>
      <c r="AW494" s="55"/>
      <c r="AX494" s="238" t="str">
        <f>IF(V494="","",EOMONTH(EDATE(Tabla1[[#This Row],[Fecha Finalización]],2),0))</f>
        <v/>
      </c>
      <c r="AY494" s="39"/>
      <c r="AZ494" s="239" t="str">
        <f>IF(V494="","",EOMONTH(EDATE(Tabla1[[#This Row],[Fecha Finalización]],3),0))</f>
        <v/>
      </c>
      <c r="BA494" s="39"/>
      <c r="BB494" s="39"/>
      <c r="BC494" s="229"/>
      <c r="BD494" s="227" t="str">
        <f>IF(F494="","",Tabla1[[#This Row],[sem 01]]&amp;Tabla1[[#This Row],[sem 02]]&amp;Tabla1[[#This Row],[sem 03]])</f>
        <v/>
      </c>
      <c r="BE494" s="228" t="str">
        <f>IF(TRIM(F494)="","",$B$1&amp;"-"&amp;SUBSTITUTE(Tabla1[[#This Row],[Mes Inscrito]]," ","")&amp;"-"&amp;SUBSTITUTE(Tabla1[[#This Row],[Dia de clases Inscrito]]," ","")&amp;"-"&amp;SUBSTITUTE(Tabla1[[#This Row],[Horario Inscrito]]," ","")&amp;"-"&amp;Tabla1[[#This Row],[Fecha Inicio grupo]])</f>
        <v/>
      </c>
      <c r="BF494" s="241" t="str">
        <f>IF(F494="","",Tabla1[[#This Row],[Curso]])</f>
        <v/>
      </c>
      <c r="BG494" s="242" t="str">
        <f>+IF(TRIM(F494)="","",$B$1&amp;"-"&amp;TRIM(Tabla1[[#This Row],[Mes Inscrito]])&amp;"-"&amp;TRIM(Tabla1[[#This Row],[Dia de clases Inscrito]])&amp;"-"&amp;TRIM(Tabla1[[#This Row],[Horario Inscrito]])&amp;"-"&amp;TRIM(Tabla1[[#This Row],[Fecha Inicio grupo]])&amp;"-"&amp;TRIM(Tabla1[[#This Row],[Tipo Incrito]]))</f>
        <v/>
      </c>
      <c r="BH494" s="299" t="str">
        <f>IF(F494="","",OR(IFERROR(SEARCH("CG",Tabla1[[#This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4" s="300" t="str">
        <f>IF(F494&lt;&gt;"",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4" s="300" t="str">
        <f>IF(F494&lt;&gt;"",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4" s="300" t="str">
        <f>IF(Tabla1[[#This Row],[Fecha Inicio grupo]]="","",IFERROR(VLOOKUP(Tabla1[[#This Row],[Mes de Alta como miembro]],Parámetros!$AM$2:$AN$16,2,0),"01/01/1900"))</f>
        <v/>
      </c>
    </row>
    <row r="495" spans="1:63" ht="14.45">
      <c r="A495" s="68">
        <v>488</v>
      </c>
      <c r="B495" s="29"/>
      <c r="C495" s="34"/>
      <c r="D495" s="42"/>
      <c r="E495" s="64"/>
      <c r="F495" s="45"/>
      <c r="G495" s="45"/>
      <c r="H495" s="158"/>
      <c r="I495" s="42"/>
      <c r="J495" s="28"/>
      <c r="K495" s="69"/>
      <c r="L495" s="68"/>
      <c r="M495" s="46"/>
      <c r="N495" s="232" t="str">
        <f ca="1">IF(Tabla1[[#This Row],[Fecha de nac]]="","",IF(Tabla1[[#This Row],[Fecha Finalización]] &gt;=TODAY(), DATEDIF(Tabla1[[#This Row],[Fecha de nac]],TODAY(),"y"), ROUNDDOWN((Tabla1[[#This Row],[Fecha Finalización]] -Tabla1[[#This Row],[Fecha de nac]])/365,0)))</f>
        <v/>
      </c>
      <c r="O495" s="163"/>
      <c r="P495" s="34"/>
      <c r="Q495" s="67"/>
      <c r="R495" s="67"/>
      <c r="S495" s="67"/>
      <c r="T495" s="67"/>
      <c r="U495" s="234" t="str">
        <f>IF(F495="","",Tabla1[[#This Row],[Fecha Inicio grupo]]+3*7-7)</f>
        <v/>
      </c>
      <c r="V495" s="235" t="str">
        <f>IF(F495="","",EDATE(Tabla1[[#This Row],[Fecha Inicio grupo]],3))</f>
        <v/>
      </c>
      <c r="W495" s="29"/>
      <c r="X495" s="29"/>
      <c r="Y495" s="72"/>
      <c r="Z495" s="72"/>
      <c r="AA495" s="72"/>
      <c r="AB495" s="72"/>
      <c r="AC495" s="72"/>
      <c r="AD495" s="72"/>
      <c r="AE495" s="72"/>
      <c r="AF495" s="72"/>
      <c r="AG495" s="72"/>
      <c r="AH495" s="72"/>
      <c r="AI495" s="72"/>
      <c r="AJ495" s="72"/>
      <c r="AK495" s="72"/>
      <c r="AL495" s="72"/>
      <c r="AM495" s="72"/>
      <c r="AN495" s="72"/>
      <c r="AO495" s="139"/>
      <c r="AP495" s="236" t="str">
        <f>IF(F495="","",IFERROR(VLOOKUP(SUBSTITUTE(SUBSTITUTE(Tabla1[[#This Row],[Uso Sistemas]],"T","P"),"N","F"),Parámetros!$M$2:$N$17,2,0),"Completar hasta 3ra sem. para evaluar a Probacionista"))</f>
        <v/>
      </c>
      <c r="AQ495" s="39"/>
      <c r="AR495" s="39"/>
      <c r="AS495" s="39"/>
      <c r="AT495" s="28"/>
      <c r="AU495" s="55"/>
      <c r="AV495" s="55"/>
      <c r="AW495" s="55"/>
      <c r="AX495" s="238" t="str">
        <f>IF(V495="","",EOMONTH(EDATE(Tabla1[[#This Row],[Fecha Finalización]],2),0))</f>
        <v/>
      </c>
      <c r="AY495" s="39"/>
      <c r="AZ495" s="239" t="str">
        <f>IF(V495="","",EOMONTH(EDATE(Tabla1[[#This Row],[Fecha Finalización]],3),0))</f>
        <v/>
      </c>
      <c r="BA495" s="39"/>
      <c r="BB495" s="39"/>
      <c r="BC495" s="229"/>
      <c r="BD495" s="227" t="str">
        <f>IF(F495="","",Tabla1[[#This Row],[sem 01]]&amp;Tabla1[[#This Row],[sem 02]]&amp;Tabla1[[#This Row],[sem 03]])</f>
        <v/>
      </c>
      <c r="BE495" s="228" t="str">
        <f>IF(TRIM(F495)="","",$B$1&amp;"-"&amp;SUBSTITUTE(Tabla1[[#This Row],[Mes Inscrito]]," ","")&amp;"-"&amp;SUBSTITUTE(Tabla1[[#This Row],[Dia de clases Inscrito]]," ","")&amp;"-"&amp;SUBSTITUTE(Tabla1[[#This Row],[Horario Inscrito]]," ","")&amp;"-"&amp;Tabla1[[#This Row],[Fecha Inicio grupo]])</f>
        <v/>
      </c>
      <c r="BF495" s="241" t="str">
        <f>IF(F495="","",Tabla1[[#This Row],[Curso]])</f>
        <v/>
      </c>
      <c r="BG495" s="242" t="str">
        <f>+IF(TRIM(F495)="","",$B$1&amp;"-"&amp;TRIM(Tabla1[[#This Row],[Mes Inscrito]])&amp;"-"&amp;TRIM(Tabla1[[#This Row],[Dia de clases Inscrito]])&amp;"-"&amp;TRIM(Tabla1[[#This Row],[Horario Inscrito]])&amp;"-"&amp;TRIM(Tabla1[[#This Row],[Fecha Inicio grupo]])&amp;"-"&amp;TRIM(Tabla1[[#This Row],[Tipo Incrito]]))</f>
        <v/>
      </c>
      <c r="BH495" s="299" t="str">
        <f>IF(F495="","",OR(IFERROR(SEARCH("CG",Tabla1[[#This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5" s="300" t="str">
        <f>IF(F495&lt;&gt;"",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5" s="300" t="str">
        <f>IF(F495&lt;&gt;"",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5" s="300" t="str">
        <f>IF(Tabla1[[#This Row],[Fecha Inicio grupo]]="","",IFERROR(VLOOKUP(Tabla1[[#This Row],[Mes de Alta como miembro]],Parámetros!$AM$2:$AN$16,2,0),"01/01/1900"))</f>
        <v/>
      </c>
    </row>
    <row r="496" spans="1:63" ht="14.45">
      <c r="A496" s="68">
        <v>489</v>
      </c>
      <c r="B496" s="29"/>
      <c r="C496" s="34"/>
      <c r="D496" s="42"/>
      <c r="E496" s="64"/>
      <c r="F496" s="45"/>
      <c r="G496" s="45"/>
      <c r="H496" s="158"/>
      <c r="I496" s="42"/>
      <c r="J496" s="28"/>
      <c r="K496" s="69"/>
      <c r="L496" s="68"/>
      <c r="M496" s="46"/>
      <c r="N496" s="232" t="str">
        <f ca="1">IF(Tabla1[[#This Row],[Fecha de nac]]="","",IF(Tabla1[[#This Row],[Fecha Finalización]] &gt;=TODAY(), DATEDIF(Tabla1[[#This Row],[Fecha de nac]],TODAY(),"y"), ROUNDDOWN((Tabla1[[#This Row],[Fecha Finalización]] -Tabla1[[#This Row],[Fecha de nac]])/365,0)))</f>
        <v/>
      </c>
      <c r="O496" s="163"/>
      <c r="P496" s="34"/>
      <c r="Q496" s="67"/>
      <c r="R496" s="67"/>
      <c r="S496" s="67"/>
      <c r="T496" s="67"/>
      <c r="U496" s="234" t="str">
        <f>IF(F496="","",Tabla1[[#This Row],[Fecha Inicio grupo]]+3*7-7)</f>
        <v/>
      </c>
      <c r="V496" s="235" t="str">
        <f>IF(F496="","",EDATE(Tabla1[[#This Row],[Fecha Inicio grupo]],3))</f>
        <v/>
      </c>
      <c r="W496" s="29"/>
      <c r="X496" s="29"/>
      <c r="Y496" s="72"/>
      <c r="Z496" s="72"/>
      <c r="AA496" s="72"/>
      <c r="AB496" s="72"/>
      <c r="AC496" s="72"/>
      <c r="AD496" s="72"/>
      <c r="AE496" s="72"/>
      <c r="AF496" s="72"/>
      <c r="AG496" s="72"/>
      <c r="AH496" s="72"/>
      <c r="AI496" s="72"/>
      <c r="AJ496" s="72"/>
      <c r="AK496" s="72"/>
      <c r="AL496" s="72"/>
      <c r="AM496" s="72"/>
      <c r="AN496" s="72"/>
      <c r="AO496" s="139"/>
      <c r="AP496" s="236" t="str">
        <f>IF(F496="","",IFERROR(VLOOKUP(SUBSTITUTE(SUBSTITUTE(Tabla1[[#This Row],[Uso Sistemas]],"T","P"),"N","F"),Parámetros!$M$2:$N$17,2,0),"Completar hasta 3ra sem. para evaluar a Probacionista"))</f>
        <v/>
      </c>
      <c r="AQ496" s="39"/>
      <c r="AR496" s="39"/>
      <c r="AS496" s="39"/>
      <c r="AT496" s="28"/>
      <c r="AU496" s="55"/>
      <c r="AV496" s="55"/>
      <c r="AW496" s="55"/>
      <c r="AX496" s="238" t="str">
        <f>IF(V496="","",EOMONTH(EDATE(Tabla1[[#This Row],[Fecha Finalización]],2),0))</f>
        <v/>
      </c>
      <c r="AY496" s="39"/>
      <c r="AZ496" s="239" t="str">
        <f>IF(V496="","",EOMONTH(EDATE(Tabla1[[#This Row],[Fecha Finalización]],3),0))</f>
        <v/>
      </c>
      <c r="BA496" s="39"/>
      <c r="BB496" s="39"/>
      <c r="BC496" s="229"/>
      <c r="BD496" s="227" t="str">
        <f>IF(F496="","",Tabla1[[#This Row],[sem 01]]&amp;Tabla1[[#This Row],[sem 02]]&amp;Tabla1[[#This Row],[sem 03]])</f>
        <v/>
      </c>
      <c r="BE496" s="228" t="str">
        <f>IF(TRIM(F496)="","",$B$1&amp;"-"&amp;SUBSTITUTE(Tabla1[[#This Row],[Mes Inscrito]]," ","")&amp;"-"&amp;SUBSTITUTE(Tabla1[[#This Row],[Dia de clases Inscrito]]," ","")&amp;"-"&amp;SUBSTITUTE(Tabla1[[#This Row],[Horario Inscrito]]," ","")&amp;"-"&amp;Tabla1[[#This Row],[Fecha Inicio grupo]])</f>
        <v/>
      </c>
      <c r="BF496" s="241" t="str">
        <f>IF(F496="","",Tabla1[[#This Row],[Curso]])</f>
        <v/>
      </c>
      <c r="BG496" s="242" t="str">
        <f>+IF(TRIM(F496)="","",$B$1&amp;"-"&amp;TRIM(Tabla1[[#This Row],[Mes Inscrito]])&amp;"-"&amp;TRIM(Tabla1[[#This Row],[Dia de clases Inscrito]])&amp;"-"&amp;TRIM(Tabla1[[#This Row],[Horario Inscrito]])&amp;"-"&amp;TRIM(Tabla1[[#This Row],[Fecha Inicio grupo]])&amp;"-"&amp;TRIM(Tabla1[[#This Row],[Tipo Incrito]]))</f>
        <v/>
      </c>
      <c r="BH496" s="299" t="str">
        <f>IF(F496="","",OR(IFERROR(SEARCH("CG",Tabla1[[#This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6" s="300" t="str">
        <f>IF(F496&lt;&gt;"",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6" s="300" t="str">
        <f>IF(F496&lt;&gt;"",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6" s="300" t="str">
        <f>IF(Tabla1[[#This Row],[Fecha Inicio grupo]]="","",IFERROR(VLOOKUP(Tabla1[[#This Row],[Mes de Alta como miembro]],Parámetros!$AM$2:$AN$16,2,0),"01/01/1900"))</f>
        <v/>
      </c>
    </row>
    <row r="497" spans="1:63" ht="14.45">
      <c r="A497" s="68">
        <v>490</v>
      </c>
      <c r="B497" s="29"/>
      <c r="C497" s="34"/>
      <c r="D497" s="42"/>
      <c r="E497" s="64"/>
      <c r="F497" s="45"/>
      <c r="G497" s="45"/>
      <c r="H497" s="158"/>
      <c r="I497" s="42"/>
      <c r="J497" s="28"/>
      <c r="K497" s="69"/>
      <c r="L497" s="68"/>
      <c r="M497" s="46"/>
      <c r="N497" s="232" t="str">
        <f ca="1">IF(Tabla1[[#This Row],[Fecha de nac]]="","",IF(Tabla1[[#This Row],[Fecha Finalización]] &gt;=TODAY(), DATEDIF(Tabla1[[#This Row],[Fecha de nac]],TODAY(),"y"), ROUNDDOWN((Tabla1[[#This Row],[Fecha Finalización]] -Tabla1[[#This Row],[Fecha de nac]])/365,0)))</f>
        <v/>
      </c>
      <c r="O497" s="163"/>
      <c r="P497" s="34"/>
      <c r="Q497" s="67"/>
      <c r="R497" s="67"/>
      <c r="S497" s="67"/>
      <c r="T497" s="67"/>
      <c r="U497" s="234" t="str">
        <f>IF(F497="","",Tabla1[[#This Row],[Fecha Inicio grupo]]+3*7-7)</f>
        <v/>
      </c>
      <c r="V497" s="235" t="str">
        <f>IF(F497="","",EDATE(Tabla1[[#This Row],[Fecha Inicio grupo]],3))</f>
        <v/>
      </c>
      <c r="W497" s="29"/>
      <c r="X497" s="29"/>
      <c r="Y497" s="72"/>
      <c r="Z497" s="72"/>
      <c r="AA497" s="72"/>
      <c r="AB497" s="72"/>
      <c r="AC497" s="72"/>
      <c r="AD497" s="72"/>
      <c r="AE497" s="72"/>
      <c r="AF497" s="72"/>
      <c r="AG497" s="72"/>
      <c r="AH497" s="72"/>
      <c r="AI497" s="72"/>
      <c r="AJ497" s="72"/>
      <c r="AK497" s="72"/>
      <c r="AL497" s="72"/>
      <c r="AM497" s="72"/>
      <c r="AN497" s="72"/>
      <c r="AO497" s="139"/>
      <c r="AP497" s="236" t="str">
        <f>IF(F497="","",IFERROR(VLOOKUP(SUBSTITUTE(SUBSTITUTE(Tabla1[[#This Row],[Uso Sistemas]],"T","P"),"N","F"),Parámetros!$M$2:$N$17,2,0),"Completar hasta 3ra sem. para evaluar a Probacionista"))</f>
        <v/>
      </c>
      <c r="AQ497" s="39"/>
      <c r="AR497" s="39"/>
      <c r="AS497" s="39"/>
      <c r="AT497" s="28"/>
      <c r="AU497" s="55"/>
      <c r="AV497" s="55"/>
      <c r="AW497" s="55"/>
      <c r="AX497" s="238" t="str">
        <f>IF(V497="","",EOMONTH(EDATE(Tabla1[[#This Row],[Fecha Finalización]],2),0))</f>
        <v/>
      </c>
      <c r="AY497" s="39"/>
      <c r="AZ497" s="239" t="str">
        <f>IF(V497="","",EOMONTH(EDATE(Tabla1[[#This Row],[Fecha Finalización]],3),0))</f>
        <v/>
      </c>
      <c r="BA497" s="39"/>
      <c r="BB497" s="39"/>
      <c r="BC497" s="229"/>
      <c r="BD497" s="227" t="str">
        <f>IF(F497="","",Tabla1[[#This Row],[sem 01]]&amp;Tabla1[[#This Row],[sem 02]]&amp;Tabla1[[#This Row],[sem 03]])</f>
        <v/>
      </c>
      <c r="BE497" s="228" t="str">
        <f>IF(TRIM(F497)="","",$B$1&amp;"-"&amp;SUBSTITUTE(Tabla1[[#This Row],[Mes Inscrito]]," ","")&amp;"-"&amp;SUBSTITUTE(Tabla1[[#This Row],[Dia de clases Inscrito]]," ","")&amp;"-"&amp;SUBSTITUTE(Tabla1[[#This Row],[Horario Inscrito]]," ","")&amp;"-"&amp;Tabla1[[#This Row],[Fecha Inicio grupo]])</f>
        <v/>
      </c>
      <c r="BF497" s="241" t="str">
        <f>IF(F497="","",Tabla1[[#This Row],[Curso]])</f>
        <v/>
      </c>
      <c r="BG497" s="242" t="str">
        <f>+IF(TRIM(F497)="","",$B$1&amp;"-"&amp;TRIM(Tabla1[[#This Row],[Mes Inscrito]])&amp;"-"&amp;TRIM(Tabla1[[#This Row],[Dia de clases Inscrito]])&amp;"-"&amp;TRIM(Tabla1[[#This Row],[Horario Inscrito]])&amp;"-"&amp;TRIM(Tabla1[[#This Row],[Fecha Inicio grupo]])&amp;"-"&amp;TRIM(Tabla1[[#This Row],[Tipo Incrito]]))</f>
        <v/>
      </c>
      <c r="BH497" s="299" t="str">
        <f>IF(F497="","",OR(IFERROR(SEARCH("CG",Tabla1[[#This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7" s="300" t="str">
        <f>IF(F497&lt;&gt;"",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7" s="300" t="str">
        <f>IF(F497&lt;&gt;"",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7" s="300" t="str">
        <f>IF(Tabla1[[#This Row],[Fecha Inicio grupo]]="","",IFERROR(VLOOKUP(Tabla1[[#This Row],[Mes de Alta como miembro]],Parámetros!$AM$2:$AN$16,2,0),"01/01/1900"))</f>
        <v/>
      </c>
    </row>
    <row r="498" spans="1:63" ht="14.45">
      <c r="A498" s="68">
        <v>491</v>
      </c>
      <c r="B498" s="29"/>
      <c r="C498" s="34"/>
      <c r="D498" s="42"/>
      <c r="E498" s="64"/>
      <c r="F498" s="45"/>
      <c r="G498" s="45"/>
      <c r="H498" s="158"/>
      <c r="I498" s="42"/>
      <c r="J498" s="28"/>
      <c r="K498" s="69"/>
      <c r="L498" s="68"/>
      <c r="M498" s="46"/>
      <c r="N498" s="232" t="str">
        <f ca="1">IF(Tabla1[[#This Row],[Fecha de nac]]="","",IF(Tabla1[[#This Row],[Fecha Finalización]] &gt;=TODAY(), DATEDIF(Tabla1[[#This Row],[Fecha de nac]],TODAY(),"y"), ROUNDDOWN((Tabla1[[#This Row],[Fecha Finalización]] -Tabla1[[#This Row],[Fecha de nac]])/365,0)))</f>
        <v/>
      </c>
      <c r="O498" s="163"/>
      <c r="P498" s="34"/>
      <c r="Q498" s="67"/>
      <c r="R498" s="67"/>
      <c r="S498" s="67"/>
      <c r="T498" s="67"/>
      <c r="U498" s="234" t="str">
        <f>IF(F498="","",Tabla1[[#This Row],[Fecha Inicio grupo]]+3*7-7)</f>
        <v/>
      </c>
      <c r="V498" s="235" t="str">
        <f>IF(F498="","",EDATE(Tabla1[[#This Row],[Fecha Inicio grupo]],3))</f>
        <v/>
      </c>
      <c r="W498" s="29"/>
      <c r="X498" s="29"/>
      <c r="Y498" s="72"/>
      <c r="Z498" s="72"/>
      <c r="AA498" s="72"/>
      <c r="AB498" s="72"/>
      <c r="AC498" s="72"/>
      <c r="AD498" s="72"/>
      <c r="AE498" s="72"/>
      <c r="AF498" s="72"/>
      <c r="AG498" s="72"/>
      <c r="AH498" s="72"/>
      <c r="AI498" s="72"/>
      <c r="AJ498" s="72"/>
      <c r="AK498" s="72"/>
      <c r="AL498" s="72"/>
      <c r="AM498" s="72"/>
      <c r="AN498" s="72"/>
      <c r="AO498" s="139"/>
      <c r="AP498" s="236" t="str">
        <f>IF(F498="","",IFERROR(VLOOKUP(SUBSTITUTE(SUBSTITUTE(Tabla1[[#This Row],[Uso Sistemas]],"T","P"),"N","F"),Parámetros!$M$2:$N$17,2,0),"Completar hasta 3ra sem. para evaluar a Probacionista"))</f>
        <v/>
      </c>
      <c r="AQ498" s="39"/>
      <c r="AR498" s="39"/>
      <c r="AS498" s="39"/>
      <c r="AT498" s="28"/>
      <c r="AU498" s="55"/>
      <c r="AV498" s="55"/>
      <c r="AW498" s="55"/>
      <c r="AX498" s="238" t="str">
        <f>IF(V498="","",EOMONTH(EDATE(Tabla1[[#This Row],[Fecha Finalización]],2),0))</f>
        <v/>
      </c>
      <c r="AY498" s="39"/>
      <c r="AZ498" s="239" t="str">
        <f>IF(V498="","",EOMONTH(EDATE(Tabla1[[#This Row],[Fecha Finalización]],3),0))</f>
        <v/>
      </c>
      <c r="BA498" s="39"/>
      <c r="BB498" s="39"/>
      <c r="BC498" s="229"/>
      <c r="BD498" s="227" t="str">
        <f>IF(F498="","",Tabla1[[#This Row],[sem 01]]&amp;Tabla1[[#This Row],[sem 02]]&amp;Tabla1[[#This Row],[sem 03]])</f>
        <v/>
      </c>
      <c r="BE498" s="228" t="str">
        <f>IF(TRIM(F498)="","",$B$1&amp;"-"&amp;SUBSTITUTE(Tabla1[[#This Row],[Mes Inscrito]]," ","")&amp;"-"&amp;SUBSTITUTE(Tabla1[[#This Row],[Dia de clases Inscrito]]," ","")&amp;"-"&amp;SUBSTITUTE(Tabla1[[#This Row],[Horario Inscrito]]," ","")&amp;"-"&amp;Tabla1[[#This Row],[Fecha Inicio grupo]])</f>
        <v/>
      </c>
      <c r="BF498" s="241" t="str">
        <f>IF(F498="","",Tabla1[[#This Row],[Curso]])</f>
        <v/>
      </c>
      <c r="BG498" s="242" t="str">
        <f>+IF(TRIM(F498)="","",$B$1&amp;"-"&amp;TRIM(Tabla1[[#This Row],[Mes Inscrito]])&amp;"-"&amp;TRIM(Tabla1[[#This Row],[Dia de clases Inscrito]])&amp;"-"&amp;TRIM(Tabla1[[#This Row],[Horario Inscrito]])&amp;"-"&amp;TRIM(Tabla1[[#This Row],[Fecha Inicio grupo]])&amp;"-"&amp;TRIM(Tabla1[[#This Row],[Tipo Incrito]]))</f>
        <v/>
      </c>
      <c r="BH498" s="299" t="str">
        <f>IF(F498="","",OR(IFERROR(SEARCH("CG",Tabla1[[#This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8" s="300" t="str">
        <f>IF(F498&lt;&gt;"",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8" s="300" t="str">
        <f>IF(F498&lt;&gt;"",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8" s="300" t="str">
        <f>IF(Tabla1[[#This Row],[Fecha Inicio grupo]]="","",IFERROR(VLOOKUP(Tabla1[[#This Row],[Mes de Alta como miembro]],Parámetros!$AM$2:$AN$16,2,0),"01/01/1900"))</f>
        <v/>
      </c>
    </row>
    <row r="499" spans="1:63" ht="14.45">
      <c r="A499" s="68">
        <v>492</v>
      </c>
      <c r="B499" s="29"/>
      <c r="C499" s="34"/>
      <c r="D499" s="42"/>
      <c r="E499" s="64"/>
      <c r="F499" s="45"/>
      <c r="G499" s="45"/>
      <c r="H499" s="158"/>
      <c r="I499" s="42"/>
      <c r="J499" s="28"/>
      <c r="K499" s="69"/>
      <c r="L499" s="68"/>
      <c r="M499" s="46"/>
      <c r="N499" s="232" t="str">
        <f ca="1">IF(Tabla1[[#This Row],[Fecha de nac]]="","",IF(Tabla1[[#This Row],[Fecha Finalización]] &gt;=TODAY(), DATEDIF(Tabla1[[#This Row],[Fecha de nac]],TODAY(),"y"), ROUNDDOWN((Tabla1[[#This Row],[Fecha Finalización]] -Tabla1[[#This Row],[Fecha de nac]])/365,0)))</f>
        <v/>
      </c>
      <c r="O499" s="163"/>
      <c r="P499" s="34"/>
      <c r="Q499" s="67"/>
      <c r="R499" s="67"/>
      <c r="S499" s="67"/>
      <c r="T499" s="67"/>
      <c r="U499" s="234" t="str">
        <f>IF(F499="","",Tabla1[[#This Row],[Fecha Inicio grupo]]+3*7-7)</f>
        <v/>
      </c>
      <c r="V499" s="235" t="str">
        <f>IF(F499="","",EDATE(Tabla1[[#This Row],[Fecha Inicio grupo]],3))</f>
        <v/>
      </c>
      <c r="W499" s="29"/>
      <c r="X499" s="29"/>
      <c r="Y499" s="72"/>
      <c r="Z499" s="72"/>
      <c r="AA499" s="72"/>
      <c r="AB499" s="72"/>
      <c r="AC499" s="72"/>
      <c r="AD499" s="72"/>
      <c r="AE499" s="72"/>
      <c r="AF499" s="72"/>
      <c r="AG499" s="72"/>
      <c r="AH499" s="72"/>
      <c r="AI499" s="72"/>
      <c r="AJ499" s="72"/>
      <c r="AK499" s="72"/>
      <c r="AL499" s="72"/>
      <c r="AM499" s="72"/>
      <c r="AN499" s="72"/>
      <c r="AO499" s="139"/>
      <c r="AP499" s="236" t="str">
        <f>IF(F499="","",IFERROR(VLOOKUP(SUBSTITUTE(SUBSTITUTE(Tabla1[[#This Row],[Uso Sistemas]],"T","P"),"N","F"),Parámetros!$M$2:$N$17,2,0),"Completar hasta 3ra sem. para evaluar a Probacionista"))</f>
        <v/>
      </c>
      <c r="AQ499" s="39"/>
      <c r="AR499" s="39"/>
      <c r="AS499" s="39"/>
      <c r="AT499" s="28"/>
      <c r="AU499" s="55"/>
      <c r="AV499" s="55"/>
      <c r="AW499" s="55"/>
      <c r="AX499" s="238" t="str">
        <f>IF(V499="","",EOMONTH(EDATE(Tabla1[[#This Row],[Fecha Finalización]],2),0))</f>
        <v/>
      </c>
      <c r="AY499" s="39"/>
      <c r="AZ499" s="239" t="str">
        <f>IF(V499="","",EOMONTH(EDATE(Tabla1[[#This Row],[Fecha Finalización]],3),0))</f>
        <v/>
      </c>
      <c r="BA499" s="39"/>
      <c r="BB499" s="39"/>
      <c r="BC499" s="229"/>
      <c r="BD499" s="227" t="str">
        <f>IF(F499="","",Tabla1[[#This Row],[sem 01]]&amp;Tabla1[[#This Row],[sem 02]]&amp;Tabla1[[#This Row],[sem 03]])</f>
        <v/>
      </c>
      <c r="BE499" s="228" t="str">
        <f>IF(TRIM(F499)="","",$B$1&amp;"-"&amp;SUBSTITUTE(Tabla1[[#This Row],[Mes Inscrito]]," ","")&amp;"-"&amp;SUBSTITUTE(Tabla1[[#This Row],[Dia de clases Inscrito]]," ","")&amp;"-"&amp;SUBSTITUTE(Tabla1[[#This Row],[Horario Inscrito]]," ","")&amp;"-"&amp;Tabla1[[#This Row],[Fecha Inicio grupo]])</f>
        <v/>
      </c>
      <c r="BF499" s="241" t="str">
        <f>IF(F499="","",Tabla1[[#This Row],[Curso]])</f>
        <v/>
      </c>
      <c r="BG499" s="242" t="str">
        <f>+IF(TRIM(F499)="","",$B$1&amp;"-"&amp;TRIM(Tabla1[[#This Row],[Mes Inscrito]])&amp;"-"&amp;TRIM(Tabla1[[#This Row],[Dia de clases Inscrito]])&amp;"-"&amp;TRIM(Tabla1[[#This Row],[Horario Inscrito]])&amp;"-"&amp;TRIM(Tabla1[[#This Row],[Fecha Inicio grupo]])&amp;"-"&amp;TRIM(Tabla1[[#This Row],[Tipo Incrito]]))</f>
        <v/>
      </c>
      <c r="BH499" s="299" t="str">
        <f>IF(F499="","",OR(IFERROR(SEARCH("CG",Tabla1[[#This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9" s="300" t="str">
        <f>IF(F499&lt;&gt;"",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9" s="300" t="str">
        <f>IF(F499&lt;&gt;"",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9" s="300" t="str">
        <f>IF(Tabla1[[#This Row],[Fecha Inicio grupo]]="","",IFERROR(VLOOKUP(Tabla1[[#This Row],[Mes de Alta como miembro]],Parámetros!$AM$2:$AN$16,2,0),"01/01/1900"))</f>
        <v/>
      </c>
    </row>
    <row r="500" spans="1:63" ht="14.45">
      <c r="A500" s="68">
        <v>493</v>
      </c>
      <c r="B500" s="29"/>
      <c r="C500" s="34"/>
      <c r="D500" s="42"/>
      <c r="E500" s="64"/>
      <c r="F500" s="45"/>
      <c r="G500" s="45"/>
      <c r="H500" s="158"/>
      <c r="I500" s="42"/>
      <c r="J500" s="28"/>
      <c r="K500" s="69"/>
      <c r="L500" s="68"/>
      <c r="M500" s="46"/>
      <c r="N500" s="232" t="str">
        <f ca="1">IF(Tabla1[[#This Row],[Fecha de nac]]="","",IF(Tabla1[[#This Row],[Fecha Finalización]] &gt;=TODAY(), DATEDIF(Tabla1[[#This Row],[Fecha de nac]],TODAY(),"y"), ROUNDDOWN((Tabla1[[#This Row],[Fecha Finalización]] -Tabla1[[#This Row],[Fecha de nac]])/365,0)))</f>
        <v/>
      </c>
      <c r="O500" s="163"/>
      <c r="P500" s="34"/>
      <c r="Q500" s="67"/>
      <c r="R500" s="67"/>
      <c r="S500" s="67"/>
      <c r="T500" s="67"/>
      <c r="U500" s="234" t="str">
        <f>IF(F500="","",Tabla1[[#This Row],[Fecha Inicio grupo]]+3*7-7)</f>
        <v/>
      </c>
      <c r="V500" s="235" t="str">
        <f>IF(F500="","",EDATE(Tabla1[[#This Row],[Fecha Inicio grupo]],3))</f>
        <v/>
      </c>
      <c r="W500" s="29"/>
      <c r="X500" s="29"/>
      <c r="Y500" s="72"/>
      <c r="Z500" s="72"/>
      <c r="AA500" s="72"/>
      <c r="AB500" s="72"/>
      <c r="AC500" s="72"/>
      <c r="AD500" s="72"/>
      <c r="AE500" s="72"/>
      <c r="AF500" s="72"/>
      <c r="AG500" s="72"/>
      <c r="AH500" s="72"/>
      <c r="AI500" s="72"/>
      <c r="AJ500" s="72"/>
      <c r="AK500" s="72"/>
      <c r="AL500" s="72"/>
      <c r="AM500" s="72"/>
      <c r="AN500" s="72"/>
      <c r="AO500" s="139"/>
      <c r="AP500" s="236" t="str">
        <f>IF(F500="","",IFERROR(VLOOKUP(SUBSTITUTE(SUBSTITUTE(Tabla1[[#This Row],[Uso Sistemas]],"T","P"),"N","F"),Parámetros!$M$2:$N$17,2,0),"Completar hasta 3ra sem. para evaluar a Probacionista"))</f>
        <v/>
      </c>
      <c r="AQ500" s="39"/>
      <c r="AR500" s="39"/>
      <c r="AS500" s="39"/>
      <c r="AT500" s="28"/>
      <c r="AU500" s="55"/>
      <c r="AV500" s="55"/>
      <c r="AW500" s="55"/>
      <c r="AX500" s="238" t="str">
        <f>IF(V500="","",EOMONTH(EDATE(Tabla1[[#This Row],[Fecha Finalización]],2),0))</f>
        <v/>
      </c>
      <c r="AY500" s="39"/>
      <c r="AZ500" s="239" t="str">
        <f>IF(V500="","",EOMONTH(EDATE(Tabla1[[#This Row],[Fecha Finalización]],3),0))</f>
        <v/>
      </c>
      <c r="BA500" s="39"/>
      <c r="BB500" s="39"/>
      <c r="BC500" s="229"/>
      <c r="BD500" s="227" t="str">
        <f>IF(F500="","",Tabla1[[#This Row],[sem 01]]&amp;Tabla1[[#This Row],[sem 02]]&amp;Tabla1[[#This Row],[sem 03]])</f>
        <v/>
      </c>
      <c r="BE500" s="228" t="str">
        <f>IF(TRIM(F500)="","",$B$1&amp;"-"&amp;SUBSTITUTE(Tabla1[[#This Row],[Mes Inscrito]]," ","")&amp;"-"&amp;SUBSTITUTE(Tabla1[[#This Row],[Dia de clases Inscrito]]," ","")&amp;"-"&amp;SUBSTITUTE(Tabla1[[#This Row],[Horario Inscrito]]," ","")&amp;"-"&amp;Tabla1[[#This Row],[Fecha Inicio grupo]])</f>
        <v/>
      </c>
      <c r="BF500" s="241" t="str">
        <f>IF(F500="","",Tabla1[[#This Row],[Curso]])</f>
        <v/>
      </c>
      <c r="BG500" s="242" t="str">
        <f>+IF(TRIM(F500)="","",$B$1&amp;"-"&amp;TRIM(Tabla1[[#This Row],[Mes Inscrito]])&amp;"-"&amp;TRIM(Tabla1[[#This Row],[Dia de clases Inscrito]])&amp;"-"&amp;TRIM(Tabla1[[#This Row],[Horario Inscrito]])&amp;"-"&amp;TRIM(Tabla1[[#This Row],[Fecha Inicio grupo]])&amp;"-"&amp;TRIM(Tabla1[[#This Row],[Tipo Incrito]]))</f>
        <v/>
      </c>
      <c r="BH500" s="299" t="str">
        <f>IF(F500="","",OR(IFERROR(SEARCH("CG",Tabla1[[#This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0" s="300" t="str">
        <f>IF(F500&lt;&gt;"",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0" s="300" t="str">
        <f>IF(F500&lt;&gt;"",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0" s="300" t="str">
        <f>IF(Tabla1[[#This Row],[Fecha Inicio grupo]]="","",IFERROR(VLOOKUP(Tabla1[[#This Row],[Mes de Alta como miembro]],Parámetros!$AM$2:$AN$16,2,0),"01/01/1900"))</f>
        <v/>
      </c>
    </row>
    <row r="501" spans="1:63" ht="14.45">
      <c r="A501" s="68">
        <v>494</v>
      </c>
      <c r="B501" s="29"/>
      <c r="C501" s="34"/>
      <c r="D501" s="42"/>
      <c r="E501" s="64"/>
      <c r="F501" s="45"/>
      <c r="G501" s="45"/>
      <c r="H501" s="158"/>
      <c r="I501" s="42"/>
      <c r="J501" s="28"/>
      <c r="K501" s="69"/>
      <c r="L501" s="68"/>
      <c r="M501" s="46"/>
      <c r="N501" s="232" t="str">
        <f ca="1">IF(Tabla1[[#This Row],[Fecha de nac]]="","",IF(Tabla1[[#This Row],[Fecha Finalización]] &gt;=TODAY(), DATEDIF(Tabla1[[#This Row],[Fecha de nac]],TODAY(),"y"), ROUNDDOWN((Tabla1[[#This Row],[Fecha Finalización]] -Tabla1[[#This Row],[Fecha de nac]])/365,0)))</f>
        <v/>
      </c>
      <c r="O501" s="163"/>
      <c r="P501" s="34"/>
      <c r="Q501" s="67"/>
      <c r="R501" s="67"/>
      <c r="S501" s="67"/>
      <c r="T501" s="67"/>
      <c r="U501" s="234" t="str">
        <f>IF(F501="","",Tabla1[[#This Row],[Fecha Inicio grupo]]+3*7-7)</f>
        <v/>
      </c>
      <c r="V501" s="235" t="str">
        <f>IF(F501="","",EDATE(Tabla1[[#This Row],[Fecha Inicio grupo]],3))</f>
        <v/>
      </c>
      <c r="W501" s="29"/>
      <c r="X501" s="29"/>
      <c r="Y501" s="72"/>
      <c r="Z501" s="72"/>
      <c r="AA501" s="72"/>
      <c r="AB501" s="72"/>
      <c r="AC501" s="72"/>
      <c r="AD501" s="72"/>
      <c r="AE501" s="72"/>
      <c r="AF501" s="72"/>
      <c r="AG501" s="72"/>
      <c r="AH501" s="72"/>
      <c r="AI501" s="72"/>
      <c r="AJ501" s="72"/>
      <c r="AK501" s="72"/>
      <c r="AL501" s="72"/>
      <c r="AM501" s="72"/>
      <c r="AN501" s="72"/>
      <c r="AO501" s="139"/>
      <c r="AP501" s="236" t="str">
        <f>IF(F501="","",IFERROR(VLOOKUP(SUBSTITUTE(SUBSTITUTE(Tabla1[[#This Row],[Uso Sistemas]],"T","P"),"N","F"),Parámetros!$M$2:$N$17,2,0),"Completar hasta 3ra sem. para evaluar a Probacionista"))</f>
        <v/>
      </c>
      <c r="AQ501" s="39"/>
      <c r="AR501" s="39"/>
      <c r="AS501" s="39"/>
      <c r="AT501" s="28"/>
      <c r="AU501" s="55"/>
      <c r="AV501" s="55"/>
      <c r="AW501" s="55"/>
      <c r="AX501" s="238" t="str">
        <f>IF(V501="","",EOMONTH(EDATE(Tabla1[[#This Row],[Fecha Finalización]],2),0))</f>
        <v/>
      </c>
      <c r="AY501" s="39"/>
      <c r="AZ501" s="239" t="str">
        <f>IF(V501="","",EOMONTH(EDATE(Tabla1[[#This Row],[Fecha Finalización]],3),0))</f>
        <v/>
      </c>
      <c r="BA501" s="39"/>
      <c r="BB501" s="39"/>
      <c r="BC501" s="229"/>
      <c r="BD501" s="227" t="str">
        <f>IF(F501="","",Tabla1[[#This Row],[sem 01]]&amp;Tabla1[[#This Row],[sem 02]]&amp;Tabla1[[#This Row],[sem 03]])</f>
        <v/>
      </c>
      <c r="BE501" s="228" t="str">
        <f>IF(TRIM(F501)="","",$B$1&amp;"-"&amp;SUBSTITUTE(Tabla1[[#This Row],[Mes Inscrito]]," ","")&amp;"-"&amp;SUBSTITUTE(Tabla1[[#This Row],[Dia de clases Inscrito]]," ","")&amp;"-"&amp;SUBSTITUTE(Tabla1[[#This Row],[Horario Inscrito]]," ","")&amp;"-"&amp;Tabla1[[#This Row],[Fecha Inicio grupo]])</f>
        <v/>
      </c>
      <c r="BF501" s="241" t="str">
        <f>IF(F501="","",Tabla1[[#This Row],[Curso]])</f>
        <v/>
      </c>
      <c r="BG501" s="242" t="str">
        <f>+IF(TRIM(F501)="","",$B$1&amp;"-"&amp;TRIM(Tabla1[[#This Row],[Mes Inscrito]])&amp;"-"&amp;TRIM(Tabla1[[#This Row],[Dia de clases Inscrito]])&amp;"-"&amp;TRIM(Tabla1[[#This Row],[Horario Inscrito]])&amp;"-"&amp;TRIM(Tabla1[[#This Row],[Fecha Inicio grupo]])&amp;"-"&amp;TRIM(Tabla1[[#This Row],[Tipo Incrito]]))</f>
        <v/>
      </c>
      <c r="BH501" s="299" t="str">
        <f>IF(F501="","",OR(IFERROR(SEARCH("CG",Tabla1[[#This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1" s="300" t="str">
        <f>IF(F501&lt;&gt;"",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1" s="300" t="str">
        <f>IF(F501&lt;&gt;"",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1" s="300" t="str">
        <f>IF(Tabla1[[#This Row],[Fecha Inicio grupo]]="","",IFERROR(VLOOKUP(Tabla1[[#This Row],[Mes de Alta como miembro]],Parámetros!$AM$2:$AN$16,2,0),"01/01/1900"))</f>
        <v/>
      </c>
    </row>
    <row r="502" spans="1:63" ht="14.45">
      <c r="A502" s="68">
        <v>495</v>
      </c>
      <c r="B502" s="29"/>
      <c r="C502" s="34"/>
      <c r="D502" s="42"/>
      <c r="E502" s="64"/>
      <c r="F502" s="45"/>
      <c r="G502" s="45"/>
      <c r="H502" s="158"/>
      <c r="I502" s="42"/>
      <c r="J502" s="28"/>
      <c r="K502" s="69"/>
      <c r="L502" s="68"/>
      <c r="M502" s="46"/>
      <c r="N502" s="232" t="str">
        <f ca="1">IF(Tabla1[[#This Row],[Fecha de nac]]="","",IF(Tabla1[[#This Row],[Fecha Finalización]] &gt;=TODAY(), DATEDIF(Tabla1[[#This Row],[Fecha de nac]],TODAY(),"y"), ROUNDDOWN((Tabla1[[#This Row],[Fecha Finalización]] -Tabla1[[#This Row],[Fecha de nac]])/365,0)))</f>
        <v/>
      </c>
      <c r="O502" s="163"/>
      <c r="P502" s="34"/>
      <c r="Q502" s="67"/>
      <c r="R502" s="67"/>
      <c r="S502" s="67"/>
      <c r="T502" s="67"/>
      <c r="U502" s="234" t="str">
        <f>IF(F502="","",Tabla1[[#This Row],[Fecha Inicio grupo]]+3*7-7)</f>
        <v/>
      </c>
      <c r="V502" s="235" t="str">
        <f>IF(F502="","",EDATE(Tabla1[[#This Row],[Fecha Inicio grupo]],3))</f>
        <v/>
      </c>
      <c r="W502" s="29"/>
      <c r="X502" s="29"/>
      <c r="Y502" s="72"/>
      <c r="Z502" s="72"/>
      <c r="AA502" s="72"/>
      <c r="AB502" s="72"/>
      <c r="AC502" s="72"/>
      <c r="AD502" s="72"/>
      <c r="AE502" s="72"/>
      <c r="AF502" s="72"/>
      <c r="AG502" s="72"/>
      <c r="AH502" s="72"/>
      <c r="AI502" s="72"/>
      <c r="AJ502" s="72"/>
      <c r="AK502" s="72"/>
      <c r="AL502" s="72"/>
      <c r="AM502" s="72"/>
      <c r="AN502" s="72"/>
      <c r="AO502" s="139"/>
      <c r="AP502" s="236" t="str">
        <f>IF(F502="","",IFERROR(VLOOKUP(SUBSTITUTE(SUBSTITUTE(Tabla1[[#This Row],[Uso Sistemas]],"T","P"),"N","F"),Parámetros!$M$2:$N$17,2,0),"Completar hasta 3ra sem. para evaluar a Probacionista"))</f>
        <v/>
      </c>
      <c r="AQ502" s="39"/>
      <c r="AR502" s="39"/>
      <c r="AS502" s="39"/>
      <c r="AT502" s="28"/>
      <c r="AU502" s="55"/>
      <c r="AV502" s="55"/>
      <c r="AW502" s="55"/>
      <c r="AX502" s="238" t="str">
        <f>IF(V502="","",EOMONTH(EDATE(Tabla1[[#This Row],[Fecha Finalización]],2),0))</f>
        <v/>
      </c>
      <c r="AY502" s="39"/>
      <c r="AZ502" s="239" t="str">
        <f>IF(V502="","",EOMONTH(EDATE(Tabla1[[#This Row],[Fecha Finalización]],3),0))</f>
        <v/>
      </c>
      <c r="BA502" s="39"/>
      <c r="BB502" s="39"/>
      <c r="BC502" s="229"/>
      <c r="BD502" s="227" t="str">
        <f>IF(F502="","",Tabla1[[#This Row],[sem 01]]&amp;Tabla1[[#This Row],[sem 02]]&amp;Tabla1[[#This Row],[sem 03]])</f>
        <v/>
      </c>
      <c r="BE502" s="228" t="str">
        <f>IF(TRIM(F502)="","",$B$1&amp;"-"&amp;SUBSTITUTE(Tabla1[[#This Row],[Mes Inscrito]]," ","")&amp;"-"&amp;SUBSTITUTE(Tabla1[[#This Row],[Dia de clases Inscrito]]," ","")&amp;"-"&amp;SUBSTITUTE(Tabla1[[#This Row],[Horario Inscrito]]," ","")&amp;"-"&amp;Tabla1[[#This Row],[Fecha Inicio grupo]])</f>
        <v/>
      </c>
      <c r="BF502" s="241" t="str">
        <f>IF(F502="","",Tabla1[[#This Row],[Curso]])</f>
        <v/>
      </c>
      <c r="BG502" s="242" t="str">
        <f>+IF(TRIM(F502)="","",$B$1&amp;"-"&amp;TRIM(Tabla1[[#This Row],[Mes Inscrito]])&amp;"-"&amp;TRIM(Tabla1[[#This Row],[Dia de clases Inscrito]])&amp;"-"&amp;TRIM(Tabla1[[#This Row],[Horario Inscrito]])&amp;"-"&amp;TRIM(Tabla1[[#This Row],[Fecha Inicio grupo]])&amp;"-"&amp;TRIM(Tabla1[[#This Row],[Tipo Incrito]]))</f>
        <v/>
      </c>
      <c r="BH502" s="299" t="str">
        <f>IF(F502="","",OR(IFERROR(SEARCH("CG",Tabla1[[#This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2" s="300" t="str">
        <f>IF(F502&lt;&gt;"",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2" s="300" t="str">
        <f>IF(F502&lt;&gt;"",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2" s="300" t="str">
        <f>IF(Tabla1[[#This Row],[Fecha Inicio grupo]]="","",IFERROR(VLOOKUP(Tabla1[[#This Row],[Mes de Alta como miembro]],Parámetros!$AM$2:$AN$16,2,0),"01/01/1900"))</f>
        <v/>
      </c>
    </row>
    <row r="503" spans="1:63" ht="14.45">
      <c r="A503" s="68">
        <v>496</v>
      </c>
      <c r="B503" s="29"/>
      <c r="C503" s="34"/>
      <c r="D503" s="42"/>
      <c r="E503" s="64"/>
      <c r="F503" s="45"/>
      <c r="G503" s="45"/>
      <c r="H503" s="158"/>
      <c r="I503" s="42"/>
      <c r="J503" s="28"/>
      <c r="K503" s="69"/>
      <c r="L503" s="68"/>
      <c r="M503" s="46"/>
      <c r="N503" s="232" t="str">
        <f ca="1">IF(Tabla1[[#This Row],[Fecha de nac]]="","",IF(Tabla1[[#This Row],[Fecha Finalización]] &gt;=TODAY(), DATEDIF(Tabla1[[#This Row],[Fecha de nac]],TODAY(),"y"), ROUNDDOWN((Tabla1[[#This Row],[Fecha Finalización]] -Tabla1[[#This Row],[Fecha de nac]])/365,0)))</f>
        <v/>
      </c>
      <c r="O503" s="163"/>
      <c r="P503" s="34"/>
      <c r="Q503" s="67"/>
      <c r="R503" s="67"/>
      <c r="S503" s="67"/>
      <c r="T503" s="67"/>
      <c r="U503" s="234" t="str">
        <f>IF(F503="","",Tabla1[[#This Row],[Fecha Inicio grupo]]+3*7-7)</f>
        <v/>
      </c>
      <c r="V503" s="235" t="str">
        <f>IF(F503="","",EDATE(Tabla1[[#This Row],[Fecha Inicio grupo]],3))</f>
        <v/>
      </c>
      <c r="W503" s="29"/>
      <c r="X503" s="29"/>
      <c r="Y503" s="72"/>
      <c r="Z503" s="72"/>
      <c r="AA503" s="72"/>
      <c r="AB503" s="72"/>
      <c r="AC503" s="72"/>
      <c r="AD503" s="72"/>
      <c r="AE503" s="72"/>
      <c r="AF503" s="72"/>
      <c r="AG503" s="72"/>
      <c r="AH503" s="72"/>
      <c r="AI503" s="72"/>
      <c r="AJ503" s="72"/>
      <c r="AK503" s="72"/>
      <c r="AL503" s="72"/>
      <c r="AM503" s="72"/>
      <c r="AN503" s="72"/>
      <c r="AO503" s="139"/>
      <c r="AP503" s="236" t="str">
        <f>IF(F503="","",IFERROR(VLOOKUP(SUBSTITUTE(SUBSTITUTE(Tabla1[[#This Row],[Uso Sistemas]],"T","P"),"N","F"),Parámetros!$M$2:$N$17,2,0),"Completar hasta 3ra sem. para evaluar a Probacionista"))</f>
        <v/>
      </c>
      <c r="AQ503" s="39"/>
      <c r="AR503" s="39"/>
      <c r="AS503" s="39"/>
      <c r="AT503" s="28"/>
      <c r="AU503" s="55"/>
      <c r="AV503" s="55"/>
      <c r="AW503" s="55"/>
      <c r="AX503" s="238" t="str">
        <f>IF(V503="","",EOMONTH(EDATE(Tabla1[[#This Row],[Fecha Finalización]],2),0))</f>
        <v/>
      </c>
      <c r="AY503" s="39"/>
      <c r="AZ503" s="239" t="str">
        <f>IF(V503="","",EOMONTH(EDATE(Tabla1[[#This Row],[Fecha Finalización]],3),0))</f>
        <v/>
      </c>
      <c r="BA503" s="39"/>
      <c r="BB503" s="39"/>
      <c r="BC503" s="229"/>
      <c r="BD503" s="227" t="str">
        <f>IF(F503="","",Tabla1[[#This Row],[sem 01]]&amp;Tabla1[[#This Row],[sem 02]]&amp;Tabla1[[#This Row],[sem 03]])</f>
        <v/>
      </c>
      <c r="BE503" s="228" t="str">
        <f>IF(TRIM(F503)="","",$B$1&amp;"-"&amp;SUBSTITUTE(Tabla1[[#This Row],[Mes Inscrito]]," ","")&amp;"-"&amp;SUBSTITUTE(Tabla1[[#This Row],[Dia de clases Inscrito]]," ","")&amp;"-"&amp;SUBSTITUTE(Tabla1[[#This Row],[Horario Inscrito]]," ","")&amp;"-"&amp;Tabla1[[#This Row],[Fecha Inicio grupo]])</f>
        <v/>
      </c>
      <c r="BF503" s="241" t="str">
        <f>IF(F503="","",Tabla1[[#This Row],[Curso]])</f>
        <v/>
      </c>
      <c r="BG503" s="242" t="str">
        <f>+IF(TRIM(F503)="","",$B$1&amp;"-"&amp;TRIM(Tabla1[[#This Row],[Mes Inscrito]])&amp;"-"&amp;TRIM(Tabla1[[#This Row],[Dia de clases Inscrito]])&amp;"-"&amp;TRIM(Tabla1[[#This Row],[Horario Inscrito]])&amp;"-"&amp;TRIM(Tabla1[[#This Row],[Fecha Inicio grupo]])&amp;"-"&amp;TRIM(Tabla1[[#This Row],[Tipo Incrito]]))</f>
        <v/>
      </c>
      <c r="BH503" s="299" t="str">
        <f>IF(F503="","",OR(IFERROR(SEARCH("CG",Tabla1[[#This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3" s="300" t="str">
        <f>IF(F503&lt;&gt;"",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3" s="300" t="str">
        <f>IF(F503&lt;&gt;"",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3" s="300" t="str">
        <f>IF(Tabla1[[#This Row],[Fecha Inicio grupo]]="","",IFERROR(VLOOKUP(Tabla1[[#This Row],[Mes de Alta como miembro]],Parámetros!$AM$2:$AN$16,2,0),"01/01/1900"))</f>
        <v/>
      </c>
    </row>
    <row r="504" spans="1:63" ht="14.45">
      <c r="A504" s="68">
        <v>497</v>
      </c>
      <c r="B504" s="29"/>
      <c r="C504" s="34"/>
      <c r="D504" s="42"/>
      <c r="E504" s="64"/>
      <c r="F504" s="45"/>
      <c r="G504" s="45"/>
      <c r="H504" s="158"/>
      <c r="I504" s="42"/>
      <c r="J504" s="28"/>
      <c r="K504" s="69"/>
      <c r="L504" s="68"/>
      <c r="M504" s="46"/>
      <c r="N504" s="232" t="str">
        <f ca="1">IF(Tabla1[[#This Row],[Fecha de nac]]="","",IF(Tabla1[[#This Row],[Fecha Finalización]] &gt;=TODAY(), DATEDIF(Tabla1[[#This Row],[Fecha de nac]],TODAY(),"y"), ROUNDDOWN((Tabla1[[#This Row],[Fecha Finalización]] -Tabla1[[#This Row],[Fecha de nac]])/365,0)))</f>
        <v/>
      </c>
      <c r="O504" s="163"/>
      <c r="P504" s="34"/>
      <c r="Q504" s="67"/>
      <c r="R504" s="67"/>
      <c r="S504" s="67"/>
      <c r="T504" s="67"/>
      <c r="U504" s="234" t="str">
        <f>IF(F504="","",Tabla1[[#This Row],[Fecha Inicio grupo]]+3*7-7)</f>
        <v/>
      </c>
      <c r="V504" s="235" t="str">
        <f>IF(F504="","",EDATE(Tabla1[[#This Row],[Fecha Inicio grupo]],3))</f>
        <v/>
      </c>
      <c r="W504" s="29"/>
      <c r="X504" s="29"/>
      <c r="Y504" s="72"/>
      <c r="Z504" s="72"/>
      <c r="AA504" s="72"/>
      <c r="AB504" s="72"/>
      <c r="AC504" s="72"/>
      <c r="AD504" s="72"/>
      <c r="AE504" s="72"/>
      <c r="AF504" s="72"/>
      <c r="AG504" s="72"/>
      <c r="AH504" s="72"/>
      <c r="AI504" s="72"/>
      <c r="AJ504" s="72"/>
      <c r="AK504" s="72"/>
      <c r="AL504" s="72"/>
      <c r="AM504" s="72"/>
      <c r="AN504" s="72"/>
      <c r="AO504" s="139"/>
      <c r="AP504" s="236" t="str">
        <f>IF(F504="","",IFERROR(VLOOKUP(SUBSTITUTE(SUBSTITUTE(Tabla1[[#This Row],[Uso Sistemas]],"T","P"),"N","F"),Parámetros!$M$2:$N$17,2,0),"Completar hasta 3ra sem. para evaluar a Probacionista"))</f>
        <v/>
      </c>
      <c r="AQ504" s="39"/>
      <c r="AR504" s="39"/>
      <c r="AS504" s="39"/>
      <c r="AT504" s="28"/>
      <c r="AU504" s="55"/>
      <c r="AV504" s="55"/>
      <c r="AW504" s="55"/>
      <c r="AX504" s="238" t="str">
        <f>IF(V504="","",EOMONTH(EDATE(Tabla1[[#This Row],[Fecha Finalización]],2),0))</f>
        <v/>
      </c>
      <c r="AY504" s="39"/>
      <c r="AZ504" s="239" t="str">
        <f>IF(V504="","",EOMONTH(EDATE(Tabla1[[#This Row],[Fecha Finalización]],3),0))</f>
        <v/>
      </c>
      <c r="BA504" s="39"/>
      <c r="BB504" s="39"/>
      <c r="BC504" s="229"/>
      <c r="BD504" s="227" t="str">
        <f>IF(F504="","",Tabla1[[#This Row],[sem 01]]&amp;Tabla1[[#This Row],[sem 02]]&amp;Tabla1[[#This Row],[sem 03]])</f>
        <v/>
      </c>
      <c r="BE504" s="228" t="str">
        <f>IF(TRIM(F504)="","",$B$1&amp;"-"&amp;SUBSTITUTE(Tabla1[[#This Row],[Mes Inscrito]]," ","")&amp;"-"&amp;SUBSTITUTE(Tabla1[[#This Row],[Dia de clases Inscrito]]," ","")&amp;"-"&amp;SUBSTITUTE(Tabla1[[#This Row],[Horario Inscrito]]," ","")&amp;"-"&amp;Tabla1[[#This Row],[Fecha Inicio grupo]])</f>
        <v/>
      </c>
      <c r="BF504" s="241" t="str">
        <f>IF(F504="","",Tabla1[[#This Row],[Curso]])</f>
        <v/>
      </c>
      <c r="BG504" s="242" t="str">
        <f>+IF(TRIM(F504)="","",$B$1&amp;"-"&amp;TRIM(Tabla1[[#This Row],[Mes Inscrito]])&amp;"-"&amp;TRIM(Tabla1[[#This Row],[Dia de clases Inscrito]])&amp;"-"&amp;TRIM(Tabla1[[#This Row],[Horario Inscrito]])&amp;"-"&amp;TRIM(Tabla1[[#This Row],[Fecha Inicio grupo]])&amp;"-"&amp;TRIM(Tabla1[[#This Row],[Tipo Incrito]]))</f>
        <v/>
      </c>
      <c r="BH504" s="299" t="str">
        <f>IF(F504="","",OR(IFERROR(SEARCH("CG",Tabla1[[#This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4" s="300" t="str">
        <f>IF(F504&lt;&gt;"",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4" s="300" t="str">
        <f>IF(F504&lt;&gt;"",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4" s="300" t="str">
        <f>IF(Tabla1[[#This Row],[Fecha Inicio grupo]]="","",IFERROR(VLOOKUP(Tabla1[[#This Row],[Mes de Alta como miembro]],Parámetros!$AM$2:$AN$16,2,0),"01/01/1900"))</f>
        <v/>
      </c>
    </row>
    <row r="505" spans="1:63" ht="14.45">
      <c r="A505" s="68">
        <v>498</v>
      </c>
      <c r="B505" s="29"/>
      <c r="C505" s="34"/>
      <c r="D505" s="42"/>
      <c r="E505" s="64"/>
      <c r="F505" s="45"/>
      <c r="G505" s="45"/>
      <c r="H505" s="158"/>
      <c r="I505" s="42"/>
      <c r="J505" s="28"/>
      <c r="K505" s="69"/>
      <c r="L505" s="68"/>
      <c r="M505" s="46"/>
      <c r="N505" s="232" t="str">
        <f ca="1">IF(Tabla1[[#This Row],[Fecha de nac]]="","",IF(Tabla1[[#This Row],[Fecha Finalización]] &gt;=TODAY(), DATEDIF(Tabla1[[#This Row],[Fecha de nac]],TODAY(),"y"), ROUNDDOWN((Tabla1[[#This Row],[Fecha Finalización]] -Tabla1[[#This Row],[Fecha de nac]])/365,0)))</f>
        <v/>
      </c>
      <c r="O505" s="163"/>
      <c r="P505" s="34"/>
      <c r="Q505" s="67"/>
      <c r="R505" s="67"/>
      <c r="S505" s="67"/>
      <c r="T505" s="67"/>
      <c r="U505" s="234" t="str">
        <f>IF(F505="","",Tabla1[[#This Row],[Fecha Inicio grupo]]+3*7-7)</f>
        <v/>
      </c>
      <c r="V505" s="235" t="str">
        <f>IF(F505="","",EDATE(Tabla1[[#This Row],[Fecha Inicio grupo]],3))</f>
        <v/>
      </c>
      <c r="W505" s="29"/>
      <c r="X505" s="29"/>
      <c r="Y505" s="72"/>
      <c r="Z505" s="72"/>
      <c r="AA505" s="72"/>
      <c r="AB505" s="72"/>
      <c r="AC505" s="72"/>
      <c r="AD505" s="72"/>
      <c r="AE505" s="72"/>
      <c r="AF505" s="72"/>
      <c r="AG505" s="72"/>
      <c r="AH505" s="72"/>
      <c r="AI505" s="72"/>
      <c r="AJ505" s="72"/>
      <c r="AK505" s="72"/>
      <c r="AL505" s="72"/>
      <c r="AM505" s="72"/>
      <c r="AN505" s="72"/>
      <c r="AO505" s="139"/>
      <c r="AP505" s="236" t="str">
        <f>IF(F505="","",IFERROR(VLOOKUP(SUBSTITUTE(SUBSTITUTE(Tabla1[[#This Row],[Uso Sistemas]],"T","P"),"N","F"),Parámetros!$M$2:$N$17,2,0),"Completar hasta 3ra sem. para evaluar a Probacionista"))</f>
        <v/>
      </c>
      <c r="AQ505" s="39"/>
      <c r="AR505" s="39"/>
      <c r="AS505" s="39"/>
      <c r="AT505" s="28"/>
      <c r="AU505" s="55"/>
      <c r="AV505" s="55"/>
      <c r="AW505" s="55"/>
      <c r="AX505" s="238" t="str">
        <f>IF(V505="","",EOMONTH(EDATE(Tabla1[[#This Row],[Fecha Finalización]],2),0))</f>
        <v/>
      </c>
      <c r="AY505" s="39"/>
      <c r="AZ505" s="239" t="str">
        <f>IF(V505="","",EOMONTH(EDATE(Tabla1[[#This Row],[Fecha Finalización]],3),0))</f>
        <v/>
      </c>
      <c r="BA505" s="39"/>
      <c r="BB505" s="39"/>
      <c r="BC505" s="229"/>
      <c r="BD505" s="227" t="str">
        <f>IF(F505="","",Tabla1[[#This Row],[sem 01]]&amp;Tabla1[[#This Row],[sem 02]]&amp;Tabla1[[#This Row],[sem 03]])</f>
        <v/>
      </c>
      <c r="BE505" s="228" t="str">
        <f>IF(TRIM(F505)="","",$B$1&amp;"-"&amp;SUBSTITUTE(Tabla1[[#This Row],[Mes Inscrito]]," ","")&amp;"-"&amp;SUBSTITUTE(Tabla1[[#This Row],[Dia de clases Inscrito]]," ","")&amp;"-"&amp;SUBSTITUTE(Tabla1[[#This Row],[Horario Inscrito]]," ","")&amp;"-"&amp;Tabla1[[#This Row],[Fecha Inicio grupo]])</f>
        <v/>
      </c>
      <c r="BF505" s="241" t="str">
        <f>IF(F505="","",Tabla1[[#This Row],[Curso]])</f>
        <v/>
      </c>
      <c r="BG505" s="242" t="str">
        <f>+IF(TRIM(F505)="","",$B$1&amp;"-"&amp;TRIM(Tabla1[[#This Row],[Mes Inscrito]])&amp;"-"&amp;TRIM(Tabla1[[#This Row],[Dia de clases Inscrito]])&amp;"-"&amp;TRIM(Tabla1[[#This Row],[Horario Inscrito]])&amp;"-"&amp;TRIM(Tabla1[[#This Row],[Fecha Inicio grupo]])&amp;"-"&amp;TRIM(Tabla1[[#This Row],[Tipo Incrito]]))</f>
        <v/>
      </c>
      <c r="BH505" s="299" t="str">
        <f>IF(F505="","",OR(IFERROR(SEARCH("CG",Tabla1[[#This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5" s="300" t="str">
        <f>IF(F505&lt;&gt;"",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5" s="300" t="str">
        <f>IF(F505&lt;&gt;"",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5" s="300" t="str">
        <f>IF(Tabla1[[#This Row],[Fecha Inicio grupo]]="","",IFERROR(VLOOKUP(Tabla1[[#This Row],[Mes de Alta como miembro]],Parámetros!$AM$2:$AN$16,2,0),"01/01/1900"))</f>
        <v/>
      </c>
    </row>
    <row r="506" spans="1:63" ht="14.45">
      <c r="A506" s="68">
        <v>499</v>
      </c>
      <c r="B506" s="29"/>
      <c r="C506" s="34"/>
      <c r="D506" s="42"/>
      <c r="E506" s="64"/>
      <c r="F506" s="45"/>
      <c r="G506" s="45"/>
      <c r="H506" s="158"/>
      <c r="I506" s="42"/>
      <c r="J506" s="28"/>
      <c r="K506" s="69"/>
      <c r="L506" s="68"/>
      <c r="M506" s="46"/>
      <c r="N506" s="232" t="str">
        <f ca="1">IF(Tabla1[[#This Row],[Fecha de nac]]="","",IF(Tabla1[[#This Row],[Fecha Finalización]] &gt;=TODAY(), DATEDIF(Tabla1[[#This Row],[Fecha de nac]],TODAY(),"y"), ROUNDDOWN((Tabla1[[#This Row],[Fecha Finalización]] -Tabla1[[#This Row],[Fecha de nac]])/365,0)))</f>
        <v/>
      </c>
      <c r="O506" s="163"/>
      <c r="P506" s="34"/>
      <c r="Q506" s="67"/>
      <c r="R506" s="67"/>
      <c r="S506" s="67"/>
      <c r="T506" s="67"/>
      <c r="U506" s="234" t="str">
        <f>IF(F506="","",Tabla1[[#This Row],[Fecha Inicio grupo]]+3*7-7)</f>
        <v/>
      </c>
      <c r="V506" s="235" t="str">
        <f>IF(F506="","",EDATE(Tabla1[[#This Row],[Fecha Inicio grupo]],3))</f>
        <v/>
      </c>
      <c r="W506" s="29"/>
      <c r="X506" s="29"/>
      <c r="Y506" s="72"/>
      <c r="Z506" s="72"/>
      <c r="AA506" s="72"/>
      <c r="AB506" s="72"/>
      <c r="AC506" s="72"/>
      <c r="AD506" s="72"/>
      <c r="AE506" s="72"/>
      <c r="AF506" s="72"/>
      <c r="AG506" s="72"/>
      <c r="AH506" s="72"/>
      <c r="AI506" s="72"/>
      <c r="AJ506" s="72"/>
      <c r="AK506" s="72"/>
      <c r="AL506" s="72"/>
      <c r="AM506" s="72"/>
      <c r="AN506" s="72"/>
      <c r="AO506" s="139"/>
      <c r="AP506" s="236" t="str">
        <f>IF(F506="","",IFERROR(VLOOKUP(SUBSTITUTE(SUBSTITUTE(Tabla1[[#This Row],[Uso Sistemas]],"T","P"),"N","F"),Parámetros!$M$2:$N$17,2,0),"Completar hasta 3ra sem. para evaluar a Probacionista"))</f>
        <v/>
      </c>
      <c r="AQ506" s="39"/>
      <c r="AR506" s="39"/>
      <c r="AS506" s="39"/>
      <c r="AT506" s="28"/>
      <c r="AU506" s="55"/>
      <c r="AV506" s="55"/>
      <c r="AW506" s="55"/>
      <c r="AX506" s="238" t="str">
        <f>IF(V506="","",EOMONTH(EDATE(Tabla1[[#This Row],[Fecha Finalización]],2),0))</f>
        <v/>
      </c>
      <c r="AY506" s="39"/>
      <c r="AZ506" s="239" t="str">
        <f>IF(V506="","",EOMONTH(EDATE(Tabla1[[#This Row],[Fecha Finalización]],3),0))</f>
        <v/>
      </c>
      <c r="BA506" s="39"/>
      <c r="BB506" s="39"/>
      <c r="BC506" s="229"/>
      <c r="BD506" s="227" t="str">
        <f>IF(F506="","",Tabla1[[#This Row],[sem 01]]&amp;Tabla1[[#This Row],[sem 02]]&amp;Tabla1[[#This Row],[sem 03]])</f>
        <v/>
      </c>
      <c r="BE506" s="228" t="str">
        <f>IF(TRIM(F506)="","",$B$1&amp;"-"&amp;SUBSTITUTE(Tabla1[[#This Row],[Mes Inscrito]]," ","")&amp;"-"&amp;SUBSTITUTE(Tabla1[[#This Row],[Dia de clases Inscrito]]," ","")&amp;"-"&amp;SUBSTITUTE(Tabla1[[#This Row],[Horario Inscrito]]," ","")&amp;"-"&amp;Tabla1[[#This Row],[Fecha Inicio grupo]])</f>
        <v/>
      </c>
      <c r="BF506" s="241" t="str">
        <f>IF(F506="","",Tabla1[[#This Row],[Curso]])</f>
        <v/>
      </c>
      <c r="BG506" s="242" t="str">
        <f>+IF(TRIM(F506)="","",$B$1&amp;"-"&amp;TRIM(Tabla1[[#This Row],[Mes Inscrito]])&amp;"-"&amp;TRIM(Tabla1[[#This Row],[Dia de clases Inscrito]])&amp;"-"&amp;TRIM(Tabla1[[#This Row],[Horario Inscrito]])&amp;"-"&amp;TRIM(Tabla1[[#This Row],[Fecha Inicio grupo]])&amp;"-"&amp;TRIM(Tabla1[[#This Row],[Tipo Incrito]]))</f>
        <v/>
      </c>
      <c r="BH506" s="299" t="str">
        <f>IF(F506="","",OR(IFERROR(SEARCH("CG",Tabla1[[#This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6" s="300" t="str">
        <f>IF(F506&lt;&gt;"",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6" s="300" t="str">
        <f>IF(F506&lt;&gt;"",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6" s="300" t="str">
        <f>IF(Tabla1[[#This Row],[Fecha Inicio grupo]]="","",IFERROR(VLOOKUP(Tabla1[[#This Row],[Mes de Alta como miembro]],Parámetros!$AM$2:$AN$16,2,0),"01/01/1900"))</f>
        <v/>
      </c>
    </row>
    <row r="507" spans="1:63" ht="14.45">
      <c r="A507" s="68">
        <v>500</v>
      </c>
      <c r="B507" s="29"/>
      <c r="C507" s="34"/>
      <c r="D507" s="42"/>
      <c r="E507" s="64"/>
      <c r="F507" s="45"/>
      <c r="G507" s="45"/>
      <c r="H507" s="158"/>
      <c r="I507" s="42"/>
      <c r="J507" s="28"/>
      <c r="K507" s="69"/>
      <c r="L507" s="68"/>
      <c r="M507" s="46"/>
      <c r="N507" s="232" t="str">
        <f ca="1">IF(Tabla1[[#This Row],[Fecha de nac]]="","",IF(Tabla1[[#This Row],[Fecha Finalización]] &gt;=TODAY(), DATEDIF(Tabla1[[#This Row],[Fecha de nac]],TODAY(),"y"), ROUNDDOWN((Tabla1[[#This Row],[Fecha Finalización]] -Tabla1[[#This Row],[Fecha de nac]])/365,0)))</f>
        <v/>
      </c>
      <c r="O507" s="163"/>
      <c r="P507" s="34"/>
      <c r="Q507" s="67"/>
      <c r="R507" s="67"/>
      <c r="S507" s="67"/>
      <c r="T507" s="67"/>
      <c r="U507" s="234" t="str">
        <f>IF(F507="","",Tabla1[[#This Row],[Fecha Inicio grupo]]+3*7-7)</f>
        <v/>
      </c>
      <c r="V507" s="235" t="str">
        <f>IF(F507="","",EDATE(Tabla1[[#This Row],[Fecha Inicio grupo]],3))</f>
        <v/>
      </c>
      <c r="W507" s="29"/>
      <c r="X507" s="29"/>
      <c r="Y507" s="72"/>
      <c r="Z507" s="72"/>
      <c r="AA507" s="72"/>
      <c r="AB507" s="72"/>
      <c r="AC507" s="72"/>
      <c r="AD507" s="72"/>
      <c r="AE507" s="72"/>
      <c r="AF507" s="72"/>
      <c r="AG507" s="72"/>
      <c r="AH507" s="72"/>
      <c r="AI507" s="72"/>
      <c r="AJ507" s="72"/>
      <c r="AK507" s="72"/>
      <c r="AL507" s="72"/>
      <c r="AM507" s="72"/>
      <c r="AN507" s="72"/>
      <c r="AO507" s="139"/>
      <c r="AP507" s="236" t="str">
        <f>IF(F507="","",IFERROR(VLOOKUP(SUBSTITUTE(SUBSTITUTE(Tabla1[[#This Row],[Uso Sistemas]],"T","P"),"N","F"),Parámetros!$M$2:$N$17,2,0),"Completar hasta 3ra sem. para evaluar a Probacionista"))</f>
        <v/>
      </c>
      <c r="AQ507" s="39"/>
      <c r="AR507" s="39"/>
      <c r="AS507" s="39"/>
      <c r="AT507" s="28"/>
      <c r="AU507" s="55"/>
      <c r="AV507" s="55"/>
      <c r="AW507" s="55"/>
      <c r="AX507" s="238" t="str">
        <f>IF(V507="","",EOMONTH(EDATE(Tabla1[[#This Row],[Fecha Finalización]],2),0))</f>
        <v/>
      </c>
      <c r="AY507" s="39"/>
      <c r="AZ507" s="239" t="str">
        <f>IF(V507="","",EOMONTH(EDATE(Tabla1[[#This Row],[Fecha Finalización]],3),0))</f>
        <v/>
      </c>
      <c r="BA507" s="39"/>
      <c r="BB507" s="39"/>
      <c r="BC507" s="229"/>
      <c r="BD507" s="227" t="str">
        <f>IF(F507="","",Tabla1[[#This Row],[sem 01]]&amp;Tabla1[[#This Row],[sem 02]]&amp;Tabla1[[#This Row],[sem 03]])</f>
        <v/>
      </c>
      <c r="BE507" s="228" t="str">
        <f>IF(TRIM(F507)="","",$B$1&amp;"-"&amp;SUBSTITUTE(Tabla1[[#This Row],[Mes Inscrito]]," ","")&amp;"-"&amp;SUBSTITUTE(Tabla1[[#This Row],[Dia de clases Inscrito]]," ","")&amp;"-"&amp;SUBSTITUTE(Tabla1[[#This Row],[Horario Inscrito]]," ","")&amp;"-"&amp;Tabla1[[#This Row],[Fecha Inicio grupo]])</f>
        <v/>
      </c>
      <c r="BF507" s="241" t="str">
        <f>IF(F507="","",Tabla1[[#This Row],[Curso]])</f>
        <v/>
      </c>
      <c r="BG507" s="242" t="str">
        <f>+IF(TRIM(F507)="","",$B$1&amp;"-"&amp;TRIM(Tabla1[[#This Row],[Mes Inscrito]])&amp;"-"&amp;TRIM(Tabla1[[#This Row],[Dia de clases Inscrito]])&amp;"-"&amp;TRIM(Tabla1[[#This Row],[Horario Inscrito]])&amp;"-"&amp;TRIM(Tabla1[[#This Row],[Fecha Inicio grupo]])&amp;"-"&amp;TRIM(Tabla1[[#This Row],[Tipo Incrito]]))</f>
        <v/>
      </c>
      <c r="BH507" s="299" t="str">
        <f>IF(F507="","",OR(IFERROR(SEARCH("CG",Tabla1[[#This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7" s="300" t="str">
        <f>IF(F507&lt;&gt;"",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7" s="300" t="str">
        <f>IF(F507&lt;&gt;"",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7" s="300" t="str">
        <f>IF(Tabla1[[#This Row],[Fecha Inicio grupo]]="","",IFERROR(VLOOKUP(Tabla1[[#This Row],[Mes de Alta como miembro]],Parámetros!$AM$2:$AN$16,2,0),"01/01/1900"))</f>
        <v/>
      </c>
    </row>
    <row r="508" spans="1:63" ht="14.45">
      <c r="A508" s="68">
        <v>501</v>
      </c>
      <c r="B508" s="29"/>
      <c r="C508" s="34"/>
      <c r="D508" s="42"/>
      <c r="E508" s="64"/>
      <c r="F508" s="45"/>
      <c r="G508" s="45"/>
      <c r="H508" s="158"/>
      <c r="I508" s="42"/>
      <c r="J508" s="28"/>
      <c r="K508" s="69"/>
      <c r="L508" s="68"/>
      <c r="M508" s="46"/>
      <c r="N508" s="232" t="str">
        <f ca="1">IF(Tabla1[[#This Row],[Fecha de nac]]="","",IF(Tabla1[[#This Row],[Fecha Finalización]] &gt;=TODAY(), DATEDIF(Tabla1[[#This Row],[Fecha de nac]],TODAY(),"y"), ROUNDDOWN((Tabla1[[#This Row],[Fecha Finalización]] -Tabla1[[#This Row],[Fecha de nac]])/365,0)))</f>
        <v/>
      </c>
      <c r="O508" s="163"/>
      <c r="P508" s="34"/>
      <c r="Q508" s="67"/>
      <c r="R508" s="67"/>
      <c r="S508" s="67"/>
      <c r="T508" s="67"/>
      <c r="U508" s="234" t="str">
        <f>IF(F508="","",Tabla1[[#This Row],[Fecha Inicio grupo]]+3*7-7)</f>
        <v/>
      </c>
      <c r="V508" s="235" t="str">
        <f>IF(F508="","",EDATE(Tabla1[[#This Row],[Fecha Inicio grupo]],3))</f>
        <v/>
      </c>
      <c r="W508" s="29"/>
      <c r="X508" s="29"/>
      <c r="Y508" s="72"/>
      <c r="Z508" s="72"/>
      <c r="AA508" s="72"/>
      <c r="AB508" s="72"/>
      <c r="AC508" s="72"/>
      <c r="AD508" s="72"/>
      <c r="AE508" s="72"/>
      <c r="AF508" s="72"/>
      <c r="AG508" s="72"/>
      <c r="AH508" s="72"/>
      <c r="AI508" s="72"/>
      <c r="AJ508" s="72"/>
      <c r="AK508" s="72"/>
      <c r="AL508" s="72"/>
      <c r="AM508" s="72"/>
      <c r="AN508" s="72"/>
      <c r="AO508" s="139"/>
      <c r="AP508" s="236" t="str">
        <f>IF(F508="","",IFERROR(VLOOKUP(SUBSTITUTE(SUBSTITUTE(Tabla1[[#This Row],[Uso Sistemas]],"T","P"),"N","F"),Parámetros!$M$2:$N$17,2,0),"Completar hasta 3ra sem. para evaluar a Probacionista"))</f>
        <v/>
      </c>
      <c r="AQ508" s="39"/>
      <c r="AR508" s="39"/>
      <c r="AS508" s="39"/>
      <c r="AT508" s="28"/>
      <c r="AU508" s="55"/>
      <c r="AV508" s="55"/>
      <c r="AW508" s="55"/>
      <c r="AX508" s="238" t="str">
        <f>IF(V508="","",EOMONTH(EDATE(Tabla1[[#This Row],[Fecha Finalización]],2),0))</f>
        <v/>
      </c>
      <c r="AY508" s="39"/>
      <c r="AZ508" s="239" t="str">
        <f>IF(V508="","",EOMONTH(EDATE(Tabla1[[#This Row],[Fecha Finalización]],3),0))</f>
        <v/>
      </c>
      <c r="BA508" s="39"/>
      <c r="BB508" s="39"/>
      <c r="BC508" s="229"/>
      <c r="BD508" s="227" t="str">
        <f>IF(F508="","",Tabla1[[#This Row],[sem 01]]&amp;Tabla1[[#This Row],[sem 02]]&amp;Tabla1[[#This Row],[sem 03]])</f>
        <v/>
      </c>
      <c r="BE508" s="228" t="str">
        <f>IF(TRIM(F508)="","",$B$1&amp;"-"&amp;SUBSTITUTE(Tabla1[[#This Row],[Mes Inscrito]]," ","")&amp;"-"&amp;SUBSTITUTE(Tabla1[[#This Row],[Dia de clases Inscrito]]," ","")&amp;"-"&amp;SUBSTITUTE(Tabla1[[#This Row],[Horario Inscrito]]," ","")&amp;"-"&amp;Tabla1[[#This Row],[Fecha Inicio grupo]])</f>
        <v/>
      </c>
      <c r="BF508" s="241" t="str">
        <f>IF(F508="","",Tabla1[[#This Row],[Curso]])</f>
        <v/>
      </c>
      <c r="BG508" s="242" t="str">
        <f>+IF(TRIM(F508)="","",$B$1&amp;"-"&amp;TRIM(Tabla1[[#This Row],[Mes Inscrito]])&amp;"-"&amp;TRIM(Tabla1[[#This Row],[Dia de clases Inscrito]])&amp;"-"&amp;TRIM(Tabla1[[#This Row],[Horario Inscrito]])&amp;"-"&amp;TRIM(Tabla1[[#This Row],[Fecha Inicio grupo]])&amp;"-"&amp;TRIM(Tabla1[[#This Row],[Tipo Incrito]]))</f>
        <v/>
      </c>
      <c r="BH508" s="299" t="str">
        <f>IF(F508="","",OR(IFERROR(SEARCH("CG",Tabla1[[#This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8" s="300" t="str">
        <f>IF(F508&lt;&gt;"",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8" s="300" t="str">
        <f>IF(F508&lt;&gt;"",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8" s="300" t="str">
        <f>IF(Tabla1[[#This Row],[Fecha Inicio grupo]]="","",IFERROR(VLOOKUP(Tabla1[[#This Row],[Mes de Alta como miembro]],Parámetros!$AM$2:$AN$16,2,0),"01/01/1900"))</f>
        <v/>
      </c>
    </row>
    <row r="509" spans="1:63" ht="14.45">
      <c r="A509" s="68">
        <v>502</v>
      </c>
      <c r="B509" s="29"/>
      <c r="C509" s="34"/>
      <c r="D509" s="42"/>
      <c r="E509" s="64"/>
      <c r="F509" s="45"/>
      <c r="G509" s="45"/>
      <c r="H509" s="158"/>
      <c r="I509" s="42"/>
      <c r="J509" s="28"/>
      <c r="K509" s="69"/>
      <c r="L509" s="68"/>
      <c r="M509" s="46"/>
      <c r="N509" s="232" t="str">
        <f ca="1">IF(Tabla1[[#This Row],[Fecha de nac]]="","",IF(Tabla1[[#This Row],[Fecha Finalización]] &gt;=TODAY(), DATEDIF(Tabla1[[#This Row],[Fecha de nac]],TODAY(),"y"), ROUNDDOWN((Tabla1[[#This Row],[Fecha Finalización]] -Tabla1[[#This Row],[Fecha de nac]])/365,0)))</f>
        <v/>
      </c>
      <c r="O509" s="163"/>
      <c r="P509" s="34"/>
      <c r="Q509" s="67"/>
      <c r="R509" s="67"/>
      <c r="S509" s="67"/>
      <c r="T509" s="67"/>
      <c r="U509" s="234" t="str">
        <f>IF(F509="","",Tabla1[[#This Row],[Fecha Inicio grupo]]+3*7-7)</f>
        <v/>
      </c>
      <c r="V509" s="235" t="str">
        <f>IF(F509="","",EDATE(Tabla1[[#This Row],[Fecha Inicio grupo]],3))</f>
        <v/>
      </c>
      <c r="W509" s="29"/>
      <c r="X509" s="29"/>
      <c r="Y509" s="72"/>
      <c r="Z509" s="72"/>
      <c r="AA509" s="72"/>
      <c r="AB509" s="72"/>
      <c r="AC509" s="72"/>
      <c r="AD509" s="72"/>
      <c r="AE509" s="72"/>
      <c r="AF509" s="72"/>
      <c r="AG509" s="72"/>
      <c r="AH509" s="72"/>
      <c r="AI509" s="72"/>
      <c r="AJ509" s="72"/>
      <c r="AK509" s="72"/>
      <c r="AL509" s="72"/>
      <c r="AM509" s="72"/>
      <c r="AN509" s="72"/>
      <c r="AO509" s="139"/>
      <c r="AP509" s="236" t="str">
        <f>IF(F509="","",IFERROR(VLOOKUP(SUBSTITUTE(SUBSTITUTE(Tabla1[[#This Row],[Uso Sistemas]],"T","P"),"N","F"),Parámetros!$M$2:$N$17,2,0),"Completar hasta 3ra sem. para evaluar a Probacionista"))</f>
        <v/>
      </c>
      <c r="AQ509" s="39"/>
      <c r="AR509" s="39"/>
      <c r="AS509" s="39"/>
      <c r="AT509" s="28"/>
      <c r="AU509" s="55"/>
      <c r="AV509" s="55"/>
      <c r="AW509" s="55"/>
      <c r="AX509" s="238" t="str">
        <f>IF(V509="","",EOMONTH(EDATE(Tabla1[[#This Row],[Fecha Finalización]],2),0))</f>
        <v/>
      </c>
      <c r="AY509" s="39"/>
      <c r="AZ509" s="239" t="str">
        <f>IF(V509="","",EOMONTH(EDATE(Tabla1[[#This Row],[Fecha Finalización]],3),0))</f>
        <v/>
      </c>
      <c r="BA509" s="39"/>
      <c r="BB509" s="39"/>
      <c r="BC509" s="229"/>
      <c r="BD509" s="227" t="str">
        <f>IF(F509="","",Tabla1[[#This Row],[sem 01]]&amp;Tabla1[[#This Row],[sem 02]]&amp;Tabla1[[#This Row],[sem 03]])</f>
        <v/>
      </c>
      <c r="BE509" s="228" t="str">
        <f>IF(TRIM(F509)="","",$B$1&amp;"-"&amp;SUBSTITUTE(Tabla1[[#This Row],[Mes Inscrito]]," ","")&amp;"-"&amp;SUBSTITUTE(Tabla1[[#This Row],[Dia de clases Inscrito]]," ","")&amp;"-"&amp;SUBSTITUTE(Tabla1[[#This Row],[Horario Inscrito]]," ","")&amp;"-"&amp;Tabla1[[#This Row],[Fecha Inicio grupo]])</f>
        <v/>
      </c>
      <c r="BF509" s="241" t="str">
        <f>IF(F509="","",Tabla1[[#This Row],[Curso]])</f>
        <v/>
      </c>
      <c r="BG509" s="242" t="str">
        <f>+IF(TRIM(F509)="","",$B$1&amp;"-"&amp;TRIM(Tabla1[[#This Row],[Mes Inscrito]])&amp;"-"&amp;TRIM(Tabla1[[#This Row],[Dia de clases Inscrito]])&amp;"-"&amp;TRIM(Tabla1[[#This Row],[Horario Inscrito]])&amp;"-"&amp;TRIM(Tabla1[[#This Row],[Fecha Inicio grupo]])&amp;"-"&amp;TRIM(Tabla1[[#This Row],[Tipo Incrito]]))</f>
        <v/>
      </c>
      <c r="BH509" s="299" t="str">
        <f>IF(F509="","",OR(IFERROR(SEARCH("CG",Tabla1[[#This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9" s="300" t="str">
        <f>IF(F509&lt;&gt;"",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9" s="300" t="str">
        <f>IF(F509&lt;&gt;"",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9" s="300" t="str">
        <f>IF(Tabla1[[#This Row],[Fecha Inicio grupo]]="","",IFERROR(VLOOKUP(Tabla1[[#This Row],[Mes de Alta como miembro]],Parámetros!$AM$2:$AN$16,2,0),"01/01/1900"))</f>
        <v/>
      </c>
    </row>
    <row r="510" spans="1:63" ht="14.45">
      <c r="A510" s="68">
        <v>503</v>
      </c>
      <c r="B510" s="29"/>
      <c r="C510" s="34"/>
      <c r="D510" s="42"/>
      <c r="E510" s="64"/>
      <c r="F510" s="45"/>
      <c r="G510" s="45"/>
      <c r="H510" s="158"/>
      <c r="I510" s="42"/>
      <c r="J510" s="28"/>
      <c r="K510" s="69"/>
      <c r="L510" s="68"/>
      <c r="M510" s="46"/>
      <c r="N510" s="232" t="str">
        <f ca="1">IF(Tabla1[[#This Row],[Fecha de nac]]="","",IF(Tabla1[[#This Row],[Fecha Finalización]] &gt;=TODAY(), DATEDIF(Tabla1[[#This Row],[Fecha de nac]],TODAY(),"y"), ROUNDDOWN((Tabla1[[#This Row],[Fecha Finalización]] -Tabla1[[#This Row],[Fecha de nac]])/365,0)))</f>
        <v/>
      </c>
      <c r="O510" s="163"/>
      <c r="P510" s="34"/>
      <c r="Q510" s="67"/>
      <c r="R510" s="67"/>
      <c r="S510" s="67"/>
      <c r="T510" s="67"/>
      <c r="U510" s="234" t="str">
        <f>IF(F510="","",Tabla1[[#This Row],[Fecha Inicio grupo]]+3*7-7)</f>
        <v/>
      </c>
      <c r="V510" s="235" t="str">
        <f>IF(F510="","",EDATE(Tabla1[[#This Row],[Fecha Inicio grupo]],3))</f>
        <v/>
      </c>
      <c r="W510" s="29"/>
      <c r="X510" s="29"/>
      <c r="Y510" s="72"/>
      <c r="Z510" s="72"/>
      <c r="AA510" s="72"/>
      <c r="AB510" s="72"/>
      <c r="AC510" s="72"/>
      <c r="AD510" s="72"/>
      <c r="AE510" s="72"/>
      <c r="AF510" s="72"/>
      <c r="AG510" s="72"/>
      <c r="AH510" s="72"/>
      <c r="AI510" s="72"/>
      <c r="AJ510" s="72"/>
      <c r="AK510" s="72"/>
      <c r="AL510" s="72"/>
      <c r="AM510" s="72"/>
      <c r="AN510" s="72"/>
      <c r="AO510" s="139"/>
      <c r="AP510" s="236" t="str">
        <f>IF(F510="","",IFERROR(VLOOKUP(SUBSTITUTE(SUBSTITUTE(Tabla1[[#This Row],[Uso Sistemas]],"T","P"),"N","F"),Parámetros!$M$2:$N$17,2,0),"Completar hasta 3ra sem. para evaluar a Probacionista"))</f>
        <v/>
      </c>
      <c r="AQ510" s="39"/>
      <c r="AR510" s="39"/>
      <c r="AS510" s="39"/>
      <c r="AT510" s="28"/>
      <c r="AU510" s="55"/>
      <c r="AV510" s="55"/>
      <c r="AW510" s="55"/>
      <c r="AX510" s="238" t="str">
        <f>IF(V510="","",EOMONTH(EDATE(Tabla1[[#This Row],[Fecha Finalización]],2),0))</f>
        <v/>
      </c>
      <c r="AY510" s="39"/>
      <c r="AZ510" s="239" t="str">
        <f>IF(V510="","",EOMONTH(EDATE(Tabla1[[#This Row],[Fecha Finalización]],3),0))</f>
        <v/>
      </c>
      <c r="BA510" s="39"/>
      <c r="BB510" s="39"/>
      <c r="BC510" s="229"/>
      <c r="BD510" s="227" t="str">
        <f>IF(F510="","",Tabla1[[#This Row],[sem 01]]&amp;Tabla1[[#This Row],[sem 02]]&amp;Tabla1[[#This Row],[sem 03]])</f>
        <v/>
      </c>
      <c r="BE510" s="228" t="str">
        <f>IF(TRIM(F510)="","",$B$1&amp;"-"&amp;SUBSTITUTE(Tabla1[[#This Row],[Mes Inscrito]]," ","")&amp;"-"&amp;SUBSTITUTE(Tabla1[[#This Row],[Dia de clases Inscrito]]," ","")&amp;"-"&amp;SUBSTITUTE(Tabla1[[#This Row],[Horario Inscrito]]," ","")&amp;"-"&amp;Tabla1[[#This Row],[Fecha Inicio grupo]])</f>
        <v/>
      </c>
      <c r="BF510" s="241" t="str">
        <f>IF(F510="","",Tabla1[[#This Row],[Curso]])</f>
        <v/>
      </c>
      <c r="BG510" s="242" t="str">
        <f>+IF(TRIM(F510)="","",$B$1&amp;"-"&amp;TRIM(Tabla1[[#This Row],[Mes Inscrito]])&amp;"-"&amp;TRIM(Tabla1[[#This Row],[Dia de clases Inscrito]])&amp;"-"&amp;TRIM(Tabla1[[#This Row],[Horario Inscrito]])&amp;"-"&amp;TRIM(Tabla1[[#This Row],[Fecha Inicio grupo]])&amp;"-"&amp;TRIM(Tabla1[[#This Row],[Tipo Incrito]]))</f>
        <v/>
      </c>
      <c r="BH510" s="299" t="str">
        <f>IF(F510="","",OR(IFERROR(SEARCH("CG",Tabla1[[#This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0" s="300" t="str">
        <f>IF(F510&lt;&gt;"",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0" s="300" t="str">
        <f>IF(F510&lt;&gt;"",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0" s="300" t="str">
        <f>IF(Tabla1[[#This Row],[Fecha Inicio grupo]]="","",IFERROR(VLOOKUP(Tabla1[[#This Row],[Mes de Alta como miembro]],Parámetros!$AM$2:$AN$16,2,0),"01/01/1900"))</f>
        <v/>
      </c>
    </row>
    <row r="511" spans="1:63" ht="14.45">
      <c r="A511" s="68">
        <v>504</v>
      </c>
      <c r="B511" s="29"/>
      <c r="C511" s="34"/>
      <c r="D511" s="42"/>
      <c r="E511" s="64"/>
      <c r="F511" s="45"/>
      <c r="G511" s="45"/>
      <c r="H511" s="158"/>
      <c r="I511" s="42"/>
      <c r="J511" s="28"/>
      <c r="K511" s="69"/>
      <c r="L511" s="68"/>
      <c r="M511" s="46"/>
      <c r="N511" s="232" t="str">
        <f ca="1">IF(Tabla1[[#This Row],[Fecha de nac]]="","",IF(Tabla1[[#This Row],[Fecha Finalización]] &gt;=TODAY(), DATEDIF(Tabla1[[#This Row],[Fecha de nac]],TODAY(),"y"), ROUNDDOWN((Tabla1[[#This Row],[Fecha Finalización]] -Tabla1[[#This Row],[Fecha de nac]])/365,0)))</f>
        <v/>
      </c>
      <c r="O511" s="163"/>
      <c r="P511" s="34"/>
      <c r="Q511" s="67"/>
      <c r="R511" s="67"/>
      <c r="S511" s="67"/>
      <c r="T511" s="67"/>
      <c r="U511" s="234" t="str">
        <f>IF(F511="","",Tabla1[[#This Row],[Fecha Inicio grupo]]+3*7-7)</f>
        <v/>
      </c>
      <c r="V511" s="235" t="str">
        <f>IF(F511="","",EDATE(Tabla1[[#This Row],[Fecha Inicio grupo]],3))</f>
        <v/>
      </c>
      <c r="W511" s="29"/>
      <c r="X511" s="29"/>
      <c r="Y511" s="72"/>
      <c r="Z511" s="72"/>
      <c r="AA511" s="72"/>
      <c r="AB511" s="72"/>
      <c r="AC511" s="72"/>
      <c r="AD511" s="72"/>
      <c r="AE511" s="72"/>
      <c r="AF511" s="72"/>
      <c r="AG511" s="72"/>
      <c r="AH511" s="72"/>
      <c r="AI511" s="72"/>
      <c r="AJ511" s="72"/>
      <c r="AK511" s="72"/>
      <c r="AL511" s="72"/>
      <c r="AM511" s="72"/>
      <c r="AN511" s="72"/>
      <c r="AO511" s="139"/>
      <c r="AP511" s="236" t="str">
        <f>IF(F511="","",IFERROR(VLOOKUP(SUBSTITUTE(SUBSTITUTE(Tabla1[[#This Row],[Uso Sistemas]],"T","P"),"N","F"),Parámetros!$M$2:$N$17,2,0),"Completar hasta 3ra sem. para evaluar a Probacionista"))</f>
        <v/>
      </c>
      <c r="AQ511" s="39"/>
      <c r="AR511" s="39"/>
      <c r="AS511" s="39"/>
      <c r="AT511" s="28"/>
      <c r="AU511" s="55"/>
      <c r="AV511" s="55"/>
      <c r="AW511" s="55"/>
      <c r="AX511" s="238" t="str">
        <f>IF(V511="","",EOMONTH(EDATE(Tabla1[[#This Row],[Fecha Finalización]],2),0))</f>
        <v/>
      </c>
      <c r="AY511" s="39"/>
      <c r="AZ511" s="239" t="str">
        <f>IF(V511="","",EOMONTH(EDATE(Tabla1[[#This Row],[Fecha Finalización]],3),0))</f>
        <v/>
      </c>
      <c r="BA511" s="39"/>
      <c r="BB511" s="39"/>
      <c r="BC511" s="229"/>
      <c r="BD511" s="227" t="str">
        <f>IF(F511="","",Tabla1[[#This Row],[sem 01]]&amp;Tabla1[[#This Row],[sem 02]]&amp;Tabla1[[#This Row],[sem 03]])</f>
        <v/>
      </c>
      <c r="BE511" s="228" t="str">
        <f>IF(TRIM(F511)="","",$B$1&amp;"-"&amp;SUBSTITUTE(Tabla1[[#This Row],[Mes Inscrito]]," ","")&amp;"-"&amp;SUBSTITUTE(Tabla1[[#This Row],[Dia de clases Inscrito]]," ","")&amp;"-"&amp;SUBSTITUTE(Tabla1[[#This Row],[Horario Inscrito]]," ","")&amp;"-"&amp;Tabla1[[#This Row],[Fecha Inicio grupo]])</f>
        <v/>
      </c>
      <c r="BF511" s="241" t="str">
        <f>IF(F511="","",Tabla1[[#This Row],[Curso]])</f>
        <v/>
      </c>
      <c r="BG511" s="242" t="str">
        <f>+IF(TRIM(F511)="","",$B$1&amp;"-"&amp;TRIM(Tabla1[[#This Row],[Mes Inscrito]])&amp;"-"&amp;TRIM(Tabla1[[#This Row],[Dia de clases Inscrito]])&amp;"-"&amp;TRIM(Tabla1[[#This Row],[Horario Inscrito]])&amp;"-"&amp;TRIM(Tabla1[[#This Row],[Fecha Inicio grupo]])&amp;"-"&amp;TRIM(Tabla1[[#This Row],[Tipo Incrito]]))</f>
        <v/>
      </c>
      <c r="BH511" s="299" t="str">
        <f>IF(F511="","",OR(IFERROR(SEARCH("CG",Tabla1[[#This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1" s="300" t="str">
        <f>IF(F511&lt;&gt;"",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1" s="300" t="str">
        <f>IF(F511&lt;&gt;"",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1" s="300" t="str">
        <f>IF(Tabla1[[#This Row],[Fecha Inicio grupo]]="","",IFERROR(VLOOKUP(Tabla1[[#This Row],[Mes de Alta como miembro]],Parámetros!$AM$2:$AN$16,2,0),"01/01/1900"))</f>
        <v/>
      </c>
    </row>
    <row r="512" spans="1:63" ht="14.45">
      <c r="A512" s="68">
        <v>505</v>
      </c>
      <c r="B512" s="29"/>
      <c r="C512" s="34"/>
      <c r="D512" s="42"/>
      <c r="E512" s="64"/>
      <c r="F512" s="45"/>
      <c r="G512" s="45"/>
      <c r="H512" s="158"/>
      <c r="I512" s="42"/>
      <c r="J512" s="28"/>
      <c r="K512" s="69"/>
      <c r="L512" s="68"/>
      <c r="M512" s="46"/>
      <c r="N512" s="232" t="str">
        <f ca="1">IF(Tabla1[[#This Row],[Fecha de nac]]="","",IF(Tabla1[[#This Row],[Fecha Finalización]] &gt;=TODAY(), DATEDIF(Tabla1[[#This Row],[Fecha de nac]],TODAY(),"y"), ROUNDDOWN((Tabla1[[#This Row],[Fecha Finalización]] -Tabla1[[#This Row],[Fecha de nac]])/365,0)))</f>
        <v/>
      </c>
      <c r="O512" s="163"/>
      <c r="P512" s="34"/>
      <c r="Q512" s="67"/>
      <c r="R512" s="67"/>
      <c r="S512" s="67"/>
      <c r="T512" s="67"/>
      <c r="U512" s="234" t="str">
        <f>IF(F512="","",Tabla1[[#This Row],[Fecha Inicio grupo]]+3*7-7)</f>
        <v/>
      </c>
      <c r="V512" s="235" t="str">
        <f>IF(F512="","",EDATE(Tabla1[[#This Row],[Fecha Inicio grupo]],3))</f>
        <v/>
      </c>
      <c r="W512" s="29"/>
      <c r="X512" s="29"/>
      <c r="Y512" s="72"/>
      <c r="Z512" s="72"/>
      <c r="AA512" s="72"/>
      <c r="AB512" s="72"/>
      <c r="AC512" s="72"/>
      <c r="AD512" s="72"/>
      <c r="AE512" s="72"/>
      <c r="AF512" s="72"/>
      <c r="AG512" s="72"/>
      <c r="AH512" s="72"/>
      <c r="AI512" s="72"/>
      <c r="AJ512" s="72"/>
      <c r="AK512" s="72"/>
      <c r="AL512" s="72"/>
      <c r="AM512" s="72"/>
      <c r="AN512" s="72"/>
      <c r="AO512" s="139"/>
      <c r="AP512" s="236" t="str">
        <f>IF(F512="","",IFERROR(VLOOKUP(SUBSTITUTE(SUBSTITUTE(Tabla1[[#This Row],[Uso Sistemas]],"T","P"),"N","F"),Parámetros!$M$2:$N$17,2,0),"Completar hasta 3ra sem. para evaluar a Probacionista"))</f>
        <v/>
      </c>
      <c r="AQ512" s="39"/>
      <c r="AR512" s="39"/>
      <c r="AS512" s="39"/>
      <c r="AT512" s="28"/>
      <c r="AU512" s="55"/>
      <c r="AV512" s="55"/>
      <c r="AW512" s="55"/>
      <c r="AX512" s="238" t="str">
        <f>IF(V512="","",EOMONTH(EDATE(Tabla1[[#This Row],[Fecha Finalización]],2),0))</f>
        <v/>
      </c>
      <c r="AY512" s="39"/>
      <c r="AZ512" s="239" t="str">
        <f>IF(V512="","",EOMONTH(EDATE(Tabla1[[#This Row],[Fecha Finalización]],3),0))</f>
        <v/>
      </c>
      <c r="BA512" s="39"/>
      <c r="BB512" s="39"/>
      <c r="BC512" s="229"/>
      <c r="BD512" s="227" t="str">
        <f>IF(F512="","",Tabla1[[#This Row],[sem 01]]&amp;Tabla1[[#This Row],[sem 02]]&amp;Tabla1[[#This Row],[sem 03]])</f>
        <v/>
      </c>
      <c r="BE512" s="228" t="str">
        <f>IF(TRIM(F512)="","",$B$1&amp;"-"&amp;SUBSTITUTE(Tabla1[[#This Row],[Mes Inscrito]]," ","")&amp;"-"&amp;SUBSTITUTE(Tabla1[[#This Row],[Dia de clases Inscrito]]," ","")&amp;"-"&amp;SUBSTITUTE(Tabla1[[#This Row],[Horario Inscrito]]," ","")&amp;"-"&amp;Tabla1[[#This Row],[Fecha Inicio grupo]])</f>
        <v/>
      </c>
      <c r="BF512" s="241" t="str">
        <f>IF(F512="","",Tabla1[[#This Row],[Curso]])</f>
        <v/>
      </c>
      <c r="BG512" s="242" t="str">
        <f>+IF(TRIM(F512)="","",$B$1&amp;"-"&amp;TRIM(Tabla1[[#This Row],[Mes Inscrito]])&amp;"-"&amp;TRIM(Tabla1[[#This Row],[Dia de clases Inscrito]])&amp;"-"&amp;TRIM(Tabla1[[#This Row],[Horario Inscrito]])&amp;"-"&amp;TRIM(Tabla1[[#This Row],[Fecha Inicio grupo]])&amp;"-"&amp;TRIM(Tabla1[[#This Row],[Tipo Incrito]]))</f>
        <v/>
      </c>
      <c r="BH512" s="299" t="str">
        <f>IF(F512="","",OR(IFERROR(SEARCH("CG",Tabla1[[#This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2" s="300" t="str">
        <f>IF(F512&lt;&gt;"",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2" s="300" t="str">
        <f>IF(F512&lt;&gt;"",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2" s="300" t="str">
        <f>IF(Tabla1[[#This Row],[Fecha Inicio grupo]]="","",IFERROR(VLOOKUP(Tabla1[[#This Row],[Mes de Alta como miembro]],Parámetros!$AM$2:$AN$16,2,0),"01/01/1900"))</f>
        <v/>
      </c>
    </row>
    <row r="513" spans="1:63" ht="14.45">
      <c r="A513" s="68">
        <v>506</v>
      </c>
      <c r="B513" s="29"/>
      <c r="C513" s="34"/>
      <c r="D513" s="42"/>
      <c r="E513" s="64"/>
      <c r="F513" s="45"/>
      <c r="G513" s="45"/>
      <c r="H513" s="158"/>
      <c r="I513" s="42"/>
      <c r="J513" s="28"/>
      <c r="K513" s="69"/>
      <c r="L513" s="68"/>
      <c r="M513" s="46"/>
      <c r="N513" s="232" t="str">
        <f ca="1">IF(Tabla1[[#This Row],[Fecha de nac]]="","",IF(Tabla1[[#This Row],[Fecha Finalización]] &gt;=TODAY(), DATEDIF(Tabla1[[#This Row],[Fecha de nac]],TODAY(),"y"), ROUNDDOWN((Tabla1[[#This Row],[Fecha Finalización]] -Tabla1[[#This Row],[Fecha de nac]])/365,0)))</f>
        <v/>
      </c>
      <c r="O513" s="163"/>
      <c r="P513" s="34"/>
      <c r="Q513" s="67"/>
      <c r="R513" s="67"/>
      <c r="S513" s="67"/>
      <c r="T513" s="67"/>
      <c r="U513" s="234" t="str">
        <f>IF(F513="","",Tabla1[[#This Row],[Fecha Inicio grupo]]+3*7-7)</f>
        <v/>
      </c>
      <c r="V513" s="235" t="str">
        <f>IF(F513="","",EDATE(Tabla1[[#This Row],[Fecha Inicio grupo]],3))</f>
        <v/>
      </c>
      <c r="W513" s="29"/>
      <c r="X513" s="29"/>
      <c r="Y513" s="72"/>
      <c r="Z513" s="72"/>
      <c r="AA513" s="72"/>
      <c r="AB513" s="72"/>
      <c r="AC513" s="72"/>
      <c r="AD513" s="72"/>
      <c r="AE513" s="72"/>
      <c r="AF513" s="72"/>
      <c r="AG513" s="72"/>
      <c r="AH513" s="72"/>
      <c r="AI513" s="72"/>
      <c r="AJ513" s="72"/>
      <c r="AK513" s="72"/>
      <c r="AL513" s="72"/>
      <c r="AM513" s="72"/>
      <c r="AN513" s="72"/>
      <c r="AO513" s="139"/>
      <c r="AP513" s="236" t="str">
        <f>IF(F513="","",IFERROR(VLOOKUP(SUBSTITUTE(SUBSTITUTE(Tabla1[[#This Row],[Uso Sistemas]],"T","P"),"N","F"),Parámetros!$M$2:$N$17,2,0),"Completar hasta 3ra sem. para evaluar a Probacionista"))</f>
        <v/>
      </c>
      <c r="AQ513" s="39"/>
      <c r="AR513" s="39"/>
      <c r="AS513" s="39"/>
      <c r="AT513" s="28"/>
      <c r="AU513" s="55"/>
      <c r="AV513" s="55"/>
      <c r="AW513" s="55"/>
      <c r="AX513" s="238" t="str">
        <f>IF(V513="","",EOMONTH(EDATE(Tabla1[[#This Row],[Fecha Finalización]],2),0))</f>
        <v/>
      </c>
      <c r="AY513" s="39"/>
      <c r="AZ513" s="239" t="str">
        <f>IF(V513="","",EOMONTH(EDATE(Tabla1[[#This Row],[Fecha Finalización]],3),0))</f>
        <v/>
      </c>
      <c r="BA513" s="39"/>
      <c r="BB513" s="39"/>
      <c r="BC513" s="229"/>
      <c r="BD513" s="227" t="str">
        <f>IF(F513="","",Tabla1[[#This Row],[sem 01]]&amp;Tabla1[[#This Row],[sem 02]]&amp;Tabla1[[#This Row],[sem 03]])</f>
        <v/>
      </c>
      <c r="BE513" s="228" t="str">
        <f>IF(TRIM(F513)="","",$B$1&amp;"-"&amp;SUBSTITUTE(Tabla1[[#This Row],[Mes Inscrito]]," ","")&amp;"-"&amp;SUBSTITUTE(Tabla1[[#This Row],[Dia de clases Inscrito]]," ","")&amp;"-"&amp;SUBSTITUTE(Tabla1[[#This Row],[Horario Inscrito]]," ","")&amp;"-"&amp;Tabla1[[#This Row],[Fecha Inicio grupo]])</f>
        <v/>
      </c>
      <c r="BF513" s="241" t="str">
        <f>IF(F513="","",Tabla1[[#This Row],[Curso]])</f>
        <v/>
      </c>
      <c r="BG513" s="242" t="str">
        <f>+IF(TRIM(F513)="","",$B$1&amp;"-"&amp;TRIM(Tabla1[[#This Row],[Mes Inscrito]])&amp;"-"&amp;TRIM(Tabla1[[#This Row],[Dia de clases Inscrito]])&amp;"-"&amp;TRIM(Tabla1[[#This Row],[Horario Inscrito]])&amp;"-"&amp;TRIM(Tabla1[[#This Row],[Fecha Inicio grupo]])&amp;"-"&amp;TRIM(Tabla1[[#This Row],[Tipo Incrito]]))</f>
        <v/>
      </c>
      <c r="BH513" s="299" t="str">
        <f>IF(F513="","",OR(IFERROR(SEARCH("CG",Tabla1[[#This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3" s="300" t="str">
        <f>IF(F513&lt;&gt;"",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3" s="300" t="str">
        <f>IF(F513&lt;&gt;"",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3" s="300" t="str">
        <f>IF(Tabla1[[#This Row],[Fecha Inicio grupo]]="","",IFERROR(VLOOKUP(Tabla1[[#This Row],[Mes de Alta como miembro]],Parámetros!$AM$2:$AN$16,2,0),"01/01/1900"))</f>
        <v/>
      </c>
    </row>
    <row r="514" spans="1:63" ht="14.45">
      <c r="A514" s="68">
        <v>507</v>
      </c>
      <c r="B514" s="29"/>
      <c r="C514" s="34"/>
      <c r="D514" s="42"/>
      <c r="E514" s="64"/>
      <c r="F514" s="45"/>
      <c r="G514" s="45"/>
      <c r="H514" s="158"/>
      <c r="I514" s="42"/>
      <c r="J514" s="28"/>
      <c r="K514" s="69"/>
      <c r="L514" s="68"/>
      <c r="M514" s="46"/>
      <c r="N514" s="232" t="str">
        <f ca="1">IF(Tabla1[[#This Row],[Fecha de nac]]="","",IF(Tabla1[[#This Row],[Fecha Finalización]] &gt;=TODAY(), DATEDIF(Tabla1[[#This Row],[Fecha de nac]],TODAY(),"y"), ROUNDDOWN((Tabla1[[#This Row],[Fecha Finalización]] -Tabla1[[#This Row],[Fecha de nac]])/365,0)))</f>
        <v/>
      </c>
      <c r="O514" s="163"/>
      <c r="P514" s="34"/>
      <c r="Q514" s="67"/>
      <c r="R514" s="67"/>
      <c r="S514" s="67"/>
      <c r="T514" s="67"/>
      <c r="U514" s="234" t="str">
        <f>IF(F514="","",Tabla1[[#This Row],[Fecha Inicio grupo]]+3*7-7)</f>
        <v/>
      </c>
      <c r="V514" s="235" t="str">
        <f>IF(F514="","",EDATE(Tabla1[[#This Row],[Fecha Inicio grupo]],3))</f>
        <v/>
      </c>
      <c r="W514" s="29"/>
      <c r="X514" s="29"/>
      <c r="Y514" s="72"/>
      <c r="Z514" s="72"/>
      <c r="AA514" s="72"/>
      <c r="AB514" s="72"/>
      <c r="AC514" s="72"/>
      <c r="AD514" s="72"/>
      <c r="AE514" s="72"/>
      <c r="AF514" s="72"/>
      <c r="AG514" s="72"/>
      <c r="AH514" s="72"/>
      <c r="AI514" s="72"/>
      <c r="AJ514" s="72"/>
      <c r="AK514" s="72"/>
      <c r="AL514" s="72"/>
      <c r="AM514" s="72"/>
      <c r="AN514" s="72"/>
      <c r="AO514" s="139"/>
      <c r="AP514" s="236" t="str">
        <f>IF(F514="","",IFERROR(VLOOKUP(SUBSTITUTE(SUBSTITUTE(Tabla1[[#This Row],[Uso Sistemas]],"T","P"),"N","F"),Parámetros!$M$2:$N$17,2,0),"Completar hasta 3ra sem. para evaluar a Probacionista"))</f>
        <v/>
      </c>
      <c r="AQ514" s="39"/>
      <c r="AR514" s="39"/>
      <c r="AS514" s="39"/>
      <c r="AT514" s="28"/>
      <c r="AU514" s="55"/>
      <c r="AV514" s="55"/>
      <c r="AW514" s="55"/>
      <c r="AX514" s="238" t="str">
        <f>IF(V514="","",EOMONTH(EDATE(Tabla1[[#This Row],[Fecha Finalización]],2),0))</f>
        <v/>
      </c>
      <c r="AY514" s="39"/>
      <c r="AZ514" s="239" t="str">
        <f>IF(V514="","",EOMONTH(EDATE(Tabla1[[#This Row],[Fecha Finalización]],3),0))</f>
        <v/>
      </c>
      <c r="BA514" s="39"/>
      <c r="BB514" s="39"/>
      <c r="BC514" s="229"/>
      <c r="BD514" s="227" t="str">
        <f>IF(F514="","",Tabla1[[#This Row],[sem 01]]&amp;Tabla1[[#This Row],[sem 02]]&amp;Tabla1[[#This Row],[sem 03]])</f>
        <v/>
      </c>
      <c r="BE514" s="228" t="str">
        <f>IF(TRIM(F514)="","",$B$1&amp;"-"&amp;SUBSTITUTE(Tabla1[[#This Row],[Mes Inscrito]]," ","")&amp;"-"&amp;SUBSTITUTE(Tabla1[[#This Row],[Dia de clases Inscrito]]," ","")&amp;"-"&amp;SUBSTITUTE(Tabla1[[#This Row],[Horario Inscrito]]," ","")&amp;"-"&amp;Tabla1[[#This Row],[Fecha Inicio grupo]])</f>
        <v/>
      </c>
      <c r="BF514" s="241" t="str">
        <f>IF(F514="","",Tabla1[[#This Row],[Curso]])</f>
        <v/>
      </c>
      <c r="BG514" s="242" t="str">
        <f>+IF(TRIM(F514)="","",$B$1&amp;"-"&amp;TRIM(Tabla1[[#This Row],[Mes Inscrito]])&amp;"-"&amp;TRIM(Tabla1[[#This Row],[Dia de clases Inscrito]])&amp;"-"&amp;TRIM(Tabla1[[#This Row],[Horario Inscrito]])&amp;"-"&amp;TRIM(Tabla1[[#This Row],[Fecha Inicio grupo]])&amp;"-"&amp;TRIM(Tabla1[[#This Row],[Tipo Incrito]]))</f>
        <v/>
      </c>
      <c r="BH514" s="299" t="str">
        <f>IF(F514="","",OR(IFERROR(SEARCH("CG",Tabla1[[#This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4" s="300" t="str">
        <f>IF(F514&lt;&gt;"",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4" s="300" t="str">
        <f>IF(F514&lt;&gt;"",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4" s="300" t="str">
        <f>IF(Tabla1[[#This Row],[Fecha Inicio grupo]]="","",IFERROR(VLOOKUP(Tabla1[[#This Row],[Mes de Alta como miembro]],Parámetros!$AM$2:$AN$16,2,0),"01/01/1900"))</f>
        <v/>
      </c>
    </row>
    <row r="515" spans="1:63" ht="14.45">
      <c r="A515" s="68">
        <v>508</v>
      </c>
      <c r="B515" s="29"/>
      <c r="C515" s="34"/>
      <c r="D515" s="42"/>
      <c r="E515" s="64"/>
      <c r="F515" s="45"/>
      <c r="G515" s="45"/>
      <c r="H515" s="158"/>
      <c r="I515" s="42"/>
      <c r="J515" s="28"/>
      <c r="K515" s="69"/>
      <c r="L515" s="68"/>
      <c r="M515" s="46"/>
      <c r="N515" s="232" t="str">
        <f ca="1">IF(Tabla1[[#This Row],[Fecha de nac]]="","",IF(Tabla1[[#This Row],[Fecha Finalización]] &gt;=TODAY(), DATEDIF(Tabla1[[#This Row],[Fecha de nac]],TODAY(),"y"), ROUNDDOWN((Tabla1[[#This Row],[Fecha Finalización]] -Tabla1[[#This Row],[Fecha de nac]])/365,0)))</f>
        <v/>
      </c>
      <c r="O515" s="163"/>
      <c r="P515" s="34"/>
      <c r="Q515" s="67"/>
      <c r="R515" s="67"/>
      <c r="S515" s="67"/>
      <c r="T515" s="67"/>
      <c r="U515" s="234" t="str">
        <f>IF(F515="","",Tabla1[[#This Row],[Fecha Inicio grupo]]+3*7-7)</f>
        <v/>
      </c>
      <c r="V515" s="235" t="str">
        <f>IF(F515="","",EDATE(Tabla1[[#This Row],[Fecha Inicio grupo]],3))</f>
        <v/>
      </c>
      <c r="W515" s="29"/>
      <c r="X515" s="29"/>
      <c r="Y515" s="72"/>
      <c r="Z515" s="72"/>
      <c r="AA515" s="72"/>
      <c r="AB515" s="72"/>
      <c r="AC515" s="72"/>
      <c r="AD515" s="72"/>
      <c r="AE515" s="72"/>
      <c r="AF515" s="72"/>
      <c r="AG515" s="72"/>
      <c r="AH515" s="72"/>
      <c r="AI515" s="72"/>
      <c r="AJ515" s="72"/>
      <c r="AK515" s="72"/>
      <c r="AL515" s="72"/>
      <c r="AM515" s="72"/>
      <c r="AN515" s="72"/>
      <c r="AO515" s="139"/>
      <c r="AP515" s="236" t="str">
        <f>IF(F515="","",IFERROR(VLOOKUP(SUBSTITUTE(SUBSTITUTE(Tabla1[[#This Row],[Uso Sistemas]],"T","P"),"N","F"),Parámetros!$M$2:$N$17,2,0),"Completar hasta 3ra sem. para evaluar a Probacionista"))</f>
        <v/>
      </c>
      <c r="AQ515" s="39"/>
      <c r="AR515" s="39"/>
      <c r="AS515" s="39"/>
      <c r="AT515" s="28"/>
      <c r="AU515" s="55"/>
      <c r="AV515" s="55"/>
      <c r="AW515" s="55"/>
      <c r="AX515" s="238" t="str">
        <f>IF(V515="","",EOMONTH(EDATE(Tabla1[[#This Row],[Fecha Finalización]],2),0))</f>
        <v/>
      </c>
      <c r="AY515" s="39"/>
      <c r="AZ515" s="239" t="str">
        <f>IF(V515="","",EOMONTH(EDATE(Tabla1[[#This Row],[Fecha Finalización]],3),0))</f>
        <v/>
      </c>
      <c r="BA515" s="39"/>
      <c r="BB515" s="39"/>
      <c r="BC515" s="229"/>
      <c r="BD515" s="227" t="str">
        <f>IF(F515="","",Tabla1[[#This Row],[sem 01]]&amp;Tabla1[[#This Row],[sem 02]]&amp;Tabla1[[#This Row],[sem 03]])</f>
        <v/>
      </c>
      <c r="BE515" s="228" t="str">
        <f>IF(TRIM(F515)="","",$B$1&amp;"-"&amp;SUBSTITUTE(Tabla1[[#This Row],[Mes Inscrito]]," ","")&amp;"-"&amp;SUBSTITUTE(Tabla1[[#This Row],[Dia de clases Inscrito]]," ","")&amp;"-"&amp;SUBSTITUTE(Tabla1[[#This Row],[Horario Inscrito]]," ","")&amp;"-"&amp;Tabla1[[#This Row],[Fecha Inicio grupo]])</f>
        <v/>
      </c>
      <c r="BF515" s="241" t="str">
        <f>IF(F515="","",Tabla1[[#This Row],[Curso]])</f>
        <v/>
      </c>
      <c r="BG515" s="242" t="str">
        <f>+IF(TRIM(F515)="","",$B$1&amp;"-"&amp;TRIM(Tabla1[[#This Row],[Mes Inscrito]])&amp;"-"&amp;TRIM(Tabla1[[#This Row],[Dia de clases Inscrito]])&amp;"-"&amp;TRIM(Tabla1[[#This Row],[Horario Inscrito]])&amp;"-"&amp;TRIM(Tabla1[[#This Row],[Fecha Inicio grupo]])&amp;"-"&amp;TRIM(Tabla1[[#This Row],[Tipo Incrito]]))</f>
        <v/>
      </c>
      <c r="BH515" s="299" t="str">
        <f>IF(F515="","",OR(IFERROR(SEARCH("CG",Tabla1[[#This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5" s="300" t="str">
        <f>IF(F515&lt;&gt;"",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5" s="300" t="str">
        <f>IF(F515&lt;&gt;"",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5" s="300" t="str">
        <f>IF(Tabla1[[#This Row],[Fecha Inicio grupo]]="","",IFERROR(VLOOKUP(Tabla1[[#This Row],[Mes de Alta como miembro]],Parámetros!$AM$2:$AN$16,2,0),"01/01/1900"))</f>
        <v/>
      </c>
    </row>
    <row r="516" spans="1:63" ht="14.45">
      <c r="A516" s="68">
        <v>509</v>
      </c>
      <c r="B516" s="29"/>
      <c r="C516" s="34"/>
      <c r="D516" s="42"/>
      <c r="E516" s="64"/>
      <c r="F516" s="45"/>
      <c r="G516" s="45"/>
      <c r="H516" s="158"/>
      <c r="I516" s="42"/>
      <c r="J516" s="28"/>
      <c r="K516" s="69"/>
      <c r="L516" s="68"/>
      <c r="M516" s="46"/>
      <c r="N516" s="232" t="str">
        <f ca="1">IF(Tabla1[[#This Row],[Fecha de nac]]="","",IF(Tabla1[[#This Row],[Fecha Finalización]] &gt;=TODAY(), DATEDIF(Tabla1[[#This Row],[Fecha de nac]],TODAY(),"y"), ROUNDDOWN((Tabla1[[#This Row],[Fecha Finalización]] -Tabla1[[#This Row],[Fecha de nac]])/365,0)))</f>
        <v/>
      </c>
      <c r="O516" s="163"/>
      <c r="P516" s="34"/>
      <c r="Q516" s="67"/>
      <c r="R516" s="67"/>
      <c r="S516" s="67"/>
      <c r="T516" s="67"/>
      <c r="U516" s="234" t="str">
        <f>IF(F516="","",Tabla1[[#This Row],[Fecha Inicio grupo]]+3*7-7)</f>
        <v/>
      </c>
      <c r="V516" s="235" t="str">
        <f>IF(F516="","",EDATE(Tabla1[[#This Row],[Fecha Inicio grupo]],3))</f>
        <v/>
      </c>
      <c r="W516" s="29"/>
      <c r="X516" s="29"/>
      <c r="Y516" s="72"/>
      <c r="Z516" s="72"/>
      <c r="AA516" s="72"/>
      <c r="AB516" s="72"/>
      <c r="AC516" s="72"/>
      <c r="AD516" s="72"/>
      <c r="AE516" s="72"/>
      <c r="AF516" s="72"/>
      <c r="AG516" s="72"/>
      <c r="AH516" s="72"/>
      <c r="AI516" s="72"/>
      <c r="AJ516" s="72"/>
      <c r="AK516" s="72"/>
      <c r="AL516" s="72"/>
      <c r="AM516" s="72"/>
      <c r="AN516" s="72"/>
      <c r="AO516" s="139"/>
      <c r="AP516" s="236" t="str">
        <f>IF(F516="","",IFERROR(VLOOKUP(SUBSTITUTE(SUBSTITUTE(Tabla1[[#This Row],[Uso Sistemas]],"T","P"),"N","F"),Parámetros!$M$2:$N$17,2,0),"Completar hasta 3ra sem. para evaluar a Probacionista"))</f>
        <v/>
      </c>
      <c r="AQ516" s="39"/>
      <c r="AR516" s="39"/>
      <c r="AS516" s="39"/>
      <c r="AT516" s="28"/>
      <c r="AU516" s="55"/>
      <c r="AV516" s="55"/>
      <c r="AW516" s="55"/>
      <c r="AX516" s="238" t="str">
        <f>IF(V516="","",EOMONTH(EDATE(Tabla1[[#This Row],[Fecha Finalización]],2),0))</f>
        <v/>
      </c>
      <c r="AY516" s="39"/>
      <c r="AZ516" s="239" t="str">
        <f>IF(V516="","",EOMONTH(EDATE(Tabla1[[#This Row],[Fecha Finalización]],3),0))</f>
        <v/>
      </c>
      <c r="BA516" s="39"/>
      <c r="BB516" s="39"/>
      <c r="BC516" s="229"/>
      <c r="BD516" s="227" t="str">
        <f>IF(F516="","",Tabla1[[#This Row],[sem 01]]&amp;Tabla1[[#This Row],[sem 02]]&amp;Tabla1[[#This Row],[sem 03]])</f>
        <v/>
      </c>
      <c r="BE516" s="228" t="str">
        <f>IF(TRIM(F516)="","",$B$1&amp;"-"&amp;SUBSTITUTE(Tabla1[[#This Row],[Mes Inscrito]]," ","")&amp;"-"&amp;SUBSTITUTE(Tabla1[[#This Row],[Dia de clases Inscrito]]," ","")&amp;"-"&amp;SUBSTITUTE(Tabla1[[#This Row],[Horario Inscrito]]," ","")&amp;"-"&amp;Tabla1[[#This Row],[Fecha Inicio grupo]])</f>
        <v/>
      </c>
      <c r="BF516" s="241" t="str">
        <f>IF(F516="","",Tabla1[[#This Row],[Curso]])</f>
        <v/>
      </c>
      <c r="BG516" s="242" t="str">
        <f>+IF(TRIM(F516)="","",$B$1&amp;"-"&amp;TRIM(Tabla1[[#This Row],[Mes Inscrito]])&amp;"-"&amp;TRIM(Tabla1[[#This Row],[Dia de clases Inscrito]])&amp;"-"&amp;TRIM(Tabla1[[#This Row],[Horario Inscrito]])&amp;"-"&amp;TRIM(Tabla1[[#This Row],[Fecha Inicio grupo]])&amp;"-"&amp;TRIM(Tabla1[[#This Row],[Tipo Incrito]]))</f>
        <v/>
      </c>
      <c r="BH516" s="299" t="str">
        <f>IF(F516="","",OR(IFERROR(SEARCH("CG",Tabla1[[#This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6" s="300" t="str">
        <f>IF(F516&lt;&gt;"",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6" s="300" t="str">
        <f>IF(F516&lt;&gt;"",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6" s="300" t="str">
        <f>IF(Tabla1[[#This Row],[Fecha Inicio grupo]]="","",IFERROR(VLOOKUP(Tabla1[[#This Row],[Mes de Alta como miembro]],Parámetros!$AM$2:$AN$16,2,0),"01/01/1900"))</f>
        <v/>
      </c>
    </row>
    <row r="517" spans="1:63" ht="14.45">
      <c r="A517" s="68">
        <v>510</v>
      </c>
      <c r="B517" s="29"/>
      <c r="C517" s="34"/>
      <c r="D517" s="42"/>
      <c r="E517" s="64"/>
      <c r="F517" s="45"/>
      <c r="G517" s="45"/>
      <c r="H517" s="158"/>
      <c r="I517" s="42"/>
      <c r="J517" s="28"/>
      <c r="K517" s="69"/>
      <c r="L517" s="68"/>
      <c r="M517" s="46"/>
      <c r="N517" s="232" t="str">
        <f ca="1">IF(Tabla1[[#This Row],[Fecha de nac]]="","",IF(Tabla1[[#This Row],[Fecha Finalización]] &gt;=TODAY(), DATEDIF(Tabla1[[#This Row],[Fecha de nac]],TODAY(),"y"), ROUNDDOWN((Tabla1[[#This Row],[Fecha Finalización]] -Tabla1[[#This Row],[Fecha de nac]])/365,0)))</f>
        <v/>
      </c>
      <c r="O517" s="163"/>
      <c r="P517" s="34"/>
      <c r="Q517" s="67"/>
      <c r="R517" s="67"/>
      <c r="S517" s="67"/>
      <c r="T517" s="67"/>
      <c r="U517" s="234" t="str">
        <f>IF(F517="","",Tabla1[[#This Row],[Fecha Inicio grupo]]+3*7-7)</f>
        <v/>
      </c>
      <c r="V517" s="235" t="str">
        <f>IF(F517="","",EDATE(Tabla1[[#This Row],[Fecha Inicio grupo]],3))</f>
        <v/>
      </c>
      <c r="W517" s="29"/>
      <c r="X517" s="29"/>
      <c r="Y517" s="72"/>
      <c r="Z517" s="72"/>
      <c r="AA517" s="72"/>
      <c r="AB517" s="72"/>
      <c r="AC517" s="72"/>
      <c r="AD517" s="72"/>
      <c r="AE517" s="72"/>
      <c r="AF517" s="72"/>
      <c r="AG517" s="72"/>
      <c r="AH517" s="72"/>
      <c r="AI517" s="72"/>
      <c r="AJ517" s="72"/>
      <c r="AK517" s="72"/>
      <c r="AL517" s="72"/>
      <c r="AM517" s="72"/>
      <c r="AN517" s="72"/>
      <c r="AO517" s="139"/>
      <c r="AP517" s="236" t="str">
        <f>IF(F517="","",IFERROR(VLOOKUP(SUBSTITUTE(SUBSTITUTE(Tabla1[[#This Row],[Uso Sistemas]],"T","P"),"N","F"),Parámetros!$M$2:$N$17,2,0),"Completar hasta 3ra sem. para evaluar a Probacionista"))</f>
        <v/>
      </c>
      <c r="AQ517" s="39"/>
      <c r="AR517" s="39"/>
      <c r="AS517" s="39"/>
      <c r="AT517" s="28"/>
      <c r="AU517" s="55"/>
      <c r="AV517" s="55"/>
      <c r="AW517" s="55"/>
      <c r="AX517" s="238" t="str">
        <f>IF(V517="","",EOMONTH(EDATE(Tabla1[[#This Row],[Fecha Finalización]],2),0))</f>
        <v/>
      </c>
      <c r="AY517" s="39"/>
      <c r="AZ517" s="239" t="str">
        <f>IF(V517="","",EOMONTH(EDATE(Tabla1[[#This Row],[Fecha Finalización]],3),0))</f>
        <v/>
      </c>
      <c r="BA517" s="39"/>
      <c r="BB517" s="39"/>
      <c r="BC517" s="229"/>
      <c r="BD517" s="227" t="str">
        <f>IF(F517="","",Tabla1[[#This Row],[sem 01]]&amp;Tabla1[[#This Row],[sem 02]]&amp;Tabla1[[#This Row],[sem 03]])</f>
        <v/>
      </c>
      <c r="BE517" s="228" t="str">
        <f>IF(TRIM(F517)="","",$B$1&amp;"-"&amp;SUBSTITUTE(Tabla1[[#This Row],[Mes Inscrito]]," ","")&amp;"-"&amp;SUBSTITUTE(Tabla1[[#This Row],[Dia de clases Inscrito]]," ","")&amp;"-"&amp;SUBSTITUTE(Tabla1[[#This Row],[Horario Inscrito]]," ","")&amp;"-"&amp;Tabla1[[#This Row],[Fecha Inicio grupo]])</f>
        <v/>
      </c>
      <c r="BF517" s="241" t="str">
        <f>IF(F517="","",Tabla1[[#This Row],[Curso]])</f>
        <v/>
      </c>
      <c r="BG517" s="242" t="str">
        <f>+IF(TRIM(F517)="","",$B$1&amp;"-"&amp;TRIM(Tabla1[[#This Row],[Mes Inscrito]])&amp;"-"&amp;TRIM(Tabla1[[#This Row],[Dia de clases Inscrito]])&amp;"-"&amp;TRIM(Tabla1[[#This Row],[Horario Inscrito]])&amp;"-"&amp;TRIM(Tabla1[[#This Row],[Fecha Inicio grupo]])&amp;"-"&amp;TRIM(Tabla1[[#This Row],[Tipo Incrito]]))</f>
        <v/>
      </c>
      <c r="BH517" s="299" t="str">
        <f>IF(F517="","",OR(IFERROR(SEARCH("CG",Tabla1[[#This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7" s="300" t="str">
        <f>IF(F517&lt;&gt;"",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7" s="300" t="str">
        <f>IF(F517&lt;&gt;"",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7" s="300" t="str">
        <f>IF(Tabla1[[#This Row],[Fecha Inicio grupo]]="","",IFERROR(VLOOKUP(Tabla1[[#This Row],[Mes de Alta como miembro]],Parámetros!$AM$2:$AN$16,2,0),"01/01/1900"))</f>
        <v/>
      </c>
    </row>
    <row r="518" spans="1:63" ht="14.45">
      <c r="A518" s="68">
        <v>511</v>
      </c>
      <c r="B518" s="29"/>
      <c r="C518" s="34"/>
      <c r="D518" s="42"/>
      <c r="E518" s="64"/>
      <c r="F518" s="45"/>
      <c r="G518" s="45"/>
      <c r="H518" s="158"/>
      <c r="I518" s="42"/>
      <c r="J518" s="28"/>
      <c r="K518" s="69"/>
      <c r="L518" s="68"/>
      <c r="M518" s="46"/>
      <c r="N518" s="232" t="str">
        <f ca="1">IF(Tabla1[[#This Row],[Fecha de nac]]="","",IF(Tabla1[[#This Row],[Fecha Finalización]] &gt;=TODAY(), DATEDIF(Tabla1[[#This Row],[Fecha de nac]],TODAY(),"y"), ROUNDDOWN((Tabla1[[#This Row],[Fecha Finalización]] -Tabla1[[#This Row],[Fecha de nac]])/365,0)))</f>
        <v/>
      </c>
      <c r="O518" s="163"/>
      <c r="P518" s="34"/>
      <c r="Q518" s="67"/>
      <c r="R518" s="67"/>
      <c r="S518" s="67"/>
      <c r="T518" s="67"/>
      <c r="U518" s="234" t="str">
        <f>IF(F518="","",Tabla1[[#This Row],[Fecha Inicio grupo]]+3*7-7)</f>
        <v/>
      </c>
      <c r="V518" s="235" t="str">
        <f>IF(F518="","",EDATE(Tabla1[[#This Row],[Fecha Inicio grupo]],3))</f>
        <v/>
      </c>
      <c r="W518" s="29"/>
      <c r="X518" s="29"/>
      <c r="Y518" s="72"/>
      <c r="Z518" s="72"/>
      <c r="AA518" s="72"/>
      <c r="AB518" s="72"/>
      <c r="AC518" s="72"/>
      <c r="AD518" s="72"/>
      <c r="AE518" s="72"/>
      <c r="AF518" s="72"/>
      <c r="AG518" s="72"/>
      <c r="AH518" s="72"/>
      <c r="AI518" s="72"/>
      <c r="AJ518" s="72"/>
      <c r="AK518" s="72"/>
      <c r="AL518" s="72"/>
      <c r="AM518" s="72"/>
      <c r="AN518" s="72"/>
      <c r="AO518" s="139"/>
      <c r="AP518" s="236" t="str">
        <f>IF(F518="","",IFERROR(VLOOKUP(SUBSTITUTE(SUBSTITUTE(Tabla1[[#This Row],[Uso Sistemas]],"T","P"),"N","F"),Parámetros!$M$2:$N$17,2,0),"Completar hasta 3ra sem. para evaluar a Probacionista"))</f>
        <v/>
      </c>
      <c r="AQ518" s="39"/>
      <c r="AR518" s="39"/>
      <c r="AS518" s="39"/>
      <c r="AT518" s="28"/>
      <c r="AU518" s="55"/>
      <c r="AV518" s="55"/>
      <c r="AW518" s="55"/>
      <c r="AX518" s="238" t="str">
        <f>IF(V518="","",EOMONTH(EDATE(Tabla1[[#This Row],[Fecha Finalización]],2),0))</f>
        <v/>
      </c>
      <c r="AY518" s="39"/>
      <c r="AZ518" s="239" t="str">
        <f>IF(V518="","",EOMONTH(EDATE(Tabla1[[#This Row],[Fecha Finalización]],3),0))</f>
        <v/>
      </c>
      <c r="BA518" s="39"/>
      <c r="BB518" s="39"/>
      <c r="BC518" s="229"/>
      <c r="BD518" s="227" t="str">
        <f>IF(F518="","",Tabla1[[#This Row],[sem 01]]&amp;Tabla1[[#This Row],[sem 02]]&amp;Tabla1[[#This Row],[sem 03]])</f>
        <v/>
      </c>
      <c r="BE518" s="228" t="str">
        <f>IF(TRIM(F518)="","",$B$1&amp;"-"&amp;SUBSTITUTE(Tabla1[[#This Row],[Mes Inscrito]]," ","")&amp;"-"&amp;SUBSTITUTE(Tabla1[[#This Row],[Dia de clases Inscrito]]," ","")&amp;"-"&amp;SUBSTITUTE(Tabla1[[#This Row],[Horario Inscrito]]," ","")&amp;"-"&amp;Tabla1[[#This Row],[Fecha Inicio grupo]])</f>
        <v/>
      </c>
      <c r="BF518" s="241" t="str">
        <f>IF(F518="","",Tabla1[[#This Row],[Curso]])</f>
        <v/>
      </c>
      <c r="BG518" s="242" t="str">
        <f>+IF(TRIM(F518)="","",$B$1&amp;"-"&amp;TRIM(Tabla1[[#This Row],[Mes Inscrito]])&amp;"-"&amp;TRIM(Tabla1[[#This Row],[Dia de clases Inscrito]])&amp;"-"&amp;TRIM(Tabla1[[#This Row],[Horario Inscrito]])&amp;"-"&amp;TRIM(Tabla1[[#This Row],[Fecha Inicio grupo]])&amp;"-"&amp;TRIM(Tabla1[[#This Row],[Tipo Incrito]]))</f>
        <v/>
      </c>
      <c r="BH518" s="299" t="str">
        <f>IF(F518="","",OR(IFERROR(SEARCH("CG",Tabla1[[#This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8" s="300" t="str">
        <f>IF(F518&lt;&gt;"",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8" s="300" t="str">
        <f>IF(F518&lt;&gt;"",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8" s="300" t="str">
        <f>IF(Tabla1[[#This Row],[Fecha Inicio grupo]]="","",IFERROR(VLOOKUP(Tabla1[[#This Row],[Mes de Alta como miembro]],Parámetros!$AM$2:$AN$16,2,0),"01/01/1900"))</f>
        <v/>
      </c>
    </row>
    <row r="519" spans="1:63" ht="14.45">
      <c r="A519" s="68">
        <v>512</v>
      </c>
      <c r="B519" s="29"/>
      <c r="C519" s="34"/>
      <c r="D519" s="42"/>
      <c r="E519" s="64"/>
      <c r="F519" s="45"/>
      <c r="G519" s="45"/>
      <c r="H519" s="158"/>
      <c r="I519" s="42"/>
      <c r="J519" s="28"/>
      <c r="K519" s="69"/>
      <c r="L519" s="68"/>
      <c r="M519" s="46"/>
      <c r="N519" s="232" t="str">
        <f ca="1">IF(Tabla1[[#This Row],[Fecha de nac]]="","",IF(Tabla1[[#This Row],[Fecha Finalización]] &gt;=TODAY(), DATEDIF(Tabla1[[#This Row],[Fecha de nac]],TODAY(),"y"), ROUNDDOWN((Tabla1[[#This Row],[Fecha Finalización]] -Tabla1[[#This Row],[Fecha de nac]])/365,0)))</f>
        <v/>
      </c>
      <c r="O519" s="163"/>
      <c r="P519" s="34"/>
      <c r="Q519" s="67"/>
      <c r="R519" s="67"/>
      <c r="S519" s="67"/>
      <c r="T519" s="67"/>
      <c r="U519" s="234" t="str">
        <f>IF(F519="","",Tabla1[[#This Row],[Fecha Inicio grupo]]+3*7-7)</f>
        <v/>
      </c>
      <c r="V519" s="235" t="str">
        <f>IF(F519="","",EDATE(Tabla1[[#This Row],[Fecha Inicio grupo]],3))</f>
        <v/>
      </c>
      <c r="W519" s="29"/>
      <c r="X519" s="29"/>
      <c r="Y519" s="72"/>
      <c r="Z519" s="72"/>
      <c r="AA519" s="72"/>
      <c r="AB519" s="72"/>
      <c r="AC519" s="72"/>
      <c r="AD519" s="72"/>
      <c r="AE519" s="72"/>
      <c r="AF519" s="72"/>
      <c r="AG519" s="72"/>
      <c r="AH519" s="72"/>
      <c r="AI519" s="72"/>
      <c r="AJ519" s="72"/>
      <c r="AK519" s="72"/>
      <c r="AL519" s="72"/>
      <c r="AM519" s="72"/>
      <c r="AN519" s="72"/>
      <c r="AO519" s="139"/>
      <c r="AP519" s="236" t="str">
        <f>IF(F519="","",IFERROR(VLOOKUP(SUBSTITUTE(SUBSTITUTE(Tabla1[[#This Row],[Uso Sistemas]],"T","P"),"N","F"),Parámetros!$M$2:$N$17,2,0),"Completar hasta 3ra sem. para evaluar a Probacionista"))</f>
        <v/>
      </c>
      <c r="AQ519" s="39"/>
      <c r="AR519" s="39"/>
      <c r="AS519" s="39"/>
      <c r="AT519" s="28"/>
      <c r="AU519" s="55"/>
      <c r="AV519" s="55"/>
      <c r="AW519" s="55"/>
      <c r="AX519" s="238" t="str">
        <f>IF(V519="","",EOMONTH(EDATE(Tabla1[[#This Row],[Fecha Finalización]],2),0))</f>
        <v/>
      </c>
      <c r="AY519" s="39"/>
      <c r="AZ519" s="239" t="str">
        <f>IF(V519="","",EOMONTH(EDATE(Tabla1[[#This Row],[Fecha Finalización]],3),0))</f>
        <v/>
      </c>
      <c r="BA519" s="39"/>
      <c r="BB519" s="39"/>
      <c r="BC519" s="229"/>
      <c r="BD519" s="227" t="str">
        <f>IF(F519="","",Tabla1[[#This Row],[sem 01]]&amp;Tabla1[[#This Row],[sem 02]]&amp;Tabla1[[#This Row],[sem 03]])</f>
        <v/>
      </c>
      <c r="BE519" s="228" t="str">
        <f>IF(TRIM(F519)="","",$B$1&amp;"-"&amp;SUBSTITUTE(Tabla1[[#This Row],[Mes Inscrito]]," ","")&amp;"-"&amp;SUBSTITUTE(Tabla1[[#This Row],[Dia de clases Inscrito]]," ","")&amp;"-"&amp;SUBSTITUTE(Tabla1[[#This Row],[Horario Inscrito]]," ","")&amp;"-"&amp;Tabla1[[#This Row],[Fecha Inicio grupo]])</f>
        <v/>
      </c>
      <c r="BF519" s="241" t="str">
        <f>IF(F519="","",Tabla1[[#This Row],[Curso]])</f>
        <v/>
      </c>
      <c r="BG519" s="242" t="str">
        <f>+IF(TRIM(F519)="","",$B$1&amp;"-"&amp;TRIM(Tabla1[[#This Row],[Mes Inscrito]])&amp;"-"&amp;TRIM(Tabla1[[#This Row],[Dia de clases Inscrito]])&amp;"-"&amp;TRIM(Tabla1[[#This Row],[Horario Inscrito]])&amp;"-"&amp;TRIM(Tabla1[[#This Row],[Fecha Inicio grupo]])&amp;"-"&amp;TRIM(Tabla1[[#This Row],[Tipo Incrito]]))</f>
        <v/>
      </c>
      <c r="BH519" s="299" t="str">
        <f>IF(F519="","",OR(IFERROR(SEARCH("CG",Tabla1[[#This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9" s="300" t="str">
        <f>IF(F519&lt;&gt;"",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9" s="300" t="str">
        <f>IF(F519&lt;&gt;"",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9" s="300" t="str">
        <f>IF(Tabla1[[#This Row],[Fecha Inicio grupo]]="","",IFERROR(VLOOKUP(Tabla1[[#This Row],[Mes de Alta como miembro]],Parámetros!$AM$2:$AN$16,2,0),"01/01/1900"))</f>
        <v/>
      </c>
    </row>
    <row r="520" spans="1:63" ht="14.45">
      <c r="A520" s="68">
        <v>513</v>
      </c>
      <c r="B520" s="29"/>
      <c r="C520" s="34"/>
      <c r="D520" s="42"/>
      <c r="E520" s="64"/>
      <c r="F520" s="45"/>
      <c r="G520" s="45"/>
      <c r="H520" s="158"/>
      <c r="I520" s="42"/>
      <c r="J520" s="28"/>
      <c r="K520" s="69"/>
      <c r="L520" s="68"/>
      <c r="M520" s="46"/>
      <c r="N520" s="232" t="str">
        <f ca="1">IF(Tabla1[[#This Row],[Fecha de nac]]="","",IF(Tabla1[[#This Row],[Fecha Finalización]] &gt;=TODAY(), DATEDIF(Tabla1[[#This Row],[Fecha de nac]],TODAY(),"y"), ROUNDDOWN((Tabla1[[#This Row],[Fecha Finalización]] -Tabla1[[#This Row],[Fecha de nac]])/365,0)))</f>
        <v/>
      </c>
      <c r="O520" s="163"/>
      <c r="P520" s="34"/>
      <c r="Q520" s="67"/>
      <c r="R520" s="67"/>
      <c r="S520" s="67"/>
      <c r="T520" s="67"/>
      <c r="U520" s="234" t="str">
        <f>IF(F520="","",Tabla1[[#This Row],[Fecha Inicio grupo]]+3*7-7)</f>
        <v/>
      </c>
      <c r="V520" s="235" t="str">
        <f>IF(F520="","",EDATE(Tabla1[[#This Row],[Fecha Inicio grupo]],3))</f>
        <v/>
      </c>
      <c r="W520" s="29"/>
      <c r="X520" s="29"/>
      <c r="Y520" s="72"/>
      <c r="Z520" s="72"/>
      <c r="AA520" s="72"/>
      <c r="AB520" s="72"/>
      <c r="AC520" s="72"/>
      <c r="AD520" s="72"/>
      <c r="AE520" s="72"/>
      <c r="AF520" s="72"/>
      <c r="AG520" s="72"/>
      <c r="AH520" s="72"/>
      <c r="AI520" s="72"/>
      <c r="AJ520" s="72"/>
      <c r="AK520" s="72"/>
      <c r="AL520" s="72"/>
      <c r="AM520" s="72"/>
      <c r="AN520" s="72"/>
      <c r="AO520" s="139"/>
      <c r="AP520" s="236" t="str">
        <f>IF(F520="","",IFERROR(VLOOKUP(SUBSTITUTE(SUBSTITUTE(Tabla1[[#This Row],[Uso Sistemas]],"T","P"),"N","F"),Parámetros!$M$2:$N$17,2,0),"Completar hasta 3ra sem. para evaluar a Probacionista"))</f>
        <v/>
      </c>
      <c r="AQ520" s="39"/>
      <c r="AR520" s="39"/>
      <c r="AS520" s="39"/>
      <c r="AT520" s="28"/>
      <c r="AU520" s="55"/>
      <c r="AV520" s="55"/>
      <c r="AW520" s="55"/>
      <c r="AX520" s="238" t="str">
        <f>IF(V520="","",EOMONTH(EDATE(Tabla1[[#This Row],[Fecha Finalización]],2),0))</f>
        <v/>
      </c>
      <c r="AY520" s="39"/>
      <c r="AZ520" s="239" t="str">
        <f>IF(V520="","",EOMONTH(EDATE(Tabla1[[#This Row],[Fecha Finalización]],3),0))</f>
        <v/>
      </c>
      <c r="BA520" s="39"/>
      <c r="BB520" s="39"/>
      <c r="BC520" s="229"/>
      <c r="BD520" s="227" t="str">
        <f>IF(F520="","",Tabla1[[#This Row],[sem 01]]&amp;Tabla1[[#This Row],[sem 02]]&amp;Tabla1[[#This Row],[sem 03]])</f>
        <v/>
      </c>
      <c r="BE520" s="228" t="str">
        <f>IF(TRIM(F520)="","",$B$1&amp;"-"&amp;SUBSTITUTE(Tabla1[[#This Row],[Mes Inscrito]]," ","")&amp;"-"&amp;SUBSTITUTE(Tabla1[[#This Row],[Dia de clases Inscrito]]," ","")&amp;"-"&amp;SUBSTITUTE(Tabla1[[#This Row],[Horario Inscrito]]," ","")&amp;"-"&amp;Tabla1[[#This Row],[Fecha Inicio grupo]])</f>
        <v/>
      </c>
      <c r="BF520" s="241" t="str">
        <f>IF(F520="","",Tabla1[[#This Row],[Curso]])</f>
        <v/>
      </c>
      <c r="BG520" s="242" t="str">
        <f>+IF(TRIM(F520)="","",$B$1&amp;"-"&amp;TRIM(Tabla1[[#This Row],[Mes Inscrito]])&amp;"-"&amp;TRIM(Tabla1[[#This Row],[Dia de clases Inscrito]])&amp;"-"&amp;TRIM(Tabla1[[#This Row],[Horario Inscrito]])&amp;"-"&amp;TRIM(Tabla1[[#This Row],[Fecha Inicio grupo]])&amp;"-"&amp;TRIM(Tabla1[[#This Row],[Tipo Incrito]]))</f>
        <v/>
      </c>
      <c r="BH520" s="299" t="str">
        <f>IF(F520="","",OR(IFERROR(SEARCH("CG",Tabla1[[#This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0" s="300" t="str">
        <f>IF(F520&lt;&gt;"",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0" s="300" t="str">
        <f>IF(F520&lt;&gt;"",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0" s="300" t="str">
        <f>IF(Tabla1[[#This Row],[Fecha Inicio grupo]]="","",IFERROR(VLOOKUP(Tabla1[[#This Row],[Mes de Alta como miembro]],Parámetros!$AM$2:$AN$16,2,0),"01/01/1900"))</f>
        <v/>
      </c>
    </row>
    <row r="521" spans="1:63" ht="14.45">
      <c r="A521" s="68">
        <v>514</v>
      </c>
      <c r="B521" s="29"/>
      <c r="C521" s="34"/>
      <c r="D521" s="42"/>
      <c r="E521" s="64"/>
      <c r="F521" s="45"/>
      <c r="G521" s="45"/>
      <c r="H521" s="158"/>
      <c r="I521" s="42"/>
      <c r="J521" s="28"/>
      <c r="K521" s="69"/>
      <c r="L521" s="68"/>
      <c r="M521" s="46"/>
      <c r="N521" s="232" t="str">
        <f ca="1">IF(Tabla1[[#This Row],[Fecha de nac]]="","",IF(Tabla1[[#This Row],[Fecha Finalización]] &gt;=TODAY(), DATEDIF(Tabla1[[#This Row],[Fecha de nac]],TODAY(),"y"), ROUNDDOWN((Tabla1[[#This Row],[Fecha Finalización]] -Tabla1[[#This Row],[Fecha de nac]])/365,0)))</f>
        <v/>
      </c>
      <c r="O521" s="163"/>
      <c r="P521" s="34"/>
      <c r="Q521" s="67"/>
      <c r="R521" s="67"/>
      <c r="S521" s="67"/>
      <c r="T521" s="67"/>
      <c r="U521" s="234" t="str">
        <f>IF(F521="","",Tabla1[[#This Row],[Fecha Inicio grupo]]+3*7-7)</f>
        <v/>
      </c>
      <c r="V521" s="235" t="str">
        <f>IF(F521="","",EDATE(Tabla1[[#This Row],[Fecha Inicio grupo]],3))</f>
        <v/>
      </c>
      <c r="W521" s="29"/>
      <c r="X521" s="29"/>
      <c r="Y521" s="72"/>
      <c r="Z521" s="72"/>
      <c r="AA521" s="72"/>
      <c r="AB521" s="72"/>
      <c r="AC521" s="72"/>
      <c r="AD521" s="72"/>
      <c r="AE521" s="72"/>
      <c r="AF521" s="72"/>
      <c r="AG521" s="72"/>
      <c r="AH521" s="72"/>
      <c r="AI521" s="72"/>
      <c r="AJ521" s="72"/>
      <c r="AK521" s="72"/>
      <c r="AL521" s="72"/>
      <c r="AM521" s="72"/>
      <c r="AN521" s="72"/>
      <c r="AO521" s="139"/>
      <c r="AP521" s="236" t="str">
        <f>IF(F521="","",IFERROR(VLOOKUP(SUBSTITUTE(SUBSTITUTE(Tabla1[[#This Row],[Uso Sistemas]],"T","P"),"N","F"),Parámetros!$M$2:$N$17,2,0),"Completar hasta 3ra sem. para evaluar a Probacionista"))</f>
        <v/>
      </c>
      <c r="AQ521" s="39"/>
      <c r="AR521" s="39"/>
      <c r="AS521" s="39"/>
      <c r="AT521" s="28"/>
      <c r="AU521" s="55"/>
      <c r="AV521" s="55"/>
      <c r="AW521" s="55"/>
      <c r="AX521" s="238" t="str">
        <f>IF(V521="","",EOMONTH(EDATE(Tabla1[[#This Row],[Fecha Finalización]],2),0))</f>
        <v/>
      </c>
      <c r="AY521" s="39"/>
      <c r="AZ521" s="239" t="str">
        <f>IF(V521="","",EOMONTH(EDATE(Tabla1[[#This Row],[Fecha Finalización]],3),0))</f>
        <v/>
      </c>
      <c r="BA521" s="39"/>
      <c r="BB521" s="39"/>
      <c r="BC521" s="229"/>
      <c r="BD521" s="227" t="str">
        <f>IF(F521="","",Tabla1[[#This Row],[sem 01]]&amp;Tabla1[[#This Row],[sem 02]]&amp;Tabla1[[#This Row],[sem 03]])</f>
        <v/>
      </c>
      <c r="BE521" s="228" t="str">
        <f>IF(TRIM(F521)="","",$B$1&amp;"-"&amp;SUBSTITUTE(Tabla1[[#This Row],[Mes Inscrito]]," ","")&amp;"-"&amp;SUBSTITUTE(Tabla1[[#This Row],[Dia de clases Inscrito]]," ","")&amp;"-"&amp;SUBSTITUTE(Tabla1[[#This Row],[Horario Inscrito]]," ","")&amp;"-"&amp;Tabla1[[#This Row],[Fecha Inicio grupo]])</f>
        <v/>
      </c>
      <c r="BF521" s="241" t="str">
        <f>IF(F521="","",Tabla1[[#This Row],[Curso]])</f>
        <v/>
      </c>
      <c r="BG521" s="242" t="str">
        <f>+IF(TRIM(F521)="","",$B$1&amp;"-"&amp;TRIM(Tabla1[[#This Row],[Mes Inscrito]])&amp;"-"&amp;TRIM(Tabla1[[#This Row],[Dia de clases Inscrito]])&amp;"-"&amp;TRIM(Tabla1[[#This Row],[Horario Inscrito]])&amp;"-"&amp;TRIM(Tabla1[[#This Row],[Fecha Inicio grupo]])&amp;"-"&amp;TRIM(Tabla1[[#This Row],[Tipo Incrito]]))</f>
        <v/>
      </c>
      <c r="BH521" s="299" t="str">
        <f>IF(F521="","",OR(IFERROR(SEARCH("CG",Tabla1[[#This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1" s="300" t="str">
        <f>IF(F521&lt;&gt;"",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1" s="300" t="str">
        <f>IF(F521&lt;&gt;"",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1" s="300" t="str">
        <f>IF(Tabla1[[#This Row],[Fecha Inicio grupo]]="","",IFERROR(VLOOKUP(Tabla1[[#This Row],[Mes de Alta como miembro]],Parámetros!$AM$2:$AN$16,2,0),"01/01/1900"))</f>
        <v/>
      </c>
    </row>
    <row r="522" spans="1:63" ht="14.45">
      <c r="A522" s="68">
        <v>515</v>
      </c>
      <c r="B522" s="29"/>
      <c r="C522" s="34"/>
      <c r="D522" s="42"/>
      <c r="E522" s="64"/>
      <c r="F522" s="45"/>
      <c r="G522" s="45"/>
      <c r="H522" s="158"/>
      <c r="I522" s="42"/>
      <c r="J522" s="28"/>
      <c r="K522" s="69"/>
      <c r="L522" s="68"/>
      <c r="M522" s="46"/>
      <c r="N522" s="232" t="str">
        <f ca="1">IF(Tabla1[[#This Row],[Fecha de nac]]="","",IF(Tabla1[[#This Row],[Fecha Finalización]] &gt;=TODAY(), DATEDIF(Tabla1[[#This Row],[Fecha de nac]],TODAY(),"y"), ROUNDDOWN((Tabla1[[#This Row],[Fecha Finalización]] -Tabla1[[#This Row],[Fecha de nac]])/365,0)))</f>
        <v/>
      </c>
      <c r="O522" s="163"/>
      <c r="P522" s="34"/>
      <c r="Q522" s="67"/>
      <c r="R522" s="67"/>
      <c r="S522" s="67"/>
      <c r="T522" s="67"/>
      <c r="U522" s="234" t="str">
        <f>IF(F522="","",Tabla1[[#This Row],[Fecha Inicio grupo]]+3*7-7)</f>
        <v/>
      </c>
      <c r="V522" s="235" t="str">
        <f>IF(F522="","",EDATE(Tabla1[[#This Row],[Fecha Inicio grupo]],3))</f>
        <v/>
      </c>
      <c r="W522" s="29"/>
      <c r="X522" s="29"/>
      <c r="Y522" s="72"/>
      <c r="Z522" s="72"/>
      <c r="AA522" s="72"/>
      <c r="AB522" s="72"/>
      <c r="AC522" s="72"/>
      <c r="AD522" s="72"/>
      <c r="AE522" s="72"/>
      <c r="AF522" s="72"/>
      <c r="AG522" s="72"/>
      <c r="AH522" s="72"/>
      <c r="AI522" s="72"/>
      <c r="AJ522" s="72"/>
      <c r="AK522" s="72"/>
      <c r="AL522" s="72"/>
      <c r="AM522" s="72"/>
      <c r="AN522" s="72"/>
      <c r="AO522" s="139"/>
      <c r="AP522" s="236" t="str">
        <f>IF(F522="","",IFERROR(VLOOKUP(SUBSTITUTE(SUBSTITUTE(Tabla1[[#This Row],[Uso Sistemas]],"T","P"),"N","F"),Parámetros!$M$2:$N$17,2,0),"Completar hasta 3ra sem. para evaluar a Probacionista"))</f>
        <v/>
      </c>
      <c r="AQ522" s="39"/>
      <c r="AR522" s="39"/>
      <c r="AS522" s="39"/>
      <c r="AT522" s="28"/>
      <c r="AU522" s="55"/>
      <c r="AV522" s="55"/>
      <c r="AW522" s="55"/>
      <c r="AX522" s="238" t="str">
        <f>IF(V522="","",EOMONTH(EDATE(Tabla1[[#This Row],[Fecha Finalización]],2),0))</f>
        <v/>
      </c>
      <c r="AY522" s="39"/>
      <c r="AZ522" s="239" t="str">
        <f>IF(V522="","",EOMONTH(EDATE(Tabla1[[#This Row],[Fecha Finalización]],3),0))</f>
        <v/>
      </c>
      <c r="BA522" s="39"/>
      <c r="BB522" s="39"/>
      <c r="BC522" s="229"/>
      <c r="BD522" s="227" t="str">
        <f>IF(F522="","",Tabla1[[#This Row],[sem 01]]&amp;Tabla1[[#This Row],[sem 02]]&amp;Tabla1[[#This Row],[sem 03]])</f>
        <v/>
      </c>
      <c r="BE522" s="228" t="str">
        <f>IF(TRIM(F522)="","",$B$1&amp;"-"&amp;SUBSTITUTE(Tabla1[[#This Row],[Mes Inscrito]]," ","")&amp;"-"&amp;SUBSTITUTE(Tabla1[[#This Row],[Dia de clases Inscrito]]," ","")&amp;"-"&amp;SUBSTITUTE(Tabla1[[#This Row],[Horario Inscrito]]," ","")&amp;"-"&amp;Tabla1[[#This Row],[Fecha Inicio grupo]])</f>
        <v/>
      </c>
      <c r="BF522" s="241" t="str">
        <f>IF(F522="","",Tabla1[[#This Row],[Curso]])</f>
        <v/>
      </c>
      <c r="BG522" s="242" t="str">
        <f>+IF(TRIM(F522)="","",$B$1&amp;"-"&amp;TRIM(Tabla1[[#This Row],[Mes Inscrito]])&amp;"-"&amp;TRIM(Tabla1[[#This Row],[Dia de clases Inscrito]])&amp;"-"&amp;TRIM(Tabla1[[#This Row],[Horario Inscrito]])&amp;"-"&amp;TRIM(Tabla1[[#This Row],[Fecha Inicio grupo]])&amp;"-"&amp;TRIM(Tabla1[[#This Row],[Tipo Incrito]]))</f>
        <v/>
      </c>
      <c r="BH522" s="299" t="str">
        <f>IF(F522="","",OR(IFERROR(SEARCH("CG",Tabla1[[#This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2" s="300" t="str">
        <f>IF(F522&lt;&gt;"",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2" s="300" t="str">
        <f>IF(F522&lt;&gt;"",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2" s="300" t="str">
        <f>IF(Tabla1[[#This Row],[Fecha Inicio grupo]]="","",IFERROR(VLOOKUP(Tabla1[[#This Row],[Mes de Alta como miembro]],Parámetros!$AM$2:$AN$16,2,0),"01/01/1900"))</f>
        <v/>
      </c>
    </row>
    <row r="523" spans="1:63" ht="14.45">
      <c r="A523" s="68">
        <v>516</v>
      </c>
      <c r="B523" s="29"/>
      <c r="C523" s="34"/>
      <c r="D523" s="42"/>
      <c r="E523" s="64"/>
      <c r="F523" s="45"/>
      <c r="G523" s="45"/>
      <c r="H523" s="158"/>
      <c r="I523" s="42"/>
      <c r="J523" s="28"/>
      <c r="K523" s="69"/>
      <c r="L523" s="68"/>
      <c r="M523" s="46"/>
      <c r="N523" s="232" t="str">
        <f ca="1">IF(Tabla1[[#This Row],[Fecha de nac]]="","",IF(Tabla1[[#This Row],[Fecha Finalización]] &gt;=TODAY(), DATEDIF(Tabla1[[#This Row],[Fecha de nac]],TODAY(),"y"), ROUNDDOWN((Tabla1[[#This Row],[Fecha Finalización]] -Tabla1[[#This Row],[Fecha de nac]])/365,0)))</f>
        <v/>
      </c>
      <c r="O523" s="163"/>
      <c r="P523" s="34"/>
      <c r="Q523" s="67"/>
      <c r="R523" s="67"/>
      <c r="S523" s="67"/>
      <c r="T523" s="67"/>
      <c r="U523" s="234" t="str">
        <f>IF(F523="","",Tabla1[[#This Row],[Fecha Inicio grupo]]+3*7-7)</f>
        <v/>
      </c>
      <c r="V523" s="235" t="str">
        <f>IF(F523="","",EDATE(Tabla1[[#This Row],[Fecha Inicio grupo]],3))</f>
        <v/>
      </c>
      <c r="W523" s="29"/>
      <c r="X523" s="29"/>
      <c r="Y523" s="72"/>
      <c r="Z523" s="72"/>
      <c r="AA523" s="72"/>
      <c r="AB523" s="72"/>
      <c r="AC523" s="72"/>
      <c r="AD523" s="72"/>
      <c r="AE523" s="72"/>
      <c r="AF523" s="72"/>
      <c r="AG523" s="72"/>
      <c r="AH523" s="72"/>
      <c r="AI523" s="72"/>
      <c r="AJ523" s="72"/>
      <c r="AK523" s="72"/>
      <c r="AL523" s="72"/>
      <c r="AM523" s="72"/>
      <c r="AN523" s="72"/>
      <c r="AO523" s="139"/>
      <c r="AP523" s="236" t="str">
        <f>IF(F523="","",IFERROR(VLOOKUP(SUBSTITUTE(SUBSTITUTE(Tabla1[[#This Row],[Uso Sistemas]],"T","P"),"N","F"),Parámetros!$M$2:$N$17,2,0),"Completar hasta 3ra sem. para evaluar a Probacionista"))</f>
        <v/>
      </c>
      <c r="AQ523" s="39"/>
      <c r="AR523" s="39"/>
      <c r="AS523" s="39"/>
      <c r="AT523" s="28"/>
      <c r="AU523" s="55"/>
      <c r="AV523" s="55"/>
      <c r="AW523" s="55"/>
      <c r="AX523" s="238" t="str">
        <f>IF(V523="","",EOMONTH(EDATE(Tabla1[[#This Row],[Fecha Finalización]],2),0))</f>
        <v/>
      </c>
      <c r="AY523" s="39"/>
      <c r="AZ523" s="239" t="str">
        <f>IF(V523="","",EOMONTH(EDATE(Tabla1[[#This Row],[Fecha Finalización]],3),0))</f>
        <v/>
      </c>
      <c r="BA523" s="39"/>
      <c r="BB523" s="39"/>
      <c r="BC523" s="229"/>
      <c r="BD523" s="227" t="str">
        <f>IF(F523="","",Tabla1[[#This Row],[sem 01]]&amp;Tabla1[[#This Row],[sem 02]]&amp;Tabla1[[#This Row],[sem 03]])</f>
        <v/>
      </c>
      <c r="BE523" s="228" t="str">
        <f>IF(TRIM(F523)="","",$B$1&amp;"-"&amp;SUBSTITUTE(Tabla1[[#This Row],[Mes Inscrito]]," ","")&amp;"-"&amp;SUBSTITUTE(Tabla1[[#This Row],[Dia de clases Inscrito]]," ","")&amp;"-"&amp;SUBSTITUTE(Tabla1[[#This Row],[Horario Inscrito]]," ","")&amp;"-"&amp;Tabla1[[#This Row],[Fecha Inicio grupo]])</f>
        <v/>
      </c>
      <c r="BF523" s="241" t="str">
        <f>IF(F523="","",Tabla1[[#This Row],[Curso]])</f>
        <v/>
      </c>
      <c r="BG523" s="242" t="str">
        <f>+IF(TRIM(F523)="","",$B$1&amp;"-"&amp;TRIM(Tabla1[[#This Row],[Mes Inscrito]])&amp;"-"&amp;TRIM(Tabla1[[#This Row],[Dia de clases Inscrito]])&amp;"-"&amp;TRIM(Tabla1[[#This Row],[Horario Inscrito]])&amp;"-"&amp;TRIM(Tabla1[[#This Row],[Fecha Inicio grupo]])&amp;"-"&amp;TRIM(Tabla1[[#This Row],[Tipo Incrito]]))</f>
        <v/>
      </c>
      <c r="BH523" s="299" t="str">
        <f>IF(F523="","",OR(IFERROR(SEARCH("CG",Tabla1[[#This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3" s="300" t="str">
        <f>IF(F523&lt;&gt;"",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3" s="300" t="str">
        <f>IF(F523&lt;&gt;"",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3" s="300" t="str">
        <f>IF(Tabla1[[#This Row],[Fecha Inicio grupo]]="","",IFERROR(VLOOKUP(Tabla1[[#This Row],[Mes de Alta como miembro]],Parámetros!$AM$2:$AN$16,2,0),"01/01/1900"))</f>
        <v/>
      </c>
    </row>
    <row r="524" spans="1:63" ht="14.45">
      <c r="A524" s="68">
        <v>517</v>
      </c>
      <c r="B524" s="29"/>
      <c r="C524" s="34"/>
      <c r="D524" s="42"/>
      <c r="E524" s="64"/>
      <c r="F524" s="45"/>
      <c r="G524" s="45"/>
      <c r="H524" s="158"/>
      <c r="I524" s="42"/>
      <c r="J524" s="28"/>
      <c r="K524" s="69"/>
      <c r="L524" s="68"/>
      <c r="M524" s="46"/>
      <c r="N524" s="232" t="str">
        <f ca="1">IF(Tabla1[[#This Row],[Fecha de nac]]="","",IF(Tabla1[[#This Row],[Fecha Finalización]] &gt;=TODAY(), DATEDIF(Tabla1[[#This Row],[Fecha de nac]],TODAY(),"y"), ROUNDDOWN((Tabla1[[#This Row],[Fecha Finalización]] -Tabla1[[#This Row],[Fecha de nac]])/365,0)))</f>
        <v/>
      </c>
      <c r="O524" s="163"/>
      <c r="P524" s="34"/>
      <c r="Q524" s="67"/>
      <c r="R524" s="67"/>
      <c r="S524" s="67"/>
      <c r="T524" s="67"/>
      <c r="U524" s="234" t="str">
        <f>IF(F524="","",Tabla1[[#This Row],[Fecha Inicio grupo]]+3*7-7)</f>
        <v/>
      </c>
      <c r="V524" s="235" t="str">
        <f>IF(F524="","",EDATE(Tabla1[[#This Row],[Fecha Inicio grupo]],3))</f>
        <v/>
      </c>
      <c r="W524" s="29"/>
      <c r="X524" s="29"/>
      <c r="Y524" s="72"/>
      <c r="Z524" s="72"/>
      <c r="AA524" s="72"/>
      <c r="AB524" s="72"/>
      <c r="AC524" s="72"/>
      <c r="AD524" s="72"/>
      <c r="AE524" s="72"/>
      <c r="AF524" s="72"/>
      <c r="AG524" s="72"/>
      <c r="AH524" s="72"/>
      <c r="AI524" s="72"/>
      <c r="AJ524" s="72"/>
      <c r="AK524" s="72"/>
      <c r="AL524" s="72"/>
      <c r="AM524" s="72"/>
      <c r="AN524" s="72"/>
      <c r="AO524" s="139"/>
      <c r="AP524" s="236" t="str">
        <f>IF(F524="","",IFERROR(VLOOKUP(SUBSTITUTE(SUBSTITUTE(Tabla1[[#This Row],[Uso Sistemas]],"T","P"),"N","F"),Parámetros!$M$2:$N$17,2,0),"Completar hasta 3ra sem. para evaluar a Probacionista"))</f>
        <v/>
      </c>
      <c r="AQ524" s="39"/>
      <c r="AR524" s="39"/>
      <c r="AS524" s="39"/>
      <c r="AT524" s="28"/>
      <c r="AU524" s="55"/>
      <c r="AV524" s="55"/>
      <c r="AW524" s="55"/>
      <c r="AX524" s="238" t="str">
        <f>IF(V524="","",EOMONTH(EDATE(Tabla1[[#This Row],[Fecha Finalización]],2),0))</f>
        <v/>
      </c>
      <c r="AY524" s="39"/>
      <c r="AZ524" s="239" t="str">
        <f>IF(V524="","",EOMONTH(EDATE(Tabla1[[#This Row],[Fecha Finalización]],3),0))</f>
        <v/>
      </c>
      <c r="BA524" s="39"/>
      <c r="BB524" s="39"/>
      <c r="BC524" s="229"/>
      <c r="BD524" s="227" t="str">
        <f>IF(F524="","",Tabla1[[#This Row],[sem 01]]&amp;Tabla1[[#This Row],[sem 02]]&amp;Tabla1[[#This Row],[sem 03]])</f>
        <v/>
      </c>
      <c r="BE524" s="228" t="str">
        <f>IF(TRIM(F524)="","",$B$1&amp;"-"&amp;SUBSTITUTE(Tabla1[[#This Row],[Mes Inscrito]]," ","")&amp;"-"&amp;SUBSTITUTE(Tabla1[[#This Row],[Dia de clases Inscrito]]," ","")&amp;"-"&amp;SUBSTITUTE(Tabla1[[#This Row],[Horario Inscrito]]," ","")&amp;"-"&amp;Tabla1[[#This Row],[Fecha Inicio grupo]])</f>
        <v/>
      </c>
      <c r="BF524" s="241" t="str">
        <f>IF(F524="","",Tabla1[[#This Row],[Curso]])</f>
        <v/>
      </c>
      <c r="BG524" s="242" t="str">
        <f>+IF(TRIM(F524)="","",$B$1&amp;"-"&amp;TRIM(Tabla1[[#This Row],[Mes Inscrito]])&amp;"-"&amp;TRIM(Tabla1[[#This Row],[Dia de clases Inscrito]])&amp;"-"&amp;TRIM(Tabla1[[#This Row],[Horario Inscrito]])&amp;"-"&amp;TRIM(Tabla1[[#This Row],[Fecha Inicio grupo]])&amp;"-"&amp;TRIM(Tabla1[[#This Row],[Tipo Incrito]]))</f>
        <v/>
      </c>
      <c r="BH524" s="299" t="str">
        <f>IF(F524="","",OR(IFERROR(SEARCH("CG",Tabla1[[#This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4" s="300" t="str">
        <f>IF(F524&lt;&gt;"",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4" s="300" t="str">
        <f>IF(F524&lt;&gt;"",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4" s="300" t="str">
        <f>IF(Tabla1[[#This Row],[Fecha Inicio grupo]]="","",IFERROR(VLOOKUP(Tabla1[[#This Row],[Mes de Alta como miembro]],Parámetros!$AM$2:$AN$16,2,0),"01/01/1900"))</f>
        <v/>
      </c>
    </row>
    <row r="525" spans="1:63" ht="14.45">
      <c r="A525" s="68">
        <v>518</v>
      </c>
      <c r="B525" s="29"/>
      <c r="C525" s="34"/>
      <c r="D525" s="42"/>
      <c r="E525" s="64"/>
      <c r="F525" s="45"/>
      <c r="G525" s="45"/>
      <c r="H525" s="158"/>
      <c r="I525" s="42"/>
      <c r="J525" s="28"/>
      <c r="K525" s="69"/>
      <c r="L525" s="68"/>
      <c r="M525" s="46"/>
      <c r="N525" s="232" t="str">
        <f ca="1">IF(Tabla1[[#This Row],[Fecha de nac]]="","",IF(Tabla1[[#This Row],[Fecha Finalización]] &gt;=TODAY(), DATEDIF(Tabla1[[#This Row],[Fecha de nac]],TODAY(),"y"), ROUNDDOWN((Tabla1[[#This Row],[Fecha Finalización]] -Tabla1[[#This Row],[Fecha de nac]])/365,0)))</f>
        <v/>
      </c>
      <c r="O525" s="163"/>
      <c r="P525" s="34"/>
      <c r="Q525" s="67"/>
      <c r="R525" s="67"/>
      <c r="S525" s="67"/>
      <c r="T525" s="67"/>
      <c r="U525" s="234" t="str">
        <f>IF(F525="","",Tabla1[[#This Row],[Fecha Inicio grupo]]+3*7-7)</f>
        <v/>
      </c>
      <c r="V525" s="235" t="str">
        <f>IF(F525="","",EDATE(Tabla1[[#This Row],[Fecha Inicio grupo]],3))</f>
        <v/>
      </c>
      <c r="W525" s="29"/>
      <c r="X525" s="29"/>
      <c r="Y525" s="72"/>
      <c r="Z525" s="72"/>
      <c r="AA525" s="72"/>
      <c r="AB525" s="72"/>
      <c r="AC525" s="72"/>
      <c r="AD525" s="72"/>
      <c r="AE525" s="72"/>
      <c r="AF525" s="72"/>
      <c r="AG525" s="72"/>
      <c r="AH525" s="72"/>
      <c r="AI525" s="72"/>
      <c r="AJ525" s="72"/>
      <c r="AK525" s="72"/>
      <c r="AL525" s="72"/>
      <c r="AM525" s="72"/>
      <c r="AN525" s="72"/>
      <c r="AO525" s="139"/>
      <c r="AP525" s="236" t="str">
        <f>IF(F525="","",IFERROR(VLOOKUP(SUBSTITUTE(SUBSTITUTE(Tabla1[[#This Row],[Uso Sistemas]],"T","P"),"N","F"),Parámetros!$M$2:$N$17,2,0),"Completar hasta 3ra sem. para evaluar a Probacionista"))</f>
        <v/>
      </c>
      <c r="AQ525" s="39"/>
      <c r="AR525" s="39"/>
      <c r="AS525" s="39"/>
      <c r="AT525" s="28"/>
      <c r="AU525" s="55"/>
      <c r="AV525" s="55"/>
      <c r="AW525" s="55"/>
      <c r="AX525" s="238" t="str">
        <f>IF(V525="","",EOMONTH(EDATE(Tabla1[[#This Row],[Fecha Finalización]],2),0))</f>
        <v/>
      </c>
      <c r="AY525" s="39"/>
      <c r="AZ525" s="239" t="str">
        <f>IF(V525="","",EOMONTH(EDATE(Tabla1[[#This Row],[Fecha Finalización]],3),0))</f>
        <v/>
      </c>
      <c r="BA525" s="39"/>
      <c r="BB525" s="39"/>
      <c r="BC525" s="229"/>
      <c r="BD525" s="227" t="str">
        <f>IF(F525="","",Tabla1[[#This Row],[sem 01]]&amp;Tabla1[[#This Row],[sem 02]]&amp;Tabla1[[#This Row],[sem 03]])</f>
        <v/>
      </c>
      <c r="BE525" s="228" t="str">
        <f>IF(TRIM(F525)="","",$B$1&amp;"-"&amp;SUBSTITUTE(Tabla1[[#This Row],[Mes Inscrito]]," ","")&amp;"-"&amp;SUBSTITUTE(Tabla1[[#This Row],[Dia de clases Inscrito]]," ","")&amp;"-"&amp;SUBSTITUTE(Tabla1[[#This Row],[Horario Inscrito]]," ","")&amp;"-"&amp;Tabla1[[#This Row],[Fecha Inicio grupo]])</f>
        <v/>
      </c>
      <c r="BF525" s="241" t="str">
        <f>IF(F525="","",Tabla1[[#This Row],[Curso]])</f>
        <v/>
      </c>
      <c r="BG525" s="242" t="str">
        <f>+IF(TRIM(F525)="","",$B$1&amp;"-"&amp;TRIM(Tabla1[[#This Row],[Mes Inscrito]])&amp;"-"&amp;TRIM(Tabla1[[#This Row],[Dia de clases Inscrito]])&amp;"-"&amp;TRIM(Tabla1[[#This Row],[Horario Inscrito]])&amp;"-"&amp;TRIM(Tabla1[[#This Row],[Fecha Inicio grupo]])&amp;"-"&amp;TRIM(Tabla1[[#This Row],[Tipo Incrito]]))</f>
        <v/>
      </c>
      <c r="BH525" s="299" t="str">
        <f>IF(F525="","",OR(IFERROR(SEARCH("CG",Tabla1[[#This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5" s="300" t="str">
        <f>IF(F525&lt;&gt;"",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5" s="300" t="str">
        <f>IF(F525&lt;&gt;"",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5" s="300" t="str">
        <f>IF(Tabla1[[#This Row],[Fecha Inicio grupo]]="","",IFERROR(VLOOKUP(Tabla1[[#This Row],[Mes de Alta como miembro]],Parámetros!$AM$2:$AN$16,2,0),"01/01/1900"))</f>
        <v/>
      </c>
    </row>
    <row r="526" spans="1:63" ht="14.45">
      <c r="A526" s="68">
        <v>519</v>
      </c>
      <c r="B526" s="29"/>
      <c r="C526" s="34"/>
      <c r="D526" s="42"/>
      <c r="E526" s="64"/>
      <c r="F526" s="45"/>
      <c r="G526" s="45"/>
      <c r="H526" s="158"/>
      <c r="I526" s="42"/>
      <c r="J526" s="28"/>
      <c r="K526" s="69"/>
      <c r="L526" s="68"/>
      <c r="M526" s="46"/>
      <c r="N526" s="232" t="str">
        <f ca="1">IF(Tabla1[[#This Row],[Fecha de nac]]="","",IF(Tabla1[[#This Row],[Fecha Finalización]] &gt;=TODAY(), DATEDIF(Tabla1[[#This Row],[Fecha de nac]],TODAY(),"y"), ROUNDDOWN((Tabla1[[#This Row],[Fecha Finalización]] -Tabla1[[#This Row],[Fecha de nac]])/365,0)))</f>
        <v/>
      </c>
      <c r="O526" s="163"/>
      <c r="P526" s="34"/>
      <c r="Q526" s="67"/>
      <c r="R526" s="67"/>
      <c r="S526" s="67"/>
      <c r="T526" s="67"/>
      <c r="U526" s="234" t="str">
        <f>IF(F526="","",Tabla1[[#This Row],[Fecha Inicio grupo]]+3*7-7)</f>
        <v/>
      </c>
      <c r="V526" s="235" t="str">
        <f>IF(F526="","",EDATE(Tabla1[[#This Row],[Fecha Inicio grupo]],3))</f>
        <v/>
      </c>
      <c r="W526" s="29"/>
      <c r="X526" s="29"/>
      <c r="Y526" s="72"/>
      <c r="Z526" s="72"/>
      <c r="AA526" s="72"/>
      <c r="AB526" s="72"/>
      <c r="AC526" s="72"/>
      <c r="AD526" s="72"/>
      <c r="AE526" s="72"/>
      <c r="AF526" s="72"/>
      <c r="AG526" s="72"/>
      <c r="AH526" s="72"/>
      <c r="AI526" s="72"/>
      <c r="AJ526" s="72"/>
      <c r="AK526" s="72"/>
      <c r="AL526" s="72"/>
      <c r="AM526" s="72"/>
      <c r="AN526" s="72"/>
      <c r="AO526" s="139"/>
      <c r="AP526" s="236" t="str">
        <f>IF(F526="","",IFERROR(VLOOKUP(SUBSTITUTE(SUBSTITUTE(Tabla1[[#This Row],[Uso Sistemas]],"T","P"),"N","F"),Parámetros!$M$2:$N$17,2,0),"Completar hasta 3ra sem. para evaluar a Probacionista"))</f>
        <v/>
      </c>
      <c r="AQ526" s="39"/>
      <c r="AR526" s="39"/>
      <c r="AS526" s="39"/>
      <c r="AT526" s="28"/>
      <c r="AU526" s="55"/>
      <c r="AV526" s="55"/>
      <c r="AW526" s="55"/>
      <c r="AX526" s="238" t="str">
        <f>IF(V526="","",EOMONTH(EDATE(Tabla1[[#This Row],[Fecha Finalización]],2),0))</f>
        <v/>
      </c>
      <c r="AY526" s="39"/>
      <c r="AZ526" s="239" t="str">
        <f>IF(V526="","",EOMONTH(EDATE(Tabla1[[#This Row],[Fecha Finalización]],3),0))</f>
        <v/>
      </c>
      <c r="BA526" s="39"/>
      <c r="BB526" s="39"/>
      <c r="BC526" s="229"/>
      <c r="BD526" s="227" t="str">
        <f>IF(F526="","",Tabla1[[#This Row],[sem 01]]&amp;Tabla1[[#This Row],[sem 02]]&amp;Tabla1[[#This Row],[sem 03]])</f>
        <v/>
      </c>
      <c r="BE526" s="228" t="str">
        <f>IF(TRIM(F526)="","",$B$1&amp;"-"&amp;SUBSTITUTE(Tabla1[[#This Row],[Mes Inscrito]]," ","")&amp;"-"&amp;SUBSTITUTE(Tabla1[[#This Row],[Dia de clases Inscrito]]," ","")&amp;"-"&amp;SUBSTITUTE(Tabla1[[#This Row],[Horario Inscrito]]," ","")&amp;"-"&amp;Tabla1[[#This Row],[Fecha Inicio grupo]])</f>
        <v/>
      </c>
      <c r="BF526" s="241" t="str">
        <f>IF(F526="","",Tabla1[[#This Row],[Curso]])</f>
        <v/>
      </c>
      <c r="BG526" s="242" t="str">
        <f>+IF(TRIM(F526)="","",$B$1&amp;"-"&amp;TRIM(Tabla1[[#This Row],[Mes Inscrito]])&amp;"-"&amp;TRIM(Tabla1[[#This Row],[Dia de clases Inscrito]])&amp;"-"&amp;TRIM(Tabla1[[#This Row],[Horario Inscrito]])&amp;"-"&amp;TRIM(Tabla1[[#This Row],[Fecha Inicio grupo]])&amp;"-"&amp;TRIM(Tabla1[[#This Row],[Tipo Incrito]]))</f>
        <v/>
      </c>
      <c r="BH526" s="299" t="str">
        <f>IF(F526="","",OR(IFERROR(SEARCH("CG",Tabla1[[#This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6" s="300" t="str">
        <f>IF(F526&lt;&gt;"",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6" s="300" t="str">
        <f>IF(F526&lt;&gt;"",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6" s="300" t="str">
        <f>IF(Tabla1[[#This Row],[Fecha Inicio grupo]]="","",IFERROR(VLOOKUP(Tabla1[[#This Row],[Mes de Alta como miembro]],Parámetros!$AM$2:$AN$16,2,0),"01/01/1900"))</f>
        <v/>
      </c>
    </row>
    <row r="527" spans="1:63" ht="14.45">
      <c r="A527" s="68">
        <v>520</v>
      </c>
      <c r="B527" s="29"/>
      <c r="C527" s="34"/>
      <c r="D527" s="42"/>
      <c r="E527" s="64"/>
      <c r="F527" s="45"/>
      <c r="G527" s="45"/>
      <c r="H527" s="158"/>
      <c r="I527" s="42"/>
      <c r="J527" s="28"/>
      <c r="K527" s="69"/>
      <c r="L527" s="68"/>
      <c r="M527" s="46"/>
      <c r="N527" s="232" t="str">
        <f ca="1">IF(Tabla1[[#This Row],[Fecha de nac]]="","",IF(Tabla1[[#This Row],[Fecha Finalización]] &gt;=TODAY(), DATEDIF(Tabla1[[#This Row],[Fecha de nac]],TODAY(),"y"), ROUNDDOWN((Tabla1[[#This Row],[Fecha Finalización]] -Tabla1[[#This Row],[Fecha de nac]])/365,0)))</f>
        <v/>
      </c>
      <c r="O527" s="163"/>
      <c r="P527" s="34"/>
      <c r="Q527" s="67"/>
      <c r="R527" s="67"/>
      <c r="S527" s="67"/>
      <c r="T527" s="67"/>
      <c r="U527" s="234" t="str">
        <f>IF(F527="","",Tabla1[[#This Row],[Fecha Inicio grupo]]+3*7-7)</f>
        <v/>
      </c>
      <c r="V527" s="235" t="str">
        <f>IF(F527="","",EDATE(Tabla1[[#This Row],[Fecha Inicio grupo]],3))</f>
        <v/>
      </c>
      <c r="W527" s="29"/>
      <c r="X527" s="29"/>
      <c r="Y527" s="72"/>
      <c r="Z527" s="72"/>
      <c r="AA527" s="72"/>
      <c r="AB527" s="72"/>
      <c r="AC527" s="72"/>
      <c r="AD527" s="72"/>
      <c r="AE527" s="72"/>
      <c r="AF527" s="72"/>
      <c r="AG527" s="72"/>
      <c r="AH527" s="72"/>
      <c r="AI527" s="72"/>
      <c r="AJ527" s="72"/>
      <c r="AK527" s="72"/>
      <c r="AL527" s="72"/>
      <c r="AM527" s="72"/>
      <c r="AN527" s="72"/>
      <c r="AO527" s="139"/>
      <c r="AP527" s="236" t="str">
        <f>IF(F527="","",IFERROR(VLOOKUP(SUBSTITUTE(SUBSTITUTE(Tabla1[[#This Row],[Uso Sistemas]],"T","P"),"N","F"),Parámetros!$M$2:$N$17,2,0),"Completar hasta 3ra sem. para evaluar a Probacionista"))</f>
        <v/>
      </c>
      <c r="AQ527" s="39"/>
      <c r="AR527" s="39"/>
      <c r="AS527" s="39"/>
      <c r="AT527" s="28"/>
      <c r="AU527" s="55"/>
      <c r="AV527" s="55"/>
      <c r="AW527" s="55"/>
      <c r="AX527" s="238" t="str">
        <f>IF(V527="","",EOMONTH(EDATE(Tabla1[[#This Row],[Fecha Finalización]],2),0))</f>
        <v/>
      </c>
      <c r="AY527" s="39"/>
      <c r="AZ527" s="239" t="str">
        <f>IF(V527="","",EOMONTH(EDATE(Tabla1[[#This Row],[Fecha Finalización]],3),0))</f>
        <v/>
      </c>
      <c r="BA527" s="39"/>
      <c r="BB527" s="39"/>
      <c r="BC527" s="229"/>
      <c r="BD527" s="227" t="str">
        <f>IF(F527="","",Tabla1[[#This Row],[sem 01]]&amp;Tabla1[[#This Row],[sem 02]]&amp;Tabla1[[#This Row],[sem 03]])</f>
        <v/>
      </c>
      <c r="BE527" s="228" t="str">
        <f>IF(TRIM(F527)="","",$B$1&amp;"-"&amp;SUBSTITUTE(Tabla1[[#This Row],[Mes Inscrito]]," ","")&amp;"-"&amp;SUBSTITUTE(Tabla1[[#This Row],[Dia de clases Inscrito]]," ","")&amp;"-"&amp;SUBSTITUTE(Tabla1[[#This Row],[Horario Inscrito]]," ","")&amp;"-"&amp;Tabla1[[#This Row],[Fecha Inicio grupo]])</f>
        <v/>
      </c>
      <c r="BF527" s="241" t="str">
        <f>IF(F527="","",Tabla1[[#This Row],[Curso]])</f>
        <v/>
      </c>
      <c r="BG527" s="242" t="str">
        <f>+IF(TRIM(F527)="","",$B$1&amp;"-"&amp;TRIM(Tabla1[[#This Row],[Mes Inscrito]])&amp;"-"&amp;TRIM(Tabla1[[#This Row],[Dia de clases Inscrito]])&amp;"-"&amp;TRIM(Tabla1[[#This Row],[Horario Inscrito]])&amp;"-"&amp;TRIM(Tabla1[[#This Row],[Fecha Inicio grupo]])&amp;"-"&amp;TRIM(Tabla1[[#This Row],[Tipo Incrito]]))</f>
        <v/>
      </c>
      <c r="BH527" s="299" t="str">
        <f>IF(F527="","",OR(IFERROR(SEARCH("CG",Tabla1[[#This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7" s="300" t="str">
        <f>IF(F527&lt;&gt;"",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7" s="300" t="str">
        <f>IF(F527&lt;&gt;"",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7" s="300" t="str">
        <f>IF(Tabla1[[#This Row],[Fecha Inicio grupo]]="","",IFERROR(VLOOKUP(Tabla1[[#This Row],[Mes de Alta como miembro]],Parámetros!$AM$2:$AN$16,2,0),"01/01/1900"))</f>
        <v/>
      </c>
    </row>
    <row r="528" spans="1:63" ht="14.45">
      <c r="A528" s="68">
        <v>521</v>
      </c>
      <c r="B528" s="29"/>
      <c r="C528" s="34"/>
      <c r="D528" s="42"/>
      <c r="E528" s="64"/>
      <c r="F528" s="45"/>
      <c r="G528" s="45"/>
      <c r="H528" s="158"/>
      <c r="I528" s="42"/>
      <c r="J528" s="28"/>
      <c r="K528" s="69"/>
      <c r="L528" s="68"/>
      <c r="M528" s="46"/>
      <c r="N528" s="232" t="str">
        <f ca="1">IF(Tabla1[[#This Row],[Fecha de nac]]="","",IF(Tabla1[[#This Row],[Fecha Finalización]] &gt;=TODAY(), DATEDIF(Tabla1[[#This Row],[Fecha de nac]],TODAY(),"y"), ROUNDDOWN((Tabla1[[#This Row],[Fecha Finalización]] -Tabla1[[#This Row],[Fecha de nac]])/365,0)))</f>
        <v/>
      </c>
      <c r="O528" s="163"/>
      <c r="P528" s="34"/>
      <c r="Q528" s="67"/>
      <c r="R528" s="67"/>
      <c r="S528" s="67"/>
      <c r="T528" s="67"/>
      <c r="U528" s="234" t="str">
        <f>IF(F528="","",Tabla1[[#This Row],[Fecha Inicio grupo]]+3*7-7)</f>
        <v/>
      </c>
      <c r="V528" s="235" t="str">
        <f>IF(F528="","",EDATE(Tabla1[[#This Row],[Fecha Inicio grupo]],3))</f>
        <v/>
      </c>
      <c r="W528" s="29"/>
      <c r="X528" s="29"/>
      <c r="Y528" s="72"/>
      <c r="Z528" s="72"/>
      <c r="AA528" s="72"/>
      <c r="AB528" s="72"/>
      <c r="AC528" s="72"/>
      <c r="AD528" s="72"/>
      <c r="AE528" s="72"/>
      <c r="AF528" s="72"/>
      <c r="AG528" s="72"/>
      <c r="AH528" s="72"/>
      <c r="AI528" s="72"/>
      <c r="AJ528" s="72"/>
      <c r="AK528" s="72"/>
      <c r="AL528" s="72"/>
      <c r="AM528" s="72"/>
      <c r="AN528" s="72"/>
      <c r="AO528" s="139"/>
      <c r="AP528" s="236" t="str">
        <f>IF(F528="","",IFERROR(VLOOKUP(SUBSTITUTE(SUBSTITUTE(Tabla1[[#This Row],[Uso Sistemas]],"T","P"),"N","F"),Parámetros!$M$2:$N$17,2,0),"Completar hasta 3ra sem. para evaluar a Probacionista"))</f>
        <v/>
      </c>
      <c r="AQ528" s="39"/>
      <c r="AR528" s="39"/>
      <c r="AS528" s="39"/>
      <c r="AT528" s="28"/>
      <c r="AU528" s="55"/>
      <c r="AV528" s="55"/>
      <c r="AW528" s="55"/>
      <c r="AX528" s="238" t="str">
        <f>IF(V528="","",EOMONTH(EDATE(Tabla1[[#This Row],[Fecha Finalización]],2),0))</f>
        <v/>
      </c>
      <c r="AY528" s="39"/>
      <c r="AZ528" s="239" t="str">
        <f>IF(V528="","",EOMONTH(EDATE(Tabla1[[#This Row],[Fecha Finalización]],3),0))</f>
        <v/>
      </c>
      <c r="BA528" s="39"/>
      <c r="BB528" s="39"/>
      <c r="BC528" s="229"/>
      <c r="BD528" s="227" t="str">
        <f>IF(F528="","",Tabla1[[#This Row],[sem 01]]&amp;Tabla1[[#This Row],[sem 02]]&amp;Tabla1[[#This Row],[sem 03]])</f>
        <v/>
      </c>
      <c r="BE528" s="228" t="str">
        <f>IF(TRIM(F528)="","",$B$1&amp;"-"&amp;SUBSTITUTE(Tabla1[[#This Row],[Mes Inscrito]]," ","")&amp;"-"&amp;SUBSTITUTE(Tabla1[[#This Row],[Dia de clases Inscrito]]," ","")&amp;"-"&amp;SUBSTITUTE(Tabla1[[#This Row],[Horario Inscrito]]," ","")&amp;"-"&amp;Tabla1[[#This Row],[Fecha Inicio grupo]])</f>
        <v/>
      </c>
      <c r="BF528" s="241" t="str">
        <f>IF(F528="","",Tabla1[[#This Row],[Curso]])</f>
        <v/>
      </c>
      <c r="BG528" s="242" t="str">
        <f>+IF(TRIM(F528)="","",$B$1&amp;"-"&amp;TRIM(Tabla1[[#This Row],[Mes Inscrito]])&amp;"-"&amp;TRIM(Tabla1[[#This Row],[Dia de clases Inscrito]])&amp;"-"&amp;TRIM(Tabla1[[#This Row],[Horario Inscrito]])&amp;"-"&amp;TRIM(Tabla1[[#This Row],[Fecha Inicio grupo]])&amp;"-"&amp;TRIM(Tabla1[[#This Row],[Tipo Incrito]]))</f>
        <v/>
      </c>
      <c r="BH528" s="299" t="str">
        <f>IF(F528="","",OR(IFERROR(SEARCH("CG",Tabla1[[#This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8" s="300" t="str">
        <f>IF(F528&lt;&gt;"",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8" s="300" t="str">
        <f>IF(F528&lt;&gt;"",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8" s="300" t="str">
        <f>IF(Tabla1[[#This Row],[Fecha Inicio grupo]]="","",IFERROR(VLOOKUP(Tabla1[[#This Row],[Mes de Alta como miembro]],Parámetros!$AM$2:$AN$16,2,0),"01/01/1900"))</f>
        <v/>
      </c>
    </row>
    <row r="529" spans="1:63" ht="14.45">
      <c r="A529" s="68">
        <v>522</v>
      </c>
      <c r="B529" s="29"/>
      <c r="C529" s="34"/>
      <c r="D529" s="42"/>
      <c r="E529" s="64"/>
      <c r="F529" s="45"/>
      <c r="G529" s="45"/>
      <c r="H529" s="158"/>
      <c r="I529" s="42"/>
      <c r="J529" s="28"/>
      <c r="K529" s="69"/>
      <c r="L529" s="68"/>
      <c r="M529" s="46"/>
      <c r="N529" s="232" t="str">
        <f ca="1">IF(Tabla1[[#This Row],[Fecha de nac]]="","",IF(Tabla1[[#This Row],[Fecha Finalización]] &gt;=TODAY(), DATEDIF(Tabla1[[#This Row],[Fecha de nac]],TODAY(),"y"), ROUNDDOWN((Tabla1[[#This Row],[Fecha Finalización]] -Tabla1[[#This Row],[Fecha de nac]])/365,0)))</f>
        <v/>
      </c>
      <c r="O529" s="163"/>
      <c r="P529" s="34"/>
      <c r="Q529" s="67"/>
      <c r="R529" s="67"/>
      <c r="S529" s="67"/>
      <c r="T529" s="67"/>
      <c r="U529" s="234" t="str">
        <f>IF(F529="","",Tabla1[[#This Row],[Fecha Inicio grupo]]+3*7-7)</f>
        <v/>
      </c>
      <c r="V529" s="235" t="str">
        <f>IF(F529="","",EDATE(Tabla1[[#This Row],[Fecha Inicio grupo]],3))</f>
        <v/>
      </c>
      <c r="W529" s="29"/>
      <c r="X529" s="29"/>
      <c r="Y529" s="72"/>
      <c r="Z529" s="72"/>
      <c r="AA529" s="72"/>
      <c r="AB529" s="72"/>
      <c r="AC529" s="72"/>
      <c r="AD529" s="72"/>
      <c r="AE529" s="72"/>
      <c r="AF529" s="72"/>
      <c r="AG529" s="72"/>
      <c r="AH529" s="72"/>
      <c r="AI529" s="72"/>
      <c r="AJ529" s="72"/>
      <c r="AK529" s="72"/>
      <c r="AL529" s="72"/>
      <c r="AM529" s="72"/>
      <c r="AN529" s="72"/>
      <c r="AO529" s="139"/>
      <c r="AP529" s="236" t="str">
        <f>IF(F529="","",IFERROR(VLOOKUP(SUBSTITUTE(SUBSTITUTE(Tabla1[[#This Row],[Uso Sistemas]],"T","P"),"N","F"),Parámetros!$M$2:$N$17,2,0),"Completar hasta 3ra sem. para evaluar a Probacionista"))</f>
        <v/>
      </c>
      <c r="AQ529" s="39"/>
      <c r="AR529" s="39"/>
      <c r="AS529" s="39"/>
      <c r="AT529" s="28"/>
      <c r="AU529" s="55"/>
      <c r="AV529" s="55"/>
      <c r="AW529" s="55"/>
      <c r="AX529" s="238" t="str">
        <f>IF(V529="","",EOMONTH(EDATE(Tabla1[[#This Row],[Fecha Finalización]],2),0))</f>
        <v/>
      </c>
      <c r="AY529" s="39"/>
      <c r="AZ529" s="239" t="str">
        <f>IF(V529="","",EOMONTH(EDATE(Tabla1[[#This Row],[Fecha Finalización]],3),0))</f>
        <v/>
      </c>
      <c r="BA529" s="39"/>
      <c r="BB529" s="39"/>
      <c r="BC529" s="229"/>
      <c r="BD529" s="227" t="str">
        <f>IF(F529="","",Tabla1[[#This Row],[sem 01]]&amp;Tabla1[[#This Row],[sem 02]]&amp;Tabla1[[#This Row],[sem 03]])</f>
        <v/>
      </c>
      <c r="BE529" s="228" t="str">
        <f>IF(TRIM(F529)="","",$B$1&amp;"-"&amp;SUBSTITUTE(Tabla1[[#This Row],[Mes Inscrito]]," ","")&amp;"-"&amp;SUBSTITUTE(Tabla1[[#This Row],[Dia de clases Inscrito]]," ","")&amp;"-"&amp;SUBSTITUTE(Tabla1[[#This Row],[Horario Inscrito]]," ","")&amp;"-"&amp;Tabla1[[#This Row],[Fecha Inicio grupo]])</f>
        <v/>
      </c>
      <c r="BF529" s="241" t="str">
        <f>IF(F529="","",Tabla1[[#This Row],[Curso]])</f>
        <v/>
      </c>
      <c r="BG529" s="242" t="str">
        <f>+IF(TRIM(F529)="","",$B$1&amp;"-"&amp;TRIM(Tabla1[[#This Row],[Mes Inscrito]])&amp;"-"&amp;TRIM(Tabla1[[#This Row],[Dia de clases Inscrito]])&amp;"-"&amp;TRIM(Tabla1[[#This Row],[Horario Inscrito]])&amp;"-"&amp;TRIM(Tabla1[[#This Row],[Fecha Inicio grupo]])&amp;"-"&amp;TRIM(Tabla1[[#This Row],[Tipo Incrito]]))</f>
        <v/>
      </c>
      <c r="BH529" s="299" t="str">
        <f>IF(F529="","",OR(IFERROR(SEARCH("CG",Tabla1[[#This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9" s="300" t="str">
        <f>IF(F529&lt;&gt;"",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9" s="300" t="str">
        <f>IF(F529&lt;&gt;"",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9" s="300" t="str">
        <f>IF(Tabla1[[#This Row],[Fecha Inicio grupo]]="","",IFERROR(VLOOKUP(Tabla1[[#This Row],[Mes de Alta como miembro]],Parámetros!$AM$2:$AN$16,2,0),"01/01/1900"))</f>
        <v/>
      </c>
    </row>
    <row r="530" spans="1:63" ht="14.45">
      <c r="A530" s="68">
        <v>523</v>
      </c>
      <c r="B530" s="29"/>
      <c r="C530" s="34"/>
      <c r="D530" s="42"/>
      <c r="E530" s="64"/>
      <c r="F530" s="45"/>
      <c r="G530" s="45"/>
      <c r="H530" s="158"/>
      <c r="I530" s="42"/>
      <c r="J530" s="28"/>
      <c r="K530" s="69"/>
      <c r="L530" s="68"/>
      <c r="M530" s="46"/>
      <c r="N530" s="232" t="str">
        <f ca="1">IF(Tabla1[[#This Row],[Fecha de nac]]="","",IF(Tabla1[[#This Row],[Fecha Finalización]] &gt;=TODAY(), DATEDIF(Tabla1[[#This Row],[Fecha de nac]],TODAY(),"y"), ROUNDDOWN((Tabla1[[#This Row],[Fecha Finalización]] -Tabla1[[#This Row],[Fecha de nac]])/365,0)))</f>
        <v/>
      </c>
      <c r="O530" s="163"/>
      <c r="P530" s="34"/>
      <c r="Q530" s="67"/>
      <c r="R530" s="67"/>
      <c r="S530" s="67"/>
      <c r="T530" s="67"/>
      <c r="U530" s="234" t="str">
        <f>IF(F530="","",Tabla1[[#This Row],[Fecha Inicio grupo]]+3*7-7)</f>
        <v/>
      </c>
      <c r="V530" s="235" t="str">
        <f>IF(F530="","",EDATE(Tabla1[[#This Row],[Fecha Inicio grupo]],3))</f>
        <v/>
      </c>
      <c r="W530" s="29"/>
      <c r="X530" s="29"/>
      <c r="Y530" s="72"/>
      <c r="Z530" s="72"/>
      <c r="AA530" s="72"/>
      <c r="AB530" s="72"/>
      <c r="AC530" s="72"/>
      <c r="AD530" s="72"/>
      <c r="AE530" s="72"/>
      <c r="AF530" s="72"/>
      <c r="AG530" s="72"/>
      <c r="AH530" s="72"/>
      <c r="AI530" s="72"/>
      <c r="AJ530" s="72"/>
      <c r="AK530" s="72"/>
      <c r="AL530" s="72"/>
      <c r="AM530" s="72"/>
      <c r="AN530" s="72"/>
      <c r="AO530" s="139"/>
      <c r="AP530" s="236" t="str">
        <f>IF(F530="","",IFERROR(VLOOKUP(SUBSTITUTE(SUBSTITUTE(Tabla1[[#This Row],[Uso Sistemas]],"T","P"),"N","F"),Parámetros!$M$2:$N$17,2,0),"Completar hasta 3ra sem. para evaluar a Probacionista"))</f>
        <v/>
      </c>
      <c r="AQ530" s="39"/>
      <c r="AR530" s="39"/>
      <c r="AS530" s="39"/>
      <c r="AT530" s="28"/>
      <c r="AU530" s="55"/>
      <c r="AV530" s="55"/>
      <c r="AW530" s="55"/>
      <c r="AX530" s="238" t="str">
        <f>IF(V530="","",EOMONTH(EDATE(Tabla1[[#This Row],[Fecha Finalización]],2),0))</f>
        <v/>
      </c>
      <c r="AY530" s="39"/>
      <c r="AZ530" s="239" t="str">
        <f>IF(V530="","",EOMONTH(EDATE(Tabla1[[#This Row],[Fecha Finalización]],3),0))</f>
        <v/>
      </c>
      <c r="BA530" s="39"/>
      <c r="BB530" s="39"/>
      <c r="BC530" s="229"/>
      <c r="BD530" s="227" t="str">
        <f>IF(F530="","",Tabla1[[#This Row],[sem 01]]&amp;Tabla1[[#This Row],[sem 02]]&amp;Tabla1[[#This Row],[sem 03]])</f>
        <v/>
      </c>
      <c r="BE530" s="228" t="str">
        <f>IF(TRIM(F530)="","",$B$1&amp;"-"&amp;SUBSTITUTE(Tabla1[[#This Row],[Mes Inscrito]]," ","")&amp;"-"&amp;SUBSTITUTE(Tabla1[[#This Row],[Dia de clases Inscrito]]," ","")&amp;"-"&amp;SUBSTITUTE(Tabla1[[#This Row],[Horario Inscrito]]," ","")&amp;"-"&amp;Tabla1[[#This Row],[Fecha Inicio grupo]])</f>
        <v/>
      </c>
      <c r="BF530" s="241" t="str">
        <f>IF(F530="","",Tabla1[[#This Row],[Curso]])</f>
        <v/>
      </c>
      <c r="BG530" s="242" t="str">
        <f>+IF(TRIM(F530)="","",$B$1&amp;"-"&amp;TRIM(Tabla1[[#This Row],[Mes Inscrito]])&amp;"-"&amp;TRIM(Tabla1[[#This Row],[Dia de clases Inscrito]])&amp;"-"&amp;TRIM(Tabla1[[#This Row],[Horario Inscrito]])&amp;"-"&amp;TRIM(Tabla1[[#This Row],[Fecha Inicio grupo]])&amp;"-"&amp;TRIM(Tabla1[[#This Row],[Tipo Incrito]]))</f>
        <v/>
      </c>
      <c r="BH530" s="299" t="str">
        <f>IF(F530="","",OR(IFERROR(SEARCH("CG",Tabla1[[#This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0" s="300" t="str">
        <f>IF(F530&lt;&gt;"",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0" s="300" t="str">
        <f>IF(F530&lt;&gt;"",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0" s="300" t="str">
        <f>IF(Tabla1[[#This Row],[Fecha Inicio grupo]]="","",IFERROR(VLOOKUP(Tabla1[[#This Row],[Mes de Alta como miembro]],Parámetros!$AM$2:$AN$16,2,0),"01/01/1900"))</f>
        <v/>
      </c>
    </row>
    <row r="531" spans="1:63" ht="14.45">
      <c r="A531" s="68">
        <v>524</v>
      </c>
      <c r="B531" s="29"/>
      <c r="C531" s="34"/>
      <c r="D531" s="42"/>
      <c r="E531" s="64"/>
      <c r="F531" s="45"/>
      <c r="G531" s="45"/>
      <c r="H531" s="158"/>
      <c r="I531" s="42"/>
      <c r="J531" s="28"/>
      <c r="K531" s="69"/>
      <c r="L531" s="68"/>
      <c r="M531" s="46"/>
      <c r="N531" s="232" t="str">
        <f ca="1">IF(Tabla1[[#This Row],[Fecha de nac]]="","",IF(Tabla1[[#This Row],[Fecha Finalización]] &gt;=TODAY(), DATEDIF(Tabla1[[#This Row],[Fecha de nac]],TODAY(),"y"), ROUNDDOWN((Tabla1[[#This Row],[Fecha Finalización]] -Tabla1[[#This Row],[Fecha de nac]])/365,0)))</f>
        <v/>
      </c>
      <c r="O531" s="163"/>
      <c r="P531" s="34"/>
      <c r="Q531" s="67"/>
      <c r="R531" s="67"/>
      <c r="S531" s="67"/>
      <c r="T531" s="67"/>
      <c r="U531" s="234" t="str">
        <f>IF(F531="","",Tabla1[[#This Row],[Fecha Inicio grupo]]+3*7-7)</f>
        <v/>
      </c>
      <c r="V531" s="235" t="str">
        <f>IF(F531="","",EDATE(Tabla1[[#This Row],[Fecha Inicio grupo]],3))</f>
        <v/>
      </c>
      <c r="W531" s="29"/>
      <c r="X531" s="29"/>
      <c r="Y531" s="72"/>
      <c r="Z531" s="72"/>
      <c r="AA531" s="72"/>
      <c r="AB531" s="72"/>
      <c r="AC531" s="72"/>
      <c r="AD531" s="72"/>
      <c r="AE531" s="72"/>
      <c r="AF531" s="72"/>
      <c r="AG531" s="72"/>
      <c r="AH531" s="72"/>
      <c r="AI531" s="72"/>
      <c r="AJ531" s="72"/>
      <c r="AK531" s="72"/>
      <c r="AL531" s="72"/>
      <c r="AM531" s="72"/>
      <c r="AN531" s="72"/>
      <c r="AO531" s="139"/>
      <c r="AP531" s="236" t="str">
        <f>IF(F531="","",IFERROR(VLOOKUP(SUBSTITUTE(SUBSTITUTE(Tabla1[[#This Row],[Uso Sistemas]],"T","P"),"N","F"),Parámetros!$M$2:$N$17,2,0),"Completar hasta 3ra sem. para evaluar a Probacionista"))</f>
        <v/>
      </c>
      <c r="AQ531" s="39"/>
      <c r="AR531" s="39"/>
      <c r="AS531" s="39"/>
      <c r="AT531" s="28"/>
      <c r="AU531" s="55"/>
      <c r="AV531" s="55"/>
      <c r="AW531" s="55"/>
      <c r="AX531" s="238" t="str">
        <f>IF(V531="","",EOMONTH(EDATE(Tabla1[[#This Row],[Fecha Finalización]],2),0))</f>
        <v/>
      </c>
      <c r="AY531" s="39"/>
      <c r="AZ531" s="239" t="str">
        <f>IF(V531="","",EOMONTH(EDATE(Tabla1[[#This Row],[Fecha Finalización]],3),0))</f>
        <v/>
      </c>
      <c r="BA531" s="39"/>
      <c r="BB531" s="39"/>
      <c r="BC531" s="229"/>
      <c r="BD531" s="227" t="str">
        <f>IF(F531="","",Tabla1[[#This Row],[sem 01]]&amp;Tabla1[[#This Row],[sem 02]]&amp;Tabla1[[#This Row],[sem 03]])</f>
        <v/>
      </c>
      <c r="BE531" s="228" t="str">
        <f>IF(TRIM(F531)="","",$B$1&amp;"-"&amp;SUBSTITUTE(Tabla1[[#This Row],[Mes Inscrito]]," ","")&amp;"-"&amp;SUBSTITUTE(Tabla1[[#This Row],[Dia de clases Inscrito]]," ","")&amp;"-"&amp;SUBSTITUTE(Tabla1[[#This Row],[Horario Inscrito]]," ","")&amp;"-"&amp;Tabla1[[#This Row],[Fecha Inicio grupo]])</f>
        <v/>
      </c>
      <c r="BF531" s="241" t="str">
        <f>IF(F531="","",Tabla1[[#This Row],[Curso]])</f>
        <v/>
      </c>
      <c r="BG531" s="242" t="str">
        <f>+IF(TRIM(F531)="","",$B$1&amp;"-"&amp;TRIM(Tabla1[[#This Row],[Mes Inscrito]])&amp;"-"&amp;TRIM(Tabla1[[#This Row],[Dia de clases Inscrito]])&amp;"-"&amp;TRIM(Tabla1[[#This Row],[Horario Inscrito]])&amp;"-"&amp;TRIM(Tabla1[[#This Row],[Fecha Inicio grupo]])&amp;"-"&amp;TRIM(Tabla1[[#This Row],[Tipo Incrito]]))</f>
        <v/>
      </c>
      <c r="BH531" s="299" t="str">
        <f>IF(F531="","",OR(IFERROR(SEARCH("CG",Tabla1[[#This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1" s="300" t="str">
        <f>IF(F531&lt;&gt;"",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1" s="300" t="str">
        <f>IF(F531&lt;&gt;"",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1" s="300" t="str">
        <f>IF(Tabla1[[#This Row],[Fecha Inicio grupo]]="","",IFERROR(VLOOKUP(Tabla1[[#This Row],[Mes de Alta como miembro]],Parámetros!$AM$2:$AN$16,2,0),"01/01/1900"))</f>
        <v/>
      </c>
    </row>
    <row r="532" spans="1:63" ht="14.45">
      <c r="A532" s="68">
        <v>525</v>
      </c>
      <c r="B532" s="29"/>
      <c r="C532" s="34"/>
      <c r="D532" s="42"/>
      <c r="E532" s="64"/>
      <c r="F532" s="45"/>
      <c r="G532" s="45"/>
      <c r="H532" s="158"/>
      <c r="I532" s="42"/>
      <c r="J532" s="28"/>
      <c r="K532" s="69"/>
      <c r="L532" s="68"/>
      <c r="M532" s="46"/>
      <c r="N532" s="232" t="str">
        <f ca="1">IF(Tabla1[[#This Row],[Fecha de nac]]="","",IF(Tabla1[[#This Row],[Fecha Finalización]] &gt;=TODAY(), DATEDIF(Tabla1[[#This Row],[Fecha de nac]],TODAY(),"y"), ROUNDDOWN((Tabla1[[#This Row],[Fecha Finalización]] -Tabla1[[#This Row],[Fecha de nac]])/365,0)))</f>
        <v/>
      </c>
      <c r="O532" s="163"/>
      <c r="P532" s="34"/>
      <c r="Q532" s="67"/>
      <c r="R532" s="67"/>
      <c r="S532" s="67"/>
      <c r="T532" s="67"/>
      <c r="U532" s="234" t="str">
        <f>IF(F532="","",Tabla1[[#This Row],[Fecha Inicio grupo]]+3*7-7)</f>
        <v/>
      </c>
      <c r="V532" s="235" t="str">
        <f>IF(F532="","",EDATE(Tabla1[[#This Row],[Fecha Inicio grupo]],3))</f>
        <v/>
      </c>
      <c r="W532" s="29"/>
      <c r="X532" s="29"/>
      <c r="Y532" s="72"/>
      <c r="Z532" s="72"/>
      <c r="AA532" s="72"/>
      <c r="AB532" s="72"/>
      <c r="AC532" s="72"/>
      <c r="AD532" s="72"/>
      <c r="AE532" s="72"/>
      <c r="AF532" s="72"/>
      <c r="AG532" s="72"/>
      <c r="AH532" s="72"/>
      <c r="AI532" s="72"/>
      <c r="AJ532" s="72"/>
      <c r="AK532" s="72"/>
      <c r="AL532" s="72"/>
      <c r="AM532" s="72"/>
      <c r="AN532" s="72"/>
      <c r="AO532" s="139"/>
      <c r="AP532" s="236" t="str">
        <f>IF(F532="","",IFERROR(VLOOKUP(SUBSTITUTE(SUBSTITUTE(Tabla1[[#This Row],[Uso Sistemas]],"T","P"),"N","F"),Parámetros!$M$2:$N$17,2,0),"Completar hasta 3ra sem. para evaluar a Probacionista"))</f>
        <v/>
      </c>
      <c r="AQ532" s="39"/>
      <c r="AR532" s="39"/>
      <c r="AS532" s="39"/>
      <c r="AT532" s="28"/>
      <c r="AU532" s="55"/>
      <c r="AV532" s="55"/>
      <c r="AW532" s="55"/>
      <c r="AX532" s="238" t="str">
        <f>IF(V532="","",EOMONTH(EDATE(Tabla1[[#This Row],[Fecha Finalización]],2),0))</f>
        <v/>
      </c>
      <c r="AY532" s="39"/>
      <c r="AZ532" s="239" t="str">
        <f>IF(V532="","",EOMONTH(EDATE(Tabla1[[#This Row],[Fecha Finalización]],3),0))</f>
        <v/>
      </c>
      <c r="BA532" s="39"/>
      <c r="BB532" s="39"/>
      <c r="BC532" s="229"/>
      <c r="BD532" s="227" t="str">
        <f>IF(F532="","",Tabla1[[#This Row],[sem 01]]&amp;Tabla1[[#This Row],[sem 02]]&amp;Tabla1[[#This Row],[sem 03]])</f>
        <v/>
      </c>
      <c r="BE532" s="228" t="str">
        <f>IF(TRIM(F532)="","",$B$1&amp;"-"&amp;SUBSTITUTE(Tabla1[[#This Row],[Mes Inscrito]]," ","")&amp;"-"&amp;SUBSTITUTE(Tabla1[[#This Row],[Dia de clases Inscrito]]," ","")&amp;"-"&amp;SUBSTITUTE(Tabla1[[#This Row],[Horario Inscrito]]," ","")&amp;"-"&amp;Tabla1[[#This Row],[Fecha Inicio grupo]])</f>
        <v/>
      </c>
      <c r="BF532" s="241" t="str">
        <f>IF(F532="","",Tabla1[[#This Row],[Curso]])</f>
        <v/>
      </c>
      <c r="BG532" s="242" t="str">
        <f>+IF(TRIM(F532)="","",$B$1&amp;"-"&amp;TRIM(Tabla1[[#This Row],[Mes Inscrito]])&amp;"-"&amp;TRIM(Tabla1[[#This Row],[Dia de clases Inscrito]])&amp;"-"&amp;TRIM(Tabla1[[#This Row],[Horario Inscrito]])&amp;"-"&amp;TRIM(Tabla1[[#This Row],[Fecha Inicio grupo]])&amp;"-"&amp;TRIM(Tabla1[[#This Row],[Tipo Incrito]]))</f>
        <v/>
      </c>
      <c r="BH532" s="299" t="str">
        <f>IF(F532="","",OR(IFERROR(SEARCH("CG",Tabla1[[#This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2" s="300" t="str">
        <f>IF(F532&lt;&gt;"",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2" s="300" t="str">
        <f>IF(F532&lt;&gt;"",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2" s="300" t="str">
        <f>IF(Tabla1[[#This Row],[Fecha Inicio grupo]]="","",IFERROR(VLOOKUP(Tabla1[[#This Row],[Mes de Alta como miembro]],Parámetros!$AM$2:$AN$16,2,0),"01/01/1900"))</f>
        <v/>
      </c>
    </row>
    <row r="533" spans="1:63" ht="14.45">
      <c r="A533" s="68">
        <v>526</v>
      </c>
      <c r="B533" s="29"/>
      <c r="C533" s="34"/>
      <c r="D533" s="42"/>
      <c r="E533" s="64"/>
      <c r="F533" s="45"/>
      <c r="G533" s="45"/>
      <c r="H533" s="158"/>
      <c r="I533" s="42"/>
      <c r="J533" s="28"/>
      <c r="K533" s="69"/>
      <c r="L533" s="68"/>
      <c r="M533" s="46"/>
      <c r="N533" s="232" t="str">
        <f ca="1">IF(Tabla1[[#This Row],[Fecha de nac]]="","",IF(Tabla1[[#This Row],[Fecha Finalización]] &gt;=TODAY(), DATEDIF(Tabla1[[#This Row],[Fecha de nac]],TODAY(),"y"), ROUNDDOWN((Tabla1[[#This Row],[Fecha Finalización]] -Tabla1[[#This Row],[Fecha de nac]])/365,0)))</f>
        <v/>
      </c>
      <c r="O533" s="163"/>
      <c r="P533" s="34"/>
      <c r="Q533" s="67"/>
      <c r="R533" s="67"/>
      <c r="S533" s="67"/>
      <c r="T533" s="67"/>
      <c r="U533" s="234" t="str">
        <f>IF(F533="","",Tabla1[[#This Row],[Fecha Inicio grupo]]+3*7-7)</f>
        <v/>
      </c>
      <c r="V533" s="235" t="str">
        <f>IF(F533="","",EDATE(Tabla1[[#This Row],[Fecha Inicio grupo]],3))</f>
        <v/>
      </c>
      <c r="W533" s="29"/>
      <c r="X533" s="29"/>
      <c r="Y533" s="72"/>
      <c r="Z533" s="72"/>
      <c r="AA533" s="72"/>
      <c r="AB533" s="72"/>
      <c r="AC533" s="72"/>
      <c r="AD533" s="72"/>
      <c r="AE533" s="72"/>
      <c r="AF533" s="72"/>
      <c r="AG533" s="72"/>
      <c r="AH533" s="72"/>
      <c r="AI533" s="72"/>
      <c r="AJ533" s="72"/>
      <c r="AK533" s="72"/>
      <c r="AL533" s="72"/>
      <c r="AM533" s="72"/>
      <c r="AN533" s="72"/>
      <c r="AO533" s="139"/>
      <c r="AP533" s="236" t="str">
        <f>IF(F533="","",IFERROR(VLOOKUP(SUBSTITUTE(SUBSTITUTE(Tabla1[[#This Row],[Uso Sistemas]],"T","P"),"N","F"),Parámetros!$M$2:$N$17,2,0),"Completar hasta 3ra sem. para evaluar a Probacionista"))</f>
        <v/>
      </c>
      <c r="AQ533" s="39"/>
      <c r="AR533" s="39"/>
      <c r="AS533" s="39"/>
      <c r="AT533" s="28"/>
      <c r="AU533" s="55"/>
      <c r="AV533" s="55"/>
      <c r="AW533" s="55"/>
      <c r="AX533" s="238" t="str">
        <f>IF(V533="","",EOMONTH(EDATE(Tabla1[[#This Row],[Fecha Finalización]],2),0))</f>
        <v/>
      </c>
      <c r="AY533" s="39"/>
      <c r="AZ533" s="239" t="str">
        <f>IF(V533="","",EOMONTH(EDATE(Tabla1[[#This Row],[Fecha Finalización]],3),0))</f>
        <v/>
      </c>
      <c r="BA533" s="39"/>
      <c r="BB533" s="39"/>
      <c r="BC533" s="229"/>
      <c r="BD533" s="227" t="str">
        <f>IF(F533="","",Tabla1[[#This Row],[sem 01]]&amp;Tabla1[[#This Row],[sem 02]]&amp;Tabla1[[#This Row],[sem 03]])</f>
        <v/>
      </c>
      <c r="BE533" s="228" t="str">
        <f>IF(TRIM(F533)="","",$B$1&amp;"-"&amp;SUBSTITUTE(Tabla1[[#This Row],[Mes Inscrito]]," ","")&amp;"-"&amp;SUBSTITUTE(Tabla1[[#This Row],[Dia de clases Inscrito]]," ","")&amp;"-"&amp;SUBSTITUTE(Tabla1[[#This Row],[Horario Inscrito]]," ","")&amp;"-"&amp;Tabla1[[#This Row],[Fecha Inicio grupo]])</f>
        <v/>
      </c>
      <c r="BF533" s="241" t="str">
        <f>IF(F533="","",Tabla1[[#This Row],[Curso]])</f>
        <v/>
      </c>
      <c r="BG533" s="242" t="str">
        <f>+IF(TRIM(F533)="","",$B$1&amp;"-"&amp;TRIM(Tabla1[[#This Row],[Mes Inscrito]])&amp;"-"&amp;TRIM(Tabla1[[#This Row],[Dia de clases Inscrito]])&amp;"-"&amp;TRIM(Tabla1[[#This Row],[Horario Inscrito]])&amp;"-"&amp;TRIM(Tabla1[[#This Row],[Fecha Inicio grupo]])&amp;"-"&amp;TRIM(Tabla1[[#This Row],[Tipo Incrito]]))</f>
        <v/>
      </c>
      <c r="BH533" s="299" t="str">
        <f>IF(F533="","",OR(IFERROR(SEARCH("CG",Tabla1[[#This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3" s="300" t="str">
        <f>IF(F533&lt;&gt;"",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3" s="300" t="str">
        <f>IF(F533&lt;&gt;"",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3" s="300" t="str">
        <f>IF(Tabla1[[#This Row],[Fecha Inicio grupo]]="","",IFERROR(VLOOKUP(Tabla1[[#This Row],[Mes de Alta como miembro]],Parámetros!$AM$2:$AN$16,2,0),"01/01/1900"))</f>
        <v/>
      </c>
    </row>
    <row r="534" spans="1:63" ht="14.45">
      <c r="A534" s="68">
        <v>527</v>
      </c>
      <c r="B534" s="29"/>
      <c r="C534" s="34"/>
      <c r="D534" s="42"/>
      <c r="E534" s="64"/>
      <c r="F534" s="45"/>
      <c r="G534" s="45"/>
      <c r="H534" s="158"/>
      <c r="I534" s="42"/>
      <c r="J534" s="28"/>
      <c r="K534" s="69"/>
      <c r="L534" s="68"/>
      <c r="M534" s="46"/>
      <c r="N534" s="232" t="str">
        <f ca="1">IF(Tabla1[[#This Row],[Fecha de nac]]="","",IF(Tabla1[[#This Row],[Fecha Finalización]] &gt;=TODAY(), DATEDIF(Tabla1[[#This Row],[Fecha de nac]],TODAY(),"y"), ROUNDDOWN((Tabla1[[#This Row],[Fecha Finalización]] -Tabla1[[#This Row],[Fecha de nac]])/365,0)))</f>
        <v/>
      </c>
      <c r="O534" s="163"/>
      <c r="P534" s="34"/>
      <c r="Q534" s="67"/>
      <c r="R534" s="67"/>
      <c r="S534" s="67"/>
      <c r="T534" s="67"/>
      <c r="U534" s="234" t="str">
        <f>IF(F534="","",Tabla1[[#This Row],[Fecha Inicio grupo]]+3*7-7)</f>
        <v/>
      </c>
      <c r="V534" s="235" t="str">
        <f>IF(F534="","",EDATE(Tabla1[[#This Row],[Fecha Inicio grupo]],3))</f>
        <v/>
      </c>
      <c r="W534" s="29"/>
      <c r="X534" s="29"/>
      <c r="Y534" s="72"/>
      <c r="Z534" s="72"/>
      <c r="AA534" s="72"/>
      <c r="AB534" s="72"/>
      <c r="AC534" s="72"/>
      <c r="AD534" s="72"/>
      <c r="AE534" s="72"/>
      <c r="AF534" s="72"/>
      <c r="AG534" s="72"/>
      <c r="AH534" s="72"/>
      <c r="AI534" s="72"/>
      <c r="AJ534" s="72"/>
      <c r="AK534" s="72"/>
      <c r="AL534" s="72"/>
      <c r="AM534" s="72"/>
      <c r="AN534" s="72"/>
      <c r="AO534" s="139"/>
      <c r="AP534" s="236" t="str">
        <f>IF(F534="","",IFERROR(VLOOKUP(SUBSTITUTE(SUBSTITUTE(Tabla1[[#This Row],[Uso Sistemas]],"T","P"),"N","F"),Parámetros!$M$2:$N$17,2,0),"Completar hasta 3ra sem. para evaluar a Probacionista"))</f>
        <v/>
      </c>
      <c r="AQ534" s="39"/>
      <c r="AR534" s="39"/>
      <c r="AS534" s="39"/>
      <c r="AT534" s="28"/>
      <c r="AU534" s="55"/>
      <c r="AV534" s="55"/>
      <c r="AW534" s="55"/>
      <c r="AX534" s="238" t="str">
        <f>IF(V534="","",EOMONTH(EDATE(Tabla1[[#This Row],[Fecha Finalización]],2),0))</f>
        <v/>
      </c>
      <c r="AY534" s="39"/>
      <c r="AZ534" s="239" t="str">
        <f>IF(V534="","",EOMONTH(EDATE(Tabla1[[#This Row],[Fecha Finalización]],3),0))</f>
        <v/>
      </c>
      <c r="BA534" s="39"/>
      <c r="BB534" s="39"/>
      <c r="BC534" s="229"/>
      <c r="BD534" s="227" t="str">
        <f>IF(F534="","",Tabla1[[#This Row],[sem 01]]&amp;Tabla1[[#This Row],[sem 02]]&amp;Tabla1[[#This Row],[sem 03]])</f>
        <v/>
      </c>
      <c r="BE534" s="228" t="str">
        <f>IF(TRIM(F534)="","",$B$1&amp;"-"&amp;SUBSTITUTE(Tabla1[[#This Row],[Mes Inscrito]]," ","")&amp;"-"&amp;SUBSTITUTE(Tabla1[[#This Row],[Dia de clases Inscrito]]," ","")&amp;"-"&amp;SUBSTITUTE(Tabla1[[#This Row],[Horario Inscrito]]," ","")&amp;"-"&amp;Tabla1[[#This Row],[Fecha Inicio grupo]])</f>
        <v/>
      </c>
      <c r="BF534" s="241" t="str">
        <f>IF(F534="","",Tabla1[[#This Row],[Curso]])</f>
        <v/>
      </c>
      <c r="BG534" s="242" t="str">
        <f>+IF(TRIM(F534)="","",$B$1&amp;"-"&amp;TRIM(Tabla1[[#This Row],[Mes Inscrito]])&amp;"-"&amp;TRIM(Tabla1[[#This Row],[Dia de clases Inscrito]])&amp;"-"&amp;TRIM(Tabla1[[#This Row],[Horario Inscrito]])&amp;"-"&amp;TRIM(Tabla1[[#This Row],[Fecha Inicio grupo]])&amp;"-"&amp;TRIM(Tabla1[[#This Row],[Tipo Incrito]]))</f>
        <v/>
      </c>
      <c r="BH534" s="299" t="str">
        <f>IF(F534="","",OR(IFERROR(SEARCH("CG",Tabla1[[#This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4" s="300" t="str">
        <f>IF(F534&lt;&gt;"",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4" s="300" t="str">
        <f>IF(F534&lt;&gt;"",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4" s="300" t="str">
        <f>IF(Tabla1[[#This Row],[Fecha Inicio grupo]]="","",IFERROR(VLOOKUP(Tabla1[[#This Row],[Mes de Alta como miembro]],Parámetros!$AM$2:$AN$16,2,0),"01/01/1900"))</f>
        <v/>
      </c>
    </row>
    <row r="535" spans="1:63" ht="14.45">
      <c r="A535" s="68">
        <v>528</v>
      </c>
      <c r="B535" s="29"/>
      <c r="C535" s="34"/>
      <c r="D535" s="42"/>
      <c r="E535" s="64"/>
      <c r="F535" s="45"/>
      <c r="G535" s="45"/>
      <c r="H535" s="158"/>
      <c r="I535" s="42"/>
      <c r="J535" s="28"/>
      <c r="K535" s="69"/>
      <c r="L535" s="68"/>
      <c r="M535" s="46"/>
      <c r="N535" s="232" t="str">
        <f ca="1">IF(Tabla1[[#This Row],[Fecha de nac]]="","",IF(Tabla1[[#This Row],[Fecha Finalización]] &gt;=TODAY(), DATEDIF(Tabla1[[#This Row],[Fecha de nac]],TODAY(),"y"), ROUNDDOWN((Tabla1[[#This Row],[Fecha Finalización]] -Tabla1[[#This Row],[Fecha de nac]])/365,0)))</f>
        <v/>
      </c>
      <c r="O535" s="163"/>
      <c r="P535" s="34"/>
      <c r="Q535" s="67"/>
      <c r="R535" s="67"/>
      <c r="S535" s="67"/>
      <c r="T535" s="67"/>
      <c r="U535" s="234" t="str">
        <f>IF(F535="","",Tabla1[[#This Row],[Fecha Inicio grupo]]+3*7-7)</f>
        <v/>
      </c>
      <c r="V535" s="235" t="str">
        <f>IF(F535="","",EDATE(Tabla1[[#This Row],[Fecha Inicio grupo]],3))</f>
        <v/>
      </c>
      <c r="W535" s="29"/>
      <c r="X535" s="29"/>
      <c r="Y535" s="72"/>
      <c r="Z535" s="72"/>
      <c r="AA535" s="72"/>
      <c r="AB535" s="72"/>
      <c r="AC535" s="72"/>
      <c r="AD535" s="72"/>
      <c r="AE535" s="72"/>
      <c r="AF535" s="72"/>
      <c r="AG535" s="72"/>
      <c r="AH535" s="72"/>
      <c r="AI535" s="72"/>
      <c r="AJ535" s="72"/>
      <c r="AK535" s="72"/>
      <c r="AL535" s="72"/>
      <c r="AM535" s="72"/>
      <c r="AN535" s="72"/>
      <c r="AO535" s="139"/>
      <c r="AP535" s="236" t="str">
        <f>IF(F535="","",IFERROR(VLOOKUP(SUBSTITUTE(SUBSTITUTE(Tabla1[[#This Row],[Uso Sistemas]],"T","P"),"N","F"),Parámetros!$M$2:$N$17,2,0),"Completar hasta 3ra sem. para evaluar a Probacionista"))</f>
        <v/>
      </c>
      <c r="AQ535" s="39"/>
      <c r="AR535" s="39"/>
      <c r="AS535" s="39"/>
      <c r="AT535" s="28"/>
      <c r="AU535" s="55"/>
      <c r="AV535" s="55"/>
      <c r="AW535" s="55"/>
      <c r="AX535" s="238" t="str">
        <f>IF(V535="","",EOMONTH(EDATE(Tabla1[[#This Row],[Fecha Finalización]],2),0))</f>
        <v/>
      </c>
      <c r="AY535" s="39"/>
      <c r="AZ535" s="239" t="str">
        <f>IF(V535="","",EOMONTH(EDATE(Tabla1[[#This Row],[Fecha Finalización]],3),0))</f>
        <v/>
      </c>
      <c r="BA535" s="39"/>
      <c r="BB535" s="39"/>
      <c r="BC535" s="229"/>
      <c r="BD535" s="227" t="str">
        <f>IF(F535="","",Tabla1[[#This Row],[sem 01]]&amp;Tabla1[[#This Row],[sem 02]]&amp;Tabla1[[#This Row],[sem 03]])</f>
        <v/>
      </c>
      <c r="BE535" s="228" t="str">
        <f>IF(TRIM(F535)="","",$B$1&amp;"-"&amp;SUBSTITUTE(Tabla1[[#This Row],[Mes Inscrito]]," ","")&amp;"-"&amp;SUBSTITUTE(Tabla1[[#This Row],[Dia de clases Inscrito]]," ","")&amp;"-"&amp;SUBSTITUTE(Tabla1[[#This Row],[Horario Inscrito]]," ","")&amp;"-"&amp;Tabla1[[#This Row],[Fecha Inicio grupo]])</f>
        <v/>
      </c>
      <c r="BF535" s="241" t="str">
        <f>IF(F535="","",Tabla1[[#This Row],[Curso]])</f>
        <v/>
      </c>
      <c r="BG535" s="242" t="str">
        <f>+IF(TRIM(F535)="","",$B$1&amp;"-"&amp;TRIM(Tabla1[[#This Row],[Mes Inscrito]])&amp;"-"&amp;TRIM(Tabla1[[#This Row],[Dia de clases Inscrito]])&amp;"-"&amp;TRIM(Tabla1[[#This Row],[Horario Inscrito]])&amp;"-"&amp;TRIM(Tabla1[[#This Row],[Fecha Inicio grupo]])&amp;"-"&amp;TRIM(Tabla1[[#This Row],[Tipo Incrito]]))</f>
        <v/>
      </c>
      <c r="BH535" s="299" t="str">
        <f>IF(F535="","",OR(IFERROR(SEARCH("CG",Tabla1[[#This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5" s="300" t="str">
        <f>IF(F535&lt;&gt;"",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5" s="300" t="str">
        <f>IF(F535&lt;&gt;"",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5" s="300" t="str">
        <f>IF(Tabla1[[#This Row],[Fecha Inicio grupo]]="","",IFERROR(VLOOKUP(Tabla1[[#This Row],[Mes de Alta como miembro]],Parámetros!$AM$2:$AN$16,2,0),"01/01/1900"))</f>
        <v/>
      </c>
    </row>
    <row r="536" spans="1:63" ht="14.45">
      <c r="A536" s="68">
        <v>529</v>
      </c>
      <c r="B536" s="29"/>
      <c r="C536" s="34"/>
      <c r="D536" s="42"/>
      <c r="E536" s="64"/>
      <c r="F536" s="45"/>
      <c r="G536" s="45"/>
      <c r="H536" s="158"/>
      <c r="I536" s="42"/>
      <c r="J536" s="28"/>
      <c r="K536" s="69"/>
      <c r="L536" s="68"/>
      <c r="M536" s="46"/>
      <c r="N536" s="232" t="str">
        <f ca="1">IF(Tabla1[[#This Row],[Fecha de nac]]="","",IF(Tabla1[[#This Row],[Fecha Finalización]] &gt;=TODAY(), DATEDIF(Tabla1[[#This Row],[Fecha de nac]],TODAY(),"y"), ROUNDDOWN((Tabla1[[#This Row],[Fecha Finalización]] -Tabla1[[#This Row],[Fecha de nac]])/365,0)))</f>
        <v/>
      </c>
      <c r="O536" s="163"/>
      <c r="P536" s="34"/>
      <c r="Q536" s="67"/>
      <c r="R536" s="67"/>
      <c r="S536" s="67"/>
      <c r="T536" s="67"/>
      <c r="U536" s="234" t="str">
        <f>IF(F536="","",Tabla1[[#This Row],[Fecha Inicio grupo]]+3*7-7)</f>
        <v/>
      </c>
      <c r="V536" s="235" t="str">
        <f>IF(F536="","",EDATE(Tabla1[[#This Row],[Fecha Inicio grupo]],3))</f>
        <v/>
      </c>
      <c r="W536" s="29"/>
      <c r="X536" s="29"/>
      <c r="Y536" s="72"/>
      <c r="Z536" s="72"/>
      <c r="AA536" s="72"/>
      <c r="AB536" s="72"/>
      <c r="AC536" s="72"/>
      <c r="AD536" s="72"/>
      <c r="AE536" s="72"/>
      <c r="AF536" s="72"/>
      <c r="AG536" s="72"/>
      <c r="AH536" s="72"/>
      <c r="AI536" s="72"/>
      <c r="AJ536" s="72"/>
      <c r="AK536" s="72"/>
      <c r="AL536" s="72"/>
      <c r="AM536" s="72"/>
      <c r="AN536" s="72"/>
      <c r="AO536" s="139"/>
      <c r="AP536" s="236" t="str">
        <f>IF(F536="","",IFERROR(VLOOKUP(SUBSTITUTE(SUBSTITUTE(Tabla1[[#This Row],[Uso Sistemas]],"T","P"),"N","F"),Parámetros!$M$2:$N$17,2,0),"Completar hasta 3ra sem. para evaluar a Probacionista"))</f>
        <v/>
      </c>
      <c r="AQ536" s="39"/>
      <c r="AR536" s="39"/>
      <c r="AS536" s="39"/>
      <c r="AT536" s="28"/>
      <c r="AU536" s="55"/>
      <c r="AV536" s="55"/>
      <c r="AW536" s="55"/>
      <c r="AX536" s="238" t="str">
        <f>IF(V536="","",EOMONTH(EDATE(Tabla1[[#This Row],[Fecha Finalización]],2),0))</f>
        <v/>
      </c>
      <c r="AY536" s="39"/>
      <c r="AZ536" s="239" t="str">
        <f>IF(V536="","",EOMONTH(EDATE(Tabla1[[#This Row],[Fecha Finalización]],3),0))</f>
        <v/>
      </c>
      <c r="BA536" s="39"/>
      <c r="BB536" s="39"/>
      <c r="BC536" s="229"/>
      <c r="BD536" s="227" t="str">
        <f>IF(F536="","",Tabla1[[#This Row],[sem 01]]&amp;Tabla1[[#This Row],[sem 02]]&amp;Tabla1[[#This Row],[sem 03]])</f>
        <v/>
      </c>
      <c r="BE536" s="228" t="str">
        <f>IF(TRIM(F536)="","",$B$1&amp;"-"&amp;SUBSTITUTE(Tabla1[[#This Row],[Mes Inscrito]]," ","")&amp;"-"&amp;SUBSTITUTE(Tabla1[[#This Row],[Dia de clases Inscrito]]," ","")&amp;"-"&amp;SUBSTITUTE(Tabla1[[#This Row],[Horario Inscrito]]," ","")&amp;"-"&amp;Tabla1[[#This Row],[Fecha Inicio grupo]])</f>
        <v/>
      </c>
      <c r="BF536" s="241" t="str">
        <f>IF(F536="","",Tabla1[[#This Row],[Curso]])</f>
        <v/>
      </c>
      <c r="BG536" s="242" t="str">
        <f>+IF(TRIM(F536)="","",$B$1&amp;"-"&amp;TRIM(Tabla1[[#This Row],[Mes Inscrito]])&amp;"-"&amp;TRIM(Tabla1[[#This Row],[Dia de clases Inscrito]])&amp;"-"&amp;TRIM(Tabla1[[#This Row],[Horario Inscrito]])&amp;"-"&amp;TRIM(Tabla1[[#This Row],[Fecha Inicio grupo]])&amp;"-"&amp;TRIM(Tabla1[[#This Row],[Tipo Incrito]]))</f>
        <v/>
      </c>
      <c r="BH536" s="299" t="str">
        <f>IF(F536="","",OR(IFERROR(SEARCH("CG",Tabla1[[#This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6" s="300" t="str">
        <f>IF(F536&lt;&gt;"",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6" s="300" t="str">
        <f>IF(F536&lt;&gt;"",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6" s="300" t="str">
        <f>IF(Tabla1[[#This Row],[Fecha Inicio grupo]]="","",IFERROR(VLOOKUP(Tabla1[[#This Row],[Mes de Alta como miembro]],Parámetros!$AM$2:$AN$16,2,0),"01/01/1900"))</f>
        <v/>
      </c>
    </row>
    <row r="537" spans="1:63" ht="14.45">
      <c r="A537" s="68">
        <v>530</v>
      </c>
      <c r="B537" s="29"/>
      <c r="C537" s="34"/>
      <c r="D537" s="42"/>
      <c r="E537" s="64"/>
      <c r="F537" s="45"/>
      <c r="G537" s="45"/>
      <c r="H537" s="158"/>
      <c r="I537" s="42"/>
      <c r="J537" s="28"/>
      <c r="K537" s="69"/>
      <c r="L537" s="68"/>
      <c r="M537" s="46"/>
      <c r="N537" s="232" t="str">
        <f ca="1">IF(Tabla1[[#This Row],[Fecha de nac]]="","",IF(Tabla1[[#This Row],[Fecha Finalización]] &gt;=TODAY(), DATEDIF(Tabla1[[#This Row],[Fecha de nac]],TODAY(),"y"), ROUNDDOWN((Tabla1[[#This Row],[Fecha Finalización]] -Tabla1[[#This Row],[Fecha de nac]])/365,0)))</f>
        <v/>
      </c>
      <c r="O537" s="163"/>
      <c r="P537" s="34"/>
      <c r="Q537" s="67"/>
      <c r="R537" s="67"/>
      <c r="S537" s="67"/>
      <c r="T537" s="67"/>
      <c r="U537" s="234" t="str">
        <f>IF(F537="","",Tabla1[[#This Row],[Fecha Inicio grupo]]+3*7-7)</f>
        <v/>
      </c>
      <c r="V537" s="235" t="str">
        <f>IF(F537="","",EDATE(Tabla1[[#This Row],[Fecha Inicio grupo]],3))</f>
        <v/>
      </c>
      <c r="W537" s="29"/>
      <c r="X537" s="29"/>
      <c r="Y537" s="72"/>
      <c r="Z537" s="72"/>
      <c r="AA537" s="72"/>
      <c r="AB537" s="72"/>
      <c r="AC537" s="72"/>
      <c r="AD537" s="72"/>
      <c r="AE537" s="72"/>
      <c r="AF537" s="72"/>
      <c r="AG537" s="72"/>
      <c r="AH537" s="72"/>
      <c r="AI537" s="72"/>
      <c r="AJ537" s="72"/>
      <c r="AK537" s="72"/>
      <c r="AL537" s="72"/>
      <c r="AM537" s="72"/>
      <c r="AN537" s="72"/>
      <c r="AO537" s="139"/>
      <c r="AP537" s="236" t="str">
        <f>IF(F537="","",IFERROR(VLOOKUP(SUBSTITUTE(SUBSTITUTE(Tabla1[[#This Row],[Uso Sistemas]],"T","P"),"N","F"),Parámetros!$M$2:$N$17,2,0),"Completar hasta 3ra sem. para evaluar a Probacionista"))</f>
        <v/>
      </c>
      <c r="AQ537" s="39"/>
      <c r="AR537" s="39"/>
      <c r="AS537" s="39"/>
      <c r="AT537" s="28"/>
      <c r="AU537" s="55"/>
      <c r="AV537" s="55"/>
      <c r="AW537" s="55"/>
      <c r="AX537" s="238" t="str">
        <f>IF(V537="","",EOMONTH(EDATE(Tabla1[[#This Row],[Fecha Finalización]],2),0))</f>
        <v/>
      </c>
      <c r="AY537" s="39"/>
      <c r="AZ537" s="239" t="str">
        <f>IF(V537="","",EOMONTH(EDATE(Tabla1[[#This Row],[Fecha Finalización]],3),0))</f>
        <v/>
      </c>
      <c r="BA537" s="39"/>
      <c r="BB537" s="39"/>
      <c r="BC537" s="229"/>
      <c r="BD537" s="227" t="str">
        <f>IF(F537="","",Tabla1[[#This Row],[sem 01]]&amp;Tabla1[[#This Row],[sem 02]]&amp;Tabla1[[#This Row],[sem 03]])</f>
        <v/>
      </c>
      <c r="BE537" s="228" t="str">
        <f>IF(TRIM(F537)="","",$B$1&amp;"-"&amp;SUBSTITUTE(Tabla1[[#This Row],[Mes Inscrito]]," ","")&amp;"-"&amp;SUBSTITUTE(Tabla1[[#This Row],[Dia de clases Inscrito]]," ","")&amp;"-"&amp;SUBSTITUTE(Tabla1[[#This Row],[Horario Inscrito]]," ","")&amp;"-"&amp;Tabla1[[#This Row],[Fecha Inicio grupo]])</f>
        <v/>
      </c>
      <c r="BF537" s="241" t="str">
        <f>IF(F537="","",Tabla1[[#This Row],[Curso]])</f>
        <v/>
      </c>
      <c r="BG537" s="242" t="str">
        <f>+IF(TRIM(F537)="","",$B$1&amp;"-"&amp;TRIM(Tabla1[[#This Row],[Mes Inscrito]])&amp;"-"&amp;TRIM(Tabla1[[#This Row],[Dia de clases Inscrito]])&amp;"-"&amp;TRIM(Tabla1[[#This Row],[Horario Inscrito]])&amp;"-"&amp;TRIM(Tabla1[[#This Row],[Fecha Inicio grupo]])&amp;"-"&amp;TRIM(Tabla1[[#This Row],[Tipo Incrito]]))</f>
        <v/>
      </c>
      <c r="BH537" s="299" t="str">
        <f>IF(F537="","",OR(IFERROR(SEARCH("CG",Tabla1[[#This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7" s="300" t="str">
        <f>IF(F537&lt;&gt;"",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7" s="300" t="str">
        <f>IF(F537&lt;&gt;"",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7" s="300" t="str">
        <f>IF(Tabla1[[#This Row],[Fecha Inicio grupo]]="","",IFERROR(VLOOKUP(Tabla1[[#This Row],[Mes de Alta como miembro]],Parámetros!$AM$2:$AN$16,2,0),"01/01/1900"))</f>
        <v/>
      </c>
    </row>
    <row r="538" spans="1:63" ht="14.45">
      <c r="A538" s="68">
        <v>531</v>
      </c>
      <c r="B538" s="29"/>
      <c r="C538" s="34"/>
      <c r="D538" s="42"/>
      <c r="E538" s="64"/>
      <c r="F538" s="45"/>
      <c r="G538" s="45"/>
      <c r="H538" s="158"/>
      <c r="I538" s="42"/>
      <c r="J538" s="28"/>
      <c r="K538" s="69"/>
      <c r="L538" s="68"/>
      <c r="M538" s="46"/>
      <c r="N538" s="232" t="str">
        <f ca="1">IF(Tabla1[[#This Row],[Fecha de nac]]="","",IF(Tabla1[[#This Row],[Fecha Finalización]] &gt;=TODAY(), DATEDIF(Tabla1[[#This Row],[Fecha de nac]],TODAY(),"y"), ROUNDDOWN((Tabla1[[#This Row],[Fecha Finalización]] -Tabla1[[#This Row],[Fecha de nac]])/365,0)))</f>
        <v/>
      </c>
      <c r="O538" s="163"/>
      <c r="P538" s="34"/>
      <c r="Q538" s="67"/>
      <c r="R538" s="67"/>
      <c r="S538" s="67"/>
      <c r="T538" s="67"/>
      <c r="U538" s="234" t="str">
        <f>IF(F538="","",Tabla1[[#This Row],[Fecha Inicio grupo]]+3*7-7)</f>
        <v/>
      </c>
      <c r="V538" s="235" t="str">
        <f>IF(F538="","",EDATE(Tabla1[[#This Row],[Fecha Inicio grupo]],3))</f>
        <v/>
      </c>
      <c r="W538" s="29"/>
      <c r="X538" s="29"/>
      <c r="Y538" s="72"/>
      <c r="Z538" s="72"/>
      <c r="AA538" s="72"/>
      <c r="AB538" s="72"/>
      <c r="AC538" s="72"/>
      <c r="AD538" s="72"/>
      <c r="AE538" s="72"/>
      <c r="AF538" s="72"/>
      <c r="AG538" s="72"/>
      <c r="AH538" s="72"/>
      <c r="AI538" s="72"/>
      <c r="AJ538" s="72"/>
      <c r="AK538" s="72"/>
      <c r="AL538" s="72"/>
      <c r="AM538" s="72"/>
      <c r="AN538" s="72"/>
      <c r="AO538" s="139"/>
      <c r="AP538" s="236" t="str">
        <f>IF(F538="","",IFERROR(VLOOKUP(SUBSTITUTE(SUBSTITUTE(Tabla1[[#This Row],[Uso Sistemas]],"T","P"),"N","F"),Parámetros!$M$2:$N$17,2,0),"Completar hasta 3ra sem. para evaluar a Probacionista"))</f>
        <v/>
      </c>
      <c r="AQ538" s="39"/>
      <c r="AR538" s="39"/>
      <c r="AS538" s="39"/>
      <c r="AT538" s="28"/>
      <c r="AU538" s="55"/>
      <c r="AV538" s="55"/>
      <c r="AW538" s="55"/>
      <c r="AX538" s="238" t="str">
        <f>IF(V538="","",EOMONTH(EDATE(Tabla1[[#This Row],[Fecha Finalización]],2),0))</f>
        <v/>
      </c>
      <c r="AY538" s="39"/>
      <c r="AZ538" s="239" t="str">
        <f>IF(V538="","",EOMONTH(EDATE(Tabla1[[#This Row],[Fecha Finalización]],3),0))</f>
        <v/>
      </c>
      <c r="BA538" s="39"/>
      <c r="BB538" s="39"/>
      <c r="BC538" s="229"/>
      <c r="BD538" s="227" t="str">
        <f>IF(F538="","",Tabla1[[#This Row],[sem 01]]&amp;Tabla1[[#This Row],[sem 02]]&amp;Tabla1[[#This Row],[sem 03]])</f>
        <v/>
      </c>
      <c r="BE538" s="228" t="str">
        <f>IF(TRIM(F538)="","",$B$1&amp;"-"&amp;SUBSTITUTE(Tabla1[[#This Row],[Mes Inscrito]]," ","")&amp;"-"&amp;SUBSTITUTE(Tabla1[[#This Row],[Dia de clases Inscrito]]," ","")&amp;"-"&amp;SUBSTITUTE(Tabla1[[#This Row],[Horario Inscrito]]," ","")&amp;"-"&amp;Tabla1[[#This Row],[Fecha Inicio grupo]])</f>
        <v/>
      </c>
      <c r="BF538" s="241" t="str">
        <f>IF(F538="","",Tabla1[[#This Row],[Curso]])</f>
        <v/>
      </c>
      <c r="BG538" s="242" t="str">
        <f>+IF(TRIM(F538)="","",$B$1&amp;"-"&amp;TRIM(Tabla1[[#This Row],[Mes Inscrito]])&amp;"-"&amp;TRIM(Tabla1[[#This Row],[Dia de clases Inscrito]])&amp;"-"&amp;TRIM(Tabla1[[#This Row],[Horario Inscrito]])&amp;"-"&amp;TRIM(Tabla1[[#This Row],[Fecha Inicio grupo]])&amp;"-"&amp;TRIM(Tabla1[[#This Row],[Tipo Incrito]]))</f>
        <v/>
      </c>
      <c r="BH538" s="299" t="str">
        <f>IF(F538="","",OR(IFERROR(SEARCH("CG",Tabla1[[#This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8" s="300" t="str">
        <f>IF(F538&lt;&gt;"",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8" s="300" t="str">
        <f>IF(F538&lt;&gt;"",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8" s="300" t="str">
        <f>IF(Tabla1[[#This Row],[Fecha Inicio grupo]]="","",IFERROR(VLOOKUP(Tabla1[[#This Row],[Mes de Alta como miembro]],Parámetros!$AM$2:$AN$16,2,0),"01/01/1900"))</f>
        <v/>
      </c>
    </row>
    <row r="539" spans="1:63" ht="14.45">
      <c r="A539" s="68">
        <v>532</v>
      </c>
      <c r="B539" s="29"/>
      <c r="C539" s="34"/>
      <c r="D539" s="42"/>
      <c r="E539" s="64"/>
      <c r="F539" s="45"/>
      <c r="G539" s="45"/>
      <c r="H539" s="158"/>
      <c r="I539" s="42"/>
      <c r="J539" s="28"/>
      <c r="K539" s="69"/>
      <c r="L539" s="68"/>
      <c r="M539" s="46"/>
      <c r="N539" s="232" t="str">
        <f ca="1">IF(Tabla1[[#This Row],[Fecha de nac]]="","",IF(Tabla1[[#This Row],[Fecha Finalización]] &gt;=TODAY(), DATEDIF(Tabla1[[#This Row],[Fecha de nac]],TODAY(),"y"), ROUNDDOWN((Tabla1[[#This Row],[Fecha Finalización]] -Tabla1[[#This Row],[Fecha de nac]])/365,0)))</f>
        <v/>
      </c>
      <c r="O539" s="163"/>
      <c r="P539" s="34"/>
      <c r="Q539" s="67"/>
      <c r="R539" s="67"/>
      <c r="S539" s="67"/>
      <c r="T539" s="67"/>
      <c r="U539" s="234" t="str">
        <f>IF(F539="","",Tabla1[[#This Row],[Fecha Inicio grupo]]+3*7-7)</f>
        <v/>
      </c>
      <c r="V539" s="235" t="str">
        <f>IF(F539="","",EDATE(Tabla1[[#This Row],[Fecha Inicio grupo]],3))</f>
        <v/>
      </c>
      <c r="W539" s="29"/>
      <c r="X539" s="29"/>
      <c r="Y539" s="72"/>
      <c r="Z539" s="72"/>
      <c r="AA539" s="72"/>
      <c r="AB539" s="72"/>
      <c r="AC539" s="72"/>
      <c r="AD539" s="72"/>
      <c r="AE539" s="72"/>
      <c r="AF539" s="72"/>
      <c r="AG539" s="72"/>
      <c r="AH539" s="72"/>
      <c r="AI539" s="72"/>
      <c r="AJ539" s="72"/>
      <c r="AK539" s="72"/>
      <c r="AL539" s="72"/>
      <c r="AM539" s="72"/>
      <c r="AN539" s="72"/>
      <c r="AO539" s="139"/>
      <c r="AP539" s="236" t="str">
        <f>IF(F539="","",IFERROR(VLOOKUP(SUBSTITUTE(SUBSTITUTE(Tabla1[[#This Row],[Uso Sistemas]],"T","P"),"N","F"),Parámetros!$M$2:$N$17,2,0),"Completar hasta 3ra sem. para evaluar a Probacionista"))</f>
        <v/>
      </c>
      <c r="AQ539" s="39"/>
      <c r="AR539" s="39"/>
      <c r="AS539" s="39"/>
      <c r="AT539" s="28"/>
      <c r="AU539" s="55"/>
      <c r="AV539" s="55"/>
      <c r="AW539" s="55"/>
      <c r="AX539" s="238" t="str">
        <f>IF(V539="","",EOMONTH(EDATE(Tabla1[[#This Row],[Fecha Finalización]],2),0))</f>
        <v/>
      </c>
      <c r="AY539" s="39"/>
      <c r="AZ539" s="239" t="str">
        <f>IF(V539="","",EOMONTH(EDATE(Tabla1[[#This Row],[Fecha Finalización]],3),0))</f>
        <v/>
      </c>
      <c r="BA539" s="39"/>
      <c r="BB539" s="39"/>
      <c r="BC539" s="229"/>
      <c r="BD539" s="227" t="str">
        <f>IF(F539="","",Tabla1[[#This Row],[sem 01]]&amp;Tabla1[[#This Row],[sem 02]]&amp;Tabla1[[#This Row],[sem 03]])</f>
        <v/>
      </c>
      <c r="BE539" s="228" t="str">
        <f>IF(TRIM(F539)="","",$B$1&amp;"-"&amp;SUBSTITUTE(Tabla1[[#This Row],[Mes Inscrito]]," ","")&amp;"-"&amp;SUBSTITUTE(Tabla1[[#This Row],[Dia de clases Inscrito]]," ","")&amp;"-"&amp;SUBSTITUTE(Tabla1[[#This Row],[Horario Inscrito]]," ","")&amp;"-"&amp;Tabla1[[#This Row],[Fecha Inicio grupo]])</f>
        <v/>
      </c>
      <c r="BF539" s="241" t="str">
        <f>IF(F539="","",Tabla1[[#This Row],[Curso]])</f>
        <v/>
      </c>
      <c r="BG539" s="242" t="str">
        <f>+IF(TRIM(F539)="","",$B$1&amp;"-"&amp;TRIM(Tabla1[[#This Row],[Mes Inscrito]])&amp;"-"&amp;TRIM(Tabla1[[#This Row],[Dia de clases Inscrito]])&amp;"-"&amp;TRIM(Tabla1[[#This Row],[Horario Inscrito]])&amp;"-"&amp;TRIM(Tabla1[[#This Row],[Fecha Inicio grupo]])&amp;"-"&amp;TRIM(Tabla1[[#This Row],[Tipo Incrito]]))</f>
        <v/>
      </c>
      <c r="BH539" s="299" t="str">
        <f>IF(F539="","",OR(IFERROR(SEARCH("CG",Tabla1[[#This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9" s="300" t="str">
        <f>IF(F539&lt;&gt;"",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9" s="300" t="str">
        <f>IF(F539&lt;&gt;"",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9" s="300" t="str">
        <f>IF(Tabla1[[#This Row],[Fecha Inicio grupo]]="","",IFERROR(VLOOKUP(Tabla1[[#This Row],[Mes de Alta como miembro]],Parámetros!$AM$2:$AN$16,2,0),"01/01/1900"))</f>
        <v/>
      </c>
    </row>
    <row r="540" spans="1:63" ht="14.45">
      <c r="A540" s="68">
        <v>533</v>
      </c>
      <c r="B540" s="29"/>
      <c r="C540" s="34"/>
      <c r="D540" s="42"/>
      <c r="E540" s="64"/>
      <c r="F540" s="45"/>
      <c r="G540" s="45"/>
      <c r="H540" s="158"/>
      <c r="I540" s="42"/>
      <c r="J540" s="28"/>
      <c r="K540" s="69"/>
      <c r="L540" s="68"/>
      <c r="M540" s="46"/>
      <c r="N540" s="232" t="str">
        <f ca="1">IF(Tabla1[[#This Row],[Fecha de nac]]="","",IF(Tabla1[[#This Row],[Fecha Finalización]] &gt;=TODAY(), DATEDIF(Tabla1[[#This Row],[Fecha de nac]],TODAY(),"y"), ROUNDDOWN((Tabla1[[#This Row],[Fecha Finalización]] -Tabla1[[#This Row],[Fecha de nac]])/365,0)))</f>
        <v/>
      </c>
      <c r="O540" s="163"/>
      <c r="P540" s="34"/>
      <c r="Q540" s="67"/>
      <c r="R540" s="67"/>
      <c r="S540" s="67"/>
      <c r="T540" s="67"/>
      <c r="U540" s="234" t="str">
        <f>IF(F540="","",Tabla1[[#This Row],[Fecha Inicio grupo]]+3*7-7)</f>
        <v/>
      </c>
      <c r="V540" s="235" t="str">
        <f>IF(F540="","",EDATE(Tabla1[[#This Row],[Fecha Inicio grupo]],3))</f>
        <v/>
      </c>
      <c r="W540" s="29"/>
      <c r="X540" s="29"/>
      <c r="Y540" s="72"/>
      <c r="Z540" s="72"/>
      <c r="AA540" s="72"/>
      <c r="AB540" s="72"/>
      <c r="AC540" s="72"/>
      <c r="AD540" s="72"/>
      <c r="AE540" s="72"/>
      <c r="AF540" s="72"/>
      <c r="AG540" s="72"/>
      <c r="AH540" s="72"/>
      <c r="AI540" s="72"/>
      <c r="AJ540" s="72"/>
      <c r="AK540" s="72"/>
      <c r="AL540" s="72"/>
      <c r="AM540" s="72"/>
      <c r="AN540" s="72"/>
      <c r="AO540" s="139"/>
      <c r="AP540" s="236" t="str">
        <f>IF(F540="","",IFERROR(VLOOKUP(SUBSTITUTE(SUBSTITUTE(Tabla1[[#This Row],[Uso Sistemas]],"T","P"),"N","F"),Parámetros!$M$2:$N$17,2,0),"Completar hasta 3ra sem. para evaluar a Probacionista"))</f>
        <v/>
      </c>
      <c r="AQ540" s="39"/>
      <c r="AR540" s="39"/>
      <c r="AS540" s="39"/>
      <c r="AT540" s="28"/>
      <c r="AU540" s="55"/>
      <c r="AV540" s="55"/>
      <c r="AW540" s="55"/>
      <c r="AX540" s="238" t="str">
        <f>IF(V540="","",EOMONTH(EDATE(Tabla1[[#This Row],[Fecha Finalización]],2),0))</f>
        <v/>
      </c>
      <c r="AY540" s="39"/>
      <c r="AZ540" s="239" t="str">
        <f>IF(V540="","",EOMONTH(EDATE(Tabla1[[#This Row],[Fecha Finalización]],3),0))</f>
        <v/>
      </c>
      <c r="BA540" s="39"/>
      <c r="BB540" s="39"/>
      <c r="BC540" s="229"/>
      <c r="BD540" s="227" t="str">
        <f>IF(F540="","",Tabla1[[#This Row],[sem 01]]&amp;Tabla1[[#This Row],[sem 02]]&amp;Tabla1[[#This Row],[sem 03]])</f>
        <v/>
      </c>
      <c r="BE540" s="228" t="str">
        <f>IF(TRIM(F540)="","",$B$1&amp;"-"&amp;SUBSTITUTE(Tabla1[[#This Row],[Mes Inscrito]]," ","")&amp;"-"&amp;SUBSTITUTE(Tabla1[[#This Row],[Dia de clases Inscrito]]," ","")&amp;"-"&amp;SUBSTITUTE(Tabla1[[#This Row],[Horario Inscrito]]," ","")&amp;"-"&amp;Tabla1[[#This Row],[Fecha Inicio grupo]])</f>
        <v/>
      </c>
      <c r="BF540" s="241" t="str">
        <f>IF(F540="","",Tabla1[[#This Row],[Curso]])</f>
        <v/>
      </c>
      <c r="BG540" s="242" t="str">
        <f>+IF(TRIM(F540)="","",$B$1&amp;"-"&amp;TRIM(Tabla1[[#This Row],[Mes Inscrito]])&amp;"-"&amp;TRIM(Tabla1[[#This Row],[Dia de clases Inscrito]])&amp;"-"&amp;TRIM(Tabla1[[#This Row],[Horario Inscrito]])&amp;"-"&amp;TRIM(Tabla1[[#This Row],[Fecha Inicio grupo]])&amp;"-"&amp;TRIM(Tabla1[[#This Row],[Tipo Incrito]]))</f>
        <v/>
      </c>
      <c r="BH540" s="299" t="str">
        <f>IF(F540="","",OR(IFERROR(SEARCH("CG",Tabla1[[#This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0" s="300" t="str">
        <f>IF(F540&lt;&gt;"",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0" s="300" t="str">
        <f>IF(F540&lt;&gt;"",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0" s="300" t="str">
        <f>IF(Tabla1[[#This Row],[Fecha Inicio grupo]]="","",IFERROR(VLOOKUP(Tabla1[[#This Row],[Mes de Alta como miembro]],Parámetros!$AM$2:$AN$16,2,0),"01/01/1900"))</f>
        <v/>
      </c>
    </row>
    <row r="541" spans="1:63" ht="14.45">
      <c r="A541" s="68">
        <v>534</v>
      </c>
      <c r="B541" s="29"/>
      <c r="C541" s="34"/>
      <c r="D541" s="42"/>
      <c r="E541" s="64"/>
      <c r="F541" s="45"/>
      <c r="G541" s="45"/>
      <c r="H541" s="158"/>
      <c r="I541" s="42"/>
      <c r="J541" s="28"/>
      <c r="K541" s="69"/>
      <c r="L541" s="68"/>
      <c r="M541" s="46"/>
      <c r="N541" s="232" t="str">
        <f ca="1">IF(Tabla1[[#This Row],[Fecha de nac]]="","",IF(Tabla1[[#This Row],[Fecha Finalización]] &gt;=TODAY(), DATEDIF(Tabla1[[#This Row],[Fecha de nac]],TODAY(),"y"), ROUNDDOWN((Tabla1[[#This Row],[Fecha Finalización]] -Tabla1[[#This Row],[Fecha de nac]])/365,0)))</f>
        <v/>
      </c>
      <c r="O541" s="163"/>
      <c r="P541" s="34"/>
      <c r="Q541" s="67"/>
      <c r="R541" s="67"/>
      <c r="S541" s="67"/>
      <c r="T541" s="67"/>
      <c r="U541" s="234" t="str">
        <f>IF(F541="","",Tabla1[[#This Row],[Fecha Inicio grupo]]+3*7-7)</f>
        <v/>
      </c>
      <c r="V541" s="235" t="str">
        <f>IF(F541="","",EDATE(Tabla1[[#This Row],[Fecha Inicio grupo]],3))</f>
        <v/>
      </c>
      <c r="W541" s="29"/>
      <c r="X541" s="29"/>
      <c r="Y541" s="72"/>
      <c r="Z541" s="72"/>
      <c r="AA541" s="72"/>
      <c r="AB541" s="72"/>
      <c r="AC541" s="72"/>
      <c r="AD541" s="72"/>
      <c r="AE541" s="72"/>
      <c r="AF541" s="72"/>
      <c r="AG541" s="72"/>
      <c r="AH541" s="72"/>
      <c r="AI541" s="72"/>
      <c r="AJ541" s="72"/>
      <c r="AK541" s="72"/>
      <c r="AL541" s="72"/>
      <c r="AM541" s="72"/>
      <c r="AN541" s="72"/>
      <c r="AO541" s="139"/>
      <c r="AP541" s="236" t="str">
        <f>IF(F541="","",IFERROR(VLOOKUP(SUBSTITUTE(SUBSTITUTE(Tabla1[[#This Row],[Uso Sistemas]],"T","P"),"N","F"),Parámetros!$M$2:$N$17,2,0),"Completar hasta 3ra sem. para evaluar a Probacionista"))</f>
        <v/>
      </c>
      <c r="AQ541" s="39"/>
      <c r="AR541" s="39"/>
      <c r="AS541" s="39"/>
      <c r="AT541" s="28"/>
      <c r="AU541" s="55"/>
      <c r="AV541" s="55"/>
      <c r="AW541" s="55"/>
      <c r="AX541" s="238" t="str">
        <f>IF(V541="","",EOMONTH(EDATE(Tabla1[[#This Row],[Fecha Finalización]],2),0))</f>
        <v/>
      </c>
      <c r="AY541" s="39"/>
      <c r="AZ541" s="239" t="str">
        <f>IF(V541="","",EOMONTH(EDATE(Tabla1[[#This Row],[Fecha Finalización]],3),0))</f>
        <v/>
      </c>
      <c r="BA541" s="39"/>
      <c r="BB541" s="39"/>
      <c r="BC541" s="229"/>
      <c r="BD541" s="227" t="str">
        <f>IF(F541="","",Tabla1[[#This Row],[sem 01]]&amp;Tabla1[[#This Row],[sem 02]]&amp;Tabla1[[#This Row],[sem 03]])</f>
        <v/>
      </c>
      <c r="BE541" s="228" t="str">
        <f>IF(TRIM(F541)="","",$B$1&amp;"-"&amp;SUBSTITUTE(Tabla1[[#This Row],[Mes Inscrito]]," ","")&amp;"-"&amp;SUBSTITUTE(Tabla1[[#This Row],[Dia de clases Inscrito]]," ","")&amp;"-"&amp;SUBSTITUTE(Tabla1[[#This Row],[Horario Inscrito]]," ","")&amp;"-"&amp;Tabla1[[#This Row],[Fecha Inicio grupo]])</f>
        <v/>
      </c>
      <c r="BF541" s="241" t="str">
        <f>IF(F541="","",Tabla1[[#This Row],[Curso]])</f>
        <v/>
      </c>
      <c r="BG541" s="242" t="str">
        <f>+IF(TRIM(F541)="","",$B$1&amp;"-"&amp;TRIM(Tabla1[[#This Row],[Mes Inscrito]])&amp;"-"&amp;TRIM(Tabla1[[#This Row],[Dia de clases Inscrito]])&amp;"-"&amp;TRIM(Tabla1[[#This Row],[Horario Inscrito]])&amp;"-"&amp;TRIM(Tabla1[[#This Row],[Fecha Inicio grupo]])&amp;"-"&amp;TRIM(Tabla1[[#This Row],[Tipo Incrito]]))</f>
        <v/>
      </c>
      <c r="BH541" s="299" t="str">
        <f>IF(F541="","",OR(IFERROR(SEARCH("CG",Tabla1[[#This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1" s="300" t="str">
        <f>IF(F541&lt;&gt;"",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1" s="300" t="str">
        <f>IF(F541&lt;&gt;"",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1" s="300" t="str">
        <f>IF(Tabla1[[#This Row],[Fecha Inicio grupo]]="","",IFERROR(VLOOKUP(Tabla1[[#This Row],[Mes de Alta como miembro]],Parámetros!$AM$2:$AN$16,2,0),"01/01/1900"))</f>
        <v/>
      </c>
    </row>
    <row r="542" spans="1:63" ht="14.45">
      <c r="A542" s="68">
        <v>535</v>
      </c>
      <c r="B542" s="29"/>
      <c r="C542" s="34"/>
      <c r="D542" s="42"/>
      <c r="E542" s="64"/>
      <c r="F542" s="45"/>
      <c r="G542" s="45"/>
      <c r="H542" s="158"/>
      <c r="I542" s="42"/>
      <c r="J542" s="28"/>
      <c r="K542" s="69"/>
      <c r="L542" s="68"/>
      <c r="M542" s="46"/>
      <c r="N542" s="232" t="str">
        <f ca="1">IF(Tabla1[[#This Row],[Fecha de nac]]="","",IF(Tabla1[[#This Row],[Fecha Finalización]] &gt;=TODAY(), DATEDIF(Tabla1[[#This Row],[Fecha de nac]],TODAY(),"y"), ROUNDDOWN((Tabla1[[#This Row],[Fecha Finalización]] -Tabla1[[#This Row],[Fecha de nac]])/365,0)))</f>
        <v/>
      </c>
      <c r="O542" s="163"/>
      <c r="P542" s="34"/>
      <c r="Q542" s="67"/>
      <c r="R542" s="67"/>
      <c r="S542" s="67"/>
      <c r="T542" s="67"/>
      <c r="U542" s="234" t="str">
        <f>IF(F542="","",Tabla1[[#This Row],[Fecha Inicio grupo]]+3*7-7)</f>
        <v/>
      </c>
      <c r="V542" s="235" t="str">
        <f>IF(F542="","",EDATE(Tabla1[[#This Row],[Fecha Inicio grupo]],3))</f>
        <v/>
      </c>
      <c r="W542" s="29"/>
      <c r="X542" s="29"/>
      <c r="Y542" s="72"/>
      <c r="Z542" s="72"/>
      <c r="AA542" s="72"/>
      <c r="AB542" s="72"/>
      <c r="AC542" s="72"/>
      <c r="AD542" s="72"/>
      <c r="AE542" s="72"/>
      <c r="AF542" s="72"/>
      <c r="AG542" s="72"/>
      <c r="AH542" s="72"/>
      <c r="AI542" s="72"/>
      <c r="AJ542" s="72"/>
      <c r="AK542" s="72"/>
      <c r="AL542" s="72"/>
      <c r="AM542" s="72"/>
      <c r="AN542" s="72"/>
      <c r="AO542" s="139"/>
      <c r="AP542" s="236" t="str">
        <f>IF(F542="","",IFERROR(VLOOKUP(SUBSTITUTE(SUBSTITUTE(Tabla1[[#This Row],[Uso Sistemas]],"T","P"),"N","F"),Parámetros!$M$2:$N$17,2,0),"Completar hasta 3ra sem. para evaluar a Probacionista"))</f>
        <v/>
      </c>
      <c r="AQ542" s="39"/>
      <c r="AR542" s="39"/>
      <c r="AS542" s="39"/>
      <c r="AT542" s="28"/>
      <c r="AU542" s="55"/>
      <c r="AV542" s="55"/>
      <c r="AW542" s="55"/>
      <c r="AX542" s="238" t="str">
        <f>IF(V542="","",EOMONTH(EDATE(Tabla1[[#This Row],[Fecha Finalización]],2),0))</f>
        <v/>
      </c>
      <c r="AY542" s="39"/>
      <c r="AZ542" s="239" t="str">
        <f>IF(V542="","",EOMONTH(EDATE(Tabla1[[#This Row],[Fecha Finalización]],3),0))</f>
        <v/>
      </c>
      <c r="BA542" s="39"/>
      <c r="BB542" s="39"/>
      <c r="BC542" s="229"/>
      <c r="BD542" s="227" t="str">
        <f>IF(F542="","",Tabla1[[#This Row],[sem 01]]&amp;Tabla1[[#This Row],[sem 02]]&amp;Tabla1[[#This Row],[sem 03]])</f>
        <v/>
      </c>
      <c r="BE542" s="228" t="str">
        <f>IF(TRIM(F542)="","",$B$1&amp;"-"&amp;SUBSTITUTE(Tabla1[[#This Row],[Mes Inscrito]]," ","")&amp;"-"&amp;SUBSTITUTE(Tabla1[[#This Row],[Dia de clases Inscrito]]," ","")&amp;"-"&amp;SUBSTITUTE(Tabla1[[#This Row],[Horario Inscrito]]," ","")&amp;"-"&amp;Tabla1[[#This Row],[Fecha Inicio grupo]])</f>
        <v/>
      </c>
      <c r="BF542" s="241" t="str">
        <f>IF(F542="","",Tabla1[[#This Row],[Curso]])</f>
        <v/>
      </c>
      <c r="BG542" s="242" t="str">
        <f>+IF(TRIM(F542)="","",$B$1&amp;"-"&amp;TRIM(Tabla1[[#This Row],[Mes Inscrito]])&amp;"-"&amp;TRIM(Tabla1[[#This Row],[Dia de clases Inscrito]])&amp;"-"&amp;TRIM(Tabla1[[#This Row],[Horario Inscrito]])&amp;"-"&amp;TRIM(Tabla1[[#This Row],[Fecha Inicio grupo]])&amp;"-"&amp;TRIM(Tabla1[[#This Row],[Tipo Incrito]]))</f>
        <v/>
      </c>
      <c r="BH542" s="299" t="str">
        <f>IF(F542="","",OR(IFERROR(SEARCH("CG",Tabla1[[#This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2" s="300" t="str">
        <f>IF(F542&lt;&gt;"",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2" s="300" t="str">
        <f>IF(F542&lt;&gt;"",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2" s="300" t="str">
        <f>IF(Tabla1[[#This Row],[Fecha Inicio grupo]]="","",IFERROR(VLOOKUP(Tabla1[[#This Row],[Mes de Alta como miembro]],Parámetros!$AM$2:$AN$16,2,0),"01/01/1900"))</f>
        <v/>
      </c>
    </row>
    <row r="543" spans="1:63" ht="14.45">
      <c r="A543" s="68">
        <v>536</v>
      </c>
      <c r="B543" s="29"/>
      <c r="C543" s="34"/>
      <c r="D543" s="42"/>
      <c r="E543" s="64"/>
      <c r="F543" s="45"/>
      <c r="G543" s="45"/>
      <c r="H543" s="158"/>
      <c r="I543" s="42"/>
      <c r="J543" s="28"/>
      <c r="K543" s="69"/>
      <c r="L543" s="68"/>
      <c r="M543" s="46"/>
      <c r="N543" s="232" t="str">
        <f ca="1">IF(Tabla1[[#This Row],[Fecha de nac]]="","",IF(Tabla1[[#This Row],[Fecha Finalización]] &gt;=TODAY(), DATEDIF(Tabla1[[#This Row],[Fecha de nac]],TODAY(),"y"), ROUNDDOWN((Tabla1[[#This Row],[Fecha Finalización]] -Tabla1[[#This Row],[Fecha de nac]])/365,0)))</f>
        <v/>
      </c>
      <c r="O543" s="163"/>
      <c r="P543" s="34"/>
      <c r="Q543" s="67"/>
      <c r="R543" s="67"/>
      <c r="S543" s="67"/>
      <c r="T543" s="67"/>
      <c r="U543" s="234" t="str">
        <f>IF(F543="","",Tabla1[[#This Row],[Fecha Inicio grupo]]+3*7-7)</f>
        <v/>
      </c>
      <c r="V543" s="235" t="str">
        <f>IF(F543="","",EDATE(Tabla1[[#This Row],[Fecha Inicio grupo]],3))</f>
        <v/>
      </c>
      <c r="W543" s="29"/>
      <c r="X543" s="29"/>
      <c r="Y543" s="72"/>
      <c r="Z543" s="72"/>
      <c r="AA543" s="72"/>
      <c r="AB543" s="72"/>
      <c r="AC543" s="72"/>
      <c r="AD543" s="72"/>
      <c r="AE543" s="72"/>
      <c r="AF543" s="72"/>
      <c r="AG543" s="72"/>
      <c r="AH543" s="72"/>
      <c r="AI543" s="72"/>
      <c r="AJ543" s="72"/>
      <c r="AK543" s="72"/>
      <c r="AL543" s="72"/>
      <c r="AM543" s="72"/>
      <c r="AN543" s="72"/>
      <c r="AO543" s="139"/>
      <c r="AP543" s="236" t="str">
        <f>IF(F543="","",IFERROR(VLOOKUP(SUBSTITUTE(SUBSTITUTE(Tabla1[[#This Row],[Uso Sistemas]],"T","P"),"N","F"),Parámetros!$M$2:$N$17,2,0),"Completar hasta 3ra sem. para evaluar a Probacionista"))</f>
        <v/>
      </c>
      <c r="AQ543" s="39"/>
      <c r="AR543" s="39"/>
      <c r="AS543" s="39"/>
      <c r="AT543" s="28"/>
      <c r="AU543" s="55"/>
      <c r="AV543" s="55"/>
      <c r="AW543" s="55"/>
      <c r="AX543" s="238" t="str">
        <f>IF(V543="","",EOMONTH(EDATE(Tabla1[[#This Row],[Fecha Finalización]],2),0))</f>
        <v/>
      </c>
      <c r="AY543" s="39"/>
      <c r="AZ543" s="239" t="str">
        <f>IF(V543="","",EOMONTH(EDATE(Tabla1[[#This Row],[Fecha Finalización]],3),0))</f>
        <v/>
      </c>
      <c r="BA543" s="39"/>
      <c r="BB543" s="39"/>
      <c r="BC543" s="229"/>
      <c r="BD543" s="227" t="str">
        <f>IF(F543="","",Tabla1[[#This Row],[sem 01]]&amp;Tabla1[[#This Row],[sem 02]]&amp;Tabla1[[#This Row],[sem 03]])</f>
        <v/>
      </c>
      <c r="BE543" s="228" t="str">
        <f>IF(TRIM(F543)="","",$B$1&amp;"-"&amp;SUBSTITUTE(Tabla1[[#This Row],[Mes Inscrito]]," ","")&amp;"-"&amp;SUBSTITUTE(Tabla1[[#This Row],[Dia de clases Inscrito]]," ","")&amp;"-"&amp;SUBSTITUTE(Tabla1[[#This Row],[Horario Inscrito]]," ","")&amp;"-"&amp;Tabla1[[#This Row],[Fecha Inicio grupo]])</f>
        <v/>
      </c>
      <c r="BF543" s="241" t="str">
        <f>IF(F543="","",Tabla1[[#This Row],[Curso]])</f>
        <v/>
      </c>
      <c r="BG543" s="242" t="str">
        <f>+IF(TRIM(F543)="","",$B$1&amp;"-"&amp;TRIM(Tabla1[[#This Row],[Mes Inscrito]])&amp;"-"&amp;TRIM(Tabla1[[#This Row],[Dia de clases Inscrito]])&amp;"-"&amp;TRIM(Tabla1[[#This Row],[Horario Inscrito]])&amp;"-"&amp;TRIM(Tabla1[[#This Row],[Fecha Inicio grupo]])&amp;"-"&amp;TRIM(Tabla1[[#This Row],[Tipo Incrito]]))</f>
        <v/>
      </c>
      <c r="BH543" s="299" t="str">
        <f>IF(F543="","",OR(IFERROR(SEARCH("CG",Tabla1[[#This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3" s="300" t="str">
        <f>IF(F543&lt;&gt;"",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3" s="300" t="str">
        <f>IF(F543&lt;&gt;"",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3" s="300" t="str">
        <f>IF(Tabla1[[#This Row],[Fecha Inicio grupo]]="","",IFERROR(VLOOKUP(Tabla1[[#This Row],[Mes de Alta como miembro]],Parámetros!$AM$2:$AN$16,2,0),"01/01/1900"))</f>
        <v/>
      </c>
    </row>
    <row r="544" spans="1:63" ht="14.45">
      <c r="A544" s="68">
        <v>537</v>
      </c>
      <c r="B544" s="29"/>
      <c r="C544" s="34"/>
      <c r="D544" s="42"/>
      <c r="E544" s="64"/>
      <c r="F544" s="45"/>
      <c r="G544" s="45"/>
      <c r="H544" s="158"/>
      <c r="I544" s="42"/>
      <c r="J544" s="28"/>
      <c r="K544" s="69"/>
      <c r="L544" s="68"/>
      <c r="M544" s="46"/>
      <c r="N544" s="232" t="str">
        <f ca="1">IF(Tabla1[[#This Row],[Fecha de nac]]="","",IF(Tabla1[[#This Row],[Fecha Finalización]] &gt;=TODAY(), DATEDIF(Tabla1[[#This Row],[Fecha de nac]],TODAY(),"y"), ROUNDDOWN((Tabla1[[#This Row],[Fecha Finalización]] -Tabla1[[#This Row],[Fecha de nac]])/365,0)))</f>
        <v/>
      </c>
      <c r="O544" s="163"/>
      <c r="P544" s="34"/>
      <c r="Q544" s="67"/>
      <c r="R544" s="67"/>
      <c r="S544" s="67"/>
      <c r="T544" s="67"/>
      <c r="U544" s="234" t="str">
        <f>IF(F544="","",Tabla1[[#This Row],[Fecha Inicio grupo]]+3*7-7)</f>
        <v/>
      </c>
      <c r="V544" s="235" t="str">
        <f>IF(F544="","",EDATE(Tabla1[[#This Row],[Fecha Inicio grupo]],3))</f>
        <v/>
      </c>
      <c r="W544" s="29"/>
      <c r="X544" s="29"/>
      <c r="Y544" s="72"/>
      <c r="Z544" s="72"/>
      <c r="AA544" s="72"/>
      <c r="AB544" s="72"/>
      <c r="AC544" s="72"/>
      <c r="AD544" s="72"/>
      <c r="AE544" s="72"/>
      <c r="AF544" s="72"/>
      <c r="AG544" s="72"/>
      <c r="AH544" s="72"/>
      <c r="AI544" s="72"/>
      <c r="AJ544" s="72"/>
      <c r="AK544" s="72"/>
      <c r="AL544" s="72"/>
      <c r="AM544" s="72"/>
      <c r="AN544" s="72"/>
      <c r="AO544" s="139"/>
      <c r="AP544" s="236" t="str">
        <f>IF(F544="","",IFERROR(VLOOKUP(SUBSTITUTE(SUBSTITUTE(Tabla1[[#This Row],[Uso Sistemas]],"T","P"),"N","F"),Parámetros!$M$2:$N$17,2,0),"Completar hasta 3ra sem. para evaluar a Probacionista"))</f>
        <v/>
      </c>
      <c r="AQ544" s="39"/>
      <c r="AR544" s="39"/>
      <c r="AS544" s="39"/>
      <c r="AT544" s="28"/>
      <c r="AU544" s="55"/>
      <c r="AV544" s="55"/>
      <c r="AW544" s="55"/>
      <c r="AX544" s="238" t="str">
        <f>IF(V544="","",EOMONTH(EDATE(Tabla1[[#This Row],[Fecha Finalización]],2),0))</f>
        <v/>
      </c>
      <c r="AY544" s="39"/>
      <c r="AZ544" s="239" t="str">
        <f>IF(V544="","",EOMONTH(EDATE(Tabla1[[#This Row],[Fecha Finalización]],3),0))</f>
        <v/>
      </c>
      <c r="BA544" s="39"/>
      <c r="BB544" s="39"/>
      <c r="BC544" s="229"/>
      <c r="BD544" s="227" t="str">
        <f>IF(F544="","",Tabla1[[#This Row],[sem 01]]&amp;Tabla1[[#This Row],[sem 02]]&amp;Tabla1[[#This Row],[sem 03]])</f>
        <v/>
      </c>
      <c r="BE544" s="228" t="str">
        <f>IF(TRIM(F544)="","",$B$1&amp;"-"&amp;SUBSTITUTE(Tabla1[[#This Row],[Mes Inscrito]]," ","")&amp;"-"&amp;SUBSTITUTE(Tabla1[[#This Row],[Dia de clases Inscrito]]," ","")&amp;"-"&amp;SUBSTITUTE(Tabla1[[#This Row],[Horario Inscrito]]," ","")&amp;"-"&amp;Tabla1[[#This Row],[Fecha Inicio grupo]])</f>
        <v/>
      </c>
      <c r="BF544" s="241" t="str">
        <f>IF(F544="","",Tabla1[[#This Row],[Curso]])</f>
        <v/>
      </c>
      <c r="BG544" s="242" t="str">
        <f>+IF(TRIM(F544)="","",$B$1&amp;"-"&amp;TRIM(Tabla1[[#This Row],[Mes Inscrito]])&amp;"-"&amp;TRIM(Tabla1[[#This Row],[Dia de clases Inscrito]])&amp;"-"&amp;TRIM(Tabla1[[#This Row],[Horario Inscrito]])&amp;"-"&amp;TRIM(Tabla1[[#This Row],[Fecha Inicio grupo]])&amp;"-"&amp;TRIM(Tabla1[[#This Row],[Tipo Incrito]]))</f>
        <v/>
      </c>
      <c r="BH544" s="299" t="str">
        <f>IF(F544="","",OR(IFERROR(SEARCH("CG",Tabla1[[#This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4" s="300" t="str">
        <f>IF(F544&lt;&gt;"",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4" s="300" t="str">
        <f>IF(F544&lt;&gt;"",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4" s="300" t="str">
        <f>IF(Tabla1[[#This Row],[Fecha Inicio grupo]]="","",IFERROR(VLOOKUP(Tabla1[[#This Row],[Mes de Alta como miembro]],Parámetros!$AM$2:$AN$16,2,0),"01/01/1900"))</f>
        <v/>
      </c>
    </row>
    <row r="545" spans="1:63" ht="14.45">
      <c r="A545" s="68">
        <v>538</v>
      </c>
      <c r="B545" s="29"/>
      <c r="C545" s="34"/>
      <c r="D545" s="42"/>
      <c r="E545" s="64"/>
      <c r="F545" s="45"/>
      <c r="G545" s="45"/>
      <c r="H545" s="158"/>
      <c r="I545" s="42"/>
      <c r="J545" s="28"/>
      <c r="K545" s="69"/>
      <c r="L545" s="68"/>
      <c r="M545" s="46"/>
      <c r="N545" s="232" t="str">
        <f ca="1">IF(Tabla1[[#This Row],[Fecha de nac]]="","",IF(Tabla1[[#This Row],[Fecha Finalización]] &gt;=TODAY(), DATEDIF(Tabla1[[#This Row],[Fecha de nac]],TODAY(),"y"), ROUNDDOWN((Tabla1[[#This Row],[Fecha Finalización]] -Tabla1[[#This Row],[Fecha de nac]])/365,0)))</f>
        <v/>
      </c>
      <c r="O545" s="163"/>
      <c r="P545" s="34"/>
      <c r="Q545" s="67"/>
      <c r="R545" s="67"/>
      <c r="S545" s="67"/>
      <c r="T545" s="67"/>
      <c r="U545" s="234" t="str">
        <f>IF(F545="","",Tabla1[[#This Row],[Fecha Inicio grupo]]+3*7-7)</f>
        <v/>
      </c>
      <c r="V545" s="235" t="str">
        <f>IF(F545="","",EDATE(Tabla1[[#This Row],[Fecha Inicio grupo]],3))</f>
        <v/>
      </c>
      <c r="W545" s="29"/>
      <c r="X545" s="29"/>
      <c r="Y545" s="72"/>
      <c r="Z545" s="72"/>
      <c r="AA545" s="72"/>
      <c r="AB545" s="72"/>
      <c r="AC545" s="72"/>
      <c r="AD545" s="72"/>
      <c r="AE545" s="72"/>
      <c r="AF545" s="72"/>
      <c r="AG545" s="72"/>
      <c r="AH545" s="72"/>
      <c r="AI545" s="72"/>
      <c r="AJ545" s="72"/>
      <c r="AK545" s="72"/>
      <c r="AL545" s="72"/>
      <c r="AM545" s="72"/>
      <c r="AN545" s="72"/>
      <c r="AO545" s="139"/>
      <c r="AP545" s="236" t="str">
        <f>IF(F545="","",IFERROR(VLOOKUP(SUBSTITUTE(SUBSTITUTE(Tabla1[[#This Row],[Uso Sistemas]],"T","P"),"N","F"),Parámetros!$M$2:$N$17,2,0),"Completar hasta 3ra sem. para evaluar a Probacionista"))</f>
        <v/>
      </c>
      <c r="AQ545" s="39"/>
      <c r="AR545" s="39"/>
      <c r="AS545" s="39"/>
      <c r="AT545" s="28"/>
      <c r="AU545" s="55"/>
      <c r="AV545" s="55"/>
      <c r="AW545" s="55"/>
      <c r="AX545" s="238" t="str">
        <f>IF(V545="","",EOMONTH(EDATE(Tabla1[[#This Row],[Fecha Finalización]],2),0))</f>
        <v/>
      </c>
      <c r="AY545" s="39"/>
      <c r="AZ545" s="239" t="str">
        <f>IF(V545="","",EOMONTH(EDATE(Tabla1[[#This Row],[Fecha Finalización]],3),0))</f>
        <v/>
      </c>
      <c r="BA545" s="39"/>
      <c r="BB545" s="39"/>
      <c r="BC545" s="229"/>
      <c r="BD545" s="227" t="str">
        <f>IF(F545="","",Tabla1[[#This Row],[sem 01]]&amp;Tabla1[[#This Row],[sem 02]]&amp;Tabla1[[#This Row],[sem 03]])</f>
        <v/>
      </c>
      <c r="BE545" s="228" t="str">
        <f>IF(TRIM(F545)="","",$B$1&amp;"-"&amp;SUBSTITUTE(Tabla1[[#This Row],[Mes Inscrito]]," ","")&amp;"-"&amp;SUBSTITUTE(Tabla1[[#This Row],[Dia de clases Inscrito]]," ","")&amp;"-"&amp;SUBSTITUTE(Tabla1[[#This Row],[Horario Inscrito]]," ","")&amp;"-"&amp;Tabla1[[#This Row],[Fecha Inicio grupo]])</f>
        <v/>
      </c>
      <c r="BF545" s="241" t="str">
        <f>IF(F545="","",Tabla1[[#This Row],[Curso]])</f>
        <v/>
      </c>
      <c r="BG545" s="242" t="str">
        <f>+IF(TRIM(F545)="","",$B$1&amp;"-"&amp;TRIM(Tabla1[[#This Row],[Mes Inscrito]])&amp;"-"&amp;TRIM(Tabla1[[#This Row],[Dia de clases Inscrito]])&amp;"-"&amp;TRIM(Tabla1[[#This Row],[Horario Inscrito]])&amp;"-"&amp;TRIM(Tabla1[[#This Row],[Fecha Inicio grupo]])&amp;"-"&amp;TRIM(Tabla1[[#This Row],[Tipo Incrito]]))</f>
        <v/>
      </c>
      <c r="BH545" s="299" t="str">
        <f>IF(F545="","",OR(IFERROR(SEARCH("CG",Tabla1[[#This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5" s="300" t="str">
        <f>IF(F545&lt;&gt;"",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5" s="300" t="str">
        <f>IF(F545&lt;&gt;"",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5" s="300" t="str">
        <f>IF(Tabla1[[#This Row],[Fecha Inicio grupo]]="","",IFERROR(VLOOKUP(Tabla1[[#This Row],[Mes de Alta como miembro]],Parámetros!$AM$2:$AN$16,2,0),"01/01/1900"))</f>
        <v/>
      </c>
    </row>
    <row r="546" spans="1:63" ht="14.45">
      <c r="A546" s="68">
        <v>539</v>
      </c>
      <c r="B546" s="29"/>
      <c r="C546" s="34"/>
      <c r="D546" s="42"/>
      <c r="E546" s="64"/>
      <c r="F546" s="45"/>
      <c r="G546" s="45"/>
      <c r="H546" s="158"/>
      <c r="I546" s="42"/>
      <c r="J546" s="28"/>
      <c r="K546" s="69"/>
      <c r="L546" s="68"/>
      <c r="M546" s="46"/>
      <c r="N546" s="232" t="str">
        <f ca="1">IF(Tabla1[[#This Row],[Fecha de nac]]="","",IF(Tabla1[[#This Row],[Fecha Finalización]] &gt;=TODAY(), DATEDIF(Tabla1[[#This Row],[Fecha de nac]],TODAY(),"y"), ROUNDDOWN((Tabla1[[#This Row],[Fecha Finalización]] -Tabla1[[#This Row],[Fecha de nac]])/365,0)))</f>
        <v/>
      </c>
      <c r="O546" s="163"/>
      <c r="P546" s="34"/>
      <c r="Q546" s="67"/>
      <c r="R546" s="67"/>
      <c r="S546" s="67"/>
      <c r="T546" s="67"/>
      <c r="U546" s="234" t="str">
        <f>IF(F546="","",Tabla1[[#This Row],[Fecha Inicio grupo]]+3*7-7)</f>
        <v/>
      </c>
      <c r="V546" s="235" t="str">
        <f>IF(F546="","",EDATE(Tabla1[[#This Row],[Fecha Inicio grupo]],3))</f>
        <v/>
      </c>
      <c r="W546" s="29"/>
      <c r="X546" s="29"/>
      <c r="Y546" s="72"/>
      <c r="Z546" s="72"/>
      <c r="AA546" s="72"/>
      <c r="AB546" s="72"/>
      <c r="AC546" s="72"/>
      <c r="AD546" s="72"/>
      <c r="AE546" s="72"/>
      <c r="AF546" s="72"/>
      <c r="AG546" s="72"/>
      <c r="AH546" s="72"/>
      <c r="AI546" s="72"/>
      <c r="AJ546" s="72"/>
      <c r="AK546" s="72"/>
      <c r="AL546" s="72"/>
      <c r="AM546" s="72"/>
      <c r="AN546" s="72"/>
      <c r="AO546" s="139"/>
      <c r="AP546" s="236" t="str">
        <f>IF(F546="","",IFERROR(VLOOKUP(SUBSTITUTE(SUBSTITUTE(Tabla1[[#This Row],[Uso Sistemas]],"T","P"),"N","F"),Parámetros!$M$2:$N$17,2,0),"Completar hasta 3ra sem. para evaluar a Probacionista"))</f>
        <v/>
      </c>
      <c r="AQ546" s="39"/>
      <c r="AR546" s="39"/>
      <c r="AS546" s="39"/>
      <c r="AT546" s="28"/>
      <c r="AU546" s="55"/>
      <c r="AV546" s="55"/>
      <c r="AW546" s="55"/>
      <c r="AX546" s="238" t="str">
        <f>IF(V546="","",EOMONTH(EDATE(Tabla1[[#This Row],[Fecha Finalización]],2),0))</f>
        <v/>
      </c>
      <c r="AY546" s="39"/>
      <c r="AZ546" s="239" t="str">
        <f>IF(V546="","",EOMONTH(EDATE(Tabla1[[#This Row],[Fecha Finalización]],3),0))</f>
        <v/>
      </c>
      <c r="BA546" s="39"/>
      <c r="BB546" s="39"/>
      <c r="BC546" s="229"/>
      <c r="BD546" s="227" t="str">
        <f>IF(F546="","",Tabla1[[#This Row],[sem 01]]&amp;Tabla1[[#This Row],[sem 02]]&amp;Tabla1[[#This Row],[sem 03]])</f>
        <v/>
      </c>
      <c r="BE546" s="228" t="str">
        <f>IF(TRIM(F546)="","",$B$1&amp;"-"&amp;SUBSTITUTE(Tabla1[[#This Row],[Mes Inscrito]]," ","")&amp;"-"&amp;SUBSTITUTE(Tabla1[[#This Row],[Dia de clases Inscrito]]," ","")&amp;"-"&amp;SUBSTITUTE(Tabla1[[#This Row],[Horario Inscrito]]," ","")&amp;"-"&amp;Tabla1[[#This Row],[Fecha Inicio grupo]])</f>
        <v/>
      </c>
      <c r="BF546" s="241" t="str">
        <f>IF(F546="","",Tabla1[[#This Row],[Curso]])</f>
        <v/>
      </c>
      <c r="BG546" s="242" t="str">
        <f>+IF(TRIM(F546)="","",$B$1&amp;"-"&amp;TRIM(Tabla1[[#This Row],[Mes Inscrito]])&amp;"-"&amp;TRIM(Tabla1[[#This Row],[Dia de clases Inscrito]])&amp;"-"&amp;TRIM(Tabla1[[#This Row],[Horario Inscrito]])&amp;"-"&amp;TRIM(Tabla1[[#This Row],[Fecha Inicio grupo]])&amp;"-"&amp;TRIM(Tabla1[[#This Row],[Tipo Incrito]]))</f>
        <v/>
      </c>
      <c r="BH546" s="299" t="str">
        <f>IF(F546="","",OR(IFERROR(SEARCH("CG",Tabla1[[#This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6" s="300" t="str">
        <f>IF(F546&lt;&gt;"",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6" s="300" t="str">
        <f>IF(F546&lt;&gt;"",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6" s="300" t="str">
        <f>IF(Tabla1[[#This Row],[Fecha Inicio grupo]]="","",IFERROR(VLOOKUP(Tabla1[[#This Row],[Mes de Alta como miembro]],Parámetros!$AM$2:$AN$16,2,0),"01/01/1900"))</f>
        <v/>
      </c>
    </row>
    <row r="547" spans="1:63" ht="14.45">
      <c r="A547" s="68">
        <v>540</v>
      </c>
      <c r="B547" s="29"/>
      <c r="C547" s="34"/>
      <c r="D547" s="42"/>
      <c r="E547" s="64"/>
      <c r="F547" s="45"/>
      <c r="G547" s="45"/>
      <c r="H547" s="158"/>
      <c r="I547" s="42"/>
      <c r="J547" s="28"/>
      <c r="K547" s="69"/>
      <c r="L547" s="68"/>
      <c r="M547" s="46"/>
      <c r="N547" s="232" t="str">
        <f ca="1">IF(Tabla1[[#This Row],[Fecha de nac]]="","",IF(Tabla1[[#This Row],[Fecha Finalización]] &gt;=TODAY(), DATEDIF(Tabla1[[#This Row],[Fecha de nac]],TODAY(),"y"), ROUNDDOWN((Tabla1[[#This Row],[Fecha Finalización]] -Tabla1[[#This Row],[Fecha de nac]])/365,0)))</f>
        <v/>
      </c>
      <c r="O547" s="163"/>
      <c r="P547" s="34"/>
      <c r="Q547" s="67"/>
      <c r="R547" s="67"/>
      <c r="S547" s="67"/>
      <c r="T547" s="67"/>
      <c r="U547" s="234" t="str">
        <f>IF(F547="","",Tabla1[[#This Row],[Fecha Inicio grupo]]+3*7-7)</f>
        <v/>
      </c>
      <c r="V547" s="235" t="str">
        <f>IF(F547="","",EDATE(Tabla1[[#This Row],[Fecha Inicio grupo]],3))</f>
        <v/>
      </c>
      <c r="W547" s="29"/>
      <c r="X547" s="29"/>
      <c r="Y547" s="72"/>
      <c r="Z547" s="72"/>
      <c r="AA547" s="72"/>
      <c r="AB547" s="72"/>
      <c r="AC547" s="72"/>
      <c r="AD547" s="72"/>
      <c r="AE547" s="72"/>
      <c r="AF547" s="72"/>
      <c r="AG547" s="72"/>
      <c r="AH547" s="72"/>
      <c r="AI547" s="72"/>
      <c r="AJ547" s="72"/>
      <c r="AK547" s="72"/>
      <c r="AL547" s="72"/>
      <c r="AM547" s="72"/>
      <c r="AN547" s="72"/>
      <c r="AO547" s="139"/>
      <c r="AP547" s="236" t="str">
        <f>IF(F547="","",IFERROR(VLOOKUP(SUBSTITUTE(SUBSTITUTE(Tabla1[[#This Row],[Uso Sistemas]],"T","P"),"N","F"),Parámetros!$M$2:$N$17,2,0),"Completar hasta 3ra sem. para evaluar a Probacionista"))</f>
        <v/>
      </c>
      <c r="AQ547" s="39"/>
      <c r="AR547" s="39"/>
      <c r="AS547" s="39"/>
      <c r="AT547" s="28"/>
      <c r="AU547" s="55"/>
      <c r="AV547" s="55"/>
      <c r="AW547" s="55"/>
      <c r="AX547" s="238" t="str">
        <f>IF(V547="","",EOMONTH(EDATE(Tabla1[[#This Row],[Fecha Finalización]],2),0))</f>
        <v/>
      </c>
      <c r="AY547" s="39"/>
      <c r="AZ547" s="239" t="str">
        <f>IF(V547="","",EOMONTH(EDATE(Tabla1[[#This Row],[Fecha Finalización]],3),0))</f>
        <v/>
      </c>
      <c r="BA547" s="39"/>
      <c r="BB547" s="39"/>
      <c r="BC547" s="229"/>
      <c r="BD547" s="227" t="str">
        <f>IF(F547="","",Tabla1[[#This Row],[sem 01]]&amp;Tabla1[[#This Row],[sem 02]]&amp;Tabla1[[#This Row],[sem 03]])</f>
        <v/>
      </c>
      <c r="BE547" s="228" t="str">
        <f>IF(TRIM(F547)="","",$B$1&amp;"-"&amp;SUBSTITUTE(Tabla1[[#This Row],[Mes Inscrito]]," ","")&amp;"-"&amp;SUBSTITUTE(Tabla1[[#This Row],[Dia de clases Inscrito]]," ","")&amp;"-"&amp;SUBSTITUTE(Tabla1[[#This Row],[Horario Inscrito]]," ","")&amp;"-"&amp;Tabla1[[#This Row],[Fecha Inicio grupo]])</f>
        <v/>
      </c>
      <c r="BF547" s="241" t="str">
        <f>IF(F547="","",Tabla1[[#This Row],[Curso]])</f>
        <v/>
      </c>
      <c r="BG547" s="242" t="str">
        <f>+IF(TRIM(F547)="","",$B$1&amp;"-"&amp;TRIM(Tabla1[[#This Row],[Mes Inscrito]])&amp;"-"&amp;TRIM(Tabla1[[#This Row],[Dia de clases Inscrito]])&amp;"-"&amp;TRIM(Tabla1[[#This Row],[Horario Inscrito]])&amp;"-"&amp;TRIM(Tabla1[[#This Row],[Fecha Inicio grupo]])&amp;"-"&amp;TRIM(Tabla1[[#This Row],[Tipo Incrito]]))</f>
        <v/>
      </c>
      <c r="BH547" s="299" t="str">
        <f>IF(F547="","",OR(IFERROR(SEARCH("CG",Tabla1[[#This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7" s="300" t="str">
        <f>IF(F547&lt;&gt;"",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7" s="300" t="str">
        <f>IF(F547&lt;&gt;"",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7" s="300" t="str">
        <f>IF(Tabla1[[#This Row],[Fecha Inicio grupo]]="","",IFERROR(VLOOKUP(Tabla1[[#This Row],[Mes de Alta como miembro]],Parámetros!$AM$2:$AN$16,2,0),"01/01/1900"))</f>
        <v/>
      </c>
    </row>
    <row r="548" spans="1:63" ht="14.45">
      <c r="A548" s="68">
        <v>541</v>
      </c>
      <c r="B548" s="29"/>
      <c r="C548" s="34"/>
      <c r="D548" s="42"/>
      <c r="E548" s="64"/>
      <c r="F548" s="45"/>
      <c r="G548" s="45"/>
      <c r="H548" s="158"/>
      <c r="I548" s="42"/>
      <c r="J548" s="28"/>
      <c r="K548" s="69"/>
      <c r="L548" s="68"/>
      <c r="M548" s="46"/>
      <c r="N548" s="232" t="str">
        <f ca="1">IF(Tabla1[[#This Row],[Fecha de nac]]="","",IF(Tabla1[[#This Row],[Fecha Finalización]] &gt;=TODAY(), DATEDIF(Tabla1[[#This Row],[Fecha de nac]],TODAY(),"y"), ROUNDDOWN((Tabla1[[#This Row],[Fecha Finalización]] -Tabla1[[#This Row],[Fecha de nac]])/365,0)))</f>
        <v/>
      </c>
      <c r="O548" s="163"/>
      <c r="P548" s="34"/>
      <c r="Q548" s="67"/>
      <c r="R548" s="67"/>
      <c r="S548" s="67"/>
      <c r="T548" s="67"/>
      <c r="U548" s="234" t="str">
        <f>IF(F548="","",Tabla1[[#This Row],[Fecha Inicio grupo]]+3*7-7)</f>
        <v/>
      </c>
      <c r="V548" s="235" t="str">
        <f>IF(F548="","",EDATE(Tabla1[[#This Row],[Fecha Inicio grupo]],3))</f>
        <v/>
      </c>
      <c r="W548" s="29"/>
      <c r="X548" s="29"/>
      <c r="Y548" s="72"/>
      <c r="Z548" s="72"/>
      <c r="AA548" s="72"/>
      <c r="AB548" s="72"/>
      <c r="AC548" s="72"/>
      <c r="AD548" s="72"/>
      <c r="AE548" s="72"/>
      <c r="AF548" s="72"/>
      <c r="AG548" s="72"/>
      <c r="AH548" s="72"/>
      <c r="AI548" s="72"/>
      <c r="AJ548" s="72"/>
      <c r="AK548" s="72"/>
      <c r="AL548" s="72"/>
      <c r="AM548" s="72"/>
      <c r="AN548" s="72"/>
      <c r="AO548" s="139"/>
      <c r="AP548" s="236" t="str">
        <f>IF(F548="","",IFERROR(VLOOKUP(SUBSTITUTE(SUBSTITUTE(Tabla1[[#This Row],[Uso Sistemas]],"T","P"),"N","F"),Parámetros!$M$2:$N$17,2,0),"Completar hasta 3ra sem. para evaluar a Probacionista"))</f>
        <v/>
      </c>
      <c r="AQ548" s="39"/>
      <c r="AR548" s="39"/>
      <c r="AS548" s="39"/>
      <c r="AT548" s="28"/>
      <c r="AU548" s="55"/>
      <c r="AV548" s="55"/>
      <c r="AW548" s="55"/>
      <c r="AX548" s="238" t="str">
        <f>IF(V548="","",EOMONTH(EDATE(Tabla1[[#This Row],[Fecha Finalización]],2),0))</f>
        <v/>
      </c>
      <c r="AY548" s="39"/>
      <c r="AZ548" s="239" t="str">
        <f>IF(V548="","",EOMONTH(EDATE(Tabla1[[#This Row],[Fecha Finalización]],3),0))</f>
        <v/>
      </c>
      <c r="BA548" s="39"/>
      <c r="BB548" s="39"/>
      <c r="BC548" s="229"/>
      <c r="BD548" s="227" t="str">
        <f>IF(F548="","",Tabla1[[#This Row],[sem 01]]&amp;Tabla1[[#This Row],[sem 02]]&amp;Tabla1[[#This Row],[sem 03]])</f>
        <v/>
      </c>
      <c r="BE548" s="228" t="str">
        <f>IF(TRIM(F548)="","",$B$1&amp;"-"&amp;SUBSTITUTE(Tabla1[[#This Row],[Mes Inscrito]]," ","")&amp;"-"&amp;SUBSTITUTE(Tabla1[[#This Row],[Dia de clases Inscrito]]," ","")&amp;"-"&amp;SUBSTITUTE(Tabla1[[#This Row],[Horario Inscrito]]," ","")&amp;"-"&amp;Tabla1[[#This Row],[Fecha Inicio grupo]])</f>
        <v/>
      </c>
      <c r="BF548" s="241" t="str">
        <f>IF(F548="","",Tabla1[[#This Row],[Curso]])</f>
        <v/>
      </c>
      <c r="BG548" s="242" t="str">
        <f>+IF(TRIM(F548)="","",$B$1&amp;"-"&amp;TRIM(Tabla1[[#This Row],[Mes Inscrito]])&amp;"-"&amp;TRIM(Tabla1[[#This Row],[Dia de clases Inscrito]])&amp;"-"&amp;TRIM(Tabla1[[#This Row],[Horario Inscrito]])&amp;"-"&amp;TRIM(Tabla1[[#This Row],[Fecha Inicio grupo]])&amp;"-"&amp;TRIM(Tabla1[[#This Row],[Tipo Incrito]]))</f>
        <v/>
      </c>
      <c r="BH548" s="299" t="str">
        <f>IF(F548="","",OR(IFERROR(SEARCH("CG",Tabla1[[#This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8" s="300" t="str">
        <f>IF(F548&lt;&gt;"",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8" s="300" t="str">
        <f>IF(F548&lt;&gt;"",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8" s="300" t="str">
        <f>IF(Tabla1[[#This Row],[Fecha Inicio grupo]]="","",IFERROR(VLOOKUP(Tabla1[[#This Row],[Mes de Alta como miembro]],Parámetros!$AM$2:$AN$16,2,0),"01/01/1900"))</f>
        <v/>
      </c>
    </row>
    <row r="549" spans="1:63" ht="14.45">
      <c r="A549" s="68">
        <v>542</v>
      </c>
      <c r="B549" s="29"/>
      <c r="C549" s="34"/>
      <c r="D549" s="42"/>
      <c r="E549" s="64"/>
      <c r="F549" s="45"/>
      <c r="G549" s="45"/>
      <c r="H549" s="158"/>
      <c r="I549" s="42"/>
      <c r="J549" s="28"/>
      <c r="K549" s="69"/>
      <c r="L549" s="68"/>
      <c r="M549" s="46"/>
      <c r="N549" s="232" t="str">
        <f ca="1">IF(Tabla1[[#This Row],[Fecha de nac]]="","",IF(Tabla1[[#This Row],[Fecha Finalización]] &gt;=TODAY(), DATEDIF(Tabla1[[#This Row],[Fecha de nac]],TODAY(),"y"), ROUNDDOWN((Tabla1[[#This Row],[Fecha Finalización]] -Tabla1[[#This Row],[Fecha de nac]])/365,0)))</f>
        <v/>
      </c>
      <c r="O549" s="163"/>
      <c r="P549" s="34"/>
      <c r="Q549" s="67"/>
      <c r="R549" s="67"/>
      <c r="S549" s="67"/>
      <c r="T549" s="67"/>
      <c r="U549" s="234" t="str">
        <f>IF(F549="","",Tabla1[[#This Row],[Fecha Inicio grupo]]+3*7-7)</f>
        <v/>
      </c>
      <c r="V549" s="235" t="str">
        <f>IF(F549="","",EDATE(Tabla1[[#This Row],[Fecha Inicio grupo]],3))</f>
        <v/>
      </c>
      <c r="W549" s="29"/>
      <c r="X549" s="29"/>
      <c r="Y549" s="72"/>
      <c r="Z549" s="72"/>
      <c r="AA549" s="72"/>
      <c r="AB549" s="72"/>
      <c r="AC549" s="72"/>
      <c r="AD549" s="72"/>
      <c r="AE549" s="72"/>
      <c r="AF549" s="72"/>
      <c r="AG549" s="72"/>
      <c r="AH549" s="72"/>
      <c r="AI549" s="72"/>
      <c r="AJ549" s="72"/>
      <c r="AK549" s="72"/>
      <c r="AL549" s="72"/>
      <c r="AM549" s="72"/>
      <c r="AN549" s="72"/>
      <c r="AO549" s="139"/>
      <c r="AP549" s="236" t="str">
        <f>IF(F549="","",IFERROR(VLOOKUP(SUBSTITUTE(SUBSTITUTE(Tabla1[[#This Row],[Uso Sistemas]],"T","P"),"N","F"),Parámetros!$M$2:$N$17,2,0),"Completar hasta 3ra sem. para evaluar a Probacionista"))</f>
        <v/>
      </c>
      <c r="AQ549" s="39"/>
      <c r="AR549" s="39"/>
      <c r="AS549" s="39"/>
      <c r="AT549" s="28"/>
      <c r="AU549" s="55"/>
      <c r="AV549" s="55"/>
      <c r="AW549" s="55"/>
      <c r="AX549" s="238" t="str">
        <f>IF(V549="","",EOMONTH(EDATE(Tabla1[[#This Row],[Fecha Finalización]],2),0))</f>
        <v/>
      </c>
      <c r="AY549" s="39"/>
      <c r="AZ549" s="239" t="str">
        <f>IF(V549="","",EOMONTH(EDATE(Tabla1[[#This Row],[Fecha Finalización]],3),0))</f>
        <v/>
      </c>
      <c r="BA549" s="39"/>
      <c r="BB549" s="39"/>
      <c r="BC549" s="229"/>
      <c r="BD549" s="227" t="str">
        <f>IF(F549="","",Tabla1[[#This Row],[sem 01]]&amp;Tabla1[[#This Row],[sem 02]]&amp;Tabla1[[#This Row],[sem 03]])</f>
        <v/>
      </c>
      <c r="BE549" s="228" t="str">
        <f>IF(TRIM(F549)="","",$B$1&amp;"-"&amp;SUBSTITUTE(Tabla1[[#This Row],[Mes Inscrito]]," ","")&amp;"-"&amp;SUBSTITUTE(Tabla1[[#This Row],[Dia de clases Inscrito]]," ","")&amp;"-"&amp;SUBSTITUTE(Tabla1[[#This Row],[Horario Inscrito]]," ","")&amp;"-"&amp;Tabla1[[#This Row],[Fecha Inicio grupo]])</f>
        <v/>
      </c>
      <c r="BF549" s="241" t="str">
        <f>IF(F549="","",Tabla1[[#This Row],[Curso]])</f>
        <v/>
      </c>
      <c r="BG549" s="242" t="str">
        <f>+IF(TRIM(F549)="","",$B$1&amp;"-"&amp;TRIM(Tabla1[[#This Row],[Mes Inscrito]])&amp;"-"&amp;TRIM(Tabla1[[#This Row],[Dia de clases Inscrito]])&amp;"-"&amp;TRIM(Tabla1[[#This Row],[Horario Inscrito]])&amp;"-"&amp;TRIM(Tabla1[[#This Row],[Fecha Inicio grupo]])&amp;"-"&amp;TRIM(Tabla1[[#This Row],[Tipo Incrito]]))</f>
        <v/>
      </c>
      <c r="BH549" s="299" t="str">
        <f>IF(F549="","",OR(IFERROR(SEARCH("CG",Tabla1[[#This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9" s="300" t="str">
        <f>IF(F549&lt;&gt;"",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9" s="300" t="str">
        <f>IF(F549&lt;&gt;"",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9" s="300" t="str">
        <f>IF(Tabla1[[#This Row],[Fecha Inicio grupo]]="","",IFERROR(VLOOKUP(Tabla1[[#This Row],[Mes de Alta como miembro]],Parámetros!$AM$2:$AN$16,2,0),"01/01/1900"))</f>
        <v/>
      </c>
    </row>
    <row r="550" spans="1:63" ht="14.45">
      <c r="A550" s="68">
        <v>543</v>
      </c>
      <c r="B550" s="29"/>
      <c r="C550" s="34"/>
      <c r="D550" s="42"/>
      <c r="E550" s="64"/>
      <c r="F550" s="45"/>
      <c r="G550" s="45"/>
      <c r="H550" s="158"/>
      <c r="I550" s="42"/>
      <c r="J550" s="28"/>
      <c r="K550" s="69"/>
      <c r="L550" s="68"/>
      <c r="M550" s="46"/>
      <c r="N550" s="232" t="str">
        <f ca="1">IF(Tabla1[[#This Row],[Fecha de nac]]="","",IF(Tabla1[[#This Row],[Fecha Finalización]] &gt;=TODAY(), DATEDIF(Tabla1[[#This Row],[Fecha de nac]],TODAY(),"y"), ROUNDDOWN((Tabla1[[#This Row],[Fecha Finalización]] -Tabla1[[#This Row],[Fecha de nac]])/365,0)))</f>
        <v/>
      </c>
      <c r="O550" s="163"/>
      <c r="P550" s="34"/>
      <c r="Q550" s="67"/>
      <c r="R550" s="67"/>
      <c r="S550" s="67"/>
      <c r="T550" s="67"/>
      <c r="U550" s="234" t="str">
        <f>IF(F550="","",Tabla1[[#This Row],[Fecha Inicio grupo]]+3*7-7)</f>
        <v/>
      </c>
      <c r="V550" s="235" t="str">
        <f>IF(F550="","",EDATE(Tabla1[[#This Row],[Fecha Inicio grupo]],3))</f>
        <v/>
      </c>
      <c r="W550" s="29"/>
      <c r="X550" s="29"/>
      <c r="Y550" s="72"/>
      <c r="Z550" s="72"/>
      <c r="AA550" s="72"/>
      <c r="AB550" s="72"/>
      <c r="AC550" s="72"/>
      <c r="AD550" s="72"/>
      <c r="AE550" s="72"/>
      <c r="AF550" s="72"/>
      <c r="AG550" s="72"/>
      <c r="AH550" s="72"/>
      <c r="AI550" s="72"/>
      <c r="AJ550" s="72"/>
      <c r="AK550" s="72"/>
      <c r="AL550" s="72"/>
      <c r="AM550" s="72"/>
      <c r="AN550" s="72"/>
      <c r="AO550" s="139"/>
      <c r="AP550" s="236" t="str">
        <f>IF(F550="","",IFERROR(VLOOKUP(SUBSTITUTE(SUBSTITUTE(Tabla1[[#This Row],[Uso Sistemas]],"T","P"),"N","F"),Parámetros!$M$2:$N$17,2,0),"Completar hasta 3ra sem. para evaluar a Probacionista"))</f>
        <v/>
      </c>
      <c r="AQ550" s="39"/>
      <c r="AR550" s="39"/>
      <c r="AS550" s="39"/>
      <c r="AT550" s="28"/>
      <c r="AU550" s="55"/>
      <c r="AV550" s="55"/>
      <c r="AW550" s="55"/>
      <c r="AX550" s="238" t="str">
        <f>IF(V550="","",EOMONTH(EDATE(Tabla1[[#This Row],[Fecha Finalización]],2),0))</f>
        <v/>
      </c>
      <c r="AY550" s="39"/>
      <c r="AZ550" s="239" t="str">
        <f>IF(V550="","",EOMONTH(EDATE(Tabla1[[#This Row],[Fecha Finalización]],3),0))</f>
        <v/>
      </c>
      <c r="BA550" s="39"/>
      <c r="BB550" s="39"/>
      <c r="BC550" s="229"/>
      <c r="BD550" s="227" t="str">
        <f>IF(F550="","",Tabla1[[#This Row],[sem 01]]&amp;Tabla1[[#This Row],[sem 02]]&amp;Tabla1[[#This Row],[sem 03]])</f>
        <v/>
      </c>
      <c r="BE550" s="228" t="str">
        <f>IF(TRIM(F550)="","",$B$1&amp;"-"&amp;SUBSTITUTE(Tabla1[[#This Row],[Mes Inscrito]]," ","")&amp;"-"&amp;SUBSTITUTE(Tabla1[[#This Row],[Dia de clases Inscrito]]," ","")&amp;"-"&amp;SUBSTITUTE(Tabla1[[#This Row],[Horario Inscrito]]," ","")&amp;"-"&amp;Tabla1[[#This Row],[Fecha Inicio grupo]])</f>
        <v/>
      </c>
      <c r="BF550" s="241" t="str">
        <f>IF(F550="","",Tabla1[[#This Row],[Curso]])</f>
        <v/>
      </c>
      <c r="BG550" s="242" t="str">
        <f>+IF(TRIM(F550)="","",$B$1&amp;"-"&amp;TRIM(Tabla1[[#This Row],[Mes Inscrito]])&amp;"-"&amp;TRIM(Tabla1[[#This Row],[Dia de clases Inscrito]])&amp;"-"&amp;TRIM(Tabla1[[#This Row],[Horario Inscrito]])&amp;"-"&amp;TRIM(Tabla1[[#This Row],[Fecha Inicio grupo]])&amp;"-"&amp;TRIM(Tabla1[[#This Row],[Tipo Incrito]]))</f>
        <v/>
      </c>
      <c r="BH550" s="299" t="str">
        <f>IF(F550="","",OR(IFERROR(SEARCH("CG",Tabla1[[#This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0" s="300" t="str">
        <f>IF(F550&lt;&gt;"",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0" s="300" t="str">
        <f>IF(F550&lt;&gt;"",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0" s="300" t="str">
        <f>IF(Tabla1[[#This Row],[Fecha Inicio grupo]]="","",IFERROR(VLOOKUP(Tabla1[[#This Row],[Mes de Alta como miembro]],Parámetros!$AM$2:$AN$16,2,0),"01/01/1900"))</f>
        <v/>
      </c>
    </row>
    <row r="551" spans="1:63" ht="14.45">
      <c r="A551" s="68">
        <v>544</v>
      </c>
      <c r="B551" s="29"/>
      <c r="C551" s="34"/>
      <c r="D551" s="42"/>
      <c r="E551" s="64"/>
      <c r="F551" s="45"/>
      <c r="G551" s="45"/>
      <c r="H551" s="158"/>
      <c r="I551" s="42"/>
      <c r="J551" s="28"/>
      <c r="K551" s="69"/>
      <c r="L551" s="68"/>
      <c r="M551" s="46"/>
      <c r="N551" s="232" t="str">
        <f ca="1">IF(Tabla1[[#This Row],[Fecha de nac]]="","",IF(Tabla1[[#This Row],[Fecha Finalización]] &gt;=TODAY(), DATEDIF(Tabla1[[#This Row],[Fecha de nac]],TODAY(),"y"), ROUNDDOWN((Tabla1[[#This Row],[Fecha Finalización]] -Tabla1[[#This Row],[Fecha de nac]])/365,0)))</f>
        <v/>
      </c>
      <c r="O551" s="163"/>
      <c r="P551" s="34"/>
      <c r="Q551" s="67"/>
      <c r="R551" s="67"/>
      <c r="S551" s="67"/>
      <c r="T551" s="67"/>
      <c r="U551" s="234" t="str">
        <f>IF(F551="","",Tabla1[[#This Row],[Fecha Inicio grupo]]+3*7-7)</f>
        <v/>
      </c>
      <c r="V551" s="235" t="str">
        <f>IF(F551="","",EDATE(Tabla1[[#This Row],[Fecha Inicio grupo]],3))</f>
        <v/>
      </c>
      <c r="W551" s="29"/>
      <c r="X551" s="29"/>
      <c r="Y551" s="72"/>
      <c r="Z551" s="72"/>
      <c r="AA551" s="72"/>
      <c r="AB551" s="72"/>
      <c r="AC551" s="72"/>
      <c r="AD551" s="72"/>
      <c r="AE551" s="72"/>
      <c r="AF551" s="72"/>
      <c r="AG551" s="72"/>
      <c r="AH551" s="72"/>
      <c r="AI551" s="72"/>
      <c r="AJ551" s="72"/>
      <c r="AK551" s="72"/>
      <c r="AL551" s="72"/>
      <c r="AM551" s="72"/>
      <c r="AN551" s="72"/>
      <c r="AO551" s="139"/>
      <c r="AP551" s="236" t="str">
        <f>IF(F551="","",IFERROR(VLOOKUP(SUBSTITUTE(SUBSTITUTE(Tabla1[[#This Row],[Uso Sistemas]],"T","P"),"N","F"),Parámetros!$M$2:$N$17,2,0),"Completar hasta 3ra sem. para evaluar a Probacionista"))</f>
        <v/>
      </c>
      <c r="AQ551" s="39"/>
      <c r="AR551" s="39"/>
      <c r="AS551" s="39"/>
      <c r="AT551" s="28"/>
      <c r="AU551" s="55"/>
      <c r="AV551" s="55"/>
      <c r="AW551" s="55"/>
      <c r="AX551" s="238" t="str">
        <f>IF(V551="","",EOMONTH(EDATE(Tabla1[[#This Row],[Fecha Finalización]],2),0))</f>
        <v/>
      </c>
      <c r="AY551" s="39"/>
      <c r="AZ551" s="239" t="str">
        <f>IF(V551="","",EOMONTH(EDATE(Tabla1[[#This Row],[Fecha Finalización]],3),0))</f>
        <v/>
      </c>
      <c r="BA551" s="39"/>
      <c r="BB551" s="39"/>
      <c r="BC551" s="229"/>
      <c r="BD551" s="227" t="str">
        <f>IF(F551="","",Tabla1[[#This Row],[sem 01]]&amp;Tabla1[[#This Row],[sem 02]]&amp;Tabla1[[#This Row],[sem 03]])</f>
        <v/>
      </c>
      <c r="BE551" s="228" t="str">
        <f>IF(TRIM(F551)="","",$B$1&amp;"-"&amp;SUBSTITUTE(Tabla1[[#This Row],[Mes Inscrito]]," ","")&amp;"-"&amp;SUBSTITUTE(Tabla1[[#This Row],[Dia de clases Inscrito]]," ","")&amp;"-"&amp;SUBSTITUTE(Tabla1[[#This Row],[Horario Inscrito]]," ","")&amp;"-"&amp;Tabla1[[#This Row],[Fecha Inicio grupo]])</f>
        <v/>
      </c>
      <c r="BF551" s="241" t="str">
        <f>IF(F551="","",Tabla1[[#This Row],[Curso]])</f>
        <v/>
      </c>
      <c r="BG551" s="242" t="str">
        <f>+IF(TRIM(F551)="","",$B$1&amp;"-"&amp;TRIM(Tabla1[[#This Row],[Mes Inscrito]])&amp;"-"&amp;TRIM(Tabla1[[#This Row],[Dia de clases Inscrito]])&amp;"-"&amp;TRIM(Tabla1[[#This Row],[Horario Inscrito]])&amp;"-"&amp;TRIM(Tabla1[[#This Row],[Fecha Inicio grupo]])&amp;"-"&amp;TRIM(Tabla1[[#This Row],[Tipo Incrito]]))</f>
        <v/>
      </c>
      <c r="BH551" s="299" t="str">
        <f>IF(F551="","",OR(IFERROR(SEARCH("CG",Tabla1[[#This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1" s="300" t="str">
        <f>IF(F551&lt;&gt;"",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1" s="300" t="str">
        <f>IF(F551&lt;&gt;"",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1" s="300" t="str">
        <f>IF(Tabla1[[#This Row],[Fecha Inicio grupo]]="","",IFERROR(VLOOKUP(Tabla1[[#This Row],[Mes de Alta como miembro]],Parámetros!$AM$2:$AN$16,2,0),"01/01/1900"))</f>
        <v/>
      </c>
    </row>
    <row r="552" spans="1:63" ht="14.45">
      <c r="A552" s="68">
        <v>545</v>
      </c>
      <c r="B552" s="29"/>
      <c r="C552" s="34"/>
      <c r="D552" s="42"/>
      <c r="E552" s="64"/>
      <c r="F552" s="45"/>
      <c r="G552" s="45"/>
      <c r="H552" s="158"/>
      <c r="I552" s="42"/>
      <c r="J552" s="28"/>
      <c r="K552" s="69"/>
      <c r="L552" s="68"/>
      <c r="M552" s="46"/>
      <c r="N552" s="232" t="str">
        <f ca="1">IF(Tabla1[[#This Row],[Fecha de nac]]="","",IF(Tabla1[[#This Row],[Fecha Finalización]] &gt;=TODAY(), DATEDIF(Tabla1[[#This Row],[Fecha de nac]],TODAY(),"y"), ROUNDDOWN((Tabla1[[#This Row],[Fecha Finalización]] -Tabla1[[#This Row],[Fecha de nac]])/365,0)))</f>
        <v/>
      </c>
      <c r="O552" s="163"/>
      <c r="P552" s="34"/>
      <c r="Q552" s="67"/>
      <c r="R552" s="67"/>
      <c r="S552" s="67"/>
      <c r="T552" s="67"/>
      <c r="U552" s="234" t="str">
        <f>IF(F552="","",Tabla1[[#This Row],[Fecha Inicio grupo]]+3*7-7)</f>
        <v/>
      </c>
      <c r="V552" s="235" t="str">
        <f>IF(F552="","",EDATE(Tabla1[[#This Row],[Fecha Inicio grupo]],3))</f>
        <v/>
      </c>
      <c r="W552" s="29"/>
      <c r="X552" s="29"/>
      <c r="Y552" s="72"/>
      <c r="Z552" s="72"/>
      <c r="AA552" s="72"/>
      <c r="AB552" s="72"/>
      <c r="AC552" s="72"/>
      <c r="AD552" s="72"/>
      <c r="AE552" s="72"/>
      <c r="AF552" s="72"/>
      <c r="AG552" s="72"/>
      <c r="AH552" s="72"/>
      <c r="AI552" s="72"/>
      <c r="AJ552" s="72"/>
      <c r="AK552" s="72"/>
      <c r="AL552" s="72"/>
      <c r="AM552" s="72"/>
      <c r="AN552" s="72"/>
      <c r="AO552" s="139"/>
      <c r="AP552" s="236" t="str">
        <f>IF(F552="","",IFERROR(VLOOKUP(SUBSTITUTE(SUBSTITUTE(Tabla1[[#This Row],[Uso Sistemas]],"T","P"),"N","F"),Parámetros!$M$2:$N$17,2,0),"Completar hasta 3ra sem. para evaluar a Probacionista"))</f>
        <v/>
      </c>
      <c r="AQ552" s="39"/>
      <c r="AR552" s="39"/>
      <c r="AS552" s="39"/>
      <c r="AT552" s="28"/>
      <c r="AU552" s="55"/>
      <c r="AV552" s="55"/>
      <c r="AW552" s="55"/>
      <c r="AX552" s="238" t="str">
        <f>IF(V552="","",EOMONTH(EDATE(Tabla1[[#This Row],[Fecha Finalización]],2),0))</f>
        <v/>
      </c>
      <c r="AY552" s="39"/>
      <c r="AZ552" s="239" t="str">
        <f>IF(V552="","",EOMONTH(EDATE(Tabla1[[#This Row],[Fecha Finalización]],3),0))</f>
        <v/>
      </c>
      <c r="BA552" s="39"/>
      <c r="BB552" s="39"/>
      <c r="BC552" s="229"/>
      <c r="BD552" s="227" t="str">
        <f>IF(F552="","",Tabla1[[#This Row],[sem 01]]&amp;Tabla1[[#This Row],[sem 02]]&amp;Tabla1[[#This Row],[sem 03]])</f>
        <v/>
      </c>
      <c r="BE552" s="228" t="str">
        <f>IF(TRIM(F552)="","",$B$1&amp;"-"&amp;SUBSTITUTE(Tabla1[[#This Row],[Mes Inscrito]]," ","")&amp;"-"&amp;SUBSTITUTE(Tabla1[[#This Row],[Dia de clases Inscrito]]," ","")&amp;"-"&amp;SUBSTITUTE(Tabla1[[#This Row],[Horario Inscrito]]," ","")&amp;"-"&amp;Tabla1[[#This Row],[Fecha Inicio grupo]])</f>
        <v/>
      </c>
      <c r="BF552" s="241" t="str">
        <f>IF(F552="","",Tabla1[[#This Row],[Curso]])</f>
        <v/>
      </c>
      <c r="BG552" s="242" t="str">
        <f>+IF(TRIM(F552)="","",$B$1&amp;"-"&amp;TRIM(Tabla1[[#This Row],[Mes Inscrito]])&amp;"-"&amp;TRIM(Tabla1[[#This Row],[Dia de clases Inscrito]])&amp;"-"&amp;TRIM(Tabla1[[#This Row],[Horario Inscrito]])&amp;"-"&amp;TRIM(Tabla1[[#This Row],[Fecha Inicio grupo]])&amp;"-"&amp;TRIM(Tabla1[[#This Row],[Tipo Incrito]]))</f>
        <v/>
      </c>
      <c r="BH552" s="299" t="str">
        <f>IF(F552="","",OR(IFERROR(SEARCH("CG",Tabla1[[#This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2" s="300" t="str">
        <f>IF(F552&lt;&gt;"",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2" s="300" t="str">
        <f>IF(F552&lt;&gt;"",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2" s="300" t="str">
        <f>IF(Tabla1[[#This Row],[Fecha Inicio grupo]]="","",IFERROR(VLOOKUP(Tabla1[[#This Row],[Mes de Alta como miembro]],Parámetros!$AM$2:$AN$16,2,0),"01/01/1900"))</f>
        <v/>
      </c>
    </row>
    <row r="553" spans="1:63" ht="14.45">
      <c r="A553" s="68">
        <v>546</v>
      </c>
      <c r="B553" s="29"/>
      <c r="C553" s="34"/>
      <c r="D553" s="42"/>
      <c r="E553" s="64"/>
      <c r="F553" s="45"/>
      <c r="G553" s="45"/>
      <c r="H553" s="158"/>
      <c r="I553" s="42"/>
      <c r="J553" s="28"/>
      <c r="K553" s="69"/>
      <c r="L553" s="68"/>
      <c r="M553" s="46"/>
      <c r="N553" s="232" t="str">
        <f ca="1">IF(Tabla1[[#This Row],[Fecha de nac]]="","",IF(Tabla1[[#This Row],[Fecha Finalización]] &gt;=TODAY(), DATEDIF(Tabla1[[#This Row],[Fecha de nac]],TODAY(),"y"), ROUNDDOWN((Tabla1[[#This Row],[Fecha Finalización]] -Tabla1[[#This Row],[Fecha de nac]])/365,0)))</f>
        <v/>
      </c>
      <c r="O553" s="163"/>
      <c r="P553" s="34"/>
      <c r="Q553" s="67"/>
      <c r="R553" s="67"/>
      <c r="S553" s="67"/>
      <c r="T553" s="67"/>
      <c r="U553" s="234" t="str">
        <f>IF(F553="","",Tabla1[[#This Row],[Fecha Inicio grupo]]+3*7-7)</f>
        <v/>
      </c>
      <c r="V553" s="235" t="str">
        <f>IF(F553="","",EDATE(Tabla1[[#This Row],[Fecha Inicio grupo]],3))</f>
        <v/>
      </c>
      <c r="W553" s="29"/>
      <c r="X553" s="29"/>
      <c r="Y553" s="72"/>
      <c r="Z553" s="72"/>
      <c r="AA553" s="72"/>
      <c r="AB553" s="72"/>
      <c r="AC553" s="72"/>
      <c r="AD553" s="72"/>
      <c r="AE553" s="72"/>
      <c r="AF553" s="72"/>
      <c r="AG553" s="72"/>
      <c r="AH553" s="72"/>
      <c r="AI553" s="72"/>
      <c r="AJ553" s="72"/>
      <c r="AK553" s="72"/>
      <c r="AL553" s="72"/>
      <c r="AM553" s="72"/>
      <c r="AN553" s="72"/>
      <c r="AO553" s="139"/>
      <c r="AP553" s="236" t="str">
        <f>IF(F553="","",IFERROR(VLOOKUP(SUBSTITUTE(SUBSTITUTE(Tabla1[[#This Row],[Uso Sistemas]],"T","P"),"N","F"),Parámetros!$M$2:$N$17,2,0),"Completar hasta 3ra sem. para evaluar a Probacionista"))</f>
        <v/>
      </c>
      <c r="AQ553" s="39"/>
      <c r="AR553" s="39"/>
      <c r="AS553" s="39"/>
      <c r="AT553" s="28"/>
      <c r="AU553" s="55"/>
      <c r="AV553" s="55"/>
      <c r="AW553" s="55"/>
      <c r="AX553" s="238" t="str">
        <f>IF(V553="","",EOMONTH(EDATE(Tabla1[[#This Row],[Fecha Finalización]],2),0))</f>
        <v/>
      </c>
      <c r="AY553" s="39"/>
      <c r="AZ553" s="239" t="str">
        <f>IF(V553="","",EOMONTH(EDATE(Tabla1[[#This Row],[Fecha Finalización]],3),0))</f>
        <v/>
      </c>
      <c r="BA553" s="39"/>
      <c r="BB553" s="39"/>
      <c r="BC553" s="229"/>
      <c r="BD553" s="227" t="str">
        <f>IF(F553="","",Tabla1[[#This Row],[sem 01]]&amp;Tabla1[[#This Row],[sem 02]]&amp;Tabla1[[#This Row],[sem 03]])</f>
        <v/>
      </c>
      <c r="BE553" s="228" t="str">
        <f>IF(TRIM(F553)="","",$B$1&amp;"-"&amp;SUBSTITUTE(Tabla1[[#This Row],[Mes Inscrito]]," ","")&amp;"-"&amp;SUBSTITUTE(Tabla1[[#This Row],[Dia de clases Inscrito]]," ","")&amp;"-"&amp;SUBSTITUTE(Tabla1[[#This Row],[Horario Inscrito]]," ","")&amp;"-"&amp;Tabla1[[#This Row],[Fecha Inicio grupo]])</f>
        <v/>
      </c>
      <c r="BF553" s="241" t="str">
        <f>IF(F553="","",Tabla1[[#This Row],[Curso]])</f>
        <v/>
      </c>
      <c r="BG553" s="242" t="str">
        <f>+IF(TRIM(F553)="","",$B$1&amp;"-"&amp;TRIM(Tabla1[[#This Row],[Mes Inscrito]])&amp;"-"&amp;TRIM(Tabla1[[#This Row],[Dia de clases Inscrito]])&amp;"-"&amp;TRIM(Tabla1[[#This Row],[Horario Inscrito]])&amp;"-"&amp;TRIM(Tabla1[[#This Row],[Fecha Inicio grupo]])&amp;"-"&amp;TRIM(Tabla1[[#This Row],[Tipo Incrito]]))</f>
        <v/>
      </c>
      <c r="BH553" s="299" t="str">
        <f>IF(F553="","",OR(IFERROR(SEARCH("CG",Tabla1[[#This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3" s="300" t="str">
        <f>IF(F553&lt;&gt;"",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3" s="300" t="str">
        <f>IF(F553&lt;&gt;"",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3" s="300" t="str">
        <f>IF(Tabla1[[#This Row],[Fecha Inicio grupo]]="","",IFERROR(VLOOKUP(Tabla1[[#This Row],[Mes de Alta como miembro]],Parámetros!$AM$2:$AN$16,2,0),"01/01/1900"))</f>
        <v/>
      </c>
    </row>
    <row r="554" spans="1:63" ht="14.45">
      <c r="A554" s="68">
        <v>547</v>
      </c>
      <c r="B554" s="29"/>
      <c r="C554" s="34"/>
      <c r="D554" s="42"/>
      <c r="E554" s="64"/>
      <c r="F554" s="45"/>
      <c r="G554" s="45"/>
      <c r="H554" s="158"/>
      <c r="I554" s="42"/>
      <c r="J554" s="28"/>
      <c r="K554" s="69"/>
      <c r="L554" s="68"/>
      <c r="M554" s="46"/>
      <c r="N554" s="232" t="str">
        <f ca="1">IF(Tabla1[[#This Row],[Fecha de nac]]="","",IF(Tabla1[[#This Row],[Fecha Finalización]] &gt;=TODAY(), DATEDIF(Tabla1[[#This Row],[Fecha de nac]],TODAY(),"y"), ROUNDDOWN((Tabla1[[#This Row],[Fecha Finalización]] -Tabla1[[#This Row],[Fecha de nac]])/365,0)))</f>
        <v/>
      </c>
      <c r="O554" s="163"/>
      <c r="P554" s="34"/>
      <c r="Q554" s="67"/>
      <c r="R554" s="67"/>
      <c r="S554" s="67"/>
      <c r="T554" s="67"/>
      <c r="U554" s="234" t="str">
        <f>IF(F554="","",Tabla1[[#This Row],[Fecha Inicio grupo]]+3*7-7)</f>
        <v/>
      </c>
      <c r="V554" s="235" t="str">
        <f>IF(F554="","",EDATE(Tabla1[[#This Row],[Fecha Inicio grupo]],3))</f>
        <v/>
      </c>
      <c r="W554" s="29"/>
      <c r="X554" s="29"/>
      <c r="Y554" s="72"/>
      <c r="Z554" s="72"/>
      <c r="AA554" s="72"/>
      <c r="AB554" s="72"/>
      <c r="AC554" s="72"/>
      <c r="AD554" s="72"/>
      <c r="AE554" s="72"/>
      <c r="AF554" s="72"/>
      <c r="AG554" s="72"/>
      <c r="AH554" s="72"/>
      <c r="AI554" s="72"/>
      <c r="AJ554" s="72"/>
      <c r="AK554" s="72"/>
      <c r="AL554" s="72"/>
      <c r="AM554" s="72"/>
      <c r="AN554" s="72"/>
      <c r="AO554" s="139"/>
      <c r="AP554" s="236" t="str">
        <f>IF(F554="","",IFERROR(VLOOKUP(SUBSTITUTE(SUBSTITUTE(Tabla1[[#This Row],[Uso Sistemas]],"T","P"),"N","F"),Parámetros!$M$2:$N$17,2,0),"Completar hasta 3ra sem. para evaluar a Probacionista"))</f>
        <v/>
      </c>
      <c r="AQ554" s="39"/>
      <c r="AR554" s="39"/>
      <c r="AS554" s="39"/>
      <c r="AT554" s="28"/>
      <c r="AU554" s="55"/>
      <c r="AV554" s="55"/>
      <c r="AW554" s="55"/>
      <c r="AX554" s="238" t="str">
        <f>IF(V554="","",EOMONTH(EDATE(Tabla1[[#This Row],[Fecha Finalización]],2),0))</f>
        <v/>
      </c>
      <c r="AY554" s="39"/>
      <c r="AZ554" s="239" t="str">
        <f>IF(V554="","",EOMONTH(EDATE(Tabla1[[#This Row],[Fecha Finalización]],3),0))</f>
        <v/>
      </c>
      <c r="BA554" s="39"/>
      <c r="BB554" s="39"/>
      <c r="BC554" s="229"/>
      <c r="BD554" s="227" t="str">
        <f>IF(F554="","",Tabla1[[#This Row],[sem 01]]&amp;Tabla1[[#This Row],[sem 02]]&amp;Tabla1[[#This Row],[sem 03]])</f>
        <v/>
      </c>
      <c r="BE554" s="228" t="str">
        <f>IF(TRIM(F554)="","",$B$1&amp;"-"&amp;SUBSTITUTE(Tabla1[[#This Row],[Mes Inscrito]]," ","")&amp;"-"&amp;SUBSTITUTE(Tabla1[[#This Row],[Dia de clases Inscrito]]," ","")&amp;"-"&amp;SUBSTITUTE(Tabla1[[#This Row],[Horario Inscrito]]," ","")&amp;"-"&amp;Tabla1[[#This Row],[Fecha Inicio grupo]])</f>
        <v/>
      </c>
      <c r="BF554" s="241" t="str">
        <f>IF(F554="","",Tabla1[[#This Row],[Curso]])</f>
        <v/>
      </c>
      <c r="BG554" s="242" t="str">
        <f>+IF(TRIM(F554)="","",$B$1&amp;"-"&amp;TRIM(Tabla1[[#This Row],[Mes Inscrito]])&amp;"-"&amp;TRIM(Tabla1[[#This Row],[Dia de clases Inscrito]])&amp;"-"&amp;TRIM(Tabla1[[#This Row],[Horario Inscrito]])&amp;"-"&amp;TRIM(Tabla1[[#This Row],[Fecha Inicio grupo]])&amp;"-"&amp;TRIM(Tabla1[[#This Row],[Tipo Incrito]]))</f>
        <v/>
      </c>
      <c r="BH554" s="299" t="str">
        <f>IF(F554="","",OR(IFERROR(SEARCH("CG",Tabla1[[#This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4" s="300" t="str">
        <f>IF(F554&lt;&gt;"",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4" s="300" t="str">
        <f>IF(F554&lt;&gt;"",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4" s="300" t="str">
        <f>IF(Tabla1[[#This Row],[Fecha Inicio grupo]]="","",IFERROR(VLOOKUP(Tabla1[[#This Row],[Mes de Alta como miembro]],Parámetros!$AM$2:$AN$16,2,0),"01/01/1900"))</f>
        <v/>
      </c>
    </row>
    <row r="555" spans="1:63" ht="14.45">
      <c r="A555" s="68">
        <v>548</v>
      </c>
      <c r="B555" s="29"/>
      <c r="C555" s="34"/>
      <c r="D555" s="42"/>
      <c r="E555" s="64"/>
      <c r="F555" s="45"/>
      <c r="G555" s="45"/>
      <c r="H555" s="158"/>
      <c r="I555" s="42"/>
      <c r="J555" s="28"/>
      <c r="K555" s="69"/>
      <c r="L555" s="68"/>
      <c r="M555" s="46"/>
      <c r="N555" s="232" t="str">
        <f ca="1">IF(Tabla1[[#This Row],[Fecha de nac]]="","",IF(Tabla1[[#This Row],[Fecha Finalización]] &gt;=TODAY(), DATEDIF(Tabla1[[#This Row],[Fecha de nac]],TODAY(),"y"), ROUNDDOWN((Tabla1[[#This Row],[Fecha Finalización]] -Tabla1[[#This Row],[Fecha de nac]])/365,0)))</f>
        <v/>
      </c>
      <c r="O555" s="163"/>
      <c r="P555" s="34"/>
      <c r="Q555" s="67"/>
      <c r="R555" s="67"/>
      <c r="S555" s="67"/>
      <c r="T555" s="67"/>
      <c r="U555" s="234" t="str">
        <f>IF(F555="","",Tabla1[[#This Row],[Fecha Inicio grupo]]+3*7-7)</f>
        <v/>
      </c>
      <c r="V555" s="235" t="str">
        <f>IF(F555="","",EDATE(Tabla1[[#This Row],[Fecha Inicio grupo]],3))</f>
        <v/>
      </c>
      <c r="W555" s="29"/>
      <c r="X555" s="29"/>
      <c r="Y555" s="72"/>
      <c r="Z555" s="72"/>
      <c r="AA555" s="72"/>
      <c r="AB555" s="72"/>
      <c r="AC555" s="72"/>
      <c r="AD555" s="72"/>
      <c r="AE555" s="72"/>
      <c r="AF555" s="72"/>
      <c r="AG555" s="72"/>
      <c r="AH555" s="72"/>
      <c r="AI555" s="72"/>
      <c r="AJ555" s="72"/>
      <c r="AK555" s="72"/>
      <c r="AL555" s="72"/>
      <c r="AM555" s="72"/>
      <c r="AN555" s="72"/>
      <c r="AO555" s="139"/>
      <c r="AP555" s="236" t="str">
        <f>IF(F555="","",IFERROR(VLOOKUP(SUBSTITUTE(SUBSTITUTE(Tabla1[[#This Row],[Uso Sistemas]],"T","P"),"N","F"),Parámetros!$M$2:$N$17,2,0),"Completar hasta 3ra sem. para evaluar a Probacionista"))</f>
        <v/>
      </c>
      <c r="AQ555" s="39"/>
      <c r="AR555" s="39"/>
      <c r="AS555" s="39"/>
      <c r="AT555" s="28"/>
      <c r="AU555" s="55"/>
      <c r="AV555" s="55"/>
      <c r="AW555" s="55"/>
      <c r="AX555" s="238" t="str">
        <f>IF(V555="","",EOMONTH(EDATE(Tabla1[[#This Row],[Fecha Finalización]],2),0))</f>
        <v/>
      </c>
      <c r="AY555" s="39"/>
      <c r="AZ555" s="239" t="str">
        <f>IF(V555="","",EOMONTH(EDATE(Tabla1[[#This Row],[Fecha Finalización]],3),0))</f>
        <v/>
      </c>
      <c r="BA555" s="39"/>
      <c r="BB555" s="39"/>
      <c r="BC555" s="229"/>
      <c r="BD555" s="227" t="str">
        <f>IF(F555="","",Tabla1[[#This Row],[sem 01]]&amp;Tabla1[[#This Row],[sem 02]]&amp;Tabla1[[#This Row],[sem 03]])</f>
        <v/>
      </c>
      <c r="BE555" s="228" t="str">
        <f>IF(TRIM(F555)="","",$B$1&amp;"-"&amp;SUBSTITUTE(Tabla1[[#This Row],[Mes Inscrito]]," ","")&amp;"-"&amp;SUBSTITUTE(Tabla1[[#This Row],[Dia de clases Inscrito]]," ","")&amp;"-"&amp;SUBSTITUTE(Tabla1[[#This Row],[Horario Inscrito]]," ","")&amp;"-"&amp;Tabla1[[#This Row],[Fecha Inicio grupo]])</f>
        <v/>
      </c>
      <c r="BF555" s="241" t="str">
        <f>IF(F555="","",Tabla1[[#This Row],[Curso]])</f>
        <v/>
      </c>
      <c r="BG555" s="242" t="str">
        <f>+IF(TRIM(F555)="","",$B$1&amp;"-"&amp;TRIM(Tabla1[[#This Row],[Mes Inscrito]])&amp;"-"&amp;TRIM(Tabla1[[#This Row],[Dia de clases Inscrito]])&amp;"-"&amp;TRIM(Tabla1[[#This Row],[Horario Inscrito]])&amp;"-"&amp;TRIM(Tabla1[[#This Row],[Fecha Inicio grupo]])&amp;"-"&amp;TRIM(Tabla1[[#This Row],[Tipo Incrito]]))</f>
        <v/>
      </c>
      <c r="BH555" s="299" t="str">
        <f>IF(F555="","",OR(IFERROR(SEARCH("CG",Tabla1[[#This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5" s="300" t="str">
        <f>IF(F555&lt;&gt;"",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5" s="300" t="str">
        <f>IF(F555&lt;&gt;"",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5" s="300" t="str">
        <f>IF(Tabla1[[#This Row],[Fecha Inicio grupo]]="","",IFERROR(VLOOKUP(Tabla1[[#This Row],[Mes de Alta como miembro]],Parámetros!$AM$2:$AN$16,2,0),"01/01/1900"))</f>
        <v/>
      </c>
    </row>
    <row r="556" spans="1:63" ht="14.45">
      <c r="A556" s="68">
        <v>549</v>
      </c>
      <c r="B556" s="29"/>
      <c r="C556" s="34"/>
      <c r="D556" s="42"/>
      <c r="E556" s="64"/>
      <c r="F556" s="45"/>
      <c r="G556" s="45"/>
      <c r="H556" s="158"/>
      <c r="I556" s="42"/>
      <c r="J556" s="28"/>
      <c r="K556" s="69"/>
      <c r="L556" s="68"/>
      <c r="M556" s="46"/>
      <c r="N556" s="232" t="str">
        <f ca="1">IF(Tabla1[[#This Row],[Fecha de nac]]="","",IF(Tabla1[[#This Row],[Fecha Finalización]] &gt;=TODAY(), DATEDIF(Tabla1[[#This Row],[Fecha de nac]],TODAY(),"y"), ROUNDDOWN((Tabla1[[#This Row],[Fecha Finalización]] -Tabla1[[#This Row],[Fecha de nac]])/365,0)))</f>
        <v/>
      </c>
      <c r="O556" s="163"/>
      <c r="P556" s="34"/>
      <c r="Q556" s="67"/>
      <c r="R556" s="67"/>
      <c r="S556" s="67"/>
      <c r="T556" s="67"/>
      <c r="U556" s="234" t="str">
        <f>IF(F556="","",Tabla1[[#This Row],[Fecha Inicio grupo]]+3*7-7)</f>
        <v/>
      </c>
      <c r="V556" s="235" t="str">
        <f>IF(F556="","",EDATE(Tabla1[[#This Row],[Fecha Inicio grupo]],3))</f>
        <v/>
      </c>
      <c r="W556" s="29"/>
      <c r="X556" s="29"/>
      <c r="Y556" s="72"/>
      <c r="Z556" s="72"/>
      <c r="AA556" s="72"/>
      <c r="AB556" s="72"/>
      <c r="AC556" s="72"/>
      <c r="AD556" s="72"/>
      <c r="AE556" s="72"/>
      <c r="AF556" s="72"/>
      <c r="AG556" s="72"/>
      <c r="AH556" s="72"/>
      <c r="AI556" s="72"/>
      <c r="AJ556" s="72"/>
      <c r="AK556" s="72"/>
      <c r="AL556" s="72"/>
      <c r="AM556" s="72"/>
      <c r="AN556" s="72"/>
      <c r="AO556" s="139"/>
      <c r="AP556" s="236" t="str">
        <f>IF(F556="","",IFERROR(VLOOKUP(SUBSTITUTE(SUBSTITUTE(Tabla1[[#This Row],[Uso Sistemas]],"T","P"),"N","F"),Parámetros!$M$2:$N$17,2,0),"Completar hasta 3ra sem. para evaluar a Probacionista"))</f>
        <v/>
      </c>
      <c r="AQ556" s="39"/>
      <c r="AR556" s="39"/>
      <c r="AS556" s="39"/>
      <c r="AT556" s="28"/>
      <c r="AU556" s="55"/>
      <c r="AV556" s="55"/>
      <c r="AW556" s="55"/>
      <c r="AX556" s="238" t="str">
        <f>IF(V556="","",EOMONTH(EDATE(Tabla1[[#This Row],[Fecha Finalización]],2),0))</f>
        <v/>
      </c>
      <c r="AY556" s="39"/>
      <c r="AZ556" s="239" t="str">
        <f>IF(V556="","",EOMONTH(EDATE(Tabla1[[#This Row],[Fecha Finalización]],3),0))</f>
        <v/>
      </c>
      <c r="BA556" s="39"/>
      <c r="BB556" s="39"/>
      <c r="BC556" s="229"/>
      <c r="BD556" s="227" t="str">
        <f>IF(F556="","",Tabla1[[#This Row],[sem 01]]&amp;Tabla1[[#This Row],[sem 02]]&amp;Tabla1[[#This Row],[sem 03]])</f>
        <v/>
      </c>
      <c r="BE556" s="228" t="str">
        <f>IF(TRIM(F556)="","",$B$1&amp;"-"&amp;SUBSTITUTE(Tabla1[[#This Row],[Mes Inscrito]]," ","")&amp;"-"&amp;SUBSTITUTE(Tabla1[[#This Row],[Dia de clases Inscrito]]," ","")&amp;"-"&amp;SUBSTITUTE(Tabla1[[#This Row],[Horario Inscrito]]," ","")&amp;"-"&amp;Tabla1[[#This Row],[Fecha Inicio grupo]])</f>
        <v/>
      </c>
      <c r="BF556" s="241" t="str">
        <f>IF(F556="","",Tabla1[[#This Row],[Curso]])</f>
        <v/>
      </c>
      <c r="BG556" s="242" t="str">
        <f>+IF(TRIM(F556)="","",$B$1&amp;"-"&amp;TRIM(Tabla1[[#This Row],[Mes Inscrito]])&amp;"-"&amp;TRIM(Tabla1[[#This Row],[Dia de clases Inscrito]])&amp;"-"&amp;TRIM(Tabla1[[#This Row],[Horario Inscrito]])&amp;"-"&amp;TRIM(Tabla1[[#This Row],[Fecha Inicio grupo]])&amp;"-"&amp;TRIM(Tabla1[[#This Row],[Tipo Incrito]]))</f>
        <v/>
      </c>
      <c r="BH556" s="299" t="str">
        <f>IF(F556="","",OR(IFERROR(SEARCH("CG",Tabla1[[#This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6" s="300" t="str">
        <f>IF(F556&lt;&gt;"",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6" s="300" t="str">
        <f>IF(F556&lt;&gt;"",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6" s="300" t="str">
        <f>IF(Tabla1[[#This Row],[Fecha Inicio grupo]]="","",IFERROR(VLOOKUP(Tabla1[[#This Row],[Mes de Alta como miembro]],Parámetros!$AM$2:$AN$16,2,0),"01/01/1900"))</f>
        <v/>
      </c>
    </row>
    <row r="557" spans="1:63" ht="14.45">
      <c r="A557" s="68">
        <v>550</v>
      </c>
      <c r="B557" s="29"/>
      <c r="C557" s="34"/>
      <c r="D557" s="42"/>
      <c r="E557" s="64"/>
      <c r="F557" s="45"/>
      <c r="G557" s="45"/>
      <c r="H557" s="158"/>
      <c r="I557" s="42"/>
      <c r="J557" s="28"/>
      <c r="K557" s="69"/>
      <c r="L557" s="68"/>
      <c r="M557" s="46"/>
      <c r="N557" s="232" t="str">
        <f ca="1">IF(Tabla1[[#This Row],[Fecha de nac]]="","",IF(Tabla1[[#This Row],[Fecha Finalización]] &gt;=TODAY(), DATEDIF(Tabla1[[#This Row],[Fecha de nac]],TODAY(),"y"), ROUNDDOWN((Tabla1[[#This Row],[Fecha Finalización]] -Tabla1[[#This Row],[Fecha de nac]])/365,0)))</f>
        <v/>
      </c>
      <c r="O557" s="163"/>
      <c r="P557" s="34"/>
      <c r="Q557" s="67"/>
      <c r="R557" s="67"/>
      <c r="S557" s="67"/>
      <c r="T557" s="67"/>
      <c r="U557" s="234" t="str">
        <f>IF(F557="","",Tabla1[[#This Row],[Fecha Inicio grupo]]+3*7-7)</f>
        <v/>
      </c>
      <c r="V557" s="235" t="str">
        <f>IF(F557="","",EDATE(Tabla1[[#This Row],[Fecha Inicio grupo]],3))</f>
        <v/>
      </c>
      <c r="W557" s="29"/>
      <c r="X557" s="29"/>
      <c r="Y557" s="72"/>
      <c r="Z557" s="72"/>
      <c r="AA557" s="72"/>
      <c r="AB557" s="72"/>
      <c r="AC557" s="72"/>
      <c r="AD557" s="72"/>
      <c r="AE557" s="72"/>
      <c r="AF557" s="72"/>
      <c r="AG557" s="72"/>
      <c r="AH557" s="72"/>
      <c r="AI557" s="72"/>
      <c r="AJ557" s="72"/>
      <c r="AK557" s="72"/>
      <c r="AL557" s="72"/>
      <c r="AM557" s="72"/>
      <c r="AN557" s="72"/>
      <c r="AO557" s="139"/>
      <c r="AP557" s="236" t="str">
        <f>IF(F557="","",IFERROR(VLOOKUP(SUBSTITUTE(SUBSTITUTE(Tabla1[[#This Row],[Uso Sistemas]],"T","P"),"N","F"),Parámetros!$M$2:$N$17,2,0),"Completar hasta 3ra sem. para evaluar a Probacionista"))</f>
        <v/>
      </c>
      <c r="AQ557" s="39"/>
      <c r="AR557" s="39"/>
      <c r="AS557" s="39"/>
      <c r="AT557" s="28"/>
      <c r="AU557" s="55"/>
      <c r="AV557" s="55"/>
      <c r="AW557" s="55"/>
      <c r="AX557" s="238" t="str">
        <f>IF(V557="","",EOMONTH(EDATE(Tabla1[[#This Row],[Fecha Finalización]],2),0))</f>
        <v/>
      </c>
      <c r="AY557" s="39"/>
      <c r="AZ557" s="239" t="str">
        <f>IF(V557="","",EOMONTH(EDATE(Tabla1[[#This Row],[Fecha Finalización]],3),0))</f>
        <v/>
      </c>
      <c r="BA557" s="39"/>
      <c r="BB557" s="39"/>
      <c r="BC557" s="229"/>
      <c r="BD557" s="227" t="str">
        <f>IF(F557="","",Tabla1[[#This Row],[sem 01]]&amp;Tabla1[[#This Row],[sem 02]]&amp;Tabla1[[#This Row],[sem 03]])</f>
        <v/>
      </c>
      <c r="BE557" s="228" t="str">
        <f>IF(TRIM(F557)="","",$B$1&amp;"-"&amp;SUBSTITUTE(Tabla1[[#This Row],[Mes Inscrito]]," ","")&amp;"-"&amp;SUBSTITUTE(Tabla1[[#This Row],[Dia de clases Inscrito]]," ","")&amp;"-"&amp;SUBSTITUTE(Tabla1[[#This Row],[Horario Inscrito]]," ","")&amp;"-"&amp;Tabla1[[#This Row],[Fecha Inicio grupo]])</f>
        <v/>
      </c>
      <c r="BF557" s="241" t="str">
        <f>IF(F557="","",Tabla1[[#This Row],[Curso]])</f>
        <v/>
      </c>
      <c r="BG557" s="242" t="str">
        <f>+IF(TRIM(F557)="","",$B$1&amp;"-"&amp;TRIM(Tabla1[[#This Row],[Mes Inscrito]])&amp;"-"&amp;TRIM(Tabla1[[#This Row],[Dia de clases Inscrito]])&amp;"-"&amp;TRIM(Tabla1[[#This Row],[Horario Inscrito]])&amp;"-"&amp;TRIM(Tabla1[[#This Row],[Fecha Inicio grupo]])&amp;"-"&amp;TRIM(Tabla1[[#This Row],[Tipo Incrito]]))</f>
        <v/>
      </c>
      <c r="BH557" s="299" t="str">
        <f>IF(F557="","",OR(IFERROR(SEARCH("CG",Tabla1[[#This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7" s="300" t="str">
        <f>IF(F557&lt;&gt;"",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7" s="300" t="str">
        <f>IF(F557&lt;&gt;"",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7" s="300" t="str">
        <f>IF(Tabla1[[#This Row],[Fecha Inicio grupo]]="","",IFERROR(VLOOKUP(Tabla1[[#This Row],[Mes de Alta como miembro]],Parámetros!$AM$2:$AN$16,2,0),"01/01/1900"))</f>
        <v/>
      </c>
    </row>
    <row r="558" spans="1:63" ht="14.45">
      <c r="A558" s="68">
        <v>551</v>
      </c>
      <c r="B558" s="29"/>
      <c r="C558" s="34"/>
      <c r="D558" s="42"/>
      <c r="E558" s="64"/>
      <c r="F558" s="45"/>
      <c r="G558" s="45"/>
      <c r="H558" s="158"/>
      <c r="I558" s="42"/>
      <c r="J558" s="28"/>
      <c r="K558" s="69"/>
      <c r="L558" s="68"/>
      <c r="M558" s="46"/>
      <c r="N558" s="232" t="str">
        <f ca="1">IF(Tabla1[[#This Row],[Fecha de nac]]="","",IF(Tabla1[[#This Row],[Fecha Finalización]] &gt;=TODAY(), DATEDIF(Tabla1[[#This Row],[Fecha de nac]],TODAY(),"y"), ROUNDDOWN((Tabla1[[#This Row],[Fecha Finalización]] -Tabla1[[#This Row],[Fecha de nac]])/365,0)))</f>
        <v/>
      </c>
      <c r="O558" s="163"/>
      <c r="P558" s="34"/>
      <c r="Q558" s="67"/>
      <c r="R558" s="67"/>
      <c r="S558" s="67"/>
      <c r="T558" s="67"/>
      <c r="U558" s="234" t="str">
        <f>IF(F558="","",Tabla1[[#This Row],[Fecha Inicio grupo]]+3*7-7)</f>
        <v/>
      </c>
      <c r="V558" s="235" t="str">
        <f>IF(F558="","",EDATE(Tabla1[[#This Row],[Fecha Inicio grupo]],3))</f>
        <v/>
      </c>
      <c r="W558" s="29"/>
      <c r="X558" s="29"/>
      <c r="Y558" s="72"/>
      <c r="Z558" s="72"/>
      <c r="AA558" s="72"/>
      <c r="AB558" s="72"/>
      <c r="AC558" s="72"/>
      <c r="AD558" s="72"/>
      <c r="AE558" s="72"/>
      <c r="AF558" s="72"/>
      <c r="AG558" s="72"/>
      <c r="AH558" s="72"/>
      <c r="AI558" s="72"/>
      <c r="AJ558" s="72"/>
      <c r="AK558" s="72"/>
      <c r="AL558" s="72"/>
      <c r="AM558" s="72"/>
      <c r="AN558" s="72"/>
      <c r="AO558" s="139"/>
      <c r="AP558" s="236" t="str">
        <f>IF(F558="","",IFERROR(VLOOKUP(SUBSTITUTE(SUBSTITUTE(Tabla1[[#This Row],[Uso Sistemas]],"T","P"),"N","F"),Parámetros!$M$2:$N$17,2,0),"Completar hasta 3ra sem. para evaluar a Probacionista"))</f>
        <v/>
      </c>
      <c r="AQ558" s="39"/>
      <c r="AR558" s="39"/>
      <c r="AS558" s="39"/>
      <c r="AT558" s="28"/>
      <c r="AU558" s="55"/>
      <c r="AV558" s="55"/>
      <c r="AW558" s="55"/>
      <c r="AX558" s="238" t="str">
        <f>IF(V558="","",EOMONTH(EDATE(Tabla1[[#This Row],[Fecha Finalización]],2),0))</f>
        <v/>
      </c>
      <c r="AY558" s="39"/>
      <c r="AZ558" s="239" t="str">
        <f>IF(V558="","",EOMONTH(EDATE(Tabla1[[#This Row],[Fecha Finalización]],3),0))</f>
        <v/>
      </c>
      <c r="BA558" s="39"/>
      <c r="BB558" s="39"/>
      <c r="BC558" s="229"/>
      <c r="BD558" s="227" t="str">
        <f>IF(F558="","",Tabla1[[#This Row],[sem 01]]&amp;Tabla1[[#This Row],[sem 02]]&amp;Tabla1[[#This Row],[sem 03]])</f>
        <v/>
      </c>
      <c r="BE558" s="228" t="str">
        <f>IF(TRIM(F558)="","",$B$1&amp;"-"&amp;SUBSTITUTE(Tabla1[[#This Row],[Mes Inscrito]]," ","")&amp;"-"&amp;SUBSTITUTE(Tabla1[[#This Row],[Dia de clases Inscrito]]," ","")&amp;"-"&amp;SUBSTITUTE(Tabla1[[#This Row],[Horario Inscrito]]," ","")&amp;"-"&amp;Tabla1[[#This Row],[Fecha Inicio grupo]])</f>
        <v/>
      </c>
      <c r="BF558" s="241" t="str">
        <f>IF(F558="","",Tabla1[[#This Row],[Curso]])</f>
        <v/>
      </c>
      <c r="BG558" s="242" t="str">
        <f>+IF(TRIM(F558)="","",$B$1&amp;"-"&amp;TRIM(Tabla1[[#This Row],[Mes Inscrito]])&amp;"-"&amp;TRIM(Tabla1[[#This Row],[Dia de clases Inscrito]])&amp;"-"&amp;TRIM(Tabla1[[#This Row],[Horario Inscrito]])&amp;"-"&amp;TRIM(Tabla1[[#This Row],[Fecha Inicio grupo]])&amp;"-"&amp;TRIM(Tabla1[[#This Row],[Tipo Incrito]]))</f>
        <v/>
      </c>
      <c r="BH558" s="299" t="str">
        <f>IF(F558="","",OR(IFERROR(SEARCH("CG",Tabla1[[#This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8" s="300" t="str">
        <f>IF(F558&lt;&gt;"",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8" s="300" t="str">
        <f>IF(F558&lt;&gt;"",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8" s="300" t="str">
        <f>IF(Tabla1[[#This Row],[Fecha Inicio grupo]]="","",IFERROR(VLOOKUP(Tabla1[[#This Row],[Mes de Alta como miembro]],Parámetros!$AM$2:$AN$16,2,0),"01/01/1900"))</f>
        <v/>
      </c>
    </row>
    <row r="559" spans="1:63" ht="14.45">
      <c r="A559" s="68">
        <v>552</v>
      </c>
      <c r="B559" s="29"/>
      <c r="C559" s="34"/>
      <c r="D559" s="42"/>
      <c r="E559" s="64"/>
      <c r="F559" s="45"/>
      <c r="G559" s="45"/>
      <c r="H559" s="158"/>
      <c r="I559" s="42"/>
      <c r="J559" s="28"/>
      <c r="K559" s="69"/>
      <c r="L559" s="68"/>
      <c r="M559" s="46"/>
      <c r="N559" s="232" t="str">
        <f ca="1">IF(Tabla1[[#This Row],[Fecha de nac]]="","",IF(Tabla1[[#This Row],[Fecha Finalización]] &gt;=TODAY(), DATEDIF(Tabla1[[#This Row],[Fecha de nac]],TODAY(),"y"), ROUNDDOWN((Tabla1[[#This Row],[Fecha Finalización]] -Tabla1[[#This Row],[Fecha de nac]])/365,0)))</f>
        <v/>
      </c>
      <c r="O559" s="163"/>
      <c r="P559" s="34"/>
      <c r="Q559" s="67"/>
      <c r="R559" s="67"/>
      <c r="S559" s="67"/>
      <c r="T559" s="67"/>
      <c r="U559" s="234" t="str">
        <f>IF(F559="","",Tabla1[[#This Row],[Fecha Inicio grupo]]+3*7-7)</f>
        <v/>
      </c>
      <c r="V559" s="235" t="str">
        <f>IF(F559="","",EDATE(Tabla1[[#This Row],[Fecha Inicio grupo]],3))</f>
        <v/>
      </c>
      <c r="W559" s="29"/>
      <c r="X559" s="29"/>
      <c r="Y559" s="72"/>
      <c r="Z559" s="72"/>
      <c r="AA559" s="72"/>
      <c r="AB559" s="72"/>
      <c r="AC559" s="72"/>
      <c r="AD559" s="72"/>
      <c r="AE559" s="72"/>
      <c r="AF559" s="72"/>
      <c r="AG559" s="72"/>
      <c r="AH559" s="72"/>
      <c r="AI559" s="72"/>
      <c r="AJ559" s="72"/>
      <c r="AK559" s="72"/>
      <c r="AL559" s="72"/>
      <c r="AM559" s="72"/>
      <c r="AN559" s="72"/>
      <c r="AO559" s="139"/>
      <c r="AP559" s="236" t="str">
        <f>IF(F559="","",IFERROR(VLOOKUP(SUBSTITUTE(SUBSTITUTE(Tabla1[[#This Row],[Uso Sistemas]],"T","P"),"N","F"),Parámetros!$M$2:$N$17,2,0),"Completar hasta 3ra sem. para evaluar a Probacionista"))</f>
        <v/>
      </c>
      <c r="AQ559" s="39"/>
      <c r="AR559" s="39"/>
      <c r="AS559" s="39"/>
      <c r="AT559" s="28"/>
      <c r="AU559" s="55"/>
      <c r="AV559" s="55"/>
      <c r="AW559" s="55"/>
      <c r="AX559" s="238" t="str">
        <f>IF(V559="","",EOMONTH(EDATE(Tabla1[[#This Row],[Fecha Finalización]],2),0))</f>
        <v/>
      </c>
      <c r="AY559" s="39"/>
      <c r="AZ559" s="239" t="str">
        <f>IF(V559="","",EOMONTH(EDATE(Tabla1[[#This Row],[Fecha Finalización]],3),0))</f>
        <v/>
      </c>
      <c r="BA559" s="39"/>
      <c r="BB559" s="39"/>
      <c r="BC559" s="229"/>
      <c r="BD559" s="227" t="str">
        <f>IF(F559="","",Tabla1[[#This Row],[sem 01]]&amp;Tabla1[[#This Row],[sem 02]]&amp;Tabla1[[#This Row],[sem 03]])</f>
        <v/>
      </c>
      <c r="BE559" s="228" t="str">
        <f>IF(TRIM(F559)="","",$B$1&amp;"-"&amp;SUBSTITUTE(Tabla1[[#This Row],[Mes Inscrito]]," ","")&amp;"-"&amp;SUBSTITUTE(Tabla1[[#This Row],[Dia de clases Inscrito]]," ","")&amp;"-"&amp;SUBSTITUTE(Tabla1[[#This Row],[Horario Inscrito]]," ","")&amp;"-"&amp;Tabla1[[#This Row],[Fecha Inicio grupo]])</f>
        <v/>
      </c>
      <c r="BF559" s="241" t="str">
        <f>IF(F559="","",Tabla1[[#This Row],[Curso]])</f>
        <v/>
      </c>
      <c r="BG559" s="242" t="str">
        <f>+IF(TRIM(F559)="","",$B$1&amp;"-"&amp;TRIM(Tabla1[[#This Row],[Mes Inscrito]])&amp;"-"&amp;TRIM(Tabla1[[#This Row],[Dia de clases Inscrito]])&amp;"-"&amp;TRIM(Tabla1[[#This Row],[Horario Inscrito]])&amp;"-"&amp;TRIM(Tabla1[[#This Row],[Fecha Inicio grupo]])&amp;"-"&amp;TRIM(Tabla1[[#This Row],[Tipo Incrito]]))</f>
        <v/>
      </c>
      <c r="BH559" s="299" t="str">
        <f>IF(F559="","",OR(IFERROR(SEARCH("CG",Tabla1[[#This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9" s="300" t="str">
        <f>IF(F559&lt;&gt;"",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9" s="300" t="str">
        <f>IF(F559&lt;&gt;"",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9" s="300" t="str">
        <f>IF(Tabla1[[#This Row],[Fecha Inicio grupo]]="","",IFERROR(VLOOKUP(Tabla1[[#This Row],[Mes de Alta como miembro]],Parámetros!$AM$2:$AN$16,2,0),"01/01/1900"))</f>
        <v/>
      </c>
    </row>
    <row r="560" spans="1:63" ht="14.45">
      <c r="A560" s="68">
        <v>553</v>
      </c>
      <c r="B560" s="29"/>
      <c r="C560" s="34"/>
      <c r="D560" s="42"/>
      <c r="E560" s="64"/>
      <c r="F560" s="45"/>
      <c r="G560" s="45"/>
      <c r="H560" s="158"/>
      <c r="I560" s="42"/>
      <c r="J560" s="28"/>
      <c r="K560" s="69"/>
      <c r="L560" s="68"/>
      <c r="M560" s="46"/>
      <c r="N560" s="232" t="str">
        <f ca="1">IF(Tabla1[[#This Row],[Fecha de nac]]="","",IF(Tabla1[[#This Row],[Fecha Finalización]] &gt;=TODAY(), DATEDIF(Tabla1[[#This Row],[Fecha de nac]],TODAY(),"y"), ROUNDDOWN((Tabla1[[#This Row],[Fecha Finalización]] -Tabla1[[#This Row],[Fecha de nac]])/365,0)))</f>
        <v/>
      </c>
      <c r="O560" s="163"/>
      <c r="P560" s="34"/>
      <c r="Q560" s="67"/>
      <c r="R560" s="67"/>
      <c r="S560" s="67"/>
      <c r="T560" s="67"/>
      <c r="U560" s="234" t="str">
        <f>IF(F560="","",Tabla1[[#This Row],[Fecha Inicio grupo]]+3*7-7)</f>
        <v/>
      </c>
      <c r="V560" s="235" t="str">
        <f>IF(F560="","",EDATE(Tabla1[[#This Row],[Fecha Inicio grupo]],3))</f>
        <v/>
      </c>
      <c r="W560" s="29"/>
      <c r="X560" s="29"/>
      <c r="Y560" s="72"/>
      <c r="Z560" s="72"/>
      <c r="AA560" s="72"/>
      <c r="AB560" s="72"/>
      <c r="AC560" s="72"/>
      <c r="AD560" s="72"/>
      <c r="AE560" s="72"/>
      <c r="AF560" s="72"/>
      <c r="AG560" s="72"/>
      <c r="AH560" s="72"/>
      <c r="AI560" s="72"/>
      <c r="AJ560" s="72"/>
      <c r="AK560" s="72"/>
      <c r="AL560" s="72"/>
      <c r="AM560" s="72"/>
      <c r="AN560" s="72"/>
      <c r="AO560" s="139"/>
      <c r="AP560" s="236" t="str">
        <f>IF(F560="","",IFERROR(VLOOKUP(SUBSTITUTE(SUBSTITUTE(Tabla1[[#This Row],[Uso Sistemas]],"T","P"),"N","F"),Parámetros!$M$2:$N$17,2,0),"Completar hasta 3ra sem. para evaluar a Probacionista"))</f>
        <v/>
      </c>
      <c r="AQ560" s="39"/>
      <c r="AR560" s="39"/>
      <c r="AS560" s="39"/>
      <c r="AT560" s="28"/>
      <c r="AU560" s="55"/>
      <c r="AV560" s="55"/>
      <c r="AW560" s="55"/>
      <c r="AX560" s="238" t="str">
        <f>IF(V560="","",EOMONTH(EDATE(Tabla1[[#This Row],[Fecha Finalización]],2),0))</f>
        <v/>
      </c>
      <c r="AY560" s="39"/>
      <c r="AZ560" s="239" t="str">
        <f>IF(V560="","",EOMONTH(EDATE(Tabla1[[#This Row],[Fecha Finalización]],3),0))</f>
        <v/>
      </c>
      <c r="BA560" s="39"/>
      <c r="BB560" s="39"/>
      <c r="BC560" s="229"/>
      <c r="BD560" s="227" t="str">
        <f>IF(F560="","",Tabla1[[#This Row],[sem 01]]&amp;Tabla1[[#This Row],[sem 02]]&amp;Tabla1[[#This Row],[sem 03]])</f>
        <v/>
      </c>
      <c r="BE560" s="228" t="str">
        <f>IF(TRIM(F560)="","",$B$1&amp;"-"&amp;SUBSTITUTE(Tabla1[[#This Row],[Mes Inscrito]]," ","")&amp;"-"&amp;SUBSTITUTE(Tabla1[[#This Row],[Dia de clases Inscrito]]," ","")&amp;"-"&amp;SUBSTITUTE(Tabla1[[#This Row],[Horario Inscrito]]," ","")&amp;"-"&amp;Tabla1[[#This Row],[Fecha Inicio grupo]])</f>
        <v/>
      </c>
      <c r="BF560" s="241" t="str">
        <f>IF(F560="","",Tabla1[[#This Row],[Curso]])</f>
        <v/>
      </c>
      <c r="BG560" s="242" t="str">
        <f>+IF(TRIM(F560)="","",$B$1&amp;"-"&amp;TRIM(Tabla1[[#This Row],[Mes Inscrito]])&amp;"-"&amp;TRIM(Tabla1[[#This Row],[Dia de clases Inscrito]])&amp;"-"&amp;TRIM(Tabla1[[#This Row],[Horario Inscrito]])&amp;"-"&amp;TRIM(Tabla1[[#This Row],[Fecha Inicio grupo]])&amp;"-"&amp;TRIM(Tabla1[[#This Row],[Tipo Incrito]]))</f>
        <v/>
      </c>
      <c r="BH560" s="299" t="str">
        <f>IF(F560="","",OR(IFERROR(SEARCH("CG",Tabla1[[#This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0" s="300" t="str">
        <f>IF(F560&lt;&gt;"",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0" s="300" t="str">
        <f>IF(F560&lt;&gt;"",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0" s="300" t="str">
        <f>IF(Tabla1[[#This Row],[Fecha Inicio grupo]]="","",IFERROR(VLOOKUP(Tabla1[[#This Row],[Mes de Alta como miembro]],Parámetros!$AM$2:$AN$16,2,0),"01/01/1900"))</f>
        <v/>
      </c>
    </row>
    <row r="561" spans="1:63" ht="14.45">
      <c r="A561" s="68">
        <v>554</v>
      </c>
      <c r="B561" s="29"/>
      <c r="C561" s="34"/>
      <c r="D561" s="42"/>
      <c r="E561" s="64"/>
      <c r="F561" s="45"/>
      <c r="G561" s="45"/>
      <c r="H561" s="158"/>
      <c r="I561" s="42"/>
      <c r="J561" s="28"/>
      <c r="K561" s="69"/>
      <c r="L561" s="68"/>
      <c r="M561" s="46"/>
      <c r="N561" s="232" t="str">
        <f ca="1">IF(Tabla1[[#This Row],[Fecha de nac]]="","",IF(Tabla1[[#This Row],[Fecha Finalización]] &gt;=TODAY(), DATEDIF(Tabla1[[#This Row],[Fecha de nac]],TODAY(),"y"), ROUNDDOWN((Tabla1[[#This Row],[Fecha Finalización]] -Tabla1[[#This Row],[Fecha de nac]])/365,0)))</f>
        <v/>
      </c>
      <c r="O561" s="163"/>
      <c r="P561" s="34"/>
      <c r="Q561" s="67"/>
      <c r="R561" s="67"/>
      <c r="S561" s="67"/>
      <c r="T561" s="67"/>
      <c r="U561" s="234" t="str">
        <f>IF(F561="","",Tabla1[[#This Row],[Fecha Inicio grupo]]+3*7-7)</f>
        <v/>
      </c>
      <c r="V561" s="235" t="str">
        <f>IF(F561="","",EDATE(Tabla1[[#This Row],[Fecha Inicio grupo]],3))</f>
        <v/>
      </c>
      <c r="W561" s="29"/>
      <c r="X561" s="29"/>
      <c r="Y561" s="72"/>
      <c r="Z561" s="72"/>
      <c r="AA561" s="72"/>
      <c r="AB561" s="72"/>
      <c r="AC561" s="72"/>
      <c r="AD561" s="72"/>
      <c r="AE561" s="72"/>
      <c r="AF561" s="72"/>
      <c r="AG561" s="72"/>
      <c r="AH561" s="72"/>
      <c r="AI561" s="72"/>
      <c r="AJ561" s="72"/>
      <c r="AK561" s="72"/>
      <c r="AL561" s="72"/>
      <c r="AM561" s="72"/>
      <c r="AN561" s="72"/>
      <c r="AO561" s="139"/>
      <c r="AP561" s="236" t="str">
        <f>IF(F561="","",IFERROR(VLOOKUP(SUBSTITUTE(SUBSTITUTE(Tabla1[[#This Row],[Uso Sistemas]],"T","P"),"N","F"),Parámetros!$M$2:$N$17,2,0),"Completar hasta 3ra sem. para evaluar a Probacionista"))</f>
        <v/>
      </c>
      <c r="AQ561" s="39"/>
      <c r="AR561" s="39"/>
      <c r="AS561" s="39"/>
      <c r="AT561" s="28"/>
      <c r="AU561" s="55"/>
      <c r="AV561" s="55"/>
      <c r="AW561" s="55"/>
      <c r="AX561" s="238" t="str">
        <f>IF(V561="","",EOMONTH(EDATE(Tabla1[[#This Row],[Fecha Finalización]],2),0))</f>
        <v/>
      </c>
      <c r="AY561" s="39"/>
      <c r="AZ561" s="239" t="str">
        <f>IF(V561="","",EOMONTH(EDATE(Tabla1[[#This Row],[Fecha Finalización]],3),0))</f>
        <v/>
      </c>
      <c r="BA561" s="39"/>
      <c r="BB561" s="39"/>
      <c r="BC561" s="229"/>
      <c r="BD561" s="227" t="str">
        <f>IF(F561="","",Tabla1[[#This Row],[sem 01]]&amp;Tabla1[[#This Row],[sem 02]]&amp;Tabla1[[#This Row],[sem 03]])</f>
        <v/>
      </c>
      <c r="BE561" s="228" t="str">
        <f>IF(TRIM(F561)="","",$B$1&amp;"-"&amp;SUBSTITUTE(Tabla1[[#This Row],[Mes Inscrito]]," ","")&amp;"-"&amp;SUBSTITUTE(Tabla1[[#This Row],[Dia de clases Inscrito]]," ","")&amp;"-"&amp;SUBSTITUTE(Tabla1[[#This Row],[Horario Inscrito]]," ","")&amp;"-"&amp;Tabla1[[#This Row],[Fecha Inicio grupo]])</f>
        <v/>
      </c>
      <c r="BF561" s="241" t="str">
        <f>IF(F561="","",Tabla1[[#This Row],[Curso]])</f>
        <v/>
      </c>
      <c r="BG561" s="242" t="str">
        <f>+IF(TRIM(F561)="","",$B$1&amp;"-"&amp;TRIM(Tabla1[[#This Row],[Mes Inscrito]])&amp;"-"&amp;TRIM(Tabla1[[#This Row],[Dia de clases Inscrito]])&amp;"-"&amp;TRIM(Tabla1[[#This Row],[Horario Inscrito]])&amp;"-"&amp;TRIM(Tabla1[[#This Row],[Fecha Inicio grupo]])&amp;"-"&amp;TRIM(Tabla1[[#This Row],[Tipo Incrito]]))</f>
        <v/>
      </c>
      <c r="BH561" s="299" t="str">
        <f>IF(F561="","",OR(IFERROR(SEARCH("CG",Tabla1[[#This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1" s="300" t="str">
        <f>IF(F561&lt;&gt;"",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1" s="300" t="str">
        <f>IF(F561&lt;&gt;"",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1" s="300" t="str">
        <f>IF(Tabla1[[#This Row],[Fecha Inicio grupo]]="","",IFERROR(VLOOKUP(Tabla1[[#This Row],[Mes de Alta como miembro]],Parámetros!$AM$2:$AN$16,2,0),"01/01/1900"))</f>
        <v/>
      </c>
    </row>
    <row r="562" spans="1:63" ht="14.45">
      <c r="A562" s="68">
        <v>555</v>
      </c>
      <c r="B562" s="29"/>
      <c r="C562" s="34"/>
      <c r="D562" s="42"/>
      <c r="E562" s="64"/>
      <c r="F562" s="45"/>
      <c r="G562" s="45"/>
      <c r="H562" s="158"/>
      <c r="I562" s="42"/>
      <c r="J562" s="28"/>
      <c r="K562" s="69"/>
      <c r="L562" s="68"/>
      <c r="M562" s="46"/>
      <c r="N562" s="232" t="str">
        <f ca="1">IF(Tabla1[[#This Row],[Fecha de nac]]="","",IF(Tabla1[[#This Row],[Fecha Finalización]] &gt;=TODAY(), DATEDIF(Tabla1[[#This Row],[Fecha de nac]],TODAY(),"y"), ROUNDDOWN((Tabla1[[#This Row],[Fecha Finalización]] -Tabla1[[#This Row],[Fecha de nac]])/365,0)))</f>
        <v/>
      </c>
      <c r="O562" s="163"/>
      <c r="P562" s="34"/>
      <c r="Q562" s="67"/>
      <c r="R562" s="67"/>
      <c r="S562" s="67"/>
      <c r="T562" s="67"/>
      <c r="U562" s="234" t="str">
        <f>IF(F562="","",Tabla1[[#This Row],[Fecha Inicio grupo]]+3*7-7)</f>
        <v/>
      </c>
      <c r="V562" s="235" t="str">
        <f>IF(F562="","",EDATE(Tabla1[[#This Row],[Fecha Inicio grupo]],3))</f>
        <v/>
      </c>
      <c r="W562" s="29"/>
      <c r="X562" s="29"/>
      <c r="Y562" s="72"/>
      <c r="Z562" s="72"/>
      <c r="AA562" s="72"/>
      <c r="AB562" s="72"/>
      <c r="AC562" s="72"/>
      <c r="AD562" s="72"/>
      <c r="AE562" s="72"/>
      <c r="AF562" s="72"/>
      <c r="AG562" s="72"/>
      <c r="AH562" s="72"/>
      <c r="AI562" s="72"/>
      <c r="AJ562" s="72"/>
      <c r="AK562" s="72"/>
      <c r="AL562" s="72"/>
      <c r="AM562" s="72"/>
      <c r="AN562" s="72"/>
      <c r="AO562" s="139"/>
      <c r="AP562" s="236" t="str">
        <f>IF(F562="","",IFERROR(VLOOKUP(SUBSTITUTE(SUBSTITUTE(Tabla1[[#This Row],[Uso Sistemas]],"T","P"),"N","F"),Parámetros!$M$2:$N$17,2,0),"Completar hasta 3ra sem. para evaluar a Probacionista"))</f>
        <v/>
      </c>
      <c r="AQ562" s="39"/>
      <c r="AR562" s="39"/>
      <c r="AS562" s="39"/>
      <c r="AT562" s="28"/>
      <c r="AU562" s="55"/>
      <c r="AV562" s="55"/>
      <c r="AW562" s="55"/>
      <c r="AX562" s="238" t="str">
        <f>IF(V562="","",EOMONTH(EDATE(Tabla1[[#This Row],[Fecha Finalización]],2),0))</f>
        <v/>
      </c>
      <c r="AY562" s="39"/>
      <c r="AZ562" s="239" t="str">
        <f>IF(V562="","",EOMONTH(EDATE(Tabla1[[#This Row],[Fecha Finalización]],3),0))</f>
        <v/>
      </c>
      <c r="BA562" s="39"/>
      <c r="BB562" s="39"/>
      <c r="BC562" s="229"/>
      <c r="BD562" s="227" t="str">
        <f>IF(F562="","",Tabla1[[#This Row],[sem 01]]&amp;Tabla1[[#This Row],[sem 02]]&amp;Tabla1[[#This Row],[sem 03]])</f>
        <v/>
      </c>
      <c r="BE562" s="228" t="str">
        <f>IF(TRIM(F562)="","",$B$1&amp;"-"&amp;SUBSTITUTE(Tabla1[[#This Row],[Mes Inscrito]]," ","")&amp;"-"&amp;SUBSTITUTE(Tabla1[[#This Row],[Dia de clases Inscrito]]," ","")&amp;"-"&amp;SUBSTITUTE(Tabla1[[#This Row],[Horario Inscrito]]," ","")&amp;"-"&amp;Tabla1[[#This Row],[Fecha Inicio grupo]])</f>
        <v/>
      </c>
      <c r="BF562" s="241" t="str">
        <f>IF(F562="","",Tabla1[[#This Row],[Curso]])</f>
        <v/>
      </c>
      <c r="BG562" s="242" t="str">
        <f>+IF(TRIM(F562)="","",$B$1&amp;"-"&amp;TRIM(Tabla1[[#This Row],[Mes Inscrito]])&amp;"-"&amp;TRIM(Tabla1[[#This Row],[Dia de clases Inscrito]])&amp;"-"&amp;TRIM(Tabla1[[#This Row],[Horario Inscrito]])&amp;"-"&amp;TRIM(Tabla1[[#This Row],[Fecha Inicio grupo]])&amp;"-"&amp;TRIM(Tabla1[[#This Row],[Tipo Incrito]]))</f>
        <v/>
      </c>
      <c r="BH562" s="299" t="str">
        <f>IF(F562="","",OR(IFERROR(SEARCH("CG",Tabla1[[#This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2" s="300" t="str">
        <f>IF(F562&lt;&gt;"",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2" s="300" t="str">
        <f>IF(F562&lt;&gt;"",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2" s="300" t="str">
        <f>IF(Tabla1[[#This Row],[Fecha Inicio grupo]]="","",IFERROR(VLOOKUP(Tabla1[[#This Row],[Mes de Alta como miembro]],Parámetros!$AM$2:$AN$16,2,0),"01/01/1900"))</f>
        <v/>
      </c>
    </row>
    <row r="563" spans="1:63" ht="14.45">
      <c r="A563" s="68">
        <v>556</v>
      </c>
      <c r="B563" s="29"/>
      <c r="C563" s="34"/>
      <c r="D563" s="42"/>
      <c r="E563" s="64"/>
      <c r="F563" s="45"/>
      <c r="G563" s="45"/>
      <c r="H563" s="158"/>
      <c r="I563" s="42"/>
      <c r="J563" s="28"/>
      <c r="K563" s="69"/>
      <c r="L563" s="68"/>
      <c r="M563" s="46"/>
      <c r="N563" s="232" t="str">
        <f ca="1">IF(Tabla1[[#This Row],[Fecha de nac]]="","",IF(Tabla1[[#This Row],[Fecha Finalización]] &gt;=TODAY(), DATEDIF(Tabla1[[#This Row],[Fecha de nac]],TODAY(),"y"), ROUNDDOWN((Tabla1[[#This Row],[Fecha Finalización]] -Tabla1[[#This Row],[Fecha de nac]])/365,0)))</f>
        <v/>
      </c>
      <c r="O563" s="163"/>
      <c r="P563" s="34"/>
      <c r="Q563" s="67"/>
      <c r="R563" s="67"/>
      <c r="S563" s="67"/>
      <c r="T563" s="67"/>
      <c r="U563" s="234" t="str">
        <f>IF(F563="","",Tabla1[[#This Row],[Fecha Inicio grupo]]+3*7-7)</f>
        <v/>
      </c>
      <c r="V563" s="235" t="str">
        <f>IF(F563="","",EDATE(Tabla1[[#This Row],[Fecha Inicio grupo]],3))</f>
        <v/>
      </c>
      <c r="W563" s="29"/>
      <c r="X563" s="29"/>
      <c r="Y563" s="72"/>
      <c r="Z563" s="72"/>
      <c r="AA563" s="72"/>
      <c r="AB563" s="72"/>
      <c r="AC563" s="72"/>
      <c r="AD563" s="72"/>
      <c r="AE563" s="72"/>
      <c r="AF563" s="72"/>
      <c r="AG563" s="72"/>
      <c r="AH563" s="72"/>
      <c r="AI563" s="72"/>
      <c r="AJ563" s="72"/>
      <c r="AK563" s="72"/>
      <c r="AL563" s="72"/>
      <c r="AM563" s="72"/>
      <c r="AN563" s="72"/>
      <c r="AO563" s="139"/>
      <c r="AP563" s="236" t="str">
        <f>IF(F563="","",IFERROR(VLOOKUP(SUBSTITUTE(SUBSTITUTE(Tabla1[[#This Row],[Uso Sistemas]],"T","P"),"N","F"),Parámetros!$M$2:$N$17,2,0),"Completar hasta 3ra sem. para evaluar a Probacionista"))</f>
        <v/>
      </c>
      <c r="AQ563" s="39"/>
      <c r="AR563" s="39"/>
      <c r="AS563" s="39"/>
      <c r="AT563" s="28"/>
      <c r="AU563" s="55"/>
      <c r="AV563" s="55"/>
      <c r="AW563" s="55"/>
      <c r="AX563" s="238" t="str">
        <f>IF(V563="","",EOMONTH(EDATE(Tabla1[[#This Row],[Fecha Finalización]],2),0))</f>
        <v/>
      </c>
      <c r="AY563" s="39"/>
      <c r="AZ563" s="239" t="str">
        <f>IF(V563="","",EOMONTH(EDATE(Tabla1[[#This Row],[Fecha Finalización]],3),0))</f>
        <v/>
      </c>
      <c r="BA563" s="39"/>
      <c r="BB563" s="39"/>
      <c r="BC563" s="229"/>
      <c r="BD563" s="227" t="str">
        <f>IF(F563="","",Tabla1[[#This Row],[sem 01]]&amp;Tabla1[[#This Row],[sem 02]]&amp;Tabla1[[#This Row],[sem 03]])</f>
        <v/>
      </c>
      <c r="BE563" s="228" t="str">
        <f>IF(TRIM(F563)="","",$B$1&amp;"-"&amp;SUBSTITUTE(Tabla1[[#This Row],[Mes Inscrito]]," ","")&amp;"-"&amp;SUBSTITUTE(Tabla1[[#This Row],[Dia de clases Inscrito]]," ","")&amp;"-"&amp;SUBSTITUTE(Tabla1[[#This Row],[Horario Inscrito]]," ","")&amp;"-"&amp;Tabla1[[#This Row],[Fecha Inicio grupo]])</f>
        <v/>
      </c>
      <c r="BF563" s="241" t="str">
        <f>IF(F563="","",Tabla1[[#This Row],[Curso]])</f>
        <v/>
      </c>
      <c r="BG563" s="242" t="str">
        <f>+IF(TRIM(F563)="","",$B$1&amp;"-"&amp;TRIM(Tabla1[[#This Row],[Mes Inscrito]])&amp;"-"&amp;TRIM(Tabla1[[#This Row],[Dia de clases Inscrito]])&amp;"-"&amp;TRIM(Tabla1[[#This Row],[Horario Inscrito]])&amp;"-"&amp;TRIM(Tabla1[[#This Row],[Fecha Inicio grupo]])&amp;"-"&amp;TRIM(Tabla1[[#This Row],[Tipo Incrito]]))</f>
        <v/>
      </c>
      <c r="BH563" s="299" t="str">
        <f>IF(F563="","",OR(IFERROR(SEARCH("CG",Tabla1[[#This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3" s="300" t="str">
        <f>IF(F563&lt;&gt;"",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3" s="300" t="str">
        <f>IF(F563&lt;&gt;"",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3" s="300" t="str">
        <f>IF(Tabla1[[#This Row],[Fecha Inicio grupo]]="","",IFERROR(VLOOKUP(Tabla1[[#This Row],[Mes de Alta como miembro]],Parámetros!$AM$2:$AN$16,2,0),"01/01/1900"))</f>
        <v/>
      </c>
    </row>
    <row r="564" spans="1:63" ht="14.45">
      <c r="A564" s="68">
        <v>557</v>
      </c>
      <c r="B564" s="29"/>
      <c r="C564" s="34"/>
      <c r="D564" s="42"/>
      <c r="E564" s="64"/>
      <c r="F564" s="45"/>
      <c r="G564" s="45"/>
      <c r="H564" s="158"/>
      <c r="I564" s="42"/>
      <c r="J564" s="28"/>
      <c r="K564" s="69"/>
      <c r="L564" s="68"/>
      <c r="M564" s="46"/>
      <c r="N564" s="232" t="str">
        <f ca="1">IF(Tabla1[[#This Row],[Fecha de nac]]="","",IF(Tabla1[[#This Row],[Fecha Finalización]] &gt;=TODAY(), DATEDIF(Tabla1[[#This Row],[Fecha de nac]],TODAY(),"y"), ROUNDDOWN((Tabla1[[#This Row],[Fecha Finalización]] -Tabla1[[#This Row],[Fecha de nac]])/365,0)))</f>
        <v/>
      </c>
      <c r="O564" s="163"/>
      <c r="P564" s="34"/>
      <c r="Q564" s="67"/>
      <c r="R564" s="67"/>
      <c r="S564" s="67"/>
      <c r="T564" s="67"/>
      <c r="U564" s="234" t="str">
        <f>IF(F564="","",Tabla1[[#This Row],[Fecha Inicio grupo]]+3*7-7)</f>
        <v/>
      </c>
      <c r="V564" s="235" t="str">
        <f>IF(F564="","",EDATE(Tabla1[[#This Row],[Fecha Inicio grupo]],3))</f>
        <v/>
      </c>
      <c r="W564" s="29"/>
      <c r="X564" s="29"/>
      <c r="Y564" s="72"/>
      <c r="Z564" s="72"/>
      <c r="AA564" s="72"/>
      <c r="AB564" s="72"/>
      <c r="AC564" s="72"/>
      <c r="AD564" s="72"/>
      <c r="AE564" s="72"/>
      <c r="AF564" s="72"/>
      <c r="AG564" s="72"/>
      <c r="AH564" s="72"/>
      <c r="AI564" s="72"/>
      <c r="AJ564" s="72"/>
      <c r="AK564" s="72"/>
      <c r="AL564" s="72"/>
      <c r="AM564" s="72"/>
      <c r="AN564" s="72"/>
      <c r="AO564" s="139"/>
      <c r="AP564" s="236" t="str">
        <f>IF(F564="","",IFERROR(VLOOKUP(SUBSTITUTE(SUBSTITUTE(Tabla1[[#This Row],[Uso Sistemas]],"T","P"),"N","F"),Parámetros!$M$2:$N$17,2,0),"Completar hasta 3ra sem. para evaluar a Probacionista"))</f>
        <v/>
      </c>
      <c r="AQ564" s="39"/>
      <c r="AR564" s="39"/>
      <c r="AS564" s="39"/>
      <c r="AT564" s="28"/>
      <c r="AU564" s="55"/>
      <c r="AV564" s="55"/>
      <c r="AW564" s="55"/>
      <c r="AX564" s="238" t="str">
        <f>IF(V564="","",EOMONTH(EDATE(Tabla1[[#This Row],[Fecha Finalización]],2),0))</f>
        <v/>
      </c>
      <c r="AY564" s="39"/>
      <c r="AZ564" s="239" t="str">
        <f>IF(V564="","",EOMONTH(EDATE(Tabla1[[#This Row],[Fecha Finalización]],3),0))</f>
        <v/>
      </c>
      <c r="BA564" s="39"/>
      <c r="BB564" s="39"/>
      <c r="BC564" s="229"/>
      <c r="BD564" s="227" t="str">
        <f>IF(F564="","",Tabla1[[#This Row],[sem 01]]&amp;Tabla1[[#This Row],[sem 02]]&amp;Tabla1[[#This Row],[sem 03]])</f>
        <v/>
      </c>
      <c r="BE564" s="228" t="str">
        <f>IF(TRIM(F564)="","",$B$1&amp;"-"&amp;SUBSTITUTE(Tabla1[[#This Row],[Mes Inscrito]]," ","")&amp;"-"&amp;SUBSTITUTE(Tabla1[[#This Row],[Dia de clases Inscrito]]," ","")&amp;"-"&amp;SUBSTITUTE(Tabla1[[#This Row],[Horario Inscrito]]," ","")&amp;"-"&amp;Tabla1[[#This Row],[Fecha Inicio grupo]])</f>
        <v/>
      </c>
      <c r="BF564" s="241" t="str">
        <f>IF(F564="","",Tabla1[[#This Row],[Curso]])</f>
        <v/>
      </c>
      <c r="BG564" s="242" t="str">
        <f>+IF(TRIM(F564)="","",$B$1&amp;"-"&amp;TRIM(Tabla1[[#This Row],[Mes Inscrito]])&amp;"-"&amp;TRIM(Tabla1[[#This Row],[Dia de clases Inscrito]])&amp;"-"&amp;TRIM(Tabla1[[#This Row],[Horario Inscrito]])&amp;"-"&amp;TRIM(Tabla1[[#This Row],[Fecha Inicio grupo]])&amp;"-"&amp;TRIM(Tabla1[[#This Row],[Tipo Incrito]]))</f>
        <v/>
      </c>
      <c r="BH564" s="299" t="str">
        <f>IF(F564="","",OR(IFERROR(SEARCH("CG",Tabla1[[#This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4" s="300" t="str">
        <f>IF(F564&lt;&gt;"",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4" s="300" t="str">
        <f>IF(F564&lt;&gt;"",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4" s="300" t="str">
        <f>IF(Tabla1[[#This Row],[Fecha Inicio grupo]]="","",IFERROR(VLOOKUP(Tabla1[[#This Row],[Mes de Alta como miembro]],Parámetros!$AM$2:$AN$16,2,0),"01/01/1900"))</f>
        <v/>
      </c>
    </row>
    <row r="565" spans="1:63" ht="14.45">
      <c r="A565" s="68">
        <v>558</v>
      </c>
      <c r="B565" s="29"/>
      <c r="C565" s="34"/>
      <c r="D565" s="42"/>
      <c r="E565" s="64"/>
      <c r="F565" s="45"/>
      <c r="G565" s="45"/>
      <c r="H565" s="158"/>
      <c r="I565" s="42"/>
      <c r="J565" s="28"/>
      <c r="K565" s="69"/>
      <c r="L565" s="68"/>
      <c r="M565" s="46"/>
      <c r="N565" s="232" t="str">
        <f ca="1">IF(Tabla1[[#This Row],[Fecha de nac]]="","",IF(Tabla1[[#This Row],[Fecha Finalización]] &gt;=TODAY(), DATEDIF(Tabla1[[#This Row],[Fecha de nac]],TODAY(),"y"), ROUNDDOWN((Tabla1[[#This Row],[Fecha Finalización]] -Tabla1[[#This Row],[Fecha de nac]])/365,0)))</f>
        <v/>
      </c>
      <c r="O565" s="163"/>
      <c r="P565" s="34"/>
      <c r="Q565" s="67"/>
      <c r="R565" s="67"/>
      <c r="S565" s="67"/>
      <c r="T565" s="67"/>
      <c r="U565" s="234" t="str">
        <f>IF(F565="","",Tabla1[[#This Row],[Fecha Inicio grupo]]+3*7-7)</f>
        <v/>
      </c>
      <c r="V565" s="235" t="str">
        <f>IF(F565="","",EDATE(Tabla1[[#This Row],[Fecha Inicio grupo]],3))</f>
        <v/>
      </c>
      <c r="W565" s="29"/>
      <c r="X565" s="29"/>
      <c r="Y565" s="72"/>
      <c r="Z565" s="72"/>
      <c r="AA565" s="72"/>
      <c r="AB565" s="72"/>
      <c r="AC565" s="72"/>
      <c r="AD565" s="72"/>
      <c r="AE565" s="72"/>
      <c r="AF565" s="72"/>
      <c r="AG565" s="72"/>
      <c r="AH565" s="72"/>
      <c r="AI565" s="72"/>
      <c r="AJ565" s="72"/>
      <c r="AK565" s="72"/>
      <c r="AL565" s="72"/>
      <c r="AM565" s="72"/>
      <c r="AN565" s="72"/>
      <c r="AO565" s="139"/>
      <c r="AP565" s="236" t="str">
        <f>IF(F565="","",IFERROR(VLOOKUP(SUBSTITUTE(SUBSTITUTE(Tabla1[[#This Row],[Uso Sistemas]],"T","P"),"N","F"),Parámetros!$M$2:$N$17,2,0),"Completar hasta 3ra sem. para evaluar a Probacionista"))</f>
        <v/>
      </c>
      <c r="AQ565" s="39"/>
      <c r="AR565" s="39"/>
      <c r="AS565" s="39"/>
      <c r="AT565" s="28"/>
      <c r="AU565" s="55"/>
      <c r="AV565" s="55"/>
      <c r="AW565" s="55"/>
      <c r="AX565" s="238" t="str">
        <f>IF(V565="","",EOMONTH(EDATE(Tabla1[[#This Row],[Fecha Finalización]],2),0))</f>
        <v/>
      </c>
      <c r="AY565" s="39"/>
      <c r="AZ565" s="239" t="str">
        <f>IF(V565="","",EOMONTH(EDATE(Tabla1[[#This Row],[Fecha Finalización]],3),0))</f>
        <v/>
      </c>
      <c r="BA565" s="39"/>
      <c r="BB565" s="39"/>
      <c r="BC565" s="229"/>
      <c r="BD565" s="227" t="str">
        <f>IF(F565="","",Tabla1[[#This Row],[sem 01]]&amp;Tabla1[[#This Row],[sem 02]]&amp;Tabla1[[#This Row],[sem 03]])</f>
        <v/>
      </c>
      <c r="BE565" s="228" t="str">
        <f>IF(TRIM(F565)="","",$B$1&amp;"-"&amp;SUBSTITUTE(Tabla1[[#This Row],[Mes Inscrito]]," ","")&amp;"-"&amp;SUBSTITUTE(Tabla1[[#This Row],[Dia de clases Inscrito]]," ","")&amp;"-"&amp;SUBSTITUTE(Tabla1[[#This Row],[Horario Inscrito]]," ","")&amp;"-"&amp;Tabla1[[#This Row],[Fecha Inicio grupo]])</f>
        <v/>
      </c>
      <c r="BF565" s="241" t="str">
        <f>IF(F565="","",Tabla1[[#This Row],[Curso]])</f>
        <v/>
      </c>
      <c r="BG565" s="242" t="str">
        <f>+IF(TRIM(F565)="","",$B$1&amp;"-"&amp;TRIM(Tabla1[[#This Row],[Mes Inscrito]])&amp;"-"&amp;TRIM(Tabla1[[#This Row],[Dia de clases Inscrito]])&amp;"-"&amp;TRIM(Tabla1[[#This Row],[Horario Inscrito]])&amp;"-"&amp;TRIM(Tabla1[[#This Row],[Fecha Inicio grupo]])&amp;"-"&amp;TRIM(Tabla1[[#This Row],[Tipo Incrito]]))</f>
        <v/>
      </c>
      <c r="BH565" s="299" t="str">
        <f>IF(F565="","",OR(IFERROR(SEARCH("CG",Tabla1[[#This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5" s="300" t="str">
        <f>IF(F565&lt;&gt;"",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5" s="300" t="str">
        <f>IF(F565&lt;&gt;"",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5" s="300" t="str">
        <f>IF(Tabla1[[#This Row],[Fecha Inicio grupo]]="","",IFERROR(VLOOKUP(Tabla1[[#This Row],[Mes de Alta como miembro]],Parámetros!$AM$2:$AN$16,2,0),"01/01/1900"))</f>
        <v/>
      </c>
    </row>
    <row r="566" spans="1:63" ht="14.45">
      <c r="A566" s="68">
        <v>559</v>
      </c>
      <c r="B566" s="29"/>
      <c r="C566" s="34"/>
      <c r="D566" s="42"/>
      <c r="E566" s="64"/>
      <c r="F566" s="45"/>
      <c r="G566" s="45"/>
      <c r="H566" s="158"/>
      <c r="I566" s="42"/>
      <c r="J566" s="28"/>
      <c r="K566" s="69"/>
      <c r="L566" s="68"/>
      <c r="M566" s="46"/>
      <c r="N566" s="232" t="str">
        <f ca="1">IF(Tabla1[[#This Row],[Fecha de nac]]="","",IF(Tabla1[[#This Row],[Fecha Finalización]] &gt;=TODAY(), DATEDIF(Tabla1[[#This Row],[Fecha de nac]],TODAY(),"y"), ROUNDDOWN((Tabla1[[#This Row],[Fecha Finalización]] -Tabla1[[#This Row],[Fecha de nac]])/365,0)))</f>
        <v/>
      </c>
      <c r="O566" s="163"/>
      <c r="P566" s="34"/>
      <c r="Q566" s="67"/>
      <c r="R566" s="67"/>
      <c r="S566" s="67"/>
      <c r="T566" s="67"/>
      <c r="U566" s="234" t="str">
        <f>IF(F566="","",Tabla1[[#This Row],[Fecha Inicio grupo]]+3*7-7)</f>
        <v/>
      </c>
      <c r="V566" s="235" t="str">
        <f>IF(F566="","",EDATE(Tabla1[[#This Row],[Fecha Inicio grupo]],3))</f>
        <v/>
      </c>
      <c r="W566" s="29"/>
      <c r="X566" s="29"/>
      <c r="Y566" s="72"/>
      <c r="Z566" s="72"/>
      <c r="AA566" s="72"/>
      <c r="AB566" s="72"/>
      <c r="AC566" s="72"/>
      <c r="AD566" s="72"/>
      <c r="AE566" s="72"/>
      <c r="AF566" s="72"/>
      <c r="AG566" s="72"/>
      <c r="AH566" s="72"/>
      <c r="AI566" s="72"/>
      <c r="AJ566" s="72"/>
      <c r="AK566" s="72"/>
      <c r="AL566" s="72"/>
      <c r="AM566" s="72"/>
      <c r="AN566" s="72"/>
      <c r="AO566" s="139"/>
      <c r="AP566" s="236" t="str">
        <f>IF(F566="","",IFERROR(VLOOKUP(SUBSTITUTE(SUBSTITUTE(Tabla1[[#This Row],[Uso Sistemas]],"T","P"),"N","F"),Parámetros!$M$2:$N$17,2,0),"Completar hasta 3ra sem. para evaluar a Probacionista"))</f>
        <v/>
      </c>
      <c r="AQ566" s="39"/>
      <c r="AR566" s="39"/>
      <c r="AS566" s="39"/>
      <c r="AT566" s="28"/>
      <c r="AU566" s="55"/>
      <c r="AV566" s="55"/>
      <c r="AW566" s="55"/>
      <c r="AX566" s="238" t="str">
        <f>IF(V566="","",EOMONTH(EDATE(Tabla1[[#This Row],[Fecha Finalización]],2),0))</f>
        <v/>
      </c>
      <c r="AY566" s="39"/>
      <c r="AZ566" s="239" t="str">
        <f>IF(V566="","",EOMONTH(EDATE(Tabla1[[#This Row],[Fecha Finalización]],3),0))</f>
        <v/>
      </c>
      <c r="BA566" s="39"/>
      <c r="BB566" s="39"/>
      <c r="BC566" s="229"/>
      <c r="BD566" s="227" t="str">
        <f>IF(F566="","",Tabla1[[#This Row],[sem 01]]&amp;Tabla1[[#This Row],[sem 02]]&amp;Tabla1[[#This Row],[sem 03]])</f>
        <v/>
      </c>
      <c r="BE566" s="228" t="str">
        <f>IF(TRIM(F566)="","",$B$1&amp;"-"&amp;SUBSTITUTE(Tabla1[[#This Row],[Mes Inscrito]]," ","")&amp;"-"&amp;SUBSTITUTE(Tabla1[[#This Row],[Dia de clases Inscrito]]," ","")&amp;"-"&amp;SUBSTITUTE(Tabla1[[#This Row],[Horario Inscrito]]," ","")&amp;"-"&amp;Tabla1[[#This Row],[Fecha Inicio grupo]])</f>
        <v/>
      </c>
      <c r="BF566" s="241" t="str">
        <f>IF(F566="","",Tabla1[[#This Row],[Curso]])</f>
        <v/>
      </c>
      <c r="BG566" s="242" t="str">
        <f>+IF(TRIM(F566)="","",$B$1&amp;"-"&amp;TRIM(Tabla1[[#This Row],[Mes Inscrito]])&amp;"-"&amp;TRIM(Tabla1[[#This Row],[Dia de clases Inscrito]])&amp;"-"&amp;TRIM(Tabla1[[#This Row],[Horario Inscrito]])&amp;"-"&amp;TRIM(Tabla1[[#This Row],[Fecha Inicio grupo]])&amp;"-"&amp;TRIM(Tabla1[[#This Row],[Tipo Incrito]]))</f>
        <v/>
      </c>
      <c r="BH566" s="299" t="str">
        <f>IF(F566="","",OR(IFERROR(SEARCH("CG",Tabla1[[#This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6" s="300" t="str">
        <f>IF(F566&lt;&gt;"",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6" s="300" t="str">
        <f>IF(F566&lt;&gt;"",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6" s="300" t="str">
        <f>IF(Tabla1[[#This Row],[Fecha Inicio grupo]]="","",IFERROR(VLOOKUP(Tabla1[[#This Row],[Mes de Alta como miembro]],Parámetros!$AM$2:$AN$16,2,0),"01/01/1900"))</f>
        <v/>
      </c>
    </row>
    <row r="567" spans="1:63" ht="14.45">
      <c r="A567" s="68">
        <v>560</v>
      </c>
      <c r="B567" s="29"/>
      <c r="C567" s="34"/>
      <c r="D567" s="42"/>
      <c r="E567" s="64"/>
      <c r="F567" s="45"/>
      <c r="G567" s="45"/>
      <c r="H567" s="158"/>
      <c r="I567" s="42"/>
      <c r="J567" s="28"/>
      <c r="K567" s="69"/>
      <c r="L567" s="68"/>
      <c r="M567" s="46"/>
      <c r="N567" s="232" t="str">
        <f ca="1">IF(Tabla1[[#This Row],[Fecha de nac]]="","",IF(Tabla1[[#This Row],[Fecha Finalización]] &gt;=TODAY(), DATEDIF(Tabla1[[#This Row],[Fecha de nac]],TODAY(),"y"), ROUNDDOWN((Tabla1[[#This Row],[Fecha Finalización]] -Tabla1[[#This Row],[Fecha de nac]])/365,0)))</f>
        <v/>
      </c>
      <c r="O567" s="163"/>
      <c r="P567" s="34"/>
      <c r="Q567" s="67"/>
      <c r="R567" s="67"/>
      <c r="S567" s="67"/>
      <c r="T567" s="67"/>
      <c r="U567" s="234" t="str">
        <f>IF(F567="","",Tabla1[[#This Row],[Fecha Inicio grupo]]+3*7-7)</f>
        <v/>
      </c>
      <c r="V567" s="235" t="str">
        <f>IF(F567="","",EDATE(Tabla1[[#This Row],[Fecha Inicio grupo]],3))</f>
        <v/>
      </c>
      <c r="W567" s="29"/>
      <c r="X567" s="29"/>
      <c r="Y567" s="72"/>
      <c r="Z567" s="72"/>
      <c r="AA567" s="72"/>
      <c r="AB567" s="72"/>
      <c r="AC567" s="72"/>
      <c r="AD567" s="72"/>
      <c r="AE567" s="72"/>
      <c r="AF567" s="72"/>
      <c r="AG567" s="72"/>
      <c r="AH567" s="72"/>
      <c r="AI567" s="72"/>
      <c r="AJ567" s="72"/>
      <c r="AK567" s="72"/>
      <c r="AL567" s="72"/>
      <c r="AM567" s="72"/>
      <c r="AN567" s="72"/>
      <c r="AO567" s="139"/>
      <c r="AP567" s="236" t="str">
        <f>IF(F567="","",IFERROR(VLOOKUP(SUBSTITUTE(SUBSTITUTE(Tabla1[[#This Row],[Uso Sistemas]],"T","P"),"N","F"),Parámetros!$M$2:$N$17,2,0),"Completar hasta 3ra sem. para evaluar a Probacionista"))</f>
        <v/>
      </c>
      <c r="AQ567" s="39"/>
      <c r="AR567" s="39"/>
      <c r="AS567" s="39"/>
      <c r="AT567" s="28"/>
      <c r="AU567" s="55"/>
      <c r="AV567" s="55"/>
      <c r="AW567" s="55"/>
      <c r="AX567" s="238" t="str">
        <f>IF(V567="","",EOMONTH(EDATE(Tabla1[[#This Row],[Fecha Finalización]],2),0))</f>
        <v/>
      </c>
      <c r="AY567" s="39"/>
      <c r="AZ567" s="239" t="str">
        <f>IF(V567="","",EOMONTH(EDATE(Tabla1[[#This Row],[Fecha Finalización]],3),0))</f>
        <v/>
      </c>
      <c r="BA567" s="39"/>
      <c r="BB567" s="39"/>
      <c r="BC567" s="229"/>
      <c r="BD567" s="227" t="str">
        <f>IF(F567="","",Tabla1[[#This Row],[sem 01]]&amp;Tabla1[[#This Row],[sem 02]]&amp;Tabla1[[#This Row],[sem 03]])</f>
        <v/>
      </c>
      <c r="BE567" s="228" t="str">
        <f>IF(TRIM(F567)="","",$B$1&amp;"-"&amp;SUBSTITUTE(Tabla1[[#This Row],[Mes Inscrito]]," ","")&amp;"-"&amp;SUBSTITUTE(Tabla1[[#This Row],[Dia de clases Inscrito]]," ","")&amp;"-"&amp;SUBSTITUTE(Tabla1[[#This Row],[Horario Inscrito]]," ","")&amp;"-"&amp;Tabla1[[#This Row],[Fecha Inicio grupo]])</f>
        <v/>
      </c>
      <c r="BF567" s="241" t="str">
        <f>IF(F567="","",Tabla1[[#This Row],[Curso]])</f>
        <v/>
      </c>
      <c r="BG567" s="242" t="str">
        <f>+IF(TRIM(F567)="","",$B$1&amp;"-"&amp;TRIM(Tabla1[[#This Row],[Mes Inscrito]])&amp;"-"&amp;TRIM(Tabla1[[#This Row],[Dia de clases Inscrito]])&amp;"-"&amp;TRIM(Tabla1[[#This Row],[Horario Inscrito]])&amp;"-"&amp;TRIM(Tabla1[[#This Row],[Fecha Inicio grupo]])&amp;"-"&amp;TRIM(Tabla1[[#This Row],[Tipo Incrito]]))</f>
        <v/>
      </c>
      <c r="BH567" s="299" t="str">
        <f>IF(F567="","",OR(IFERROR(SEARCH("CG",Tabla1[[#This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7" s="300" t="str">
        <f>IF(F567&lt;&gt;"",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7" s="300" t="str">
        <f>IF(F567&lt;&gt;"",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7" s="300" t="str">
        <f>IF(Tabla1[[#This Row],[Fecha Inicio grupo]]="","",IFERROR(VLOOKUP(Tabla1[[#This Row],[Mes de Alta como miembro]],Parámetros!$AM$2:$AN$16,2,0),"01/01/1900"))</f>
        <v/>
      </c>
    </row>
    <row r="568" spans="1:63" ht="14.45">
      <c r="A568" s="68">
        <v>561</v>
      </c>
      <c r="B568" s="29"/>
      <c r="C568" s="34"/>
      <c r="D568" s="42"/>
      <c r="E568" s="64"/>
      <c r="F568" s="45"/>
      <c r="G568" s="45"/>
      <c r="H568" s="158"/>
      <c r="I568" s="42"/>
      <c r="J568" s="28"/>
      <c r="K568" s="69"/>
      <c r="L568" s="68"/>
      <c r="M568" s="46"/>
      <c r="N568" s="232" t="str">
        <f ca="1">IF(Tabla1[[#This Row],[Fecha de nac]]="","",IF(Tabla1[[#This Row],[Fecha Finalización]] &gt;=TODAY(), DATEDIF(Tabla1[[#This Row],[Fecha de nac]],TODAY(),"y"), ROUNDDOWN((Tabla1[[#This Row],[Fecha Finalización]] -Tabla1[[#This Row],[Fecha de nac]])/365,0)))</f>
        <v/>
      </c>
      <c r="O568" s="163"/>
      <c r="P568" s="34"/>
      <c r="Q568" s="67"/>
      <c r="R568" s="67"/>
      <c r="S568" s="67"/>
      <c r="T568" s="67"/>
      <c r="U568" s="234" t="str">
        <f>IF(F568="","",Tabla1[[#This Row],[Fecha Inicio grupo]]+3*7-7)</f>
        <v/>
      </c>
      <c r="V568" s="235" t="str">
        <f>IF(F568="","",EDATE(Tabla1[[#This Row],[Fecha Inicio grupo]],3))</f>
        <v/>
      </c>
      <c r="W568" s="29"/>
      <c r="X568" s="29"/>
      <c r="Y568" s="72"/>
      <c r="Z568" s="72"/>
      <c r="AA568" s="72"/>
      <c r="AB568" s="72"/>
      <c r="AC568" s="72"/>
      <c r="AD568" s="72"/>
      <c r="AE568" s="72"/>
      <c r="AF568" s="72"/>
      <c r="AG568" s="72"/>
      <c r="AH568" s="72"/>
      <c r="AI568" s="72"/>
      <c r="AJ568" s="72"/>
      <c r="AK568" s="72"/>
      <c r="AL568" s="72"/>
      <c r="AM568" s="72"/>
      <c r="AN568" s="72"/>
      <c r="AO568" s="139"/>
      <c r="AP568" s="236" t="str">
        <f>IF(F568="","",IFERROR(VLOOKUP(SUBSTITUTE(SUBSTITUTE(Tabla1[[#This Row],[Uso Sistemas]],"T","P"),"N","F"),Parámetros!$M$2:$N$17,2,0),"Completar hasta 3ra sem. para evaluar a Probacionista"))</f>
        <v/>
      </c>
      <c r="AQ568" s="39"/>
      <c r="AR568" s="39"/>
      <c r="AS568" s="39"/>
      <c r="AT568" s="28"/>
      <c r="AU568" s="55"/>
      <c r="AV568" s="55"/>
      <c r="AW568" s="55"/>
      <c r="AX568" s="238" t="str">
        <f>IF(V568="","",EOMONTH(EDATE(Tabla1[[#This Row],[Fecha Finalización]],2),0))</f>
        <v/>
      </c>
      <c r="AY568" s="39"/>
      <c r="AZ568" s="239" t="str">
        <f>IF(V568="","",EOMONTH(EDATE(Tabla1[[#This Row],[Fecha Finalización]],3),0))</f>
        <v/>
      </c>
      <c r="BA568" s="39"/>
      <c r="BB568" s="39"/>
      <c r="BC568" s="229"/>
      <c r="BD568" s="227" t="str">
        <f>IF(F568="","",Tabla1[[#This Row],[sem 01]]&amp;Tabla1[[#This Row],[sem 02]]&amp;Tabla1[[#This Row],[sem 03]])</f>
        <v/>
      </c>
      <c r="BE568" s="228" t="str">
        <f>IF(TRIM(F568)="","",$B$1&amp;"-"&amp;SUBSTITUTE(Tabla1[[#This Row],[Mes Inscrito]]," ","")&amp;"-"&amp;SUBSTITUTE(Tabla1[[#This Row],[Dia de clases Inscrito]]," ","")&amp;"-"&amp;SUBSTITUTE(Tabla1[[#This Row],[Horario Inscrito]]," ","")&amp;"-"&amp;Tabla1[[#This Row],[Fecha Inicio grupo]])</f>
        <v/>
      </c>
      <c r="BF568" s="241" t="str">
        <f>IF(F568="","",Tabla1[[#This Row],[Curso]])</f>
        <v/>
      </c>
      <c r="BG568" s="242" t="str">
        <f>+IF(TRIM(F568)="","",$B$1&amp;"-"&amp;TRIM(Tabla1[[#This Row],[Mes Inscrito]])&amp;"-"&amp;TRIM(Tabla1[[#This Row],[Dia de clases Inscrito]])&amp;"-"&amp;TRIM(Tabla1[[#This Row],[Horario Inscrito]])&amp;"-"&amp;TRIM(Tabla1[[#This Row],[Fecha Inicio grupo]])&amp;"-"&amp;TRIM(Tabla1[[#This Row],[Tipo Incrito]]))</f>
        <v/>
      </c>
      <c r="BH568" s="299" t="str">
        <f>IF(F568="","",OR(IFERROR(SEARCH("CG",Tabla1[[#This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8" s="300" t="str">
        <f>IF(F568&lt;&gt;"",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8" s="300" t="str">
        <f>IF(F568&lt;&gt;"",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8" s="300" t="str">
        <f>IF(Tabla1[[#This Row],[Fecha Inicio grupo]]="","",IFERROR(VLOOKUP(Tabla1[[#This Row],[Mes de Alta como miembro]],Parámetros!$AM$2:$AN$16,2,0),"01/01/1900"))</f>
        <v/>
      </c>
    </row>
    <row r="569" spans="1:63" ht="14.45">
      <c r="A569" s="68">
        <v>562</v>
      </c>
      <c r="B569" s="29"/>
      <c r="C569" s="34"/>
      <c r="D569" s="42"/>
      <c r="E569" s="64"/>
      <c r="F569" s="45"/>
      <c r="G569" s="45"/>
      <c r="H569" s="158"/>
      <c r="I569" s="42"/>
      <c r="J569" s="28"/>
      <c r="K569" s="69"/>
      <c r="L569" s="68"/>
      <c r="M569" s="46"/>
      <c r="N569" s="232" t="str">
        <f ca="1">IF(Tabla1[[#This Row],[Fecha de nac]]="","",IF(Tabla1[[#This Row],[Fecha Finalización]] &gt;=TODAY(), DATEDIF(Tabla1[[#This Row],[Fecha de nac]],TODAY(),"y"), ROUNDDOWN((Tabla1[[#This Row],[Fecha Finalización]] -Tabla1[[#This Row],[Fecha de nac]])/365,0)))</f>
        <v/>
      </c>
      <c r="O569" s="163"/>
      <c r="P569" s="34"/>
      <c r="Q569" s="67"/>
      <c r="R569" s="67"/>
      <c r="S569" s="67"/>
      <c r="T569" s="67"/>
      <c r="U569" s="234" t="str">
        <f>IF(F569="","",Tabla1[[#This Row],[Fecha Inicio grupo]]+3*7-7)</f>
        <v/>
      </c>
      <c r="V569" s="235" t="str">
        <f>IF(F569="","",EDATE(Tabla1[[#This Row],[Fecha Inicio grupo]],3))</f>
        <v/>
      </c>
      <c r="W569" s="29"/>
      <c r="X569" s="29"/>
      <c r="Y569" s="72"/>
      <c r="Z569" s="72"/>
      <c r="AA569" s="72"/>
      <c r="AB569" s="72"/>
      <c r="AC569" s="72"/>
      <c r="AD569" s="72"/>
      <c r="AE569" s="72"/>
      <c r="AF569" s="72"/>
      <c r="AG569" s="72"/>
      <c r="AH569" s="72"/>
      <c r="AI569" s="72"/>
      <c r="AJ569" s="72"/>
      <c r="AK569" s="72"/>
      <c r="AL569" s="72"/>
      <c r="AM569" s="72"/>
      <c r="AN569" s="72"/>
      <c r="AO569" s="139"/>
      <c r="AP569" s="236" t="str">
        <f>IF(F569="","",IFERROR(VLOOKUP(SUBSTITUTE(SUBSTITUTE(Tabla1[[#This Row],[Uso Sistemas]],"T","P"),"N","F"),Parámetros!$M$2:$N$17,2,0),"Completar hasta 3ra sem. para evaluar a Probacionista"))</f>
        <v/>
      </c>
      <c r="AQ569" s="39"/>
      <c r="AR569" s="39"/>
      <c r="AS569" s="39"/>
      <c r="AT569" s="28"/>
      <c r="AU569" s="55"/>
      <c r="AV569" s="55"/>
      <c r="AW569" s="55"/>
      <c r="AX569" s="238" t="str">
        <f>IF(V569="","",EOMONTH(EDATE(Tabla1[[#This Row],[Fecha Finalización]],2),0))</f>
        <v/>
      </c>
      <c r="AY569" s="39"/>
      <c r="AZ569" s="239" t="str">
        <f>IF(V569="","",EOMONTH(EDATE(Tabla1[[#This Row],[Fecha Finalización]],3),0))</f>
        <v/>
      </c>
      <c r="BA569" s="39"/>
      <c r="BB569" s="39"/>
      <c r="BC569" s="229"/>
      <c r="BD569" s="227" t="str">
        <f>IF(F569="","",Tabla1[[#This Row],[sem 01]]&amp;Tabla1[[#This Row],[sem 02]]&amp;Tabla1[[#This Row],[sem 03]])</f>
        <v/>
      </c>
      <c r="BE569" s="228" t="str">
        <f>IF(TRIM(F569)="","",$B$1&amp;"-"&amp;SUBSTITUTE(Tabla1[[#This Row],[Mes Inscrito]]," ","")&amp;"-"&amp;SUBSTITUTE(Tabla1[[#This Row],[Dia de clases Inscrito]]," ","")&amp;"-"&amp;SUBSTITUTE(Tabla1[[#This Row],[Horario Inscrito]]," ","")&amp;"-"&amp;Tabla1[[#This Row],[Fecha Inicio grupo]])</f>
        <v/>
      </c>
      <c r="BF569" s="241" t="str">
        <f>IF(F569="","",Tabla1[[#This Row],[Curso]])</f>
        <v/>
      </c>
      <c r="BG569" s="242" t="str">
        <f>+IF(TRIM(F569)="","",$B$1&amp;"-"&amp;TRIM(Tabla1[[#This Row],[Mes Inscrito]])&amp;"-"&amp;TRIM(Tabla1[[#This Row],[Dia de clases Inscrito]])&amp;"-"&amp;TRIM(Tabla1[[#This Row],[Horario Inscrito]])&amp;"-"&amp;TRIM(Tabla1[[#This Row],[Fecha Inicio grupo]])&amp;"-"&amp;TRIM(Tabla1[[#This Row],[Tipo Incrito]]))</f>
        <v/>
      </c>
      <c r="BH569" s="299" t="str">
        <f>IF(F569="","",OR(IFERROR(SEARCH("CG",Tabla1[[#This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9" s="300" t="str">
        <f>IF(F569&lt;&gt;"",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9" s="300" t="str">
        <f>IF(F569&lt;&gt;"",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9" s="300" t="str">
        <f>IF(Tabla1[[#This Row],[Fecha Inicio grupo]]="","",IFERROR(VLOOKUP(Tabla1[[#This Row],[Mes de Alta como miembro]],Parámetros!$AM$2:$AN$16,2,0),"01/01/1900"))</f>
        <v/>
      </c>
    </row>
    <row r="570" spans="1:63" ht="14.45">
      <c r="A570" s="68">
        <v>563</v>
      </c>
      <c r="B570" s="29"/>
      <c r="C570" s="34"/>
      <c r="D570" s="42"/>
      <c r="E570" s="64"/>
      <c r="F570" s="45"/>
      <c r="G570" s="45"/>
      <c r="H570" s="158"/>
      <c r="I570" s="42"/>
      <c r="J570" s="28"/>
      <c r="K570" s="69"/>
      <c r="L570" s="68"/>
      <c r="M570" s="46"/>
      <c r="N570" s="232" t="str">
        <f ca="1">IF(Tabla1[[#This Row],[Fecha de nac]]="","",IF(Tabla1[[#This Row],[Fecha Finalización]] &gt;=TODAY(), DATEDIF(Tabla1[[#This Row],[Fecha de nac]],TODAY(),"y"), ROUNDDOWN((Tabla1[[#This Row],[Fecha Finalización]] -Tabla1[[#This Row],[Fecha de nac]])/365,0)))</f>
        <v/>
      </c>
      <c r="O570" s="163"/>
      <c r="P570" s="34"/>
      <c r="Q570" s="67"/>
      <c r="R570" s="67"/>
      <c r="S570" s="67"/>
      <c r="T570" s="67"/>
      <c r="U570" s="234" t="str">
        <f>IF(F570="","",Tabla1[[#This Row],[Fecha Inicio grupo]]+3*7-7)</f>
        <v/>
      </c>
      <c r="V570" s="235" t="str">
        <f>IF(F570="","",EDATE(Tabla1[[#This Row],[Fecha Inicio grupo]],3))</f>
        <v/>
      </c>
      <c r="W570" s="29"/>
      <c r="X570" s="29"/>
      <c r="Y570" s="72"/>
      <c r="Z570" s="72"/>
      <c r="AA570" s="72"/>
      <c r="AB570" s="72"/>
      <c r="AC570" s="72"/>
      <c r="AD570" s="72"/>
      <c r="AE570" s="72"/>
      <c r="AF570" s="72"/>
      <c r="AG570" s="72"/>
      <c r="AH570" s="72"/>
      <c r="AI570" s="72"/>
      <c r="AJ570" s="72"/>
      <c r="AK570" s="72"/>
      <c r="AL570" s="72"/>
      <c r="AM570" s="72"/>
      <c r="AN570" s="72"/>
      <c r="AO570" s="139"/>
      <c r="AP570" s="236" t="str">
        <f>IF(F570="","",IFERROR(VLOOKUP(SUBSTITUTE(SUBSTITUTE(Tabla1[[#This Row],[Uso Sistemas]],"T","P"),"N","F"),Parámetros!$M$2:$N$17,2,0),"Completar hasta 3ra sem. para evaluar a Probacionista"))</f>
        <v/>
      </c>
      <c r="AQ570" s="39"/>
      <c r="AR570" s="39"/>
      <c r="AS570" s="39"/>
      <c r="AT570" s="28"/>
      <c r="AU570" s="55"/>
      <c r="AV570" s="55"/>
      <c r="AW570" s="55"/>
      <c r="AX570" s="238" t="str">
        <f>IF(V570="","",EOMONTH(EDATE(Tabla1[[#This Row],[Fecha Finalización]],2),0))</f>
        <v/>
      </c>
      <c r="AY570" s="39"/>
      <c r="AZ570" s="239" t="str">
        <f>IF(V570="","",EOMONTH(EDATE(Tabla1[[#This Row],[Fecha Finalización]],3),0))</f>
        <v/>
      </c>
      <c r="BA570" s="39"/>
      <c r="BB570" s="39"/>
      <c r="BC570" s="229"/>
      <c r="BD570" s="227" t="str">
        <f>IF(F570="","",Tabla1[[#This Row],[sem 01]]&amp;Tabla1[[#This Row],[sem 02]]&amp;Tabla1[[#This Row],[sem 03]])</f>
        <v/>
      </c>
      <c r="BE570" s="228" t="str">
        <f>IF(TRIM(F570)="","",$B$1&amp;"-"&amp;SUBSTITUTE(Tabla1[[#This Row],[Mes Inscrito]]," ","")&amp;"-"&amp;SUBSTITUTE(Tabla1[[#This Row],[Dia de clases Inscrito]]," ","")&amp;"-"&amp;SUBSTITUTE(Tabla1[[#This Row],[Horario Inscrito]]," ","")&amp;"-"&amp;Tabla1[[#This Row],[Fecha Inicio grupo]])</f>
        <v/>
      </c>
      <c r="BF570" s="241" t="str">
        <f>IF(F570="","",Tabla1[[#This Row],[Curso]])</f>
        <v/>
      </c>
      <c r="BG570" s="242" t="str">
        <f>+IF(TRIM(F570)="","",$B$1&amp;"-"&amp;TRIM(Tabla1[[#This Row],[Mes Inscrito]])&amp;"-"&amp;TRIM(Tabla1[[#This Row],[Dia de clases Inscrito]])&amp;"-"&amp;TRIM(Tabla1[[#This Row],[Horario Inscrito]])&amp;"-"&amp;TRIM(Tabla1[[#This Row],[Fecha Inicio grupo]])&amp;"-"&amp;TRIM(Tabla1[[#This Row],[Tipo Incrito]]))</f>
        <v/>
      </c>
      <c r="BH570" s="299" t="str">
        <f>IF(F570="","",OR(IFERROR(SEARCH("CG",Tabla1[[#This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0" s="300" t="str">
        <f>IF(F570&lt;&gt;"",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0" s="300" t="str">
        <f>IF(F570&lt;&gt;"",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0" s="300" t="str">
        <f>IF(Tabla1[[#This Row],[Fecha Inicio grupo]]="","",IFERROR(VLOOKUP(Tabla1[[#This Row],[Mes de Alta como miembro]],Parámetros!$AM$2:$AN$16,2,0),"01/01/1900"))</f>
        <v/>
      </c>
    </row>
    <row r="571" spans="1:63" ht="14.45">
      <c r="A571" s="68">
        <v>564</v>
      </c>
      <c r="B571" s="29"/>
      <c r="C571" s="34"/>
      <c r="D571" s="42"/>
      <c r="E571" s="64"/>
      <c r="F571" s="45"/>
      <c r="G571" s="45"/>
      <c r="H571" s="158"/>
      <c r="I571" s="42"/>
      <c r="J571" s="28"/>
      <c r="K571" s="69"/>
      <c r="L571" s="68"/>
      <c r="M571" s="46"/>
      <c r="N571" s="232" t="str">
        <f ca="1">IF(Tabla1[[#This Row],[Fecha de nac]]="","",IF(Tabla1[[#This Row],[Fecha Finalización]] &gt;=TODAY(), DATEDIF(Tabla1[[#This Row],[Fecha de nac]],TODAY(),"y"), ROUNDDOWN((Tabla1[[#This Row],[Fecha Finalización]] -Tabla1[[#This Row],[Fecha de nac]])/365,0)))</f>
        <v/>
      </c>
      <c r="O571" s="163"/>
      <c r="P571" s="34"/>
      <c r="Q571" s="67"/>
      <c r="R571" s="67"/>
      <c r="S571" s="67"/>
      <c r="T571" s="67"/>
      <c r="U571" s="234" t="str">
        <f>IF(F571="","",Tabla1[[#This Row],[Fecha Inicio grupo]]+3*7-7)</f>
        <v/>
      </c>
      <c r="V571" s="235" t="str">
        <f>IF(F571="","",EDATE(Tabla1[[#This Row],[Fecha Inicio grupo]],3))</f>
        <v/>
      </c>
      <c r="W571" s="29"/>
      <c r="X571" s="29"/>
      <c r="Y571" s="72"/>
      <c r="Z571" s="72"/>
      <c r="AA571" s="72"/>
      <c r="AB571" s="72"/>
      <c r="AC571" s="72"/>
      <c r="AD571" s="72"/>
      <c r="AE571" s="72"/>
      <c r="AF571" s="72"/>
      <c r="AG571" s="72"/>
      <c r="AH571" s="72"/>
      <c r="AI571" s="72"/>
      <c r="AJ571" s="72"/>
      <c r="AK571" s="72"/>
      <c r="AL571" s="72"/>
      <c r="AM571" s="72"/>
      <c r="AN571" s="72"/>
      <c r="AO571" s="139"/>
      <c r="AP571" s="236" t="str">
        <f>IF(F571="","",IFERROR(VLOOKUP(SUBSTITUTE(SUBSTITUTE(Tabla1[[#This Row],[Uso Sistemas]],"T","P"),"N","F"),Parámetros!$M$2:$N$17,2,0),"Completar hasta 3ra sem. para evaluar a Probacionista"))</f>
        <v/>
      </c>
      <c r="AQ571" s="39"/>
      <c r="AR571" s="39"/>
      <c r="AS571" s="39"/>
      <c r="AT571" s="28"/>
      <c r="AU571" s="55"/>
      <c r="AV571" s="55"/>
      <c r="AW571" s="55"/>
      <c r="AX571" s="238" t="str">
        <f>IF(V571="","",EOMONTH(EDATE(Tabla1[[#This Row],[Fecha Finalización]],2),0))</f>
        <v/>
      </c>
      <c r="AY571" s="39"/>
      <c r="AZ571" s="239" t="str">
        <f>IF(V571="","",EOMONTH(EDATE(Tabla1[[#This Row],[Fecha Finalización]],3),0))</f>
        <v/>
      </c>
      <c r="BA571" s="39"/>
      <c r="BB571" s="39"/>
      <c r="BC571" s="229"/>
      <c r="BD571" s="227" t="str">
        <f>IF(F571="","",Tabla1[[#This Row],[sem 01]]&amp;Tabla1[[#This Row],[sem 02]]&amp;Tabla1[[#This Row],[sem 03]])</f>
        <v/>
      </c>
      <c r="BE571" s="228" t="str">
        <f>IF(TRIM(F571)="","",$B$1&amp;"-"&amp;SUBSTITUTE(Tabla1[[#This Row],[Mes Inscrito]]," ","")&amp;"-"&amp;SUBSTITUTE(Tabla1[[#This Row],[Dia de clases Inscrito]]," ","")&amp;"-"&amp;SUBSTITUTE(Tabla1[[#This Row],[Horario Inscrito]]," ","")&amp;"-"&amp;Tabla1[[#This Row],[Fecha Inicio grupo]])</f>
        <v/>
      </c>
      <c r="BF571" s="241" t="str">
        <f>IF(F571="","",Tabla1[[#This Row],[Curso]])</f>
        <v/>
      </c>
      <c r="BG571" s="242" t="str">
        <f>+IF(TRIM(F571)="","",$B$1&amp;"-"&amp;TRIM(Tabla1[[#This Row],[Mes Inscrito]])&amp;"-"&amp;TRIM(Tabla1[[#This Row],[Dia de clases Inscrito]])&amp;"-"&amp;TRIM(Tabla1[[#This Row],[Horario Inscrito]])&amp;"-"&amp;TRIM(Tabla1[[#This Row],[Fecha Inicio grupo]])&amp;"-"&amp;TRIM(Tabla1[[#This Row],[Tipo Incrito]]))</f>
        <v/>
      </c>
      <c r="BH571" s="299" t="str">
        <f>IF(F571="","",OR(IFERROR(SEARCH("CG",Tabla1[[#This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1" s="300" t="str">
        <f>IF(F571&lt;&gt;"",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1" s="300" t="str">
        <f>IF(F571&lt;&gt;"",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1" s="300" t="str">
        <f>IF(Tabla1[[#This Row],[Fecha Inicio grupo]]="","",IFERROR(VLOOKUP(Tabla1[[#This Row],[Mes de Alta como miembro]],Parámetros!$AM$2:$AN$16,2,0),"01/01/1900"))</f>
        <v/>
      </c>
    </row>
    <row r="572" spans="1:63" ht="14.45">
      <c r="A572" s="68">
        <v>565</v>
      </c>
      <c r="B572" s="29"/>
      <c r="C572" s="34"/>
      <c r="D572" s="42"/>
      <c r="E572" s="64"/>
      <c r="F572" s="45"/>
      <c r="G572" s="45"/>
      <c r="H572" s="158"/>
      <c r="I572" s="42"/>
      <c r="J572" s="28"/>
      <c r="K572" s="69"/>
      <c r="L572" s="68"/>
      <c r="M572" s="46"/>
      <c r="N572" s="232" t="str">
        <f ca="1">IF(Tabla1[[#This Row],[Fecha de nac]]="","",IF(Tabla1[[#This Row],[Fecha Finalización]] &gt;=TODAY(), DATEDIF(Tabla1[[#This Row],[Fecha de nac]],TODAY(),"y"), ROUNDDOWN((Tabla1[[#This Row],[Fecha Finalización]] -Tabla1[[#This Row],[Fecha de nac]])/365,0)))</f>
        <v/>
      </c>
      <c r="O572" s="163"/>
      <c r="P572" s="34"/>
      <c r="Q572" s="67"/>
      <c r="R572" s="67"/>
      <c r="S572" s="67"/>
      <c r="T572" s="67"/>
      <c r="U572" s="234" t="str">
        <f>IF(F572="","",Tabla1[[#This Row],[Fecha Inicio grupo]]+3*7-7)</f>
        <v/>
      </c>
      <c r="V572" s="235" t="str">
        <f>IF(F572="","",EDATE(Tabla1[[#This Row],[Fecha Inicio grupo]],3))</f>
        <v/>
      </c>
      <c r="W572" s="29"/>
      <c r="X572" s="29"/>
      <c r="Y572" s="72"/>
      <c r="Z572" s="72"/>
      <c r="AA572" s="72"/>
      <c r="AB572" s="72"/>
      <c r="AC572" s="72"/>
      <c r="AD572" s="72"/>
      <c r="AE572" s="72"/>
      <c r="AF572" s="72"/>
      <c r="AG572" s="72"/>
      <c r="AH572" s="72"/>
      <c r="AI572" s="72"/>
      <c r="AJ572" s="72"/>
      <c r="AK572" s="72"/>
      <c r="AL572" s="72"/>
      <c r="AM572" s="72"/>
      <c r="AN572" s="72"/>
      <c r="AO572" s="139"/>
      <c r="AP572" s="236" t="str">
        <f>IF(F572="","",IFERROR(VLOOKUP(SUBSTITUTE(SUBSTITUTE(Tabla1[[#This Row],[Uso Sistemas]],"T","P"),"N","F"),Parámetros!$M$2:$N$17,2,0),"Completar hasta 3ra sem. para evaluar a Probacionista"))</f>
        <v/>
      </c>
      <c r="AQ572" s="39"/>
      <c r="AR572" s="39"/>
      <c r="AS572" s="39"/>
      <c r="AT572" s="28"/>
      <c r="AU572" s="55"/>
      <c r="AV572" s="55"/>
      <c r="AW572" s="55"/>
      <c r="AX572" s="238" t="str">
        <f>IF(V572="","",EOMONTH(EDATE(Tabla1[[#This Row],[Fecha Finalización]],2),0))</f>
        <v/>
      </c>
      <c r="AY572" s="39"/>
      <c r="AZ572" s="239" t="str">
        <f>IF(V572="","",EOMONTH(EDATE(Tabla1[[#This Row],[Fecha Finalización]],3),0))</f>
        <v/>
      </c>
      <c r="BA572" s="39"/>
      <c r="BB572" s="39"/>
      <c r="BC572" s="229"/>
      <c r="BD572" s="227" t="str">
        <f>IF(F572="","",Tabla1[[#This Row],[sem 01]]&amp;Tabla1[[#This Row],[sem 02]]&amp;Tabla1[[#This Row],[sem 03]])</f>
        <v/>
      </c>
      <c r="BE572" s="228" t="str">
        <f>IF(TRIM(F572)="","",$B$1&amp;"-"&amp;SUBSTITUTE(Tabla1[[#This Row],[Mes Inscrito]]," ","")&amp;"-"&amp;SUBSTITUTE(Tabla1[[#This Row],[Dia de clases Inscrito]]," ","")&amp;"-"&amp;SUBSTITUTE(Tabla1[[#This Row],[Horario Inscrito]]," ","")&amp;"-"&amp;Tabla1[[#This Row],[Fecha Inicio grupo]])</f>
        <v/>
      </c>
      <c r="BF572" s="241" t="str">
        <f>IF(F572="","",Tabla1[[#This Row],[Curso]])</f>
        <v/>
      </c>
      <c r="BG572" s="242" t="str">
        <f>+IF(TRIM(F572)="","",$B$1&amp;"-"&amp;TRIM(Tabla1[[#This Row],[Mes Inscrito]])&amp;"-"&amp;TRIM(Tabla1[[#This Row],[Dia de clases Inscrito]])&amp;"-"&amp;TRIM(Tabla1[[#This Row],[Horario Inscrito]])&amp;"-"&amp;TRIM(Tabla1[[#This Row],[Fecha Inicio grupo]])&amp;"-"&amp;TRIM(Tabla1[[#This Row],[Tipo Incrito]]))</f>
        <v/>
      </c>
      <c r="BH572" s="299" t="str">
        <f>IF(F572="","",OR(IFERROR(SEARCH("CG",Tabla1[[#This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2" s="300" t="str">
        <f>IF(F572&lt;&gt;"",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2" s="300" t="str">
        <f>IF(F572&lt;&gt;"",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2" s="300" t="str">
        <f>IF(Tabla1[[#This Row],[Fecha Inicio grupo]]="","",IFERROR(VLOOKUP(Tabla1[[#This Row],[Mes de Alta como miembro]],Parámetros!$AM$2:$AN$16,2,0),"01/01/1900"))</f>
        <v/>
      </c>
    </row>
    <row r="573" spans="1:63" ht="14.45">
      <c r="A573" s="68">
        <v>566</v>
      </c>
      <c r="B573" s="29"/>
      <c r="C573" s="34"/>
      <c r="D573" s="42"/>
      <c r="E573" s="64"/>
      <c r="F573" s="45"/>
      <c r="G573" s="45"/>
      <c r="H573" s="158"/>
      <c r="I573" s="42"/>
      <c r="J573" s="28"/>
      <c r="K573" s="69"/>
      <c r="L573" s="68"/>
      <c r="M573" s="46"/>
      <c r="N573" s="232" t="str">
        <f ca="1">IF(Tabla1[[#This Row],[Fecha de nac]]="","",IF(Tabla1[[#This Row],[Fecha Finalización]] &gt;=TODAY(), DATEDIF(Tabla1[[#This Row],[Fecha de nac]],TODAY(),"y"), ROUNDDOWN((Tabla1[[#This Row],[Fecha Finalización]] -Tabla1[[#This Row],[Fecha de nac]])/365,0)))</f>
        <v/>
      </c>
      <c r="O573" s="163"/>
      <c r="P573" s="34"/>
      <c r="Q573" s="67"/>
      <c r="R573" s="67"/>
      <c r="S573" s="67"/>
      <c r="T573" s="67"/>
      <c r="U573" s="234" t="str">
        <f>IF(F573="","",Tabla1[[#This Row],[Fecha Inicio grupo]]+3*7-7)</f>
        <v/>
      </c>
      <c r="V573" s="235" t="str">
        <f>IF(F573="","",EDATE(Tabla1[[#This Row],[Fecha Inicio grupo]],3))</f>
        <v/>
      </c>
      <c r="W573" s="29"/>
      <c r="X573" s="29"/>
      <c r="Y573" s="72"/>
      <c r="Z573" s="72"/>
      <c r="AA573" s="72"/>
      <c r="AB573" s="72"/>
      <c r="AC573" s="72"/>
      <c r="AD573" s="72"/>
      <c r="AE573" s="72"/>
      <c r="AF573" s="72"/>
      <c r="AG573" s="72"/>
      <c r="AH573" s="72"/>
      <c r="AI573" s="72"/>
      <c r="AJ573" s="72"/>
      <c r="AK573" s="72"/>
      <c r="AL573" s="72"/>
      <c r="AM573" s="72"/>
      <c r="AN573" s="72"/>
      <c r="AO573" s="139"/>
      <c r="AP573" s="236" t="str">
        <f>IF(F573="","",IFERROR(VLOOKUP(SUBSTITUTE(SUBSTITUTE(Tabla1[[#This Row],[Uso Sistemas]],"T","P"),"N","F"),Parámetros!$M$2:$N$17,2,0),"Completar hasta 3ra sem. para evaluar a Probacionista"))</f>
        <v/>
      </c>
      <c r="AQ573" s="39"/>
      <c r="AR573" s="39"/>
      <c r="AS573" s="39"/>
      <c r="AT573" s="28"/>
      <c r="AU573" s="55"/>
      <c r="AV573" s="55"/>
      <c r="AW573" s="55"/>
      <c r="AX573" s="238" t="str">
        <f>IF(V573="","",EOMONTH(EDATE(Tabla1[[#This Row],[Fecha Finalización]],2),0))</f>
        <v/>
      </c>
      <c r="AY573" s="39"/>
      <c r="AZ573" s="239" t="str">
        <f>IF(V573="","",EOMONTH(EDATE(Tabla1[[#This Row],[Fecha Finalización]],3),0))</f>
        <v/>
      </c>
      <c r="BA573" s="39"/>
      <c r="BB573" s="39"/>
      <c r="BC573" s="229"/>
      <c r="BD573" s="227" t="str">
        <f>IF(F573="","",Tabla1[[#This Row],[sem 01]]&amp;Tabla1[[#This Row],[sem 02]]&amp;Tabla1[[#This Row],[sem 03]])</f>
        <v/>
      </c>
      <c r="BE573" s="228" t="str">
        <f>IF(TRIM(F573)="","",$B$1&amp;"-"&amp;SUBSTITUTE(Tabla1[[#This Row],[Mes Inscrito]]," ","")&amp;"-"&amp;SUBSTITUTE(Tabla1[[#This Row],[Dia de clases Inscrito]]," ","")&amp;"-"&amp;SUBSTITUTE(Tabla1[[#This Row],[Horario Inscrito]]," ","")&amp;"-"&amp;Tabla1[[#This Row],[Fecha Inicio grupo]])</f>
        <v/>
      </c>
      <c r="BF573" s="241" t="str">
        <f>IF(F573="","",Tabla1[[#This Row],[Curso]])</f>
        <v/>
      </c>
      <c r="BG573" s="242" t="str">
        <f>+IF(TRIM(F573)="","",$B$1&amp;"-"&amp;TRIM(Tabla1[[#This Row],[Mes Inscrito]])&amp;"-"&amp;TRIM(Tabla1[[#This Row],[Dia de clases Inscrito]])&amp;"-"&amp;TRIM(Tabla1[[#This Row],[Horario Inscrito]])&amp;"-"&amp;TRIM(Tabla1[[#This Row],[Fecha Inicio grupo]])&amp;"-"&amp;TRIM(Tabla1[[#This Row],[Tipo Incrito]]))</f>
        <v/>
      </c>
      <c r="BH573" s="299" t="str">
        <f>IF(F573="","",OR(IFERROR(SEARCH("CG",Tabla1[[#This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3" s="300" t="str">
        <f>IF(F573&lt;&gt;"",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3" s="300" t="str">
        <f>IF(F573&lt;&gt;"",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3" s="300" t="str">
        <f>IF(Tabla1[[#This Row],[Fecha Inicio grupo]]="","",IFERROR(VLOOKUP(Tabla1[[#This Row],[Mes de Alta como miembro]],Parámetros!$AM$2:$AN$16,2,0),"01/01/1900"))</f>
        <v/>
      </c>
    </row>
    <row r="574" spans="1:63" ht="14.45">
      <c r="A574" s="68">
        <v>567</v>
      </c>
      <c r="B574" s="29"/>
      <c r="C574" s="34"/>
      <c r="D574" s="42"/>
      <c r="E574" s="64"/>
      <c r="F574" s="45"/>
      <c r="G574" s="45"/>
      <c r="H574" s="158"/>
      <c r="I574" s="42"/>
      <c r="J574" s="28"/>
      <c r="K574" s="69"/>
      <c r="L574" s="68"/>
      <c r="M574" s="46"/>
      <c r="N574" s="232" t="str">
        <f ca="1">IF(Tabla1[[#This Row],[Fecha de nac]]="","",IF(Tabla1[[#This Row],[Fecha Finalización]] &gt;=TODAY(), DATEDIF(Tabla1[[#This Row],[Fecha de nac]],TODAY(),"y"), ROUNDDOWN((Tabla1[[#This Row],[Fecha Finalización]] -Tabla1[[#This Row],[Fecha de nac]])/365,0)))</f>
        <v/>
      </c>
      <c r="O574" s="163"/>
      <c r="P574" s="34"/>
      <c r="Q574" s="67"/>
      <c r="R574" s="67"/>
      <c r="S574" s="67"/>
      <c r="T574" s="67"/>
      <c r="U574" s="234" t="str">
        <f>IF(F574="","",Tabla1[[#This Row],[Fecha Inicio grupo]]+3*7-7)</f>
        <v/>
      </c>
      <c r="V574" s="235" t="str">
        <f>IF(F574="","",EDATE(Tabla1[[#This Row],[Fecha Inicio grupo]],3))</f>
        <v/>
      </c>
      <c r="W574" s="29"/>
      <c r="X574" s="29"/>
      <c r="Y574" s="72"/>
      <c r="Z574" s="72"/>
      <c r="AA574" s="72"/>
      <c r="AB574" s="72"/>
      <c r="AC574" s="72"/>
      <c r="AD574" s="72"/>
      <c r="AE574" s="72"/>
      <c r="AF574" s="72"/>
      <c r="AG574" s="72"/>
      <c r="AH574" s="72"/>
      <c r="AI574" s="72"/>
      <c r="AJ574" s="72"/>
      <c r="AK574" s="72"/>
      <c r="AL574" s="72"/>
      <c r="AM574" s="72"/>
      <c r="AN574" s="72"/>
      <c r="AO574" s="139"/>
      <c r="AP574" s="236" t="str">
        <f>IF(F574="","",IFERROR(VLOOKUP(SUBSTITUTE(SUBSTITUTE(Tabla1[[#This Row],[Uso Sistemas]],"T","P"),"N","F"),Parámetros!$M$2:$N$17,2,0),"Completar hasta 3ra sem. para evaluar a Probacionista"))</f>
        <v/>
      </c>
      <c r="AQ574" s="39"/>
      <c r="AR574" s="39"/>
      <c r="AS574" s="39"/>
      <c r="AT574" s="28"/>
      <c r="AU574" s="55"/>
      <c r="AV574" s="55"/>
      <c r="AW574" s="55"/>
      <c r="AX574" s="238" t="str">
        <f>IF(V574="","",EOMONTH(EDATE(Tabla1[[#This Row],[Fecha Finalización]],2),0))</f>
        <v/>
      </c>
      <c r="AY574" s="39"/>
      <c r="AZ574" s="239" t="str">
        <f>IF(V574="","",EOMONTH(EDATE(Tabla1[[#This Row],[Fecha Finalización]],3),0))</f>
        <v/>
      </c>
      <c r="BA574" s="39"/>
      <c r="BB574" s="39"/>
      <c r="BC574" s="229"/>
      <c r="BD574" s="227" t="str">
        <f>IF(F574="","",Tabla1[[#This Row],[sem 01]]&amp;Tabla1[[#This Row],[sem 02]]&amp;Tabla1[[#This Row],[sem 03]])</f>
        <v/>
      </c>
      <c r="BE574" s="228" t="str">
        <f>IF(TRIM(F574)="","",$B$1&amp;"-"&amp;SUBSTITUTE(Tabla1[[#This Row],[Mes Inscrito]]," ","")&amp;"-"&amp;SUBSTITUTE(Tabla1[[#This Row],[Dia de clases Inscrito]]," ","")&amp;"-"&amp;SUBSTITUTE(Tabla1[[#This Row],[Horario Inscrito]]," ","")&amp;"-"&amp;Tabla1[[#This Row],[Fecha Inicio grupo]])</f>
        <v/>
      </c>
      <c r="BF574" s="241" t="str">
        <f>IF(F574="","",Tabla1[[#This Row],[Curso]])</f>
        <v/>
      </c>
      <c r="BG574" s="242" t="str">
        <f>+IF(TRIM(F574)="","",$B$1&amp;"-"&amp;TRIM(Tabla1[[#This Row],[Mes Inscrito]])&amp;"-"&amp;TRIM(Tabla1[[#This Row],[Dia de clases Inscrito]])&amp;"-"&amp;TRIM(Tabla1[[#This Row],[Horario Inscrito]])&amp;"-"&amp;TRIM(Tabla1[[#This Row],[Fecha Inicio grupo]])&amp;"-"&amp;TRIM(Tabla1[[#This Row],[Tipo Incrito]]))</f>
        <v/>
      </c>
      <c r="BH574" s="299" t="str">
        <f>IF(F574="","",OR(IFERROR(SEARCH("CG",Tabla1[[#This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4" s="300" t="str">
        <f>IF(F574&lt;&gt;"",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4" s="300" t="str">
        <f>IF(F574&lt;&gt;"",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4" s="300" t="str">
        <f>IF(Tabla1[[#This Row],[Fecha Inicio grupo]]="","",IFERROR(VLOOKUP(Tabla1[[#This Row],[Mes de Alta como miembro]],Parámetros!$AM$2:$AN$16,2,0),"01/01/1900"))</f>
        <v/>
      </c>
    </row>
    <row r="575" spans="1:63" ht="14.45">
      <c r="A575" s="68">
        <v>568</v>
      </c>
      <c r="B575" s="29"/>
      <c r="C575" s="34"/>
      <c r="D575" s="42"/>
      <c r="E575" s="64"/>
      <c r="F575" s="45"/>
      <c r="G575" s="45"/>
      <c r="H575" s="158"/>
      <c r="I575" s="42"/>
      <c r="J575" s="28"/>
      <c r="K575" s="69"/>
      <c r="L575" s="68"/>
      <c r="M575" s="46"/>
      <c r="N575" s="232" t="str">
        <f ca="1">IF(Tabla1[[#This Row],[Fecha de nac]]="","",IF(Tabla1[[#This Row],[Fecha Finalización]] &gt;=TODAY(), DATEDIF(Tabla1[[#This Row],[Fecha de nac]],TODAY(),"y"), ROUNDDOWN((Tabla1[[#This Row],[Fecha Finalización]] -Tabla1[[#This Row],[Fecha de nac]])/365,0)))</f>
        <v/>
      </c>
      <c r="O575" s="163"/>
      <c r="P575" s="34"/>
      <c r="Q575" s="67"/>
      <c r="R575" s="67"/>
      <c r="S575" s="67"/>
      <c r="T575" s="67"/>
      <c r="U575" s="234" t="str">
        <f>IF(F575="","",Tabla1[[#This Row],[Fecha Inicio grupo]]+3*7-7)</f>
        <v/>
      </c>
      <c r="V575" s="235" t="str">
        <f>IF(F575="","",EDATE(Tabla1[[#This Row],[Fecha Inicio grupo]],3))</f>
        <v/>
      </c>
      <c r="W575" s="29"/>
      <c r="X575" s="29"/>
      <c r="Y575" s="72"/>
      <c r="Z575" s="72"/>
      <c r="AA575" s="72"/>
      <c r="AB575" s="72"/>
      <c r="AC575" s="72"/>
      <c r="AD575" s="72"/>
      <c r="AE575" s="72"/>
      <c r="AF575" s="72"/>
      <c r="AG575" s="72"/>
      <c r="AH575" s="72"/>
      <c r="AI575" s="72"/>
      <c r="AJ575" s="72"/>
      <c r="AK575" s="72"/>
      <c r="AL575" s="72"/>
      <c r="AM575" s="72"/>
      <c r="AN575" s="72"/>
      <c r="AO575" s="139"/>
      <c r="AP575" s="236" t="str">
        <f>IF(F575="","",IFERROR(VLOOKUP(SUBSTITUTE(SUBSTITUTE(Tabla1[[#This Row],[Uso Sistemas]],"T","P"),"N","F"),Parámetros!$M$2:$N$17,2,0),"Completar hasta 3ra sem. para evaluar a Probacionista"))</f>
        <v/>
      </c>
      <c r="AQ575" s="39"/>
      <c r="AR575" s="39"/>
      <c r="AS575" s="39"/>
      <c r="AT575" s="28"/>
      <c r="AU575" s="55"/>
      <c r="AV575" s="55"/>
      <c r="AW575" s="55"/>
      <c r="AX575" s="238" t="str">
        <f>IF(V575="","",EOMONTH(EDATE(Tabla1[[#This Row],[Fecha Finalización]],2),0))</f>
        <v/>
      </c>
      <c r="AY575" s="39"/>
      <c r="AZ575" s="239" t="str">
        <f>IF(V575="","",EOMONTH(EDATE(Tabla1[[#This Row],[Fecha Finalización]],3),0))</f>
        <v/>
      </c>
      <c r="BA575" s="39"/>
      <c r="BB575" s="39"/>
      <c r="BC575" s="229"/>
      <c r="BD575" s="227" t="str">
        <f>IF(F575="","",Tabla1[[#This Row],[sem 01]]&amp;Tabla1[[#This Row],[sem 02]]&amp;Tabla1[[#This Row],[sem 03]])</f>
        <v/>
      </c>
      <c r="BE575" s="228" t="str">
        <f>IF(TRIM(F575)="","",$B$1&amp;"-"&amp;SUBSTITUTE(Tabla1[[#This Row],[Mes Inscrito]]," ","")&amp;"-"&amp;SUBSTITUTE(Tabla1[[#This Row],[Dia de clases Inscrito]]," ","")&amp;"-"&amp;SUBSTITUTE(Tabla1[[#This Row],[Horario Inscrito]]," ","")&amp;"-"&amp;Tabla1[[#This Row],[Fecha Inicio grupo]])</f>
        <v/>
      </c>
      <c r="BF575" s="241" t="str">
        <f>IF(F575="","",Tabla1[[#This Row],[Curso]])</f>
        <v/>
      </c>
      <c r="BG575" s="242" t="str">
        <f>+IF(TRIM(F575)="","",$B$1&amp;"-"&amp;TRIM(Tabla1[[#This Row],[Mes Inscrito]])&amp;"-"&amp;TRIM(Tabla1[[#This Row],[Dia de clases Inscrito]])&amp;"-"&amp;TRIM(Tabla1[[#This Row],[Horario Inscrito]])&amp;"-"&amp;TRIM(Tabla1[[#This Row],[Fecha Inicio grupo]])&amp;"-"&amp;TRIM(Tabla1[[#This Row],[Tipo Incrito]]))</f>
        <v/>
      </c>
      <c r="BH575" s="299" t="str">
        <f>IF(F575="","",OR(IFERROR(SEARCH("CG",Tabla1[[#This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5" s="300" t="str">
        <f>IF(F575&lt;&gt;"",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5" s="300" t="str">
        <f>IF(F575&lt;&gt;"",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5" s="300" t="str">
        <f>IF(Tabla1[[#This Row],[Fecha Inicio grupo]]="","",IFERROR(VLOOKUP(Tabla1[[#This Row],[Mes de Alta como miembro]],Parámetros!$AM$2:$AN$16,2,0),"01/01/1900"))</f>
        <v/>
      </c>
    </row>
    <row r="576" spans="1:63" ht="14.45">
      <c r="A576" s="68">
        <v>569</v>
      </c>
      <c r="B576" s="29"/>
      <c r="C576" s="34"/>
      <c r="D576" s="42"/>
      <c r="E576" s="64"/>
      <c r="F576" s="45"/>
      <c r="G576" s="45"/>
      <c r="H576" s="158"/>
      <c r="I576" s="42"/>
      <c r="J576" s="28"/>
      <c r="K576" s="69"/>
      <c r="L576" s="68"/>
      <c r="M576" s="46"/>
      <c r="N576" s="232" t="str">
        <f ca="1">IF(Tabla1[[#This Row],[Fecha de nac]]="","",IF(Tabla1[[#This Row],[Fecha Finalización]] &gt;=TODAY(), DATEDIF(Tabla1[[#This Row],[Fecha de nac]],TODAY(),"y"), ROUNDDOWN((Tabla1[[#This Row],[Fecha Finalización]] -Tabla1[[#This Row],[Fecha de nac]])/365,0)))</f>
        <v/>
      </c>
      <c r="O576" s="163"/>
      <c r="P576" s="34"/>
      <c r="Q576" s="67"/>
      <c r="R576" s="67"/>
      <c r="S576" s="67"/>
      <c r="T576" s="67"/>
      <c r="U576" s="234" t="str">
        <f>IF(F576="","",Tabla1[[#This Row],[Fecha Inicio grupo]]+3*7-7)</f>
        <v/>
      </c>
      <c r="V576" s="235" t="str">
        <f>IF(F576="","",EDATE(Tabla1[[#This Row],[Fecha Inicio grupo]],3))</f>
        <v/>
      </c>
      <c r="W576" s="29"/>
      <c r="X576" s="29"/>
      <c r="Y576" s="72"/>
      <c r="Z576" s="72"/>
      <c r="AA576" s="72"/>
      <c r="AB576" s="72"/>
      <c r="AC576" s="72"/>
      <c r="AD576" s="72"/>
      <c r="AE576" s="72"/>
      <c r="AF576" s="72"/>
      <c r="AG576" s="72"/>
      <c r="AH576" s="72"/>
      <c r="AI576" s="72"/>
      <c r="AJ576" s="72"/>
      <c r="AK576" s="72"/>
      <c r="AL576" s="72"/>
      <c r="AM576" s="72"/>
      <c r="AN576" s="72"/>
      <c r="AO576" s="139"/>
      <c r="AP576" s="236" t="str">
        <f>IF(F576="","",IFERROR(VLOOKUP(SUBSTITUTE(SUBSTITUTE(Tabla1[[#This Row],[Uso Sistemas]],"T","P"),"N","F"),Parámetros!$M$2:$N$17,2,0),"Completar hasta 3ra sem. para evaluar a Probacionista"))</f>
        <v/>
      </c>
      <c r="AQ576" s="39"/>
      <c r="AR576" s="39"/>
      <c r="AS576" s="39"/>
      <c r="AT576" s="28"/>
      <c r="AU576" s="55"/>
      <c r="AV576" s="55"/>
      <c r="AW576" s="55"/>
      <c r="AX576" s="238" t="str">
        <f>IF(V576="","",EOMONTH(EDATE(Tabla1[[#This Row],[Fecha Finalización]],2),0))</f>
        <v/>
      </c>
      <c r="AY576" s="39"/>
      <c r="AZ576" s="239" t="str">
        <f>IF(V576="","",EOMONTH(EDATE(Tabla1[[#This Row],[Fecha Finalización]],3),0))</f>
        <v/>
      </c>
      <c r="BA576" s="39"/>
      <c r="BB576" s="39"/>
      <c r="BC576" s="229"/>
      <c r="BD576" s="227" t="str">
        <f>IF(F576="","",Tabla1[[#This Row],[sem 01]]&amp;Tabla1[[#This Row],[sem 02]]&amp;Tabla1[[#This Row],[sem 03]])</f>
        <v/>
      </c>
      <c r="BE576" s="228" t="str">
        <f>IF(TRIM(F576)="","",$B$1&amp;"-"&amp;SUBSTITUTE(Tabla1[[#This Row],[Mes Inscrito]]," ","")&amp;"-"&amp;SUBSTITUTE(Tabla1[[#This Row],[Dia de clases Inscrito]]," ","")&amp;"-"&amp;SUBSTITUTE(Tabla1[[#This Row],[Horario Inscrito]]," ","")&amp;"-"&amp;Tabla1[[#This Row],[Fecha Inicio grupo]])</f>
        <v/>
      </c>
      <c r="BF576" s="241" t="str">
        <f>IF(F576="","",Tabla1[[#This Row],[Curso]])</f>
        <v/>
      </c>
      <c r="BG576" s="242" t="str">
        <f>+IF(TRIM(F576)="","",$B$1&amp;"-"&amp;TRIM(Tabla1[[#This Row],[Mes Inscrito]])&amp;"-"&amp;TRIM(Tabla1[[#This Row],[Dia de clases Inscrito]])&amp;"-"&amp;TRIM(Tabla1[[#This Row],[Horario Inscrito]])&amp;"-"&amp;TRIM(Tabla1[[#This Row],[Fecha Inicio grupo]])&amp;"-"&amp;TRIM(Tabla1[[#This Row],[Tipo Incrito]]))</f>
        <v/>
      </c>
      <c r="BH576" s="299" t="str">
        <f>IF(F576="","",OR(IFERROR(SEARCH("CG",Tabla1[[#This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6" s="300" t="str">
        <f>IF(F576&lt;&gt;"",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6" s="300" t="str">
        <f>IF(F576&lt;&gt;"",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6" s="300" t="str">
        <f>IF(Tabla1[[#This Row],[Fecha Inicio grupo]]="","",IFERROR(VLOOKUP(Tabla1[[#This Row],[Mes de Alta como miembro]],Parámetros!$AM$2:$AN$16,2,0),"01/01/1900"))</f>
        <v/>
      </c>
    </row>
    <row r="577" spans="1:63" ht="14.45">
      <c r="A577" s="68">
        <v>570</v>
      </c>
      <c r="B577" s="29"/>
      <c r="C577" s="34"/>
      <c r="D577" s="42"/>
      <c r="E577" s="64"/>
      <c r="F577" s="45"/>
      <c r="G577" s="45"/>
      <c r="H577" s="158"/>
      <c r="I577" s="42"/>
      <c r="J577" s="28"/>
      <c r="K577" s="69"/>
      <c r="L577" s="68"/>
      <c r="M577" s="46"/>
      <c r="N577" s="232" t="str">
        <f ca="1">IF(Tabla1[[#This Row],[Fecha de nac]]="","",IF(Tabla1[[#This Row],[Fecha Finalización]] &gt;=TODAY(), DATEDIF(Tabla1[[#This Row],[Fecha de nac]],TODAY(),"y"), ROUNDDOWN((Tabla1[[#This Row],[Fecha Finalización]] -Tabla1[[#This Row],[Fecha de nac]])/365,0)))</f>
        <v/>
      </c>
      <c r="O577" s="163"/>
      <c r="P577" s="34"/>
      <c r="Q577" s="67"/>
      <c r="R577" s="67"/>
      <c r="S577" s="67"/>
      <c r="T577" s="67"/>
      <c r="U577" s="234" t="str">
        <f>IF(F577="","",Tabla1[[#This Row],[Fecha Inicio grupo]]+3*7-7)</f>
        <v/>
      </c>
      <c r="V577" s="235" t="str">
        <f>IF(F577="","",EDATE(Tabla1[[#This Row],[Fecha Inicio grupo]],3))</f>
        <v/>
      </c>
      <c r="W577" s="29"/>
      <c r="X577" s="29"/>
      <c r="Y577" s="72"/>
      <c r="Z577" s="72"/>
      <c r="AA577" s="72"/>
      <c r="AB577" s="72"/>
      <c r="AC577" s="72"/>
      <c r="AD577" s="72"/>
      <c r="AE577" s="72"/>
      <c r="AF577" s="72"/>
      <c r="AG577" s="72"/>
      <c r="AH577" s="72"/>
      <c r="AI577" s="72"/>
      <c r="AJ577" s="72"/>
      <c r="AK577" s="72"/>
      <c r="AL577" s="72"/>
      <c r="AM577" s="72"/>
      <c r="AN577" s="72"/>
      <c r="AO577" s="139"/>
      <c r="AP577" s="236" t="str">
        <f>IF(F577="","",IFERROR(VLOOKUP(SUBSTITUTE(SUBSTITUTE(Tabla1[[#This Row],[Uso Sistemas]],"T","P"),"N","F"),Parámetros!$M$2:$N$17,2,0),"Completar hasta 3ra sem. para evaluar a Probacionista"))</f>
        <v/>
      </c>
      <c r="AQ577" s="39"/>
      <c r="AR577" s="39"/>
      <c r="AS577" s="39"/>
      <c r="AT577" s="28"/>
      <c r="AU577" s="55"/>
      <c r="AV577" s="55"/>
      <c r="AW577" s="55"/>
      <c r="AX577" s="238" t="str">
        <f>IF(V577="","",EOMONTH(EDATE(Tabla1[[#This Row],[Fecha Finalización]],2),0))</f>
        <v/>
      </c>
      <c r="AY577" s="39"/>
      <c r="AZ577" s="239" t="str">
        <f>IF(V577="","",EOMONTH(EDATE(Tabla1[[#This Row],[Fecha Finalización]],3),0))</f>
        <v/>
      </c>
      <c r="BA577" s="39"/>
      <c r="BB577" s="39"/>
      <c r="BC577" s="229"/>
      <c r="BD577" s="227" t="str">
        <f>IF(F577="","",Tabla1[[#This Row],[sem 01]]&amp;Tabla1[[#This Row],[sem 02]]&amp;Tabla1[[#This Row],[sem 03]])</f>
        <v/>
      </c>
      <c r="BE577" s="228" t="str">
        <f>IF(TRIM(F577)="","",$B$1&amp;"-"&amp;SUBSTITUTE(Tabla1[[#This Row],[Mes Inscrito]]," ","")&amp;"-"&amp;SUBSTITUTE(Tabla1[[#This Row],[Dia de clases Inscrito]]," ","")&amp;"-"&amp;SUBSTITUTE(Tabla1[[#This Row],[Horario Inscrito]]," ","")&amp;"-"&amp;Tabla1[[#This Row],[Fecha Inicio grupo]])</f>
        <v/>
      </c>
      <c r="BF577" s="241" t="str">
        <f>IF(F577="","",Tabla1[[#This Row],[Curso]])</f>
        <v/>
      </c>
      <c r="BG577" s="242" t="str">
        <f>+IF(TRIM(F577)="","",$B$1&amp;"-"&amp;TRIM(Tabla1[[#This Row],[Mes Inscrito]])&amp;"-"&amp;TRIM(Tabla1[[#This Row],[Dia de clases Inscrito]])&amp;"-"&amp;TRIM(Tabla1[[#This Row],[Horario Inscrito]])&amp;"-"&amp;TRIM(Tabla1[[#This Row],[Fecha Inicio grupo]])&amp;"-"&amp;TRIM(Tabla1[[#This Row],[Tipo Incrito]]))</f>
        <v/>
      </c>
      <c r="BH577" s="299" t="str">
        <f>IF(F577="","",OR(IFERROR(SEARCH("CG",Tabla1[[#This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7" s="300" t="str">
        <f>IF(F577&lt;&gt;"",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7" s="300" t="str">
        <f>IF(F577&lt;&gt;"",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7" s="300" t="str">
        <f>IF(Tabla1[[#This Row],[Fecha Inicio grupo]]="","",IFERROR(VLOOKUP(Tabla1[[#This Row],[Mes de Alta como miembro]],Parámetros!$AM$2:$AN$16,2,0),"01/01/1900"))</f>
        <v/>
      </c>
    </row>
    <row r="578" spans="1:63" ht="14.45">
      <c r="A578" s="68">
        <v>571</v>
      </c>
      <c r="B578" s="29"/>
      <c r="C578" s="34"/>
      <c r="D578" s="42"/>
      <c r="E578" s="64"/>
      <c r="F578" s="45"/>
      <c r="G578" s="45"/>
      <c r="H578" s="158"/>
      <c r="I578" s="42"/>
      <c r="J578" s="28"/>
      <c r="K578" s="69"/>
      <c r="L578" s="68"/>
      <c r="M578" s="46"/>
      <c r="N578" s="232" t="str">
        <f ca="1">IF(Tabla1[[#This Row],[Fecha de nac]]="","",IF(Tabla1[[#This Row],[Fecha Finalización]] &gt;=TODAY(), DATEDIF(Tabla1[[#This Row],[Fecha de nac]],TODAY(),"y"), ROUNDDOWN((Tabla1[[#This Row],[Fecha Finalización]] -Tabla1[[#This Row],[Fecha de nac]])/365,0)))</f>
        <v/>
      </c>
      <c r="O578" s="163"/>
      <c r="P578" s="34"/>
      <c r="Q578" s="67"/>
      <c r="R578" s="67"/>
      <c r="S578" s="67"/>
      <c r="T578" s="67"/>
      <c r="U578" s="234" t="str">
        <f>IF(F578="","",Tabla1[[#This Row],[Fecha Inicio grupo]]+3*7-7)</f>
        <v/>
      </c>
      <c r="V578" s="235" t="str">
        <f>IF(F578="","",EDATE(Tabla1[[#This Row],[Fecha Inicio grupo]],3))</f>
        <v/>
      </c>
      <c r="W578" s="29"/>
      <c r="X578" s="29"/>
      <c r="Y578" s="72"/>
      <c r="Z578" s="72"/>
      <c r="AA578" s="72"/>
      <c r="AB578" s="72"/>
      <c r="AC578" s="72"/>
      <c r="AD578" s="72"/>
      <c r="AE578" s="72"/>
      <c r="AF578" s="72"/>
      <c r="AG578" s="72"/>
      <c r="AH578" s="72"/>
      <c r="AI578" s="72"/>
      <c r="AJ578" s="72"/>
      <c r="AK578" s="72"/>
      <c r="AL578" s="72"/>
      <c r="AM578" s="72"/>
      <c r="AN578" s="72"/>
      <c r="AO578" s="139"/>
      <c r="AP578" s="236" t="str">
        <f>IF(F578="","",IFERROR(VLOOKUP(SUBSTITUTE(SUBSTITUTE(Tabla1[[#This Row],[Uso Sistemas]],"T","P"),"N","F"),Parámetros!$M$2:$N$17,2,0),"Completar hasta 3ra sem. para evaluar a Probacionista"))</f>
        <v/>
      </c>
      <c r="AQ578" s="39"/>
      <c r="AR578" s="39"/>
      <c r="AS578" s="39"/>
      <c r="AT578" s="28"/>
      <c r="AU578" s="55"/>
      <c r="AV578" s="55"/>
      <c r="AW578" s="55"/>
      <c r="AX578" s="238" t="str">
        <f>IF(V578="","",EOMONTH(EDATE(Tabla1[[#This Row],[Fecha Finalización]],2),0))</f>
        <v/>
      </c>
      <c r="AY578" s="39"/>
      <c r="AZ578" s="239" t="str">
        <f>IF(V578="","",EOMONTH(EDATE(Tabla1[[#This Row],[Fecha Finalización]],3),0))</f>
        <v/>
      </c>
      <c r="BA578" s="39"/>
      <c r="BB578" s="39"/>
      <c r="BC578" s="229"/>
      <c r="BD578" s="227" t="str">
        <f>IF(F578="","",Tabla1[[#This Row],[sem 01]]&amp;Tabla1[[#This Row],[sem 02]]&amp;Tabla1[[#This Row],[sem 03]])</f>
        <v/>
      </c>
      <c r="BE578" s="228" t="str">
        <f>IF(TRIM(F578)="","",$B$1&amp;"-"&amp;SUBSTITUTE(Tabla1[[#This Row],[Mes Inscrito]]," ","")&amp;"-"&amp;SUBSTITUTE(Tabla1[[#This Row],[Dia de clases Inscrito]]," ","")&amp;"-"&amp;SUBSTITUTE(Tabla1[[#This Row],[Horario Inscrito]]," ","")&amp;"-"&amp;Tabla1[[#This Row],[Fecha Inicio grupo]])</f>
        <v/>
      </c>
      <c r="BF578" s="241" t="str">
        <f>IF(F578="","",Tabla1[[#This Row],[Curso]])</f>
        <v/>
      </c>
      <c r="BG578" s="242" t="str">
        <f>+IF(TRIM(F578)="","",$B$1&amp;"-"&amp;TRIM(Tabla1[[#This Row],[Mes Inscrito]])&amp;"-"&amp;TRIM(Tabla1[[#This Row],[Dia de clases Inscrito]])&amp;"-"&amp;TRIM(Tabla1[[#This Row],[Horario Inscrito]])&amp;"-"&amp;TRIM(Tabla1[[#This Row],[Fecha Inicio grupo]])&amp;"-"&amp;TRIM(Tabla1[[#This Row],[Tipo Incrito]]))</f>
        <v/>
      </c>
      <c r="BH578" s="299" t="str">
        <f>IF(F578="","",OR(IFERROR(SEARCH("CG",Tabla1[[#This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8" s="300" t="str">
        <f>IF(F578&lt;&gt;"",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8" s="300" t="str">
        <f>IF(F578&lt;&gt;"",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8" s="300" t="str">
        <f>IF(Tabla1[[#This Row],[Fecha Inicio grupo]]="","",IFERROR(VLOOKUP(Tabla1[[#This Row],[Mes de Alta como miembro]],Parámetros!$AM$2:$AN$16,2,0),"01/01/1900"))</f>
        <v/>
      </c>
    </row>
    <row r="579" spans="1:63" ht="14.45">
      <c r="A579" s="68">
        <v>572</v>
      </c>
      <c r="B579" s="29"/>
      <c r="C579" s="34"/>
      <c r="D579" s="42"/>
      <c r="E579" s="64"/>
      <c r="F579" s="45"/>
      <c r="G579" s="45"/>
      <c r="H579" s="158"/>
      <c r="I579" s="42"/>
      <c r="J579" s="28"/>
      <c r="K579" s="69"/>
      <c r="L579" s="68"/>
      <c r="M579" s="46"/>
      <c r="N579" s="232" t="str">
        <f ca="1">IF(Tabla1[[#This Row],[Fecha de nac]]="","",IF(Tabla1[[#This Row],[Fecha Finalización]] &gt;=TODAY(), DATEDIF(Tabla1[[#This Row],[Fecha de nac]],TODAY(),"y"), ROUNDDOWN((Tabla1[[#This Row],[Fecha Finalización]] -Tabla1[[#This Row],[Fecha de nac]])/365,0)))</f>
        <v/>
      </c>
      <c r="O579" s="163"/>
      <c r="P579" s="34"/>
      <c r="Q579" s="67"/>
      <c r="R579" s="67"/>
      <c r="S579" s="67"/>
      <c r="T579" s="67"/>
      <c r="U579" s="234" t="str">
        <f>IF(F579="","",Tabla1[[#This Row],[Fecha Inicio grupo]]+3*7-7)</f>
        <v/>
      </c>
      <c r="V579" s="235" t="str">
        <f>IF(F579="","",EDATE(Tabla1[[#This Row],[Fecha Inicio grupo]],3))</f>
        <v/>
      </c>
      <c r="W579" s="29"/>
      <c r="X579" s="29"/>
      <c r="Y579" s="72"/>
      <c r="Z579" s="72"/>
      <c r="AA579" s="72"/>
      <c r="AB579" s="72"/>
      <c r="AC579" s="72"/>
      <c r="AD579" s="72"/>
      <c r="AE579" s="72"/>
      <c r="AF579" s="72"/>
      <c r="AG579" s="72"/>
      <c r="AH579" s="72"/>
      <c r="AI579" s="72"/>
      <c r="AJ579" s="72"/>
      <c r="AK579" s="72"/>
      <c r="AL579" s="72"/>
      <c r="AM579" s="72"/>
      <c r="AN579" s="72"/>
      <c r="AO579" s="139"/>
      <c r="AP579" s="236" t="str">
        <f>IF(F579="","",IFERROR(VLOOKUP(SUBSTITUTE(SUBSTITUTE(Tabla1[[#This Row],[Uso Sistemas]],"T","P"),"N","F"),Parámetros!$M$2:$N$17,2,0),"Completar hasta 3ra sem. para evaluar a Probacionista"))</f>
        <v/>
      </c>
      <c r="AQ579" s="39"/>
      <c r="AR579" s="39"/>
      <c r="AS579" s="39"/>
      <c r="AT579" s="28"/>
      <c r="AU579" s="55"/>
      <c r="AV579" s="55"/>
      <c r="AW579" s="55"/>
      <c r="AX579" s="238" t="str">
        <f>IF(V579="","",EOMONTH(EDATE(Tabla1[[#This Row],[Fecha Finalización]],2),0))</f>
        <v/>
      </c>
      <c r="AY579" s="39"/>
      <c r="AZ579" s="239" t="str">
        <f>IF(V579="","",EOMONTH(EDATE(Tabla1[[#This Row],[Fecha Finalización]],3),0))</f>
        <v/>
      </c>
      <c r="BA579" s="39"/>
      <c r="BB579" s="39"/>
      <c r="BC579" s="229"/>
      <c r="BD579" s="227" t="str">
        <f>IF(F579="","",Tabla1[[#This Row],[sem 01]]&amp;Tabla1[[#This Row],[sem 02]]&amp;Tabla1[[#This Row],[sem 03]])</f>
        <v/>
      </c>
      <c r="BE579" s="228" t="str">
        <f>IF(TRIM(F579)="","",$B$1&amp;"-"&amp;SUBSTITUTE(Tabla1[[#This Row],[Mes Inscrito]]," ","")&amp;"-"&amp;SUBSTITUTE(Tabla1[[#This Row],[Dia de clases Inscrito]]," ","")&amp;"-"&amp;SUBSTITUTE(Tabla1[[#This Row],[Horario Inscrito]]," ","")&amp;"-"&amp;Tabla1[[#This Row],[Fecha Inicio grupo]])</f>
        <v/>
      </c>
      <c r="BF579" s="241" t="str">
        <f>IF(F579="","",Tabla1[[#This Row],[Curso]])</f>
        <v/>
      </c>
      <c r="BG579" s="242" t="str">
        <f>+IF(TRIM(F579)="","",$B$1&amp;"-"&amp;TRIM(Tabla1[[#This Row],[Mes Inscrito]])&amp;"-"&amp;TRIM(Tabla1[[#This Row],[Dia de clases Inscrito]])&amp;"-"&amp;TRIM(Tabla1[[#This Row],[Horario Inscrito]])&amp;"-"&amp;TRIM(Tabla1[[#This Row],[Fecha Inicio grupo]])&amp;"-"&amp;TRIM(Tabla1[[#This Row],[Tipo Incrito]]))</f>
        <v/>
      </c>
      <c r="BH579" s="299" t="str">
        <f>IF(F579="","",OR(IFERROR(SEARCH("CG",Tabla1[[#This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9" s="300" t="str">
        <f>IF(F579&lt;&gt;"",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9" s="300" t="str">
        <f>IF(F579&lt;&gt;"",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9" s="300" t="str">
        <f>IF(Tabla1[[#This Row],[Fecha Inicio grupo]]="","",IFERROR(VLOOKUP(Tabla1[[#This Row],[Mes de Alta como miembro]],Parámetros!$AM$2:$AN$16,2,0),"01/01/1900"))</f>
        <v/>
      </c>
    </row>
    <row r="580" spans="1:63" ht="14.45">
      <c r="A580" s="68">
        <v>573</v>
      </c>
      <c r="B580" s="29"/>
      <c r="C580" s="34"/>
      <c r="D580" s="42"/>
      <c r="E580" s="64"/>
      <c r="F580" s="45"/>
      <c r="G580" s="45"/>
      <c r="H580" s="158"/>
      <c r="I580" s="42"/>
      <c r="J580" s="28"/>
      <c r="K580" s="69"/>
      <c r="L580" s="68"/>
      <c r="M580" s="46"/>
      <c r="N580" s="232" t="str">
        <f ca="1">IF(Tabla1[[#This Row],[Fecha de nac]]="","",IF(Tabla1[[#This Row],[Fecha Finalización]] &gt;=TODAY(), DATEDIF(Tabla1[[#This Row],[Fecha de nac]],TODAY(),"y"), ROUNDDOWN((Tabla1[[#This Row],[Fecha Finalización]] -Tabla1[[#This Row],[Fecha de nac]])/365,0)))</f>
        <v/>
      </c>
      <c r="O580" s="163"/>
      <c r="P580" s="34"/>
      <c r="Q580" s="67"/>
      <c r="R580" s="67"/>
      <c r="S580" s="67"/>
      <c r="T580" s="67"/>
      <c r="U580" s="234" t="str">
        <f>IF(F580="","",Tabla1[[#This Row],[Fecha Inicio grupo]]+3*7-7)</f>
        <v/>
      </c>
      <c r="V580" s="235" t="str">
        <f>IF(F580="","",EDATE(Tabla1[[#This Row],[Fecha Inicio grupo]],3))</f>
        <v/>
      </c>
      <c r="W580" s="29"/>
      <c r="X580" s="29"/>
      <c r="Y580" s="72"/>
      <c r="Z580" s="72"/>
      <c r="AA580" s="72"/>
      <c r="AB580" s="72"/>
      <c r="AC580" s="72"/>
      <c r="AD580" s="72"/>
      <c r="AE580" s="72"/>
      <c r="AF580" s="72"/>
      <c r="AG580" s="72"/>
      <c r="AH580" s="72"/>
      <c r="AI580" s="72"/>
      <c r="AJ580" s="72"/>
      <c r="AK580" s="72"/>
      <c r="AL580" s="72"/>
      <c r="AM580" s="72"/>
      <c r="AN580" s="72"/>
      <c r="AO580" s="139"/>
      <c r="AP580" s="236" t="str">
        <f>IF(F580="","",IFERROR(VLOOKUP(SUBSTITUTE(SUBSTITUTE(Tabla1[[#This Row],[Uso Sistemas]],"T","P"),"N","F"),Parámetros!$M$2:$N$17,2,0),"Completar hasta 3ra sem. para evaluar a Probacionista"))</f>
        <v/>
      </c>
      <c r="AQ580" s="39"/>
      <c r="AR580" s="39"/>
      <c r="AS580" s="39"/>
      <c r="AT580" s="28"/>
      <c r="AU580" s="55"/>
      <c r="AV580" s="55"/>
      <c r="AW580" s="55"/>
      <c r="AX580" s="238" t="str">
        <f>IF(V580="","",EOMONTH(EDATE(Tabla1[[#This Row],[Fecha Finalización]],2),0))</f>
        <v/>
      </c>
      <c r="AY580" s="39"/>
      <c r="AZ580" s="239" t="str">
        <f>IF(V580="","",EOMONTH(EDATE(Tabla1[[#This Row],[Fecha Finalización]],3),0))</f>
        <v/>
      </c>
      <c r="BA580" s="39"/>
      <c r="BB580" s="39"/>
      <c r="BC580" s="229"/>
      <c r="BD580" s="227" t="str">
        <f>IF(F580="","",Tabla1[[#This Row],[sem 01]]&amp;Tabla1[[#This Row],[sem 02]]&amp;Tabla1[[#This Row],[sem 03]])</f>
        <v/>
      </c>
      <c r="BE580" s="228" t="str">
        <f>IF(TRIM(F580)="","",$B$1&amp;"-"&amp;SUBSTITUTE(Tabla1[[#This Row],[Mes Inscrito]]," ","")&amp;"-"&amp;SUBSTITUTE(Tabla1[[#This Row],[Dia de clases Inscrito]]," ","")&amp;"-"&amp;SUBSTITUTE(Tabla1[[#This Row],[Horario Inscrito]]," ","")&amp;"-"&amp;Tabla1[[#This Row],[Fecha Inicio grupo]])</f>
        <v/>
      </c>
      <c r="BF580" s="241" t="str">
        <f>IF(F580="","",Tabla1[[#This Row],[Curso]])</f>
        <v/>
      </c>
      <c r="BG580" s="242" t="str">
        <f>+IF(TRIM(F580)="","",$B$1&amp;"-"&amp;TRIM(Tabla1[[#This Row],[Mes Inscrito]])&amp;"-"&amp;TRIM(Tabla1[[#This Row],[Dia de clases Inscrito]])&amp;"-"&amp;TRIM(Tabla1[[#This Row],[Horario Inscrito]])&amp;"-"&amp;TRIM(Tabla1[[#This Row],[Fecha Inicio grupo]])&amp;"-"&amp;TRIM(Tabla1[[#This Row],[Tipo Incrito]]))</f>
        <v/>
      </c>
      <c r="BH580" s="299" t="str">
        <f>IF(F580="","",OR(IFERROR(SEARCH("CG",Tabla1[[#This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0" s="300" t="str">
        <f>IF(F580&lt;&gt;"",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0" s="300" t="str">
        <f>IF(F580&lt;&gt;"",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0" s="300" t="str">
        <f>IF(Tabla1[[#This Row],[Fecha Inicio grupo]]="","",IFERROR(VLOOKUP(Tabla1[[#This Row],[Mes de Alta como miembro]],Parámetros!$AM$2:$AN$16,2,0),"01/01/1900"))</f>
        <v/>
      </c>
    </row>
    <row r="581" spans="1:63" ht="14.45">
      <c r="A581" s="68">
        <v>574</v>
      </c>
      <c r="B581" s="29"/>
      <c r="C581" s="34"/>
      <c r="D581" s="42"/>
      <c r="E581" s="64"/>
      <c r="F581" s="45"/>
      <c r="G581" s="45"/>
      <c r="H581" s="158"/>
      <c r="I581" s="42"/>
      <c r="J581" s="28"/>
      <c r="K581" s="69"/>
      <c r="L581" s="68"/>
      <c r="M581" s="46"/>
      <c r="N581" s="232" t="str">
        <f ca="1">IF(Tabla1[[#This Row],[Fecha de nac]]="","",IF(Tabla1[[#This Row],[Fecha Finalización]] &gt;=TODAY(), DATEDIF(Tabla1[[#This Row],[Fecha de nac]],TODAY(),"y"), ROUNDDOWN((Tabla1[[#This Row],[Fecha Finalización]] -Tabla1[[#This Row],[Fecha de nac]])/365,0)))</f>
        <v/>
      </c>
      <c r="O581" s="163"/>
      <c r="P581" s="34"/>
      <c r="Q581" s="67"/>
      <c r="R581" s="67"/>
      <c r="S581" s="67"/>
      <c r="T581" s="67"/>
      <c r="U581" s="234" t="str">
        <f>IF(F581="","",Tabla1[[#This Row],[Fecha Inicio grupo]]+3*7-7)</f>
        <v/>
      </c>
      <c r="V581" s="235" t="str">
        <f>IF(F581="","",EDATE(Tabla1[[#This Row],[Fecha Inicio grupo]],3))</f>
        <v/>
      </c>
      <c r="W581" s="29"/>
      <c r="X581" s="29"/>
      <c r="Y581" s="72"/>
      <c r="Z581" s="72"/>
      <c r="AA581" s="72"/>
      <c r="AB581" s="72"/>
      <c r="AC581" s="72"/>
      <c r="AD581" s="72"/>
      <c r="AE581" s="72"/>
      <c r="AF581" s="72"/>
      <c r="AG581" s="72"/>
      <c r="AH581" s="72"/>
      <c r="AI581" s="72"/>
      <c r="AJ581" s="72"/>
      <c r="AK581" s="72"/>
      <c r="AL581" s="72"/>
      <c r="AM581" s="72"/>
      <c r="AN581" s="72"/>
      <c r="AO581" s="139"/>
      <c r="AP581" s="236" t="str">
        <f>IF(F581="","",IFERROR(VLOOKUP(SUBSTITUTE(SUBSTITUTE(Tabla1[[#This Row],[Uso Sistemas]],"T","P"),"N","F"),Parámetros!$M$2:$N$17,2,0),"Completar hasta 3ra sem. para evaluar a Probacionista"))</f>
        <v/>
      </c>
      <c r="AQ581" s="39"/>
      <c r="AR581" s="39"/>
      <c r="AS581" s="39"/>
      <c r="AT581" s="28"/>
      <c r="AU581" s="55"/>
      <c r="AV581" s="55"/>
      <c r="AW581" s="55"/>
      <c r="AX581" s="238" t="str">
        <f>IF(V581="","",EOMONTH(EDATE(Tabla1[[#This Row],[Fecha Finalización]],2),0))</f>
        <v/>
      </c>
      <c r="AY581" s="39"/>
      <c r="AZ581" s="239" t="str">
        <f>IF(V581="","",EOMONTH(EDATE(Tabla1[[#This Row],[Fecha Finalización]],3),0))</f>
        <v/>
      </c>
      <c r="BA581" s="39"/>
      <c r="BB581" s="39"/>
      <c r="BC581" s="229"/>
      <c r="BD581" s="227" t="str">
        <f>IF(F581="","",Tabla1[[#This Row],[sem 01]]&amp;Tabla1[[#This Row],[sem 02]]&amp;Tabla1[[#This Row],[sem 03]])</f>
        <v/>
      </c>
      <c r="BE581" s="228" t="str">
        <f>IF(TRIM(F581)="","",$B$1&amp;"-"&amp;SUBSTITUTE(Tabla1[[#This Row],[Mes Inscrito]]," ","")&amp;"-"&amp;SUBSTITUTE(Tabla1[[#This Row],[Dia de clases Inscrito]]," ","")&amp;"-"&amp;SUBSTITUTE(Tabla1[[#This Row],[Horario Inscrito]]," ","")&amp;"-"&amp;Tabla1[[#This Row],[Fecha Inicio grupo]])</f>
        <v/>
      </c>
      <c r="BF581" s="241" t="str">
        <f>IF(F581="","",Tabla1[[#This Row],[Curso]])</f>
        <v/>
      </c>
      <c r="BG581" s="242" t="str">
        <f>+IF(TRIM(F581)="","",$B$1&amp;"-"&amp;TRIM(Tabla1[[#This Row],[Mes Inscrito]])&amp;"-"&amp;TRIM(Tabla1[[#This Row],[Dia de clases Inscrito]])&amp;"-"&amp;TRIM(Tabla1[[#This Row],[Horario Inscrito]])&amp;"-"&amp;TRIM(Tabla1[[#This Row],[Fecha Inicio grupo]])&amp;"-"&amp;TRIM(Tabla1[[#This Row],[Tipo Incrito]]))</f>
        <v/>
      </c>
      <c r="BH581" s="299" t="str">
        <f>IF(F581="","",OR(IFERROR(SEARCH("CG",Tabla1[[#This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1" s="300" t="str">
        <f>IF(F581&lt;&gt;"",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1" s="300" t="str">
        <f>IF(F581&lt;&gt;"",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1" s="300" t="str">
        <f>IF(Tabla1[[#This Row],[Fecha Inicio grupo]]="","",IFERROR(VLOOKUP(Tabla1[[#This Row],[Mes de Alta como miembro]],Parámetros!$AM$2:$AN$16,2,0),"01/01/1900"))</f>
        <v/>
      </c>
    </row>
    <row r="582" spans="1:63" ht="14.45">
      <c r="A582" s="68">
        <v>575</v>
      </c>
      <c r="B582" s="29"/>
      <c r="C582" s="34"/>
      <c r="D582" s="42"/>
      <c r="E582" s="64"/>
      <c r="F582" s="45"/>
      <c r="G582" s="45"/>
      <c r="H582" s="158"/>
      <c r="I582" s="42"/>
      <c r="J582" s="28"/>
      <c r="K582" s="69"/>
      <c r="L582" s="68"/>
      <c r="M582" s="46"/>
      <c r="N582" s="232" t="str">
        <f ca="1">IF(Tabla1[[#This Row],[Fecha de nac]]="","",IF(Tabla1[[#This Row],[Fecha Finalización]] &gt;=TODAY(), DATEDIF(Tabla1[[#This Row],[Fecha de nac]],TODAY(),"y"), ROUNDDOWN((Tabla1[[#This Row],[Fecha Finalización]] -Tabla1[[#This Row],[Fecha de nac]])/365,0)))</f>
        <v/>
      </c>
      <c r="O582" s="163"/>
      <c r="P582" s="34"/>
      <c r="Q582" s="67"/>
      <c r="R582" s="67"/>
      <c r="S582" s="67"/>
      <c r="T582" s="67"/>
      <c r="U582" s="234" t="str">
        <f>IF(F582="","",Tabla1[[#This Row],[Fecha Inicio grupo]]+3*7-7)</f>
        <v/>
      </c>
      <c r="V582" s="235" t="str">
        <f>IF(F582="","",EDATE(Tabla1[[#This Row],[Fecha Inicio grupo]],3))</f>
        <v/>
      </c>
      <c r="W582" s="29"/>
      <c r="X582" s="29"/>
      <c r="Y582" s="72"/>
      <c r="Z582" s="72"/>
      <c r="AA582" s="72"/>
      <c r="AB582" s="72"/>
      <c r="AC582" s="72"/>
      <c r="AD582" s="72"/>
      <c r="AE582" s="72"/>
      <c r="AF582" s="72"/>
      <c r="AG582" s="72"/>
      <c r="AH582" s="72"/>
      <c r="AI582" s="72"/>
      <c r="AJ582" s="72"/>
      <c r="AK582" s="72"/>
      <c r="AL582" s="72"/>
      <c r="AM582" s="72"/>
      <c r="AN582" s="72"/>
      <c r="AO582" s="139"/>
      <c r="AP582" s="236" t="str">
        <f>IF(F582="","",IFERROR(VLOOKUP(SUBSTITUTE(SUBSTITUTE(Tabla1[[#This Row],[Uso Sistemas]],"T","P"),"N","F"),Parámetros!$M$2:$N$17,2,0),"Completar hasta 3ra sem. para evaluar a Probacionista"))</f>
        <v/>
      </c>
      <c r="AQ582" s="39"/>
      <c r="AR582" s="39"/>
      <c r="AS582" s="39"/>
      <c r="AT582" s="28"/>
      <c r="AU582" s="55"/>
      <c r="AV582" s="55"/>
      <c r="AW582" s="55"/>
      <c r="AX582" s="238" t="str">
        <f>IF(V582="","",EOMONTH(EDATE(Tabla1[[#This Row],[Fecha Finalización]],2),0))</f>
        <v/>
      </c>
      <c r="AY582" s="39"/>
      <c r="AZ582" s="239" t="str">
        <f>IF(V582="","",EOMONTH(EDATE(Tabla1[[#This Row],[Fecha Finalización]],3),0))</f>
        <v/>
      </c>
      <c r="BA582" s="39"/>
      <c r="BB582" s="39"/>
      <c r="BC582" s="229"/>
      <c r="BD582" s="227" t="str">
        <f>IF(F582="","",Tabla1[[#This Row],[sem 01]]&amp;Tabla1[[#This Row],[sem 02]]&amp;Tabla1[[#This Row],[sem 03]])</f>
        <v/>
      </c>
      <c r="BE582" s="228" t="str">
        <f>IF(TRIM(F582)="","",$B$1&amp;"-"&amp;SUBSTITUTE(Tabla1[[#This Row],[Mes Inscrito]]," ","")&amp;"-"&amp;SUBSTITUTE(Tabla1[[#This Row],[Dia de clases Inscrito]]," ","")&amp;"-"&amp;SUBSTITUTE(Tabla1[[#This Row],[Horario Inscrito]]," ","")&amp;"-"&amp;Tabla1[[#This Row],[Fecha Inicio grupo]])</f>
        <v/>
      </c>
      <c r="BF582" s="241" t="str">
        <f>IF(F582="","",Tabla1[[#This Row],[Curso]])</f>
        <v/>
      </c>
      <c r="BG582" s="242" t="str">
        <f>+IF(TRIM(F582)="","",$B$1&amp;"-"&amp;TRIM(Tabla1[[#This Row],[Mes Inscrito]])&amp;"-"&amp;TRIM(Tabla1[[#This Row],[Dia de clases Inscrito]])&amp;"-"&amp;TRIM(Tabla1[[#This Row],[Horario Inscrito]])&amp;"-"&amp;TRIM(Tabla1[[#This Row],[Fecha Inicio grupo]])&amp;"-"&amp;TRIM(Tabla1[[#This Row],[Tipo Incrito]]))</f>
        <v/>
      </c>
      <c r="BH582" s="299" t="str">
        <f>IF(F582="","",OR(IFERROR(SEARCH("CG",Tabla1[[#This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2" s="300" t="str">
        <f>IF(F582&lt;&gt;"",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2" s="300" t="str">
        <f>IF(F582&lt;&gt;"",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2" s="300" t="str">
        <f>IF(Tabla1[[#This Row],[Fecha Inicio grupo]]="","",IFERROR(VLOOKUP(Tabla1[[#This Row],[Mes de Alta como miembro]],Parámetros!$AM$2:$AN$16,2,0),"01/01/1900"))</f>
        <v/>
      </c>
    </row>
    <row r="583" spans="1:63" ht="14.45">
      <c r="A583" s="68">
        <v>576</v>
      </c>
      <c r="B583" s="29"/>
      <c r="C583" s="34"/>
      <c r="D583" s="42"/>
      <c r="E583" s="64"/>
      <c r="F583" s="45"/>
      <c r="G583" s="45"/>
      <c r="H583" s="158"/>
      <c r="I583" s="42"/>
      <c r="J583" s="28"/>
      <c r="K583" s="69"/>
      <c r="L583" s="68"/>
      <c r="M583" s="46"/>
      <c r="N583" s="232" t="str">
        <f ca="1">IF(Tabla1[[#This Row],[Fecha de nac]]="","",IF(Tabla1[[#This Row],[Fecha Finalización]] &gt;=TODAY(), DATEDIF(Tabla1[[#This Row],[Fecha de nac]],TODAY(),"y"), ROUNDDOWN((Tabla1[[#This Row],[Fecha Finalización]] -Tabla1[[#This Row],[Fecha de nac]])/365,0)))</f>
        <v/>
      </c>
      <c r="O583" s="163"/>
      <c r="P583" s="34"/>
      <c r="Q583" s="67"/>
      <c r="R583" s="67"/>
      <c r="S583" s="67"/>
      <c r="T583" s="67"/>
      <c r="U583" s="234" t="str">
        <f>IF(F583="","",Tabla1[[#This Row],[Fecha Inicio grupo]]+3*7-7)</f>
        <v/>
      </c>
      <c r="V583" s="235" t="str">
        <f>IF(F583="","",EDATE(Tabla1[[#This Row],[Fecha Inicio grupo]],3))</f>
        <v/>
      </c>
      <c r="W583" s="29"/>
      <c r="X583" s="29"/>
      <c r="Y583" s="72"/>
      <c r="Z583" s="72"/>
      <c r="AA583" s="72"/>
      <c r="AB583" s="72"/>
      <c r="AC583" s="72"/>
      <c r="AD583" s="72"/>
      <c r="AE583" s="72"/>
      <c r="AF583" s="72"/>
      <c r="AG583" s="72"/>
      <c r="AH583" s="72"/>
      <c r="AI583" s="72"/>
      <c r="AJ583" s="72"/>
      <c r="AK583" s="72"/>
      <c r="AL583" s="72"/>
      <c r="AM583" s="72"/>
      <c r="AN583" s="72"/>
      <c r="AO583" s="139"/>
      <c r="AP583" s="236" t="str">
        <f>IF(F583="","",IFERROR(VLOOKUP(SUBSTITUTE(SUBSTITUTE(Tabla1[[#This Row],[Uso Sistemas]],"T","P"),"N","F"),Parámetros!$M$2:$N$17,2,0),"Completar hasta 3ra sem. para evaluar a Probacionista"))</f>
        <v/>
      </c>
      <c r="AQ583" s="39"/>
      <c r="AR583" s="39"/>
      <c r="AS583" s="39"/>
      <c r="AT583" s="28"/>
      <c r="AU583" s="55"/>
      <c r="AV583" s="55"/>
      <c r="AW583" s="55"/>
      <c r="AX583" s="238" t="str">
        <f>IF(V583="","",EOMONTH(EDATE(Tabla1[[#This Row],[Fecha Finalización]],2),0))</f>
        <v/>
      </c>
      <c r="AY583" s="39"/>
      <c r="AZ583" s="239" t="str">
        <f>IF(V583="","",EOMONTH(EDATE(Tabla1[[#This Row],[Fecha Finalización]],3),0))</f>
        <v/>
      </c>
      <c r="BA583" s="39"/>
      <c r="BB583" s="39"/>
      <c r="BC583" s="229"/>
      <c r="BD583" s="227" t="str">
        <f>IF(F583="","",Tabla1[[#This Row],[sem 01]]&amp;Tabla1[[#This Row],[sem 02]]&amp;Tabla1[[#This Row],[sem 03]])</f>
        <v/>
      </c>
      <c r="BE583" s="228" t="str">
        <f>IF(TRIM(F583)="","",$B$1&amp;"-"&amp;SUBSTITUTE(Tabla1[[#This Row],[Mes Inscrito]]," ","")&amp;"-"&amp;SUBSTITUTE(Tabla1[[#This Row],[Dia de clases Inscrito]]," ","")&amp;"-"&amp;SUBSTITUTE(Tabla1[[#This Row],[Horario Inscrito]]," ","")&amp;"-"&amp;Tabla1[[#This Row],[Fecha Inicio grupo]])</f>
        <v/>
      </c>
      <c r="BF583" s="241" t="str">
        <f>IF(F583="","",Tabla1[[#This Row],[Curso]])</f>
        <v/>
      </c>
      <c r="BG583" s="242" t="str">
        <f>+IF(TRIM(F583)="","",$B$1&amp;"-"&amp;TRIM(Tabla1[[#This Row],[Mes Inscrito]])&amp;"-"&amp;TRIM(Tabla1[[#This Row],[Dia de clases Inscrito]])&amp;"-"&amp;TRIM(Tabla1[[#This Row],[Horario Inscrito]])&amp;"-"&amp;TRIM(Tabla1[[#This Row],[Fecha Inicio grupo]])&amp;"-"&amp;TRIM(Tabla1[[#This Row],[Tipo Incrito]]))</f>
        <v/>
      </c>
      <c r="BH583" s="299" t="str">
        <f>IF(F583="","",OR(IFERROR(SEARCH("CG",Tabla1[[#This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3" s="300" t="str">
        <f>IF(F583&lt;&gt;"",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3" s="300" t="str">
        <f>IF(F583&lt;&gt;"",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3" s="300" t="str">
        <f>IF(Tabla1[[#This Row],[Fecha Inicio grupo]]="","",IFERROR(VLOOKUP(Tabla1[[#This Row],[Mes de Alta como miembro]],Parámetros!$AM$2:$AN$16,2,0),"01/01/1900"))</f>
        <v/>
      </c>
    </row>
    <row r="584" spans="1:63" ht="14.45">
      <c r="A584" s="68">
        <v>577</v>
      </c>
      <c r="B584" s="29"/>
      <c r="C584" s="34"/>
      <c r="D584" s="42"/>
      <c r="E584" s="64"/>
      <c r="F584" s="45"/>
      <c r="G584" s="45"/>
      <c r="H584" s="158"/>
      <c r="I584" s="42"/>
      <c r="J584" s="28"/>
      <c r="K584" s="69"/>
      <c r="L584" s="68"/>
      <c r="M584" s="46"/>
      <c r="N584" s="232" t="str">
        <f ca="1">IF(Tabla1[[#This Row],[Fecha de nac]]="","",IF(Tabla1[[#This Row],[Fecha Finalización]] &gt;=TODAY(), DATEDIF(Tabla1[[#This Row],[Fecha de nac]],TODAY(),"y"), ROUNDDOWN((Tabla1[[#This Row],[Fecha Finalización]] -Tabla1[[#This Row],[Fecha de nac]])/365,0)))</f>
        <v/>
      </c>
      <c r="O584" s="163"/>
      <c r="P584" s="34"/>
      <c r="Q584" s="67"/>
      <c r="R584" s="67"/>
      <c r="S584" s="67"/>
      <c r="T584" s="67"/>
      <c r="U584" s="234" t="str">
        <f>IF(F584="","",Tabla1[[#This Row],[Fecha Inicio grupo]]+3*7-7)</f>
        <v/>
      </c>
      <c r="V584" s="235" t="str">
        <f>IF(F584="","",EDATE(Tabla1[[#This Row],[Fecha Inicio grupo]],3))</f>
        <v/>
      </c>
      <c r="W584" s="29"/>
      <c r="X584" s="29"/>
      <c r="Y584" s="72"/>
      <c r="Z584" s="72"/>
      <c r="AA584" s="72"/>
      <c r="AB584" s="72"/>
      <c r="AC584" s="72"/>
      <c r="AD584" s="72"/>
      <c r="AE584" s="72"/>
      <c r="AF584" s="72"/>
      <c r="AG584" s="72"/>
      <c r="AH584" s="72"/>
      <c r="AI584" s="72"/>
      <c r="AJ584" s="72"/>
      <c r="AK584" s="72"/>
      <c r="AL584" s="72"/>
      <c r="AM584" s="72"/>
      <c r="AN584" s="72"/>
      <c r="AO584" s="139"/>
      <c r="AP584" s="236" t="str">
        <f>IF(F584="","",IFERROR(VLOOKUP(SUBSTITUTE(SUBSTITUTE(Tabla1[[#This Row],[Uso Sistemas]],"T","P"),"N","F"),Parámetros!$M$2:$N$17,2,0),"Completar hasta 3ra sem. para evaluar a Probacionista"))</f>
        <v/>
      </c>
      <c r="AQ584" s="39"/>
      <c r="AR584" s="39"/>
      <c r="AS584" s="39"/>
      <c r="AT584" s="28"/>
      <c r="AU584" s="55"/>
      <c r="AV584" s="55"/>
      <c r="AW584" s="55"/>
      <c r="AX584" s="238" t="str">
        <f>IF(V584="","",EOMONTH(EDATE(Tabla1[[#This Row],[Fecha Finalización]],2),0))</f>
        <v/>
      </c>
      <c r="AY584" s="39"/>
      <c r="AZ584" s="239" t="str">
        <f>IF(V584="","",EOMONTH(EDATE(Tabla1[[#This Row],[Fecha Finalización]],3),0))</f>
        <v/>
      </c>
      <c r="BA584" s="39"/>
      <c r="BB584" s="39"/>
      <c r="BC584" s="229"/>
      <c r="BD584" s="227" t="str">
        <f>IF(F584="","",Tabla1[[#This Row],[sem 01]]&amp;Tabla1[[#This Row],[sem 02]]&amp;Tabla1[[#This Row],[sem 03]])</f>
        <v/>
      </c>
      <c r="BE584" s="228" t="str">
        <f>IF(TRIM(F584)="","",$B$1&amp;"-"&amp;SUBSTITUTE(Tabla1[[#This Row],[Mes Inscrito]]," ","")&amp;"-"&amp;SUBSTITUTE(Tabla1[[#This Row],[Dia de clases Inscrito]]," ","")&amp;"-"&amp;SUBSTITUTE(Tabla1[[#This Row],[Horario Inscrito]]," ","")&amp;"-"&amp;Tabla1[[#This Row],[Fecha Inicio grupo]])</f>
        <v/>
      </c>
      <c r="BF584" s="241" t="str">
        <f>IF(F584="","",Tabla1[[#This Row],[Curso]])</f>
        <v/>
      </c>
      <c r="BG584" s="242" t="str">
        <f>+IF(TRIM(F584)="","",$B$1&amp;"-"&amp;TRIM(Tabla1[[#This Row],[Mes Inscrito]])&amp;"-"&amp;TRIM(Tabla1[[#This Row],[Dia de clases Inscrito]])&amp;"-"&amp;TRIM(Tabla1[[#This Row],[Horario Inscrito]])&amp;"-"&amp;TRIM(Tabla1[[#This Row],[Fecha Inicio grupo]])&amp;"-"&amp;TRIM(Tabla1[[#This Row],[Tipo Incrito]]))</f>
        <v/>
      </c>
      <c r="BH584" s="299" t="str">
        <f>IF(F584="","",OR(IFERROR(SEARCH("CG",Tabla1[[#This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4" s="300" t="str">
        <f>IF(F584&lt;&gt;"",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4" s="300" t="str">
        <f>IF(F584&lt;&gt;"",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4" s="300" t="str">
        <f>IF(Tabla1[[#This Row],[Fecha Inicio grupo]]="","",IFERROR(VLOOKUP(Tabla1[[#This Row],[Mes de Alta como miembro]],Parámetros!$AM$2:$AN$16,2,0),"01/01/1900"))</f>
        <v/>
      </c>
    </row>
    <row r="585" spans="1:63" ht="14.45">
      <c r="A585" s="68">
        <v>578</v>
      </c>
      <c r="B585" s="29"/>
      <c r="C585" s="34"/>
      <c r="D585" s="42"/>
      <c r="E585" s="64"/>
      <c r="F585" s="45"/>
      <c r="G585" s="45"/>
      <c r="H585" s="158"/>
      <c r="I585" s="42"/>
      <c r="J585" s="28"/>
      <c r="K585" s="69"/>
      <c r="L585" s="68"/>
      <c r="M585" s="46"/>
      <c r="N585" s="232" t="str">
        <f ca="1">IF(Tabla1[[#This Row],[Fecha de nac]]="","",IF(Tabla1[[#This Row],[Fecha Finalización]] &gt;=TODAY(), DATEDIF(Tabla1[[#This Row],[Fecha de nac]],TODAY(),"y"), ROUNDDOWN((Tabla1[[#This Row],[Fecha Finalización]] -Tabla1[[#This Row],[Fecha de nac]])/365,0)))</f>
        <v/>
      </c>
      <c r="O585" s="163"/>
      <c r="P585" s="34"/>
      <c r="Q585" s="67"/>
      <c r="R585" s="67"/>
      <c r="S585" s="67"/>
      <c r="T585" s="67"/>
      <c r="U585" s="234" t="str">
        <f>IF(F585="","",Tabla1[[#This Row],[Fecha Inicio grupo]]+3*7-7)</f>
        <v/>
      </c>
      <c r="V585" s="235" t="str">
        <f>IF(F585="","",EDATE(Tabla1[[#This Row],[Fecha Inicio grupo]],3))</f>
        <v/>
      </c>
      <c r="W585" s="29"/>
      <c r="X585" s="29"/>
      <c r="Y585" s="72"/>
      <c r="Z585" s="72"/>
      <c r="AA585" s="72"/>
      <c r="AB585" s="72"/>
      <c r="AC585" s="72"/>
      <c r="AD585" s="72"/>
      <c r="AE585" s="72"/>
      <c r="AF585" s="72"/>
      <c r="AG585" s="72"/>
      <c r="AH585" s="72"/>
      <c r="AI585" s="72"/>
      <c r="AJ585" s="72"/>
      <c r="AK585" s="72"/>
      <c r="AL585" s="72"/>
      <c r="AM585" s="72"/>
      <c r="AN585" s="72"/>
      <c r="AO585" s="139"/>
      <c r="AP585" s="236" t="str">
        <f>IF(F585="","",IFERROR(VLOOKUP(SUBSTITUTE(SUBSTITUTE(Tabla1[[#This Row],[Uso Sistemas]],"T","P"),"N","F"),Parámetros!$M$2:$N$17,2,0),"Completar hasta 3ra sem. para evaluar a Probacionista"))</f>
        <v/>
      </c>
      <c r="AQ585" s="39"/>
      <c r="AR585" s="39"/>
      <c r="AS585" s="39"/>
      <c r="AT585" s="28"/>
      <c r="AU585" s="55"/>
      <c r="AV585" s="55"/>
      <c r="AW585" s="55"/>
      <c r="AX585" s="238" t="str">
        <f>IF(V585="","",EOMONTH(EDATE(Tabla1[[#This Row],[Fecha Finalización]],2),0))</f>
        <v/>
      </c>
      <c r="AY585" s="39"/>
      <c r="AZ585" s="239" t="str">
        <f>IF(V585="","",EOMONTH(EDATE(Tabla1[[#This Row],[Fecha Finalización]],3),0))</f>
        <v/>
      </c>
      <c r="BA585" s="39"/>
      <c r="BB585" s="39"/>
      <c r="BC585" s="229"/>
      <c r="BD585" s="227" t="str">
        <f>IF(F585="","",Tabla1[[#This Row],[sem 01]]&amp;Tabla1[[#This Row],[sem 02]]&amp;Tabla1[[#This Row],[sem 03]])</f>
        <v/>
      </c>
      <c r="BE585" s="228" t="str">
        <f>IF(TRIM(F585)="","",$B$1&amp;"-"&amp;SUBSTITUTE(Tabla1[[#This Row],[Mes Inscrito]]," ","")&amp;"-"&amp;SUBSTITUTE(Tabla1[[#This Row],[Dia de clases Inscrito]]," ","")&amp;"-"&amp;SUBSTITUTE(Tabla1[[#This Row],[Horario Inscrito]]," ","")&amp;"-"&amp;Tabla1[[#This Row],[Fecha Inicio grupo]])</f>
        <v/>
      </c>
      <c r="BF585" s="241" t="str">
        <f>IF(F585="","",Tabla1[[#This Row],[Curso]])</f>
        <v/>
      </c>
      <c r="BG585" s="242" t="str">
        <f>+IF(TRIM(F585)="","",$B$1&amp;"-"&amp;TRIM(Tabla1[[#This Row],[Mes Inscrito]])&amp;"-"&amp;TRIM(Tabla1[[#This Row],[Dia de clases Inscrito]])&amp;"-"&amp;TRIM(Tabla1[[#This Row],[Horario Inscrito]])&amp;"-"&amp;TRIM(Tabla1[[#This Row],[Fecha Inicio grupo]])&amp;"-"&amp;TRIM(Tabla1[[#This Row],[Tipo Incrito]]))</f>
        <v/>
      </c>
      <c r="BH585" s="299" t="str">
        <f>IF(F585="","",OR(IFERROR(SEARCH("CG",Tabla1[[#This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5" s="300" t="str">
        <f>IF(F585&lt;&gt;"",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5" s="300" t="str">
        <f>IF(F585&lt;&gt;"",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5" s="300" t="str">
        <f>IF(Tabla1[[#This Row],[Fecha Inicio grupo]]="","",IFERROR(VLOOKUP(Tabla1[[#This Row],[Mes de Alta como miembro]],Parámetros!$AM$2:$AN$16,2,0),"01/01/1900"))</f>
        <v/>
      </c>
    </row>
    <row r="586" spans="1:63" ht="14.45">
      <c r="A586" s="68">
        <v>579</v>
      </c>
      <c r="B586" s="29"/>
      <c r="C586" s="34"/>
      <c r="D586" s="42"/>
      <c r="E586" s="64"/>
      <c r="F586" s="45"/>
      <c r="G586" s="45"/>
      <c r="H586" s="158"/>
      <c r="I586" s="42"/>
      <c r="J586" s="28"/>
      <c r="K586" s="69"/>
      <c r="L586" s="68"/>
      <c r="M586" s="46"/>
      <c r="N586" s="232" t="str">
        <f ca="1">IF(Tabla1[[#This Row],[Fecha de nac]]="","",IF(Tabla1[[#This Row],[Fecha Finalización]] &gt;=TODAY(), DATEDIF(Tabla1[[#This Row],[Fecha de nac]],TODAY(),"y"), ROUNDDOWN((Tabla1[[#This Row],[Fecha Finalización]] -Tabla1[[#This Row],[Fecha de nac]])/365,0)))</f>
        <v/>
      </c>
      <c r="O586" s="163"/>
      <c r="P586" s="34"/>
      <c r="Q586" s="67"/>
      <c r="R586" s="67"/>
      <c r="S586" s="67"/>
      <c r="T586" s="67"/>
      <c r="U586" s="234" t="str">
        <f>IF(F586="","",Tabla1[[#This Row],[Fecha Inicio grupo]]+3*7-7)</f>
        <v/>
      </c>
      <c r="V586" s="235" t="str">
        <f>IF(F586="","",EDATE(Tabla1[[#This Row],[Fecha Inicio grupo]],3))</f>
        <v/>
      </c>
      <c r="W586" s="29"/>
      <c r="X586" s="29"/>
      <c r="Y586" s="72"/>
      <c r="Z586" s="72"/>
      <c r="AA586" s="72"/>
      <c r="AB586" s="72"/>
      <c r="AC586" s="72"/>
      <c r="AD586" s="72"/>
      <c r="AE586" s="72"/>
      <c r="AF586" s="72"/>
      <c r="AG586" s="72"/>
      <c r="AH586" s="72"/>
      <c r="AI586" s="72"/>
      <c r="AJ586" s="72"/>
      <c r="AK586" s="72"/>
      <c r="AL586" s="72"/>
      <c r="AM586" s="72"/>
      <c r="AN586" s="72"/>
      <c r="AO586" s="139"/>
      <c r="AP586" s="236" t="str">
        <f>IF(F586="","",IFERROR(VLOOKUP(SUBSTITUTE(SUBSTITUTE(Tabla1[[#This Row],[Uso Sistemas]],"T","P"),"N","F"),Parámetros!$M$2:$N$17,2,0),"Completar hasta 3ra sem. para evaluar a Probacionista"))</f>
        <v/>
      </c>
      <c r="AQ586" s="39"/>
      <c r="AR586" s="39"/>
      <c r="AS586" s="39"/>
      <c r="AT586" s="28"/>
      <c r="AU586" s="55"/>
      <c r="AV586" s="55"/>
      <c r="AW586" s="55"/>
      <c r="AX586" s="238" t="str">
        <f>IF(V586="","",EOMONTH(EDATE(Tabla1[[#This Row],[Fecha Finalización]],2),0))</f>
        <v/>
      </c>
      <c r="AY586" s="39"/>
      <c r="AZ586" s="239" t="str">
        <f>IF(V586="","",EOMONTH(EDATE(Tabla1[[#This Row],[Fecha Finalización]],3),0))</f>
        <v/>
      </c>
      <c r="BA586" s="39"/>
      <c r="BB586" s="39"/>
      <c r="BC586" s="229"/>
      <c r="BD586" s="227" t="str">
        <f>IF(F586="","",Tabla1[[#This Row],[sem 01]]&amp;Tabla1[[#This Row],[sem 02]]&amp;Tabla1[[#This Row],[sem 03]])</f>
        <v/>
      </c>
      <c r="BE586" s="228" t="str">
        <f>IF(TRIM(F586)="","",$B$1&amp;"-"&amp;SUBSTITUTE(Tabla1[[#This Row],[Mes Inscrito]]," ","")&amp;"-"&amp;SUBSTITUTE(Tabla1[[#This Row],[Dia de clases Inscrito]]," ","")&amp;"-"&amp;SUBSTITUTE(Tabla1[[#This Row],[Horario Inscrito]]," ","")&amp;"-"&amp;Tabla1[[#This Row],[Fecha Inicio grupo]])</f>
        <v/>
      </c>
      <c r="BF586" s="241" t="str">
        <f>IF(F586="","",Tabla1[[#This Row],[Curso]])</f>
        <v/>
      </c>
      <c r="BG586" s="242" t="str">
        <f>+IF(TRIM(F586)="","",$B$1&amp;"-"&amp;TRIM(Tabla1[[#This Row],[Mes Inscrito]])&amp;"-"&amp;TRIM(Tabla1[[#This Row],[Dia de clases Inscrito]])&amp;"-"&amp;TRIM(Tabla1[[#This Row],[Horario Inscrito]])&amp;"-"&amp;TRIM(Tabla1[[#This Row],[Fecha Inicio grupo]])&amp;"-"&amp;TRIM(Tabla1[[#This Row],[Tipo Incrito]]))</f>
        <v/>
      </c>
      <c r="BH586" s="299" t="str">
        <f>IF(F586="","",OR(IFERROR(SEARCH("CG",Tabla1[[#This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6" s="300" t="str">
        <f>IF(F586&lt;&gt;"",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6" s="300" t="str">
        <f>IF(F586&lt;&gt;"",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6" s="300" t="str">
        <f>IF(Tabla1[[#This Row],[Fecha Inicio grupo]]="","",IFERROR(VLOOKUP(Tabla1[[#This Row],[Mes de Alta como miembro]],Parámetros!$AM$2:$AN$16,2,0),"01/01/1900"))</f>
        <v/>
      </c>
    </row>
    <row r="587" spans="1:63" ht="14.45">
      <c r="A587" s="68">
        <v>580</v>
      </c>
      <c r="B587" s="29"/>
      <c r="C587" s="34"/>
      <c r="D587" s="42"/>
      <c r="E587" s="64"/>
      <c r="F587" s="45"/>
      <c r="G587" s="45"/>
      <c r="H587" s="158"/>
      <c r="I587" s="42"/>
      <c r="J587" s="28"/>
      <c r="K587" s="69"/>
      <c r="L587" s="68"/>
      <c r="M587" s="46"/>
      <c r="N587" s="232" t="str">
        <f ca="1">IF(Tabla1[[#This Row],[Fecha de nac]]="","",IF(Tabla1[[#This Row],[Fecha Finalización]] &gt;=TODAY(), DATEDIF(Tabla1[[#This Row],[Fecha de nac]],TODAY(),"y"), ROUNDDOWN((Tabla1[[#This Row],[Fecha Finalización]] -Tabla1[[#This Row],[Fecha de nac]])/365,0)))</f>
        <v/>
      </c>
      <c r="O587" s="163"/>
      <c r="P587" s="34"/>
      <c r="Q587" s="67"/>
      <c r="R587" s="67"/>
      <c r="S587" s="67"/>
      <c r="T587" s="67"/>
      <c r="U587" s="234" t="str">
        <f>IF(F587="","",Tabla1[[#This Row],[Fecha Inicio grupo]]+3*7-7)</f>
        <v/>
      </c>
      <c r="V587" s="235" t="str">
        <f>IF(F587="","",EDATE(Tabla1[[#This Row],[Fecha Inicio grupo]],3))</f>
        <v/>
      </c>
      <c r="W587" s="29"/>
      <c r="X587" s="29"/>
      <c r="Y587" s="72"/>
      <c r="Z587" s="72"/>
      <c r="AA587" s="72"/>
      <c r="AB587" s="72"/>
      <c r="AC587" s="72"/>
      <c r="AD587" s="72"/>
      <c r="AE587" s="72"/>
      <c r="AF587" s="72"/>
      <c r="AG587" s="72"/>
      <c r="AH587" s="72"/>
      <c r="AI587" s="72"/>
      <c r="AJ587" s="72"/>
      <c r="AK587" s="72"/>
      <c r="AL587" s="72"/>
      <c r="AM587" s="72"/>
      <c r="AN587" s="72"/>
      <c r="AO587" s="139"/>
      <c r="AP587" s="236" t="str">
        <f>IF(F587="","",IFERROR(VLOOKUP(SUBSTITUTE(SUBSTITUTE(Tabla1[[#This Row],[Uso Sistemas]],"T","P"),"N","F"),Parámetros!$M$2:$N$17,2,0),"Completar hasta 3ra sem. para evaluar a Probacionista"))</f>
        <v/>
      </c>
      <c r="AQ587" s="39"/>
      <c r="AR587" s="39"/>
      <c r="AS587" s="39"/>
      <c r="AT587" s="28"/>
      <c r="AU587" s="55"/>
      <c r="AV587" s="55"/>
      <c r="AW587" s="55"/>
      <c r="AX587" s="238" t="str">
        <f>IF(V587="","",EOMONTH(EDATE(Tabla1[[#This Row],[Fecha Finalización]],2),0))</f>
        <v/>
      </c>
      <c r="AY587" s="39"/>
      <c r="AZ587" s="239" t="str">
        <f>IF(V587="","",EOMONTH(EDATE(Tabla1[[#This Row],[Fecha Finalización]],3),0))</f>
        <v/>
      </c>
      <c r="BA587" s="39"/>
      <c r="BB587" s="39"/>
      <c r="BC587" s="229"/>
      <c r="BD587" s="227" t="str">
        <f>IF(F587="","",Tabla1[[#This Row],[sem 01]]&amp;Tabla1[[#This Row],[sem 02]]&amp;Tabla1[[#This Row],[sem 03]])</f>
        <v/>
      </c>
      <c r="BE587" s="228" t="str">
        <f>IF(TRIM(F587)="","",$B$1&amp;"-"&amp;SUBSTITUTE(Tabla1[[#This Row],[Mes Inscrito]]," ","")&amp;"-"&amp;SUBSTITUTE(Tabla1[[#This Row],[Dia de clases Inscrito]]," ","")&amp;"-"&amp;SUBSTITUTE(Tabla1[[#This Row],[Horario Inscrito]]," ","")&amp;"-"&amp;Tabla1[[#This Row],[Fecha Inicio grupo]])</f>
        <v/>
      </c>
      <c r="BF587" s="241" t="str">
        <f>IF(F587="","",Tabla1[[#This Row],[Curso]])</f>
        <v/>
      </c>
      <c r="BG587" s="242" t="str">
        <f>+IF(TRIM(F587)="","",$B$1&amp;"-"&amp;TRIM(Tabla1[[#This Row],[Mes Inscrito]])&amp;"-"&amp;TRIM(Tabla1[[#This Row],[Dia de clases Inscrito]])&amp;"-"&amp;TRIM(Tabla1[[#This Row],[Horario Inscrito]])&amp;"-"&amp;TRIM(Tabla1[[#This Row],[Fecha Inicio grupo]])&amp;"-"&amp;TRIM(Tabla1[[#This Row],[Tipo Incrito]]))</f>
        <v/>
      </c>
      <c r="BH587" s="299" t="str">
        <f>IF(F587="","",OR(IFERROR(SEARCH("CG",Tabla1[[#This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7" s="300" t="str">
        <f>IF(F587&lt;&gt;"",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7" s="300" t="str">
        <f>IF(F587&lt;&gt;"",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7" s="300" t="str">
        <f>IF(Tabla1[[#This Row],[Fecha Inicio grupo]]="","",IFERROR(VLOOKUP(Tabla1[[#This Row],[Mes de Alta como miembro]],Parámetros!$AM$2:$AN$16,2,0),"01/01/1900"))</f>
        <v/>
      </c>
    </row>
    <row r="588" spans="1:63" ht="14.45">
      <c r="A588" s="68">
        <v>581</v>
      </c>
      <c r="B588" s="29"/>
      <c r="C588" s="34"/>
      <c r="D588" s="42"/>
      <c r="E588" s="64"/>
      <c r="F588" s="45"/>
      <c r="G588" s="45"/>
      <c r="H588" s="158"/>
      <c r="I588" s="42"/>
      <c r="J588" s="28"/>
      <c r="K588" s="69"/>
      <c r="L588" s="68"/>
      <c r="M588" s="46"/>
      <c r="N588" s="232" t="str">
        <f ca="1">IF(Tabla1[[#This Row],[Fecha de nac]]="","",IF(Tabla1[[#This Row],[Fecha Finalización]] &gt;=TODAY(), DATEDIF(Tabla1[[#This Row],[Fecha de nac]],TODAY(),"y"), ROUNDDOWN((Tabla1[[#This Row],[Fecha Finalización]] -Tabla1[[#This Row],[Fecha de nac]])/365,0)))</f>
        <v/>
      </c>
      <c r="O588" s="163"/>
      <c r="P588" s="34"/>
      <c r="Q588" s="67"/>
      <c r="R588" s="67"/>
      <c r="S588" s="67"/>
      <c r="T588" s="67"/>
      <c r="U588" s="234" t="str">
        <f>IF(F588="","",Tabla1[[#This Row],[Fecha Inicio grupo]]+3*7-7)</f>
        <v/>
      </c>
      <c r="V588" s="235" t="str">
        <f>IF(F588="","",EDATE(Tabla1[[#This Row],[Fecha Inicio grupo]],3))</f>
        <v/>
      </c>
      <c r="W588" s="29"/>
      <c r="X588" s="29"/>
      <c r="Y588" s="72"/>
      <c r="Z588" s="72"/>
      <c r="AA588" s="72"/>
      <c r="AB588" s="72"/>
      <c r="AC588" s="72"/>
      <c r="AD588" s="72"/>
      <c r="AE588" s="72"/>
      <c r="AF588" s="72"/>
      <c r="AG588" s="72"/>
      <c r="AH588" s="72"/>
      <c r="AI588" s="72"/>
      <c r="AJ588" s="72"/>
      <c r="AK588" s="72"/>
      <c r="AL588" s="72"/>
      <c r="AM588" s="72"/>
      <c r="AN588" s="72"/>
      <c r="AO588" s="139"/>
      <c r="AP588" s="236" t="str">
        <f>IF(F588="","",IFERROR(VLOOKUP(SUBSTITUTE(SUBSTITUTE(Tabla1[[#This Row],[Uso Sistemas]],"T","P"),"N","F"),Parámetros!$M$2:$N$17,2,0),"Completar hasta 3ra sem. para evaluar a Probacionista"))</f>
        <v/>
      </c>
      <c r="AQ588" s="39"/>
      <c r="AR588" s="39"/>
      <c r="AS588" s="39"/>
      <c r="AT588" s="28"/>
      <c r="AU588" s="55"/>
      <c r="AV588" s="55"/>
      <c r="AW588" s="55"/>
      <c r="AX588" s="238" t="str">
        <f>IF(V588="","",EOMONTH(EDATE(Tabla1[[#This Row],[Fecha Finalización]],2),0))</f>
        <v/>
      </c>
      <c r="AY588" s="39"/>
      <c r="AZ588" s="239" t="str">
        <f>IF(V588="","",EOMONTH(EDATE(Tabla1[[#This Row],[Fecha Finalización]],3),0))</f>
        <v/>
      </c>
      <c r="BA588" s="39"/>
      <c r="BB588" s="39"/>
      <c r="BC588" s="229"/>
      <c r="BD588" s="227" t="str">
        <f>IF(F588="","",Tabla1[[#This Row],[sem 01]]&amp;Tabla1[[#This Row],[sem 02]]&amp;Tabla1[[#This Row],[sem 03]])</f>
        <v/>
      </c>
      <c r="BE588" s="228" t="str">
        <f>IF(TRIM(F588)="","",$B$1&amp;"-"&amp;SUBSTITUTE(Tabla1[[#This Row],[Mes Inscrito]]," ","")&amp;"-"&amp;SUBSTITUTE(Tabla1[[#This Row],[Dia de clases Inscrito]]," ","")&amp;"-"&amp;SUBSTITUTE(Tabla1[[#This Row],[Horario Inscrito]]," ","")&amp;"-"&amp;Tabla1[[#This Row],[Fecha Inicio grupo]])</f>
        <v/>
      </c>
      <c r="BF588" s="241" t="str">
        <f>IF(F588="","",Tabla1[[#This Row],[Curso]])</f>
        <v/>
      </c>
      <c r="BG588" s="242" t="str">
        <f>+IF(TRIM(F588)="","",$B$1&amp;"-"&amp;TRIM(Tabla1[[#This Row],[Mes Inscrito]])&amp;"-"&amp;TRIM(Tabla1[[#This Row],[Dia de clases Inscrito]])&amp;"-"&amp;TRIM(Tabla1[[#This Row],[Horario Inscrito]])&amp;"-"&amp;TRIM(Tabla1[[#This Row],[Fecha Inicio grupo]])&amp;"-"&amp;TRIM(Tabla1[[#This Row],[Tipo Incrito]]))</f>
        <v/>
      </c>
      <c r="BH588" s="299" t="str">
        <f>IF(F588="","",OR(IFERROR(SEARCH("CG",Tabla1[[#This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8" s="300" t="str">
        <f>IF(F588&lt;&gt;"",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8" s="300" t="str">
        <f>IF(F588&lt;&gt;"",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8" s="300" t="str">
        <f>IF(Tabla1[[#This Row],[Fecha Inicio grupo]]="","",IFERROR(VLOOKUP(Tabla1[[#This Row],[Mes de Alta como miembro]],Parámetros!$AM$2:$AN$16,2,0),"01/01/1900"))</f>
        <v/>
      </c>
    </row>
    <row r="589" spans="1:63" ht="14.45">
      <c r="A589" s="68">
        <v>582</v>
      </c>
      <c r="B589" s="29"/>
      <c r="C589" s="34"/>
      <c r="D589" s="42"/>
      <c r="E589" s="64"/>
      <c r="F589" s="45"/>
      <c r="G589" s="45"/>
      <c r="H589" s="158"/>
      <c r="I589" s="42"/>
      <c r="J589" s="28"/>
      <c r="K589" s="69"/>
      <c r="L589" s="68"/>
      <c r="M589" s="46"/>
      <c r="N589" s="232" t="str">
        <f ca="1">IF(Tabla1[[#This Row],[Fecha de nac]]="","",IF(Tabla1[[#This Row],[Fecha Finalización]] &gt;=TODAY(), DATEDIF(Tabla1[[#This Row],[Fecha de nac]],TODAY(),"y"), ROUNDDOWN((Tabla1[[#This Row],[Fecha Finalización]] -Tabla1[[#This Row],[Fecha de nac]])/365,0)))</f>
        <v/>
      </c>
      <c r="O589" s="163"/>
      <c r="P589" s="34"/>
      <c r="Q589" s="67"/>
      <c r="R589" s="67"/>
      <c r="S589" s="67"/>
      <c r="T589" s="67"/>
      <c r="U589" s="234" t="str">
        <f>IF(F589="","",Tabla1[[#This Row],[Fecha Inicio grupo]]+3*7-7)</f>
        <v/>
      </c>
      <c r="V589" s="235" t="str">
        <f>IF(F589="","",EDATE(Tabla1[[#This Row],[Fecha Inicio grupo]],3))</f>
        <v/>
      </c>
      <c r="W589" s="29"/>
      <c r="X589" s="29"/>
      <c r="Y589" s="72"/>
      <c r="Z589" s="72"/>
      <c r="AA589" s="72"/>
      <c r="AB589" s="72"/>
      <c r="AC589" s="72"/>
      <c r="AD589" s="72"/>
      <c r="AE589" s="72"/>
      <c r="AF589" s="72"/>
      <c r="AG589" s="72"/>
      <c r="AH589" s="72"/>
      <c r="AI589" s="72"/>
      <c r="AJ589" s="72"/>
      <c r="AK589" s="72"/>
      <c r="AL589" s="72"/>
      <c r="AM589" s="72"/>
      <c r="AN589" s="72"/>
      <c r="AO589" s="139"/>
      <c r="AP589" s="236" t="str">
        <f>IF(F589="","",IFERROR(VLOOKUP(SUBSTITUTE(SUBSTITUTE(Tabla1[[#This Row],[Uso Sistemas]],"T","P"),"N","F"),Parámetros!$M$2:$N$17,2,0),"Completar hasta 3ra sem. para evaluar a Probacionista"))</f>
        <v/>
      </c>
      <c r="AQ589" s="39"/>
      <c r="AR589" s="39"/>
      <c r="AS589" s="39"/>
      <c r="AT589" s="28"/>
      <c r="AU589" s="55"/>
      <c r="AV589" s="55"/>
      <c r="AW589" s="55"/>
      <c r="AX589" s="238" t="str">
        <f>IF(V589="","",EOMONTH(EDATE(Tabla1[[#This Row],[Fecha Finalización]],2),0))</f>
        <v/>
      </c>
      <c r="AY589" s="39"/>
      <c r="AZ589" s="239" t="str">
        <f>IF(V589="","",EOMONTH(EDATE(Tabla1[[#This Row],[Fecha Finalización]],3),0))</f>
        <v/>
      </c>
      <c r="BA589" s="39"/>
      <c r="BB589" s="39"/>
      <c r="BC589" s="229"/>
      <c r="BD589" s="227" t="str">
        <f>IF(F589="","",Tabla1[[#This Row],[sem 01]]&amp;Tabla1[[#This Row],[sem 02]]&amp;Tabla1[[#This Row],[sem 03]])</f>
        <v/>
      </c>
      <c r="BE589" s="228" t="str">
        <f>IF(TRIM(F589)="","",$B$1&amp;"-"&amp;SUBSTITUTE(Tabla1[[#This Row],[Mes Inscrito]]," ","")&amp;"-"&amp;SUBSTITUTE(Tabla1[[#This Row],[Dia de clases Inscrito]]," ","")&amp;"-"&amp;SUBSTITUTE(Tabla1[[#This Row],[Horario Inscrito]]," ","")&amp;"-"&amp;Tabla1[[#This Row],[Fecha Inicio grupo]])</f>
        <v/>
      </c>
      <c r="BF589" s="241" t="str">
        <f>IF(F589="","",Tabla1[[#This Row],[Curso]])</f>
        <v/>
      </c>
      <c r="BG589" s="242" t="str">
        <f>+IF(TRIM(F589)="","",$B$1&amp;"-"&amp;TRIM(Tabla1[[#This Row],[Mes Inscrito]])&amp;"-"&amp;TRIM(Tabla1[[#This Row],[Dia de clases Inscrito]])&amp;"-"&amp;TRIM(Tabla1[[#This Row],[Horario Inscrito]])&amp;"-"&amp;TRIM(Tabla1[[#This Row],[Fecha Inicio grupo]])&amp;"-"&amp;TRIM(Tabla1[[#This Row],[Tipo Incrito]]))</f>
        <v/>
      </c>
      <c r="BH589" s="299" t="str">
        <f>IF(F589="","",OR(IFERROR(SEARCH("CG",Tabla1[[#This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9" s="300" t="str">
        <f>IF(F589&lt;&gt;"",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9" s="300" t="str">
        <f>IF(F589&lt;&gt;"",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9" s="300" t="str">
        <f>IF(Tabla1[[#This Row],[Fecha Inicio grupo]]="","",IFERROR(VLOOKUP(Tabla1[[#This Row],[Mes de Alta como miembro]],Parámetros!$AM$2:$AN$16,2,0),"01/01/1900"))</f>
        <v/>
      </c>
    </row>
    <row r="590" spans="1:63" ht="14.45">
      <c r="A590" s="68">
        <v>583</v>
      </c>
      <c r="B590" s="29"/>
      <c r="C590" s="34"/>
      <c r="D590" s="42"/>
      <c r="E590" s="64"/>
      <c r="F590" s="45"/>
      <c r="G590" s="45"/>
      <c r="H590" s="158"/>
      <c r="I590" s="42"/>
      <c r="J590" s="28"/>
      <c r="K590" s="69"/>
      <c r="L590" s="68"/>
      <c r="M590" s="46"/>
      <c r="N590" s="232" t="str">
        <f ca="1">IF(Tabla1[[#This Row],[Fecha de nac]]="","",IF(Tabla1[[#This Row],[Fecha Finalización]] &gt;=TODAY(), DATEDIF(Tabla1[[#This Row],[Fecha de nac]],TODAY(),"y"), ROUNDDOWN((Tabla1[[#This Row],[Fecha Finalización]] -Tabla1[[#This Row],[Fecha de nac]])/365,0)))</f>
        <v/>
      </c>
      <c r="O590" s="163"/>
      <c r="P590" s="34"/>
      <c r="Q590" s="67"/>
      <c r="R590" s="67"/>
      <c r="S590" s="67"/>
      <c r="T590" s="67"/>
      <c r="U590" s="234" t="str">
        <f>IF(F590="","",Tabla1[[#This Row],[Fecha Inicio grupo]]+3*7-7)</f>
        <v/>
      </c>
      <c r="V590" s="235" t="str">
        <f>IF(F590="","",EDATE(Tabla1[[#This Row],[Fecha Inicio grupo]],3))</f>
        <v/>
      </c>
      <c r="W590" s="29"/>
      <c r="X590" s="29"/>
      <c r="Y590" s="72"/>
      <c r="Z590" s="72"/>
      <c r="AA590" s="72"/>
      <c r="AB590" s="72"/>
      <c r="AC590" s="72"/>
      <c r="AD590" s="72"/>
      <c r="AE590" s="72"/>
      <c r="AF590" s="72"/>
      <c r="AG590" s="72"/>
      <c r="AH590" s="72"/>
      <c r="AI590" s="72"/>
      <c r="AJ590" s="72"/>
      <c r="AK590" s="72"/>
      <c r="AL590" s="72"/>
      <c r="AM590" s="72"/>
      <c r="AN590" s="72"/>
      <c r="AO590" s="139"/>
      <c r="AP590" s="236" t="str">
        <f>IF(F590="","",IFERROR(VLOOKUP(SUBSTITUTE(SUBSTITUTE(Tabla1[[#This Row],[Uso Sistemas]],"T","P"),"N","F"),Parámetros!$M$2:$N$17,2,0),"Completar hasta 3ra sem. para evaluar a Probacionista"))</f>
        <v/>
      </c>
      <c r="AQ590" s="39"/>
      <c r="AR590" s="39"/>
      <c r="AS590" s="39"/>
      <c r="AT590" s="28"/>
      <c r="AU590" s="55"/>
      <c r="AV590" s="55"/>
      <c r="AW590" s="55"/>
      <c r="AX590" s="238" t="str">
        <f>IF(V590="","",EOMONTH(EDATE(Tabla1[[#This Row],[Fecha Finalización]],2),0))</f>
        <v/>
      </c>
      <c r="AY590" s="39"/>
      <c r="AZ590" s="239" t="str">
        <f>IF(V590="","",EOMONTH(EDATE(Tabla1[[#This Row],[Fecha Finalización]],3),0))</f>
        <v/>
      </c>
      <c r="BA590" s="39"/>
      <c r="BB590" s="39"/>
      <c r="BC590" s="229"/>
      <c r="BD590" s="227" t="str">
        <f>IF(F590="","",Tabla1[[#This Row],[sem 01]]&amp;Tabla1[[#This Row],[sem 02]]&amp;Tabla1[[#This Row],[sem 03]])</f>
        <v/>
      </c>
      <c r="BE590" s="228" t="str">
        <f>IF(TRIM(F590)="","",$B$1&amp;"-"&amp;SUBSTITUTE(Tabla1[[#This Row],[Mes Inscrito]]," ","")&amp;"-"&amp;SUBSTITUTE(Tabla1[[#This Row],[Dia de clases Inscrito]]," ","")&amp;"-"&amp;SUBSTITUTE(Tabla1[[#This Row],[Horario Inscrito]]," ","")&amp;"-"&amp;Tabla1[[#This Row],[Fecha Inicio grupo]])</f>
        <v/>
      </c>
      <c r="BF590" s="241" t="str">
        <f>IF(F590="","",Tabla1[[#This Row],[Curso]])</f>
        <v/>
      </c>
      <c r="BG590" s="242" t="str">
        <f>+IF(TRIM(F590)="","",$B$1&amp;"-"&amp;TRIM(Tabla1[[#This Row],[Mes Inscrito]])&amp;"-"&amp;TRIM(Tabla1[[#This Row],[Dia de clases Inscrito]])&amp;"-"&amp;TRIM(Tabla1[[#This Row],[Horario Inscrito]])&amp;"-"&amp;TRIM(Tabla1[[#This Row],[Fecha Inicio grupo]])&amp;"-"&amp;TRIM(Tabla1[[#This Row],[Tipo Incrito]]))</f>
        <v/>
      </c>
      <c r="BH590" s="299" t="str">
        <f>IF(F590="","",OR(IFERROR(SEARCH("CG",Tabla1[[#This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0" s="300" t="str">
        <f>IF(F590&lt;&gt;"",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0" s="300" t="str">
        <f>IF(F590&lt;&gt;"",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0" s="300" t="str">
        <f>IF(Tabla1[[#This Row],[Fecha Inicio grupo]]="","",IFERROR(VLOOKUP(Tabla1[[#This Row],[Mes de Alta como miembro]],Parámetros!$AM$2:$AN$16,2,0),"01/01/1900"))</f>
        <v/>
      </c>
    </row>
    <row r="591" spans="1:63" ht="14.45">
      <c r="A591" s="68">
        <v>584</v>
      </c>
      <c r="B591" s="29"/>
      <c r="C591" s="34"/>
      <c r="D591" s="42"/>
      <c r="E591" s="64"/>
      <c r="F591" s="45"/>
      <c r="G591" s="45"/>
      <c r="H591" s="158"/>
      <c r="I591" s="42"/>
      <c r="J591" s="28"/>
      <c r="K591" s="69"/>
      <c r="L591" s="68"/>
      <c r="M591" s="46"/>
      <c r="N591" s="232" t="str">
        <f ca="1">IF(Tabla1[[#This Row],[Fecha de nac]]="","",IF(Tabla1[[#This Row],[Fecha Finalización]] &gt;=TODAY(), DATEDIF(Tabla1[[#This Row],[Fecha de nac]],TODAY(),"y"), ROUNDDOWN((Tabla1[[#This Row],[Fecha Finalización]] -Tabla1[[#This Row],[Fecha de nac]])/365,0)))</f>
        <v/>
      </c>
      <c r="O591" s="163"/>
      <c r="P591" s="34"/>
      <c r="Q591" s="67"/>
      <c r="R591" s="67"/>
      <c r="S591" s="67"/>
      <c r="T591" s="67"/>
      <c r="U591" s="234" t="str">
        <f>IF(F591="","",Tabla1[[#This Row],[Fecha Inicio grupo]]+3*7-7)</f>
        <v/>
      </c>
      <c r="V591" s="235" t="str">
        <f>IF(F591="","",EDATE(Tabla1[[#This Row],[Fecha Inicio grupo]],3))</f>
        <v/>
      </c>
      <c r="W591" s="29"/>
      <c r="X591" s="29"/>
      <c r="Y591" s="72"/>
      <c r="Z591" s="72"/>
      <c r="AA591" s="72"/>
      <c r="AB591" s="72"/>
      <c r="AC591" s="72"/>
      <c r="AD591" s="72"/>
      <c r="AE591" s="72"/>
      <c r="AF591" s="72"/>
      <c r="AG591" s="72"/>
      <c r="AH591" s="72"/>
      <c r="AI591" s="72"/>
      <c r="AJ591" s="72"/>
      <c r="AK591" s="72"/>
      <c r="AL591" s="72"/>
      <c r="AM591" s="72"/>
      <c r="AN591" s="72"/>
      <c r="AO591" s="139"/>
      <c r="AP591" s="236" t="str">
        <f>IF(F591="","",IFERROR(VLOOKUP(SUBSTITUTE(SUBSTITUTE(Tabla1[[#This Row],[Uso Sistemas]],"T","P"),"N","F"),Parámetros!$M$2:$N$17,2,0),"Completar hasta 3ra sem. para evaluar a Probacionista"))</f>
        <v/>
      </c>
      <c r="AQ591" s="39"/>
      <c r="AR591" s="39"/>
      <c r="AS591" s="39"/>
      <c r="AT591" s="28"/>
      <c r="AU591" s="55"/>
      <c r="AV591" s="55"/>
      <c r="AW591" s="55"/>
      <c r="AX591" s="238" t="str">
        <f>IF(V591="","",EOMONTH(EDATE(Tabla1[[#This Row],[Fecha Finalización]],2),0))</f>
        <v/>
      </c>
      <c r="AY591" s="39"/>
      <c r="AZ591" s="239" t="str">
        <f>IF(V591="","",EOMONTH(EDATE(Tabla1[[#This Row],[Fecha Finalización]],3),0))</f>
        <v/>
      </c>
      <c r="BA591" s="39"/>
      <c r="BB591" s="39"/>
      <c r="BC591" s="229"/>
      <c r="BD591" s="227" t="str">
        <f>IF(F591="","",Tabla1[[#This Row],[sem 01]]&amp;Tabla1[[#This Row],[sem 02]]&amp;Tabla1[[#This Row],[sem 03]])</f>
        <v/>
      </c>
      <c r="BE591" s="228" t="str">
        <f>IF(TRIM(F591)="","",$B$1&amp;"-"&amp;SUBSTITUTE(Tabla1[[#This Row],[Mes Inscrito]]," ","")&amp;"-"&amp;SUBSTITUTE(Tabla1[[#This Row],[Dia de clases Inscrito]]," ","")&amp;"-"&amp;SUBSTITUTE(Tabla1[[#This Row],[Horario Inscrito]]," ","")&amp;"-"&amp;Tabla1[[#This Row],[Fecha Inicio grupo]])</f>
        <v/>
      </c>
      <c r="BF591" s="241" t="str">
        <f>IF(F591="","",Tabla1[[#This Row],[Curso]])</f>
        <v/>
      </c>
      <c r="BG591" s="242" t="str">
        <f>+IF(TRIM(F591)="","",$B$1&amp;"-"&amp;TRIM(Tabla1[[#This Row],[Mes Inscrito]])&amp;"-"&amp;TRIM(Tabla1[[#This Row],[Dia de clases Inscrito]])&amp;"-"&amp;TRIM(Tabla1[[#This Row],[Horario Inscrito]])&amp;"-"&amp;TRIM(Tabla1[[#This Row],[Fecha Inicio grupo]])&amp;"-"&amp;TRIM(Tabla1[[#This Row],[Tipo Incrito]]))</f>
        <v/>
      </c>
      <c r="BH591" s="299" t="str">
        <f>IF(F591="","",OR(IFERROR(SEARCH("CG",Tabla1[[#This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1" s="300" t="str">
        <f>IF(F591&lt;&gt;"",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1" s="300" t="str">
        <f>IF(F591&lt;&gt;"",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1" s="300" t="str">
        <f>IF(Tabla1[[#This Row],[Fecha Inicio grupo]]="","",IFERROR(VLOOKUP(Tabla1[[#This Row],[Mes de Alta como miembro]],Parámetros!$AM$2:$AN$16,2,0),"01/01/1900"))</f>
        <v/>
      </c>
    </row>
    <row r="592" spans="1:63" ht="14.45">
      <c r="A592" s="68">
        <v>585</v>
      </c>
      <c r="B592" s="29"/>
      <c r="C592" s="34"/>
      <c r="D592" s="42"/>
      <c r="E592" s="64"/>
      <c r="F592" s="45"/>
      <c r="G592" s="45"/>
      <c r="H592" s="158"/>
      <c r="I592" s="42"/>
      <c r="J592" s="28"/>
      <c r="K592" s="69"/>
      <c r="L592" s="68"/>
      <c r="M592" s="46"/>
      <c r="N592" s="232" t="str">
        <f ca="1">IF(Tabla1[[#This Row],[Fecha de nac]]="","",IF(Tabla1[[#This Row],[Fecha Finalización]] &gt;=TODAY(), DATEDIF(Tabla1[[#This Row],[Fecha de nac]],TODAY(),"y"), ROUNDDOWN((Tabla1[[#This Row],[Fecha Finalización]] -Tabla1[[#This Row],[Fecha de nac]])/365,0)))</f>
        <v/>
      </c>
      <c r="O592" s="163"/>
      <c r="P592" s="34"/>
      <c r="Q592" s="67"/>
      <c r="R592" s="67"/>
      <c r="S592" s="67"/>
      <c r="T592" s="67"/>
      <c r="U592" s="234" t="str">
        <f>IF(F592="","",Tabla1[[#This Row],[Fecha Inicio grupo]]+3*7-7)</f>
        <v/>
      </c>
      <c r="V592" s="235" t="str">
        <f>IF(F592="","",EDATE(Tabla1[[#This Row],[Fecha Inicio grupo]],3))</f>
        <v/>
      </c>
      <c r="W592" s="29"/>
      <c r="X592" s="29"/>
      <c r="Y592" s="72"/>
      <c r="Z592" s="72"/>
      <c r="AA592" s="72"/>
      <c r="AB592" s="72"/>
      <c r="AC592" s="72"/>
      <c r="AD592" s="72"/>
      <c r="AE592" s="72"/>
      <c r="AF592" s="72"/>
      <c r="AG592" s="72"/>
      <c r="AH592" s="72"/>
      <c r="AI592" s="72"/>
      <c r="AJ592" s="72"/>
      <c r="AK592" s="72"/>
      <c r="AL592" s="72"/>
      <c r="AM592" s="72"/>
      <c r="AN592" s="72"/>
      <c r="AO592" s="139"/>
      <c r="AP592" s="236" t="str">
        <f>IF(F592="","",IFERROR(VLOOKUP(SUBSTITUTE(SUBSTITUTE(Tabla1[[#This Row],[Uso Sistemas]],"T","P"),"N","F"),Parámetros!$M$2:$N$17,2,0),"Completar hasta 3ra sem. para evaluar a Probacionista"))</f>
        <v/>
      </c>
      <c r="AQ592" s="39"/>
      <c r="AR592" s="39"/>
      <c r="AS592" s="39"/>
      <c r="AT592" s="28"/>
      <c r="AU592" s="55"/>
      <c r="AV592" s="55"/>
      <c r="AW592" s="55"/>
      <c r="AX592" s="238" t="str">
        <f>IF(V592="","",EOMONTH(EDATE(Tabla1[[#This Row],[Fecha Finalización]],2),0))</f>
        <v/>
      </c>
      <c r="AY592" s="39"/>
      <c r="AZ592" s="239" t="str">
        <f>IF(V592="","",EOMONTH(EDATE(Tabla1[[#This Row],[Fecha Finalización]],3),0))</f>
        <v/>
      </c>
      <c r="BA592" s="39"/>
      <c r="BB592" s="39"/>
      <c r="BC592" s="229"/>
      <c r="BD592" s="227" t="str">
        <f>IF(F592="","",Tabla1[[#This Row],[sem 01]]&amp;Tabla1[[#This Row],[sem 02]]&amp;Tabla1[[#This Row],[sem 03]])</f>
        <v/>
      </c>
      <c r="BE592" s="228" t="str">
        <f>IF(TRIM(F592)="","",$B$1&amp;"-"&amp;SUBSTITUTE(Tabla1[[#This Row],[Mes Inscrito]]," ","")&amp;"-"&amp;SUBSTITUTE(Tabla1[[#This Row],[Dia de clases Inscrito]]," ","")&amp;"-"&amp;SUBSTITUTE(Tabla1[[#This Row],[Horario Inscrito]]," ","")&amp;"-"&amp;Tabla1[[#This Row],[Fecha Inicio grupo]])</f>
        <v/>
      </c>
      <c r="BF592" s="241" t="str">
        <f>IF(F592="","",Tabla1[[#This Row],[Curso]])</f>
        <v/>
      </c>
      <c r="BG592" s="242" t="str">
        <f>+IF(TRIM(F592)="","",$B$1&amp;"-"&amp;TRIM(Tabla1[[#This Row],[Mes Inscrito]])&amp;"-"&amp;TRIM(Tabla1[[#This Row],[Dia de clases Inscrito]])&amp;"-"&amp;TRIM(Tabla1[[#This Row],[Horario Inscrito]])&amp;"-"&amp;TRIM(Tabla1[[#This Row],[Fecha Inicio grupo]])&amp;"-"&amp;TRIM(Tabla1[[#This Row],[Tipo Incrito]]))</f>
        <v/>
      </c>
      <c r="BH592" s="299" t="str">
        <f>IF(F592="","",OR(IFERROR(SEARCH("CG",Tabla1[[#This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2" s="300" t="str">
        <f>IF(F592&lt;&gt;"",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2" s="300" t="str">
        <f>IF(F592&lt;&gt;"",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2" s="300" t="str">
        <f>IF(Tabla1[[#This Row],[Fecha Inicio grupo]]="","",IFERROR(VLOOKUP(Tabla1[[#This Row],[Mes de Alta como miembro]],Parámetros!$AM$2:$AN$16,2,0),"01/01/1900"))</f>
        <v/>
      </c>
    </row>
    <row r="593" spans="1:63" ht="14.45">
      <c r="A593" s="68">
        <v>586</v>
      </c>
      <c r="B593" s="29"/>
      <c r="C593" s="34"/>
      <c r="D593" s="42"/>
      <c r="E593" s="64"/>
      <c r="F593" s="45"/>
      <c r="G593" s="45"/>
      <c r="H593" s="158"/>
      <c r="I593" s="42"/>
      <c r="J593" s="28"/>
      <c r="K593" s="69"/>
      <c r="L593" s="68"/>
      <c r="M593" s="46"/>
      <c r="N593" s="232" t="str">
        <f ca="1">IF(Tabla1[[#This Row],[Fecha de nac]]="","",IF(Tabla1[[#This Row],[Fecha Finalización]] &gt;=TODAY(), DATEDIF(Tabla1[[#This Row],[Fecha de nac]],TODAY(),"y"), ROUNDDOWN((Tabla1[[#This Row],[Fecha Finalización]] -Tabla1[[#This Row],[Fecha de nac]])/365,0)))</f>
        <v/>
      </c>
      <c r="O593" s="163"/>
      <c r="P593" s="34"/>
      <c r="Q593" s="67"/>
      <c r="R593" s="67"/>
      <c r="S593" s="67"/>
      <c r="T593" s="67"/>
      <c r="U593" s="234" t="str">
        <f>IF(F593="","",Tabla1[[#This Row],[Fecha Inicio grupo]]+3*7-7)</f>
        <v/>
      </c>
      <c r="V593" s="235" t="str">
        <f>IF(F593="","",EDATE(Tabla1[[#This Row],[Fecha Inicio grupo]],3))</f>
        <v/>
      </c>
      <c r="W593" s="29"/>
      <c r="X593" s="29"/>
      <c r="Y593" s="72"/>
      <c r="Z593" s="72"/>
      <c r="AA593" s="72"/>
      <c r="AB593" s="72"/>
      <c r="AC593" s="72"/>
      <c r="AD593" s="72"/>
      <c r="AE593" s="72"/>
      <c r="AF593" s="72"/>
      <c r="AG593" s="72"/>
      <c r="AH593" s="72"/>
      <c r="AI593" s="72"/>
      <c r="AJ593" s="72"/>
      <c r="AK593" s="72"/>
      <c r="AL593" s="72"/>
      <c r="AM593" s="72"/>
      <c r="AN593" s="72"/>
      <c r="AO593" s="139"/>
      <c r="AP593" s="236" t="str">
        <f>IF(F593="","",IFERROR(VLOOKUP(SUBSTITUTE(SUBSTITUTE(Tabla1[[#This Row],[Uso Sistemas]],"T","P"),"N","F"),Parámetros!$M$2:$N$17,2,0),"Completar hasta 3ra sem. para evaluar a Probacionista"))</f>
        <v/>
      </c>
      <c r="AQ593" s="39"/>
      <c r="AR593" s="39"/>
      <c r="AS593" s="39"/>
      <c r="AT593" s="28"/>
      <c r="AU593" s="55"/>
      <c r="AV593" s="55"/>
      <c r="AW593" s="55"/>
      <c r="AX593" s="238" t="str">
        <f>IF(V593="","",EOMONTH(EDATE(Tabla1[[#This Row],[Fecha Finalización]],2),0))</f>
        <v/>
      </c>
      <c r="AY593" s="39"/>
      <c r="AZ593" s="239" t="str">
        <f>IF(V593="","",EOMONTH(EDATE(Tabla1[[#This Row],[Fecha Finalización]],3),0))</f>
        <v/>
      </c>
      <c r="BA593" s="39"/>
      <c r="BB593" s="39"/>
      <c r="BC593" s="229"/>
      <c r="BD593" s="227" t="str">
        <f>IF(F593="","",Tabla1[[#This Row],[sem 01]]&amp;Tabla1[[#This Row],[sem 02]]&amp;Tabla1[[#This Row],[sem 03]])</f>
        <v/>
      </c>
      <c r="BE593" s="228" t="str">
        <f>IF(TRIM(F593)="","",$B$1&amp;"-"&amp;SUBSTITUTE(Tabla1[[#This Row],[Mes Inscrito]]," ","")&amp;"-"&amp;SUBSTITUTE(Tabla1[[#This Row],[Dia de clases Inscrito]]," ","")&amp;"-"&amp;SUBSTITUTE(Tabla1[[#This Row],[Horario Inscrito]]," ","")&amp;"-"&amp;Tabla1[[#This Row],[Fecha Inicio grupo]])</f>
        <v/>
      </c>
      <c r="BF593" s="241" t="str">
        <f>IF(F593="","",Tabla1[[#This Row],[Curso]])</f>
        <v/>
      </c>
      <c r="BG593" s="242" t="str">
        <f>+IF(TRIM(F593)="","",$B$1&amp;"-"&amp;TRIM(Tabla1[[#This Row],[Mes Inscrito]])&amp;"-"&amp;TRIM(Tabla1[[#This Row],[Dia de clases Inscrito]])&amp;"-"&amp;TRIM(Tabla1[[#This Row],[Horario Inscrito]])&amp;"-"&amp;TRIM(Tabla1[[#This Row],[Fecha Inicio grupo]])&amp;"-"&amp;TRIM(Tabla1[[#This Row],[Tipo Incrito]]))</f>
        <v/>
      </c>
      <c r="BH593" s="299" t="str">
        <f>IF(F593="","",OR(IFERROR(SEARCH("CG",Tabla1[[#This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3" s="300" t="str">
        <f>IF(F593&lt;&gt;"",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3" s="300" t="str">
        <f>IF(F593&lt;&gt;"",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3" s="300" t="str">
        <f>IF(Tabla1[[#This Row],[Fecha Inicio grupo]]="","",IFERROR(VLOOKUP(Tabla1[[#This Row],[Mes de Alta como miembro]],Parámetros!$AM$2:$AN$16,2,0),"01/01/1900"))</f>
        <v/>
      </c>
    </row>
    <row r="594" spans="1:63" ht="14.45">
      <c r="A594" s="68">
        <v>587</v>
      </c>
      <c r="B594" s="29"/>
      <c r="C594" s="34"/>
      <c r="D594" s="42"/>
      <c r="E594" s="64"/>
      <c r="F594" s="45"/>
      <c r="G594" s="45"/>
      <c r="H594" s="158"/>
      <c r="I594" s="42"/>
      <c r="J594" s="28"/>
      <c r="K594" s="69"/>
      <c r="L594" s="68"/>
      <c r="M594" s="46"/>
      <c r="N594" s="232" t="str">
        <f ca="1">IF(Tabla1[[#This Row],[Fecha de nac]]="","",IF(Tabla1[[#This Row],[Fecha Finalización]] &gt;=TODAY(), DATEDIF(Tabla1[[#This Row],[Fecha de nac]],TODAY(),"y"), ROUNDDOWN((Tabla1[[#This Row],[Fecha Finalización]] -Tabla1[[#This Row],[Fecha de nac]])/365,0)))</f>
        <v/>
      </c>
      <c r="O594" s="163"/>
      <c r="P594" s="34"/>
      <c r="Q594" s="67"/>
      <c r="R594" s="67"/>
      <c r="S594" s="67"/>
      <c r="T594" s="67"/>
      <c r="U594" s="234" t="str">
        <f>IF(F594="","",Tabla1[[#This Row],[Fecha Inicio grupo]]+3*7-7)</f>
        <v/>
      </c>
      <c r="V594" s="235" t="str">
        <f>IF(F594="","",EDATE(Tabla1[[#This Row],[Fecha Inicio grupo]],3))</f>
        <v/>
      </c>
      <c r="W594" s="29"/>
      <c r="X594" s="29"/>
      <c r="Y594" s="72"/>
      <c r="Z594" s="72"/>
      <c r="AA594" s="72"/>
      <c r="AB594" s="72"/>
      <c r="AC594" s="72"/>
      <c r="AD594" s="72"/>
      <c r="AE594" s="72"/>
      <c r="AF594" s="72"/>
      <c r="AG594" s="72"/>
      <c r="AH594" s="72"/>
      <c r="AI594" s="72"/>
      <c r="AJ594" s="72"/>
      <c r="AK594" s="72"/>
      <c r="AL594" s="72"/>
      <c r="AM594" s="72"/>
      <c r="AN594" s="72"/>
      <c r="AO594" s="139"/>
      <c r="AP594" s="236" t="str">
        <f>IF(F594="","",IFERROR(VLOOKUP(SUBSTITUTE(SUBSTITUTE(Tabla1[[#This Row],[Uso Sistemas]],"T","P"),"N","F"),Parámetros!$M$2:$N$17,2,0),"Completar hasta 3ra sem. para evaluar a Probacionista"))</f>
        <v/>
      </c>
      <c r="AQ594" s="39"/>
      <c r="AR594" s="39"/>
      <c r="AS594" s="39"/>
      <c r="AT594" s="28"/>
      <c r="AU594" s="55"/>
      <c r="AV594" s="55"/>
      <c r="AW594" s="55"/>
      <c r="AX594" s="238" t="str">
        <f>IF(V594="","",EOMONTH(EDATE(Tabla1[[#This Row],[Fecha Finalización]],2),0))</f>
        <v/>
      </c>
      <c r="AY594" s="39"/>
      <c r="AZ594" s="239" t="str">
        <f>IF(V594="","",EOMONTH(EDATE(Tabla1[[#This Row],[Fecha Finalización]],3),0))</f>
        <v/>
      </c>
      <c r="BA594" s="39"/>
      <c r="BB594" s="39"/>
      <c r="BC594" s="229"/>
      <c r="BD594" s="227" t="str">
        <f>IF(F594="","",Tabla1[[#This Row],[sem 01]]&amp;Tabla1[[#This Row],[sem 02]]&amp;Tabla1[[#This Row],[sem 03]])</f>
        <v/>
      </c>
      <c r="BE594" s="228" t="str">
        <f>IF(TRIM(F594)="","",$B$1&amp;"-"&amp;SUBSTITUTE(Tabla1[[#This Row],[Mes Inscrito]]," ","")&amp;"-"&amp;SUBSTITUTE(Tabla1[[#This Row],[Dia de clases Inscrito]]," ","")&amp;"-"&amp;SUBSTITUTE(Tabla1[[#This Row],[Horario Inscrito]]," ","")&amp;"-"&amp;Tabla1[[#This Row],[Fecha Inicio grupo]])</f>
        <v/>
      </c>
      <c r="BF594" s="241" t="str">
        <f>IF(F594="","",Tabla1[[#This Row],[Curso]])</f>
        <v/>
      </c>
      <c r="BG594" s="242" t="str">
        <f>+IF(TRIM(F594)="","",$B$1&amp;"-"&amp;TRIM(Tabla1[[#This Row],[Mes Inscrito]])&amp;"-"&amp;TRIM(Tabla1[[#This Row],[Dia de clases Inscrito]])&amp;"-"&amp;TRIM(Tabla1[[#This Row],[Horario Inscrito]])&amp;"-"&amp;TRIM(Tabla1[[#This Row],[Fecha Inicio grupo]])&amp;"-"&amp;TRIM(Tabla1[[#This Row],[Tipo Incrito]]))</f>
        <v/>
      </c>
      <c r="BH594" s="299" t="str">
        <f>IF(F594="","",OR(IFERROR(SEARCH("CG",Tabla1[[#This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4" s="300" t="str">
        <f>IF(F594&lt;&gt;"",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4" s="300" t="str">
        <f>IF(F594&lt;&gt;"",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4" s="300" t="str">
        <f>IF(Tabla1[[#This Row],[Fecha Inicio grupo]]="","",IFERROR(VLOOKUP(Tabla1[[#This Row],[Mes de Alta como miembro]],Parámetros!$AM$2:$AN$16,2,0),"01/01/1900"))</f>
        <v/>
      </c>
    </row>
    <row r="595" spans="1:63" ht="14.45">
      <c r="A595" s="68">
        <v>588</v>
      </c>
      <c r="B595" s="29"/>
      <c r="C595" s="34"/>
      <c r="D595" s="42"/>
      <c r="E595" s="64"/>
      <c r="F595" s="45"/>
      <c r="G595" s="45"/>
      <c r="H595" s="158"/>
      <c r="I595" s="42"/>
      <c r="J595" s="28"/>
      <c r="K595" s="69"/>
      <c r="L595" s="68"/>
      <c r="M595" s="46"/>
      <c r="N595" s="232" t="str">
        <f ca="1">IF(Tabla1[[#This Row],[Fecha de nac]]="","",IF(Tabla1[[#This Row],[Fecha Finalización]] &gt;=TODAY(), DATEDIF(Tabla1[[#This Row],[Fecha de nac]],TODAY(),"y"), ROUNDDOWN((Tabla1[[#This Row],[Fecha Finalización]] -Tabla1[[#This Row],[Fecha de nac]])/365,0)))</f>
        <v/>
      </c>
      <c r="O595" s="163"/>
      <c r="P595" s="34"/>
      <c r="Q595" s="67"/>
      <c r="R595" s="67"/>
      <c r="S595" s="67"/>
      <c r="T595" s="67"/>
      <c r="U595" s="234" t="str">
        <f>IF(F595="","",Tabla1[[#This Row],[Fecha Inicio grupo]]+3*7-7)</f>
        <v/>
      </c>
      <c r="V595" s="235" t="str">
        <f>IF(F595="","",EDATE(Tabla1[[#This Row],[Fecha Inicio grupo]],3))</f>
        <v/>
      </c>
      <c r="W595" s="29"/>
      <c r="X595" s="29"/>
      <c r="Y595" s="72"/>
      <c r="Z595" s="72"/>
      <c r="AA595" s="72"/>
      <c r="AB595" s="72"/>
      <c r="AC595" s="72"/>
      <c r="AD595" s="72"/>
      <c r="AE595" s="72"/>
      <c r="AF595" s="72"/>
      <c r="AG595" s="72"/>
      <c r="AH595" s="72"/>
      <c r="AI595" s="72"/>
      <c r="AJ595" s="72"/>
      <c r="AK595" s="72"/>
      <c r="AL595" s="72"/>
      <c r="AM595" s="72"/>
      <c r="AN595" s="72"/>
      <c r="AO595" s="139"/>
      <c r="AP595" s="236" t="str">
        <f>IF(F595="","",IFERROR(VLOOKUP(SUBSTITUTE(SUBSTITUTE(Tabla1[[#This Row],[Uso Sistemas]],"T","P"),"N","F"),Parámetros!$M$2:$N$17,2,0),"Completar hasta 3ra sem. para evaluar a Probacionista"))</f>
        <v/>
      </c>
      <c r="AQ595" s="39"/>
      <c r="AR595" s="39"/>
      <c r="AS595" s="39"/>
      <c r="AT595" s="28"/>
      <c r="AU595" s="55"/>
      <c r="AV595" s="55"/>
      <c r="AW595" s="55"/>
      <c r="AX595" s="238" t="str">
        <f>IF(V595="","",EOMONTH(EDATE(Tabla1[[#This Row],[Fecha Finalización]],2),0))</f>
        <v/>
      </c>
      <c r="AY595" s="39"/>
      <c r="AZ595" s="239" t="str">
        <f>IF(V595="","",EOMONTH(EDATE(Tabla1[[#This Row],[Fecha Finalización]],3),0))</f>
        <v/>
      </c>
      <c r="BA595" s="39"/>
      <c r="BB595" s="39"/>
      <c r="BC595" s="229"/>
      <c r="BD595" s="227" t="str">
        <f>IF(F595="","",Tabla1[[#This Row],[sem 01]]&amp;Tabla1[[#This Row],[sem 02]]&amp;Tabla1[[#This Row],[sem 03]])</f>
        <v/>
      </c>
      <c r="BE595" s="228" t="str">
        <f>IF(TRIM(F595)="","",$B$1&amp;"-"&amp;SUBSTITUTE(Tabla1[[#This Row],[Mes Inscrito]]," ","")&amp;"-"&amp;SUBSTITUTE(Tabla1[[#This Row],[Dia de clases Inscrito]]," ","")&amp;"-"&amp;SUBSTITUTE(Tabla1[[#This Row],[Horario Inscrito]]," ","")&amp;"-"&amp;Tabla1[[#This Row],[Fecha Inicio grupo]])</f>
        <v/>
      </c>
      <c r="BF595" s="241" t="str">
        <f>IF(F595="","",Tabla1[[#This Row],[Curso]])</f>
        <v/>
      </c>
      <c r="BG595" s="242" t="str">
        <f>+IF(TRIM(F595)="","",$B$1&amp;"-"&amp;TRIM(Tabla1[[#This Row],[Mes Inscrito]])&amp;"-"&amp;TRIM(Tabla1[[#This Row],[Dia de clases Inscrito]])&amp;"-"&amp;TRIM(Tabla1[[#This Row],[Horario Inscrito]])&amp;"-"&amp;TRIM(Tabla1[[#This Row],[Fecha Inicio grupo]])&amp;"-"&amp;TRIM(Tabla1[[#This Row],[Tipo Incrito]]))</f>
        <v/>
      </c>
      <c r="BH595" s="299" t="str">
        <f>IF(F595="","",OR(IFERROR(SEARCH("CG",Tabla1[[#This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5" s="300" t="str">
        <f>IF(F595&lt;&gt;"",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5" s="300" t="str">
        <f>IF(F595&lt;&gt;"",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5" s="300" t="str">
        <f>IF(Tabla1[[#This Row],[Fecha Inicio grupo]]="","",IFERROR(VLOOKUP(Tabla1[[#This Row],[Mes de Alta como miembro]],Parámetros!$AM$2:$AN$16,2,0),"01/01/1900"))</f>
        <v/>
      </c>
    </row>
    <row r="596" spans="1:63" ht="14.45">
      <c r="A596" s="68">
        <v>589</v>
      </c>
      <c r="B596" s="29"/>
      <c r="C596" s="34"/>
      <c r="D596" s="42"/>
      <c r="E596" s="64"/>
      <c r="F596" s="45"/>
      <c r="G596" s="45"/>
      <c r="H596" s="158"/>
      <c r="I596" s="42"/>
      <c r="J596" s="28"/>
      <c r="K596" s="69"/>
      <c r="L596" s="68"/>
      <c r="M596" s="46"/>
      <c r="N596" s="232" t="str">
        <f ca="1">IF(Tabla1[[#This Row],[Fecha de nac]]="","",IF(Tabla1[[#This Row],[Fecha Finalización]] &gt;=TODAY(), DATEDIF(Tabla1[[#This Row],[Fecha de nac]],TODAY(),"y"), ROUNDDOWN((Tabla1[[#This Row],[Fecha Finalización]] -Tabla1[[#This Row],[Fecha de nac]])/365,0)))</f>
        <v/>
      </c>
      <c r="O596" s="163"/>
      <c r="P596" s="34"/>
      <c r="Q596" s="67"/>
      <c r="R596" s="67"/>
      <c r="S596" s="67"/>
      <c r="T596" s="67"/>
      <c r="U596" s="234" t="str">
        <f>IF(F596="","",Tabla1[[#This Row],[Fecha Inicio grupo]]+3*7-7)</f>
        <v/>
      </c>
      <c r="V596" s="235" t="str">
        <f>IF(F596="","",EDATE(Tabla1[[#This Row],[Fecha Inicio grupo]],3))</f>
        <v/>
      </c>
      <c r="W596" s="29"/>
      <c r="X596" s="29"/>
      <c r="Y596" s="72"/>
      <c r="Z596" s="72"/>
      <c r="AA596" s="72"/>
      <c r="AB596" s="72"/>
      <c r="AC596" s="72"/>
      <c r="AD596" s="72"/>
      <c r="AE596" s="72"/>
      <c r="AF596" s="72"/>
      <c r="AG596" s="72"/>
      <c r="AH596" s="72"/>
      <c r="AI596" s="72"/>
      <c r="AJ596" s="72"/>
      <c r="AK596" s="72"/>
      <c r="AL596" s="72"/>
      <c r="AM596" s="72"/>
      <c r="AN596" s="72"/>
      <c r="AO596" s="139"/>
      <c r="AP596" s="236" t="str">
        <f>IF(F596="","",IFERROR(VLOOKUP(SUBSTITUTE(SUBSTITUTE(Tabla1[[#This Row],[Uso Sistemas]],"T","P"),"N","F"),Parámetros!$M$2:$N$17,2,0),"Completar hasta 3ra sem. para evaluar a Probacionista"))</f>
        <v/>
      </c>
      <c r="AQ596" s="39"/>
      <c r="AR596" s="39"/>
      <c r="AS596" s="39"/>
      <c r="AT596" s="28"/>
      <c r="AU596" s="55"/>
      <c r="AV596" s="55"/>
      <c r="AW596" s="55"/>
      <c r="AX596" s="238" t="str">
        <f>IF(V596="","",EOMONTH(EDATE(Tabla1[[#This Row],[Fecha Finalización]],2),0))</f>
        <v/>
      </c>
      <c r="AY596" s="39"/>
      <c r="AZ596" s="239" t="str">
        <f>IF(V596="","",EOMONTH(EDATE(Tabla1[[#This Row],[Fecha Finalización]],3),0))</f>
        <v/>
      </c>
      <c r="BA596" s="39"/>
      <c r="BB596" s="39"/>
      <c r="BC596" s="229"/>
      <c r="BD596" s="227" t="str">
        <f>IF(F596="","",Tabla1[[#This Row],[sem 01]]&amp;Tabla1[[#This Row],[sem 02]]&amp;Tabla1[[#This Row],[sem 03]])</f>
        <v/>
      </c>
      <c r="BE596" s="228" t="str">
        <f>IF(TRIM(F596)="","",$B$1&amp;"-"&amp;SUBSTITUTE(Tabla1[[#This Row],[Mes Inscrito]]," ","")&amp;"-"&amp;SUBSTITUTE(Tabla1[[#This Row],[Dia de clases Inscrito]]," ","")&amp;"-"&amp;SUBSTITUTE(Tabla1[[#This Row],[Horario Inscrito]]," ","")&amp;"-"&amp;Tabla1[[#This Row],[Fecha Inicio grupo]])</f>
        <v/>
      </c>
      <c r="BF596" s="241" t="str">
        <f>IF(F596="","",Tabla1[[#This Row],[Curso]])</f>
        <v/>
      </c>
      <c r="BG596" s="242" t="str">
        <f>+IF(TRIM(F596)="","",$B$1&amp;"-"&amp;TRIM(Tabla1[[#This Row],[Mes Inscrito]])&amp;"-"&amp;TRIM(Tabla1[[#This Row],[Dia de clases Inscrito]])&amp;"-"&amp;TRIM(Tabla1[[#This Row],[Horario Inscrito]])&amp;"-"&amp;TRIM(Tabla1[[#This Row],[Fecha Inicio grupo]])&amp;"-"&amp;TRIM(Tabla1[[#This Row],[Tipo Incrito]]))</f>
        <v/>
      </c>
      <c r="BH596" s="299" t="str">
        <f>IF(F596="","",OR(IFERROR(SEARCH("CG",Tabla1[[#This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6" s="300" t="str">
        <f>IF(F596&lt;&gt;"",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6" s="300" t="str">
        <f>IF(F596&lt;&gt;"",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6" s="300" t="str">
        <f>IF(Tabla1[[#This Row],[Fecha Inicio grupo]]="","",IFERROR(VLOOKUP(Tabla1[[#This Row],[Mes de Alta como miembro]],Parámetros!$AM$2:$AN$16,2,0),"01/01/1900"))</f>
        <v/>
      </c>
    </row>
    <row r="597" spans="1:63" ht="14.45">
      <c r="A597" s="68">
        <v>590</v>
      </c>
      <c r="B597" s="29"/>
      <c r="C597" s="34"/>
      <c r="D597" s="42"/>
      <c r="E597" s="64"/>
      <c r="F597" s="45"/>
      <c r="G597" s="45"/>
      <c r="H597" s="158"/>
      <c r="I597" s="42"/>
      <c r="J597" s="28"/>
      <c r="K597" s="69"/>
      <c r="L597" s="68"/>
      <c r="M597" s="46"/>
      <c r="N597" s="232" t="str">
        <f ca="1">IF(Tabla1[[#This Row],[Fecha de nac]]="","",IF(Tabla1[[#This Row],[Fecha Finalización]] &gt;=TODAY(), DATEDIF(Tabla1[[#This Row],[Fecha de nac]],TODAY(),"y"), ROUNDDOWN((Tabla1[[#This Row],[Fecha Finalización]] -Tabla1[[#This Row],[Fecha de nac]])/365,0)))</f>
        <v/>
      </c>
      <c r="O597" s="163"/>
      <c r="P597" s="34"/>
      <c r="Q597" s="67"/>
      <c r="R597" s="67"/>
      <c r="S597" s="67"/>
      <c r="T597" s="67"/>
      <c r="U597" s="234" t="str">
        <f>IF(F597="","",Tabla1[[#This Row],[Fecha Inicio grupo]]+3*7-7)</f>
        <v/>
      </c>
      <c r="V597" s="235" t="str">
        <f>IF(F597="","",EDATE(Tabla1[[#This Row],[Fecha Inicio grupo]],3))</f>
        <v/>
      </c>
      <c r="W597" s="29"/>
      <c r="X597" s="29"/>
      <c r="Y597" s="72"/>
      <c r="Z597" s="72"/>
      <c r="AA597" s="72"/>
      <c r="AB597" s="72"/>
      <c r="AC597" s="72"/>
      <c r="AD597" s="72"/>
      <c r="AE597" s="72"/>
      <c r="AF597" s="72"/>
      <c r="AG597" s="72"/>
      <c r="AH597" s="72"/>
      <c r="AI597" s="72"/>
      <c r="AJ597" s="72"/>
      <c r="AK597" s="72"/>
      <c r="AL597" s="72"/>
      <c r="AM597" s="72"/>
      <c r="AN597" s="72"/>
      <c r="AO597" s="139"/>
      <c r="AP597" s="236" t="str">
        <f>IF(F597="","",IFERROR(VLOOKUP(SUBSTITUTE(SUBSTITUTE(Tabla1[[#This Row],[Uso Sistemas]],"T","P"),"N","F"),Parámetros!$M$2:$N$17,2,0),"Completar hasta 3ra sem. para evaluar a Probacionista"))</f>
        <v/>
      </c>
      <c r="AQ597" s="39"/>
      <c r="AR597" s="39"/>
      <c r="AS597" s="39"/>
      <c r="AT597" s="28"/>
      <c r="AU597" s="55"/>
      <c r="AV597" s="55"/>
      <c r="AW597" s="55"/>
      <c r="AX597" s="238" t="str">
        <f>IF(V597="","",EOMONTH(EDATE(Tabla1[[#This Row],[Fecha Finalización]],2),0))</f>
        <v/>
      </c>
      <c r="AY597" s="39"/>
      <c r="AZ597" s="239" t="str">
        <f>IF(V597="","",EOMONTH(EDATE(Tabla1[[#This Row],[Fecha Finalización]],3),0))</f>
        <v/>
      </c>
      <c r="BA597" s="39"/>
      <c r="BB597" s="39"/>
      <c r="BC597" s="229"/>
      <c r="BD597" s="227" t="str">
        <f>IF(F597="","",Tabla1[[#This Row],[sem 01]]&amp;Tabla1[[#This Row],[sem 02]]&amp;Tabla1[[#This Row],[sem 03]])</f>
        <v/>
      </c>
      <c r="BE597" s="228" t="str">
        <f>IF(TRIM(F597)="","",$B$1&amp;"-"&amp;SUBSTITUTE(Tabla1[[#This Row],[Mes Inscrito]]," ","")&amp;"-"&amp;SUBSTITUTE(Tabla1[[#This Row],[Dia de clases Inscrito]]," ","")&amp;"-"&amp;SUBSTITUTE(Tabla1[[#This Row],[Horario Inscrito]]," ","")&amp;"-"&amp;Tabla1[[#This Row],[Fecha Inicio grupo]])</f>
        <v/>
      </c>
      <c r="BF597" s="241" t="str">
        <f>IF(F597="","",Tabla1[[#This Row],[Curso]])</f>
        <v/>
      </c>
      <c r="BG597" s="242" t="str">
        <f>+IF(TRIM(F597)="","",$B$1&amp;"-"&amp;TRIM(Tabla1[[#This Row],[Mes Inscrito]])&amp;"-"&amp;TRIM(Tabla1[[#This Row],[Dia de clases Inscrito]])&amp;"-"&amp;TRIM(Tabla1[[#This Row],[Horario Inscrito]])&amp;"-"&amp;TRIM(Tabla1[[#This Row],[Fecha Inicio grupo]])&amp;"-"&amp;TRIM(Tabla1[[#This Row],[Tipo Incrito]]))</f>
        <v/>
      </c>
      <c r="BH597" s="299" t="str">
        <f>IF(F597="","",OR(IFERROR(SEARCH("CG",Tabla1[[#This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7" s="300" t="str">
        <f>IF(F597&lt;&gt;"",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7" s="300" t="str">
        <f>IF(F597&lt;&gt;"",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7" s="300" t="str">
        <f>IF(Tabla1[[#This Row],[Fecha Inicio grupo]]="","",IFERROR(VLOOKUP(Tabla1[[#This Row],[Mes de Alta como miembro]],Parámetros!$AM$2:$AN$16,2,0),"01/01/1900"))</f>
        <v/>
      </c>
    </row>
    <row r="598" spans="1:63" ht="14.45">
      <c r="A598" s="68">
        <v>591</v>
      </c>
      <c r="B598" s="29"/>
      <c r="C598" s="34"/>
      <c r="D598" s="42"/>
      <c r="E598" s="64"/>
      <c r="F598" s="45"/>
      <c r="G598" s="45"/>
      <c r="H598" s="158"/>
      <c r="I598" s="42"/>
      <c r="J598" s="28"/>
      <c r="K598" s="69"/>
      <c r="L598" s="68"/>
      <c r="M598" s="46"/>
      <c r="N598" s="232" t="str">
        <f ca="1">IF(Tabla1[[#This Row],[Fecha de nac]]="","",IF(Tabla1[[#This Row],[Fecha Finalización]] &gt;=TODAY(), DATEDIF(Tabla1[[#This Row],[Fecha de nac]],TODAY(),"y"), ROUNDDOWN((Tabla1[[#This Row],[Fecha Finalización]] -Tabla1[[#This Row],[Fecha de nac]])/365,0)))</f>
        <v/>
      </c>
      <c r="O598" s="163"/>
      <c r="P598" s="34"/>
      <c r="Q598" s="67"/>
      <c r="R598" s="67"/>
      <c r="S598" s="67"/>
      <c r="T598" s="67"/>
      <c r="U598" s="234" t="str">
        <f>IF(F598="","",Tabla1[[#This Row],[Fecha Inicio grupo]]+3*7-7)</f>
        <v/>
      </c>
      <c r="V598" s="235" t="str">
        <f>IF(F598="","",EDATE(Tabla1[[#This Row],[Fecha Inicio grupo]],3))</f>
        <v/>
      </c>
      <c r="W598" s="29"/>
      <c r="X598" s="29"/>
      <c r="Y598" s="72"/>
      <c r="Z598" s="72"/>
      <c r="AA598" s="72"/>
      <c r="AB598" s="72"/>
      <c r="AC598" s="72"/>
      <c r="AD598" s="72"/>
      <c r="AE598" s="72"/>
      <c r="AF598" s="72"/>
      <c r="AG598" s="72"/>
      <c r="AH598" s="72"/>
      <c r="AI598" s="72"/>
      <c r="AJ598" s="72"/>
      <c r="AK598" s="72"/>
      <c r="AL598" s="72"/>
      <c r="AM598" s="72"/>
      <c r="AN598" s="72"/>
      <c r="AO598" s="139"/>
      <c r="AP598" s="236" t="str">
        <f>IF(F598="","",IFERROR(VLOOKUP(SUBSTITUTE(SUBSTITUTE(Tabla1[[#This Row],[Uso Sistemas]],"T","P"),"N","F"),Parámetros!$M$2:$N$17,2,0),"Completar hasta 3ra sem. para evaluar a Probacionista"))</f>
        <v/>
      </c>
      <c r="AQ598" s="39"/>
      <c r="AR598" s="39"/>
      <c r="AS598" s="39"/>
      <c r="AT598" s="28"/>
      <c r="AU598" s="55"/>
      <c r="AV598" s="55"/>
      <c r="AW598" s="55"/>
      <c r="AX598" s="238" t="str">
        <f>IF(V598="","",EOMONTH(EDATE(Tabla1[[#This Row],[Fecha Finalización]],2),0))</f>
        <v/>
      </c>
      <c r="AY598" s="39"/>
      <c r="AZ598" s="239" t="str">
        <f>IF(V598="","",EOMONTH(EDATE(Tabla1[[#This Row],[Fecha Finalización]],3),0))</f>
        <v/>
      </c>
      <c r="BA598" s="39"/>
      <c r="BB598" s="39"/>
      <c r="BC598" s="229"/>
      <c r="BD598" s="227" t="str">
        <f>IF(F598="","",Tabla1[[#This Row],[sem 01]]&amp;Tabla1[[#This Row],[sem 02]]&amp;Tabla1[[#This Row],[sem 03]])</f>
        <v/>
      </c>
      <c r="BE598" s="228" t="str">
        <f>IF(TRIM(F598)="","",$B$1&amp;"-"&amp;SUBSTITUTE(Tabla1[[#This Row],[Mes Inscrito]]," ","")&amp;"-"&amp;SUBSTITUTE(Tabla1[[#This Row],[Dia de clases Inscrito]]," ","")&amp;"-"&amp;SUBSTITUTE(Tabla1[[#This Row],[Horario Inscrito]]," ","")&amp;"-"&amp;Tabla1[[#This Row],[Fecha Inicio grupo]])</f>
        <v/>
      </c>
      <c r="BF598" s="241" t="str">
        <f>IF(F598="","",Tabla1[[#This Row],[Curso]])</f>
        <v/>
      </c>
      <c r="BG598" s="242" t="str">
        <f>+IF(TRIM(F598)="","",$B$1&amp;"-"&amp;TRIM(Tabla1[[#This Row],[Mes Inscrito]])&amp;"-"&amp;TRIM(Tabla1[[#This Row],[Dia de clases Inscrito]])&amp;"-"&amp;TRIM(Tabla1[[#This Row],[Horario Inscrito]])&amp;"-"&amp;TRIM(Tabla1[[#This Row],[Fecha Inicio grupo]])&amp;"-"&amp;TRIM(Tabla1[[#This Row],[Tipo Incrito]]))</f>
        <v/>
      </c>
      <c r="BH598" s="299" t="str">
        <f>IF(F598="","",OR(IFERROR(SEARCH("CG",Tabla1[[#This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8" s="300" t="str">
        <f>IF(F598&lt;&gt;"",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8" s="300" t="str">
        <f>IF(F598&lt;&gt;"",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8" s="300" t="str">
        <f>IF(Tabla1[[#This Row],[Fecha Inicio grupo]]="","",IFERROR(VLOOKUP(Tabla1[[#This Row],[Mes de Alta como miembro]],Parámetros!$AM$2:$AN$16,2,0),"01/01/1900"))</f>
        <v/>
      </c>
    </row>
    <row r="599" spans="1:63" ht="14.45">
      <c r="A599" s="68">
        <v>592</v>
      </c>
      <c r="B599" s="29"/>
      <c r="C599" s="34"/>
      <c r="D599" s="42"/>
      <c r="E599" s="64"/>
      <c r="F599" s="45"/>
      <c r="G599" s="45"/>
      <c r="H599" s="158"/>
      <c r="I599" s="42"/>
      <c r="J599" s="28"/>
      <c r="K599" s="69"/>
      <c r="L599" s="68"/>
      <c r="M599" s="46"/>
      <c r="N599" s="232" t="str">
        <f ca="1">IF(Tabla1[[#This Row],[Fecha de nac]]="","",IF(Tabla1[[#This Row],[Fecha Finalización]] &gt;=TODAY(), DATEDIF(Tabla1[[#This Row],[Fecha de nac]],TODAY(),"y"), ROUNDDOWN((Tabla1[[#This Row],[Fecha Finalización]] -Tabla1[[#This Row],[Fecha de nac]])/365,0)))</f>
        <v/>
      </c>
      <c r="O599" s="163"/>
      <c r="P599" s="34"/>
      <c r="Q599" s="67"/>
      <c r="R599" s="67"/>
      <c r="S599" s="67"/>
      <c r="T599" s="67"/>
      <c r="U599" s="234" t="str">
        <f>IF(F599="","",Tabla1[[#This Row],[Fecha Inicio grupo]]+3*7-7)</f>
        <v/>
      </c>
      <c r="V599" s="235" t="str">
        <f>IF(F599="","",EDATE(Tabla1[[#This Row],[Fecha Inicio grupo]],3))</f>
        <v/>
      </c>
      <c r="W599" s="29"/>
      <c r="X599" s="29"/>
      <c r="Y599" s="72"/>
      <c r="Z599" s="72"/>
      <c r="AA599" s="72"/>
      <c r="AB599" s="72"/>
      <c r="AC599" s="72"/>
      <c r="AD599" s="72"/>
      <c r="AE599" s="72"/>
      <c r="AF599" s="72"/>
      <c r="AG599" s="72"/>
      <c r="AH599" s="72"/>
      <c r="AI599" s="72"/>
      <c r="AJ599" s="72"/>
      <c r="AK599" s="72"/>
      <c r="AL599" s="72"/>
      <c r="AM599" s="72"/>
      <c r="AN599" s="72"/>
      <c r="AO599" s="139"/>
      <c r="AP599" s="236" t="str">
        <f>IF(F599="","",IFERROR(VLOOKUP(SUBSTITUTE(SUBSTITUTE(Tabla1[[#This Row],[Uso Sistemas]],"T","P"),"N","F"),Parámetros!$M$2:$N$17,2,0),"Completar hasta 3ra sem. para evaluar a Probacionista"))</f>
        <v/>
      </c>
      <c r="AQ599" s="39"/>
      <c r="AR599" s="39"/>
      <c r="AS599" s="39"/>
      <c r="AT599" s="28"/>
      <c r="AU599" s="55"/>
      <c r="AV599" s="55"/>
      <c r="AW599" s="55"/>
      <c r="AX599" s="238" t="str">
        <f>IF(V599="","",EOMONTH(EDATE(Tabla1[[#This Row],[Fecha Finalización]],2),0))</f>
        <v/>
      </c>
      <c r="AY599" s="39"/>
      <c r="AZ599" s="239" t="str">
        <f>IF(V599="","",EOMONTH(EDATE(Tabla1[[#This Row],[Fecha Finalización]],3),0))</f>
        <v/>
      </c>
      <c r="BA599" s="39"/>
      <c r="BB599" s="39"/>
      <c r="BC599" s="229"/>
      <c r="BD599" s="227" t="str">
        <f>IF(F599="","",Tabla1[[#This Row],[sem 01]]&amp;Tabla1[[#This Row],[sem 02]]&amp;Tabla1[[#This Row],[sem 03]])</f>
        <v/>
      </c>
      <c r="BE599" s="228" t="str">
        <f>IF(TRIM(F599)="","",$B$1&amp;"-"&amp;SUBSTITUTE(Tabla1[[#This Row],[Mes Inscrito]]," ","")&amp;"-"&amp;SUBSTITUTE(Tabla1[[#This Row],[Dia de clases Inscrito]]," ","")&amp;"-"&amp;SUBSTITUTE(Tabla1[[#This Row],[Horario Inscrito]]," ","")&amp;"-"&amp;Tabla1[[#This Row],[Fecha Inicio grupo]])</f>
        <v/>
      </c>
      <c r="BF599" s="241" t="str">
        <f>IF(F599="","",Tabla1[[#This Row],[Curso]])</f>
        <v/>
      </c>
      <c r="BG599" s="242" t="str">
        <f>+IF(TRIM(F599)="","",$B$1&amp;"-"&amp;TRIM(Tabla1[[#This Row],[Mes Inscrito]])&amp;"-"&amp;TRIM(Tabla1[[#This Row],[Dia de clases Inscrito]])&amp;"-"&amp;TRIM(Tabla1[[#This Row],[Horario Inscrito]])&amp;"-"&amp;TRIM(Tabla1[[#This Row],[Fecha Inicio grupo]])&amp;"-"&amp;TRIM(Tabla1[[#This Row],[Tipo Incrito]]))</f>
        <v/>
      </c>
      <c r="BH599" s="299" t="str">
        <f>IF(F599="","",OR(IFERROR(SEARCH("CG",Tabla1[[#This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9" s="300" t="str">
        <f>IF(F599&lt;&gt;"",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9" s="300" t="str">
        <f>IF(F599&lt;&gt;"",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9" s="300" t="str">
        <f>IF(Tabla1[[#This Row],[Fecha Inicio grupo]]="","",IFERROR(VLOOKUP(Tabla1[[#This Row],[Mes de Alta como miembro]],Parámetros!$AM$2:$AN$16,2,0),"01/01/1900"))</f>
        <v/>
      </c>
    </row>
    <row r="600" spans="1:63" ht="14.45">
      <c r="A600" s="68">
        <v>593</v>
      </c>
      <c r="B600" s="29"/>
      <c r="C600" s="34"/>
      <c r="D600" s="42"/>
      <c r="E600" s="64"/>
      <c r="F600" s="45"/>
      <c r="G600" s="45"/>
      <c r="H600" s="158"/>
      <c r="I600" s="42"/>
      <c r="J600" s="28"/>
      <c r="K600" s="69"/>
      <c r="L600" s="68"/>
      <c r="M600" s="46"/>
      <c r="N600" s="232" t="str">
        <f ca="1">IF(Tabla1[[#This Row],[Fecha de nac]]="","",IF(Tabla1[[#This Row],[Fecha Finalización]] &gt;=TODAY(), DATEDIF(Tabla1[[#This Row],[Fecha de nac]],TODAY(),"y"), ROUNDDOWN((Tabla1[[#This Row],[Fecha Finalización]] -Tabla1[[#This Row],[Fecha de nac]])/365,0)))</f>
        <v/>
      </c>
      <c r="O600" s="163"/>
      <c r="P600" s="34"/>
      <c r="Q600" s="67"/>
      <c r="R600" s="67"/>
      <c r="S600" s="67"/>
      <c r="T600" s="67"/>
      <c r="U600" s="234" t="str">
        <f>IF(F600="","",Tabla1[[#This Row],[Fecha Inicio grupo]]+3*7-7)</f>
        <v/>
      </c>
      <c r="V600" s="235" t="str">
        <f>IF(F600="","",EDATE(Tabla1[[#This Row],[Fecha Inicio grupo]],3))</f>
        <v/>
      </c>
      <c r="W600" s="29"/>
      <c r="X600" s="29"/>
      <c r="Y600" s="72"/>
      <c r="Z600" s="72"/>
      <c r="AA600" s="72"/>
      <c r="AB600" s="72"/>
      <c r="AC600" s="72"/>
      <c r="AD600" s="72"/>
      <c r="AE600" s="72"/>
      <c r="AF600" s="72"/>
      <c r="AG600" s="72"/>
      <c r="AH600" s="72"/>
      <c r="AI600" s="72"/>
      <c r="AJ600" s="72"/>
      <c r="AK600" s="72"/>
      <c r="AL600" s="72"/>
      <c r="AM600" s="72"/>
      <c r="AN600" s="72"/>
      <c r="AO600" s="139"/>
      <c r="AP600" s="236" t="str">
        <f>IF(F600="","",IFERROR(VLOOKUP(SUBSTITUTE(SUBSTITUTE(Tabla1[[#This Row],[Uso Sistemas]],"T","P"),"N","F"),Parámetros!$M$2:$N$17,2,0),"Completar hasta 3ra sem. para evaluar a Probacionista"))</f>
        <v/>
      </c>
      <c r="AQ600" s="39"/>
      <c r="AR600" s="39"/>
      <c r="AS600" s="39"/>
      <c r="AT600" s="28"/>
      <c r="AU600" s="55"/>
      <c r="AV600" s="55"/>
      <c r="AW600" s="55"/>
      <c r="AX600" s="238" t="str">
        <f>IF(V600="","",EOMONTH(EDATE(Tabla1[[#This Row],[Fecha Finalización]],2),0))</f>
        <v/>
      </c>
      <c r="AY600" s="39"/>
      <c r="AZ600" s="239" t="str">
        <f>IF(V600="","",EOMONTH(EDATE(Tabla1[[#This Row],[Fecha Finalización]],3),0))</f>
        <v/>
      </c>
      <c r="BA600" s="39"/>
      <c r="BB600" s="39"/>
      <c r="BC600" s="229"/>
      <c r="BD600" s="227" t="str">
        <f>IF(F600="","",Tabla1[[#This Row],[sem 01]]&amp;Tabla1[[#This Row],[sem 02]]&amp;Tabla1[[#This Row],[sem 03]])</f>
        <v/>
      </c>
      <c r="BE600" s="228" t="str">
        <f>IF(TRIM(F600)="","",$B$1&amp;"-"&amp;SUBSTITUTE(Tabla1[[#This Row],[Mes Inscrito]]," ","")&amp;"-"&amp;SUBSTITUTE(Tabla1[[#This Row],[Dia de clases Inscrito]]," ","")&amp;"-"&amp;SUBSTITUTE(Tabla1[[#This Row],[Horario Inscrito]]," ","")&amp;"-"&amp;Tabla1[[#This Row],[Fecha Inicio grupo]])</f>
        <v/>
      </c>
      <c r="BF600" s="241" t="str">
        <f>IF(F600="","",Tabla1[[#This Row],[Curso]])</f>
        <v/>
      </c>
      <c r="BG600" s="242" t="str">
        <f>+IF(TRIM(F600)="","",$B$1&amp;"-"&amp;TRIM(Tabla1[[#This Row],[Mes Inscrito]])&amp;"-"&amp;TRIM(Tabla1[[#This Row],[Dia de clases Inscrito]])&amp;"-"&amp;TRIM(Tabla1[[#This Row],[Horario Inscrito]])&amp;"-"&amp;TRIM(Tabla1[[#This Row],[Fecha Inicio grupo]])&amp;"-"&amp;TRIM(Tabla1[[#This Row],[Tipo Incrito]]))</f>
        <v/>
      </c>
      <c r="BH600" s="299" t="str">
        <f>IF(F600="","",OR(IFERROR(SEARCH("CG",Tabla1[[#This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0" s="300" t="str">
        <f>IF(F600&lt;&gt;"",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0" s="300" t="str">
        <f>IF(F600&lt;&gt;"",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0" s="300" t="str">
        <f>IF(Tabla1[[#This Row],[Fecha Inicio grupo]]="","",IFERROR(VLOOKUP(Tabla1[[#This Row],[Mes de Alta como miembro]],Parámetros!$AM$2:$AN$16,2,0),"01/01/1900"))</f>
        <v/>
      </c>
    </row>
    <row r="601" spans="1:63" ht="14.45">
      <c r="A601" s="68">
        <v>594</v>
      </c>
      <c r="B601" s="29"/>
      <c r="C601" s="34"/>
      <c r="D601" s="42"/>
      <c r="E601" s="64"/>
      <c r="F601" s="45"/>
      <c r="G601" s="45"/>
      <c r="H601" s="158"/>
      <c r="I601" s="42"/>
      <c r="J601" s="28"/>
      <c r="K601" s="69"/>
      <c r="L601" s="68"/>
      <c r="M601" s="46"/>
      <c r="N601" s="232" t="str">
        <f ca="1">IF(Tabla1[[#This Row],[Fecha de nac]]="","",IF(Tabla1[[#This Row],[Fecha Finalización]] &gt;=TODAY(), DATEDIF(Tabla1[[#This Row],[Fecha de nac]],TODAY(),"y"), ROUNDDOWN((Tabla1[[#This Row],[Fecha Finalización]] -Tabla1[[#This Row],[Fecha de nac]])/365,0)))</f>
        <v/>
      </c>
      <c r="O601" s="163"/>
      <c r="P601" s="34"/>
      <c r="Q601" s="67"/>
      <c r="R601" s="67"/>
      <c r="S601" s="67"/>
      <c r="T601" s="67"/>
      <c r="U601" s="234" t="str">
        <f>IF(F601="","",Tabla1[[#This Row],[Fecha Inicio grupo]]+3*7-7)</f>
        <v/>
      </c>
      <c r="V601" s="235" t="str">
        <f>IF(F601="","",EDATE(Tabla1[[#This Row],[Fecha Inicio grupo]],3))</f>
        <v/>
      </c>
      <c r="W601" s="29"/>
      <c r="X601" s="29"/>
      <c r="Y601" s="72"/>
      <c r="Z601" s="72"/>
      <c r="AA601" s="72"/>
      <c r="AB601" s="72"/>
      <c r="AC601" s="72"/>
      <c r="AD601" s="72"/>
      <c r="AE601" s="72"/>
      <c r="AF601" s="72"/>
      <c r="AG601" s="72"/>
      <c r="AH601" s="72"/>
      <c r="AI601" s="72"/>
      <c r="AJ601" s="72"/>
      <c r="AK601" s="72"/>
      <c r="AL601" s="72"/>
      <c r="AM601" s="72"/>
      <c r="AN601" s="72"/>
      <c r="AO601" s="139"/>
      <c r="AP601" s="236" t="str">
        <f>IF(F601="","",IFERROR(VLOOKUP(SUBSTITUTE(SUBSTITUTE(Tabla1[[#This Row],[Uso Sistemas]],"T","P"),"N","F"),Parámetros!$M$2:$N$17,2,0),"Completar hasta 3ra sem. para evaluar a Probacionista"))</f>
        <v/>
      </c>
      <c r="AQ601" s="39"/>
      <c r="AR601" s="39"/>
      <c r="AS601" s="39"/>
      <c r="AT601" s="28"/>
      <c r="AU601" s="55"/>
      <c r="AV601" s="55"/>
      <c r="AW601" s="55"/>
      <c r="AX601" s="238" t="str">
        <f>IF(V601="","",EOMONTH(EDATE(Tabla1[[#This Row],[Fecha Finalización]],2),0))</f>
        <v/>
      </c>
      <c r="AY601" s="39"/>
      <c r="AZ601" s="239" t="str">
        <f>IF(V601="","",EOMONTH(EDATE(Tabla1[[#This Row],[Fecha Finalización]],3),0))</f>
        <v/>
      </c>
      <c r="BA601" s="39"/>
      <c r="BB601" s="39"/>
      <c r="BC601" s="229"/>
      <c r="BD601" s="227" t="str">
        <f>IF(F601="","",Tabla1[[#This Row],[sem 01]]&amp;Tabla1[[#This Row],[sem 02]]&amp;Tabla1[[#This Row],[sem 03]])</f>
        <v/>
      </c>
      <c r="BE601" s="228" t="str">
        <f>IF(TRIM(F601)="","",$B$1&amp;"-"&amp;SUBSTITUTE(Tabla1[[#This Row],[Mes Inscrito]]," ","")&amp;"-"&amp;SUBSTITUTE(Tabla1[[#This Row],[Dia de clases Inscrito]]," ","")&amp;"-"&amp;SUBSTITUTE(Tabla1[[#This Row],[Horario Inscrito]]," ","")&amp;"-"&amp;Tabla1[[#This Row],[Fecha Inicio grupo]])</f>
        <v/>
      </c>
      <c r="BF601" s="241" t="str">
        <f>IF(F601="","",Tabla1[[#This Row],[Curso]])</f>
        <v/>
      </c>
      <c r="BG601" s="242" t="str">
        <f>+IF(TRIM(F601)="","",$B$1&amp;"-"&amp;TRIM(Tabla1[[#This Row],[Mes Inscrito]])&amp;"-"&amp;TRIM(Tabla1[[#This Row],[Dia de clases Inscrito]])&amp;"-"&amp;TRIM(Tabla1[[#This Row],[Horario Inscrito]])&amp;"-"&amp;TRIM(Tabla1[[#This Row],[Fecha Inicio grupo]])&amp;"-"&amp;TRIM(Tabla1[[#This Row],[Tipo Incrito]]))</f>
        <v/>
      </c>
      <c r="BH601" s="299" t="str">
        <f>IF(F601="","",OR(IFERROR(SEARCH("CG",Tabla1[[#This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1" s="300" t="str">
        <f>IF(F601&lt;&gt;"",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1" s="300" t="str">
        <f>IF(F601&lt;&gt;"",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1" s="300" t="str">
        <f>IF(Tabla1[[#This Row],[Fecha Inicio grupo]]="","",IFERROR(VLOOKUP(Tabla1[[#This Row],[Mes de Alta como miembro]],Parámetros!$AM$2:$AN$16,2,0),"01/01/1900"))</f>
        <v/>
      </c>
    </row>
    <row r="602" spans="1:63" ht="14.45">
      <c r="A602" s="68">
        <v>595</v>
      </c>
      <c r="B602" s="29"/>
      <c r="C602" s="34"/>
      <c r="D602" s="42"/>
      <c r="E602" s="64"/>
      <c r="F602" s="45"/>
      <c r="G602" s="45"/>
      <c r="H602" s="158"/>
      <c r="I602" s="42"/>
      <c r="J602" s="28"/>
      <c r="K602" s="69"/>
      <c r="L602" s="68"/>
      <c r="M602" s="46"/>
      <c r="N602" s="232" t="str">
        <f ca="1">IF(Tabla1[[#This Row],[Fecha de nac]]="","",IF(Tabla1[[#This Row],[Fecha Finalización]] &gt;=TODAY(), DATEDIF(Tabla1[[#This Row],[Fecha de nac]],TODAY(),"y"), ROUNDDOWN((Tabla1[[#This Row],[Fecha Finalización]] -Tabla1[[#This Row],[Fecha de nac]])/365,0)))</f>
        <v/>
      </c>
      <c r="O602" s="163"/>
      <c r="P602" s="34"/>
      <c r="Q602" s="67"/>
      <c r="R602" s="67"/>
      <c r="S602" s="67"/>
      <c r="T602" s="67"/>
      <c r="U602" s="234" t="str">
        <f>IF(F602="","",Tabla1[[#This Row],[Fecha Inicio grupo]]+3*7-7)</f>
        <v/>
      </c>
      <c r="V602" s="235" t="str">
        <f>IF(F602="","",EDATE(Tabla1[[#This Row],[Fecha Inicio grupo]],3))</f>
        <v/>
      </c>
      <c r="W602" s="29"/>
      <c r="X602" s="29"/>
      <c r="Y602" s="72"/>
      <c r="Z602" s="72"/>
      <c r="AA602" s="72"/>
      <c r="AB602" s="72"/>
      <c r="AC602" s="72"/>
      <c r="AD602" s="72"/>
      <c r="AE602" s="72"/>
      <c r="AF602" s="72"/>
      <c r="AG602" s="72"/>
      <c r="AH602" s="72"/>
      <c r="AI602" s="72"/>
      <c r="AJ602" s="72"/>
      <c r="AK602" s="72"/>
      <c r="AL602" s="72"/>
      <c r="AM602" s="72"/>
      <c r="AN602" s="72"/>
      <c r="AO602" s="139"/>
      <c r="AP602" s="236" t="str">
        <f>IF(F602="","",IFERROR(VLOOKUP(SUBSTITUTE(SUBSTITUTE(Tabla1[[#This Row],[Uso Sistemas]],"T","P"),"N","F"),Parámetros!$M$2:$N$17,2,0),"Completar hasta 3ra sem. para evaluar a Probacionista"))</f>
        <v/>
      </c>
      <c r="AQ602" s="39"/>
      <c r="AR602" s="39"/>
      <c r="AS602" s="39"/>
      <c r="AT602" s="28"/>
      <c r="AU602" s="55"/>
      <c r="AV602" s="55"/>
      <c r="AW602" s="55"/>
      <c r="AX602" s="238" t="str">
        <f>IF(V602="","",EOMONTH(EDATE(Tabla1[[#This Row],[Fecha Finalización]],2),0))</f>
        <v/>
      </c>
      <c r="AY602" s="39"/>
      <c r="AZ602" s="239" t="str">
        <f>IF(V602="","",EOMONTH(EDATE(Tabla1[[#This Row],[Fecha Finalización]],3),0))</f>
        <v/>
      </c>
      <c r="BA602" s="39"/>
      <c r="BB602" s="39"/>
      <c r="BC602" s="229"/>
      <c r="BD602" s="227" t="str">
        <f>IF(F602="","",Tabla1[[#This Row],[sem 01]]&amp;Tabla1[[#This Row],[sem 02]]&amp;Tabla1[[#This Row],[sem 03]])</f>
        <v/>
      </c>
      <c r="BE602" s="228" t="str">
        <f>IF(TRIM(F602)="","",$B$1&amp;"-"&amp;SUBSTITUTE(Tabla1[[#This Row],[Mes Inscrito]]," ","")&amp;"-"&amp;SUBSTITUTE(Tabla1[[#This Row],[Dia de clases Inscrito]]," ","")&amp;"-"&amp;SUBSTITUTE(Tabla1[[#This Row],[Horario Inscrito]]," ","")&amp;"-"&amp;Tabla1[[#This Row],[Fecha Inicio grupo]])</f>
        <v/>
      </c>
      <c r="BF602" s="241" t="str">
        <f>IF(F602="","",Tabla1[[#This Row],[Curso]])</f>
        <v/>
      </c>
      <c r="BG602" s="242" t="str">
        <f>+IF(TRIM(F602)="","",$B$1&amp;"-"&amp;TRIM(Tabla1[[#This Row],[Mes Inscrito]])&amp;"-"&amp;TRIM(Tabla1[[#This Row],[Dia de clases Inscrito]])&amp;"-"&amp;TRIM(Tabla1[[#This Row],[Horario Inscrito]])&amp;"-"&amp;TRIM(Tabla1[[#This Row],[Fecha Inicio grupo]])&amp;"-"&amp;TRIM(Tabla1[[#This Row],[Tipo Incrito]]))</f>
        <v/>
      </c>
      <c r="BH602" s="299" t="str">
        <f>IF(F602="","",OR(IFERROR(SEARCH("CG",Tabla1[[#This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2" s="300" t="str">
        <f>IF(F602&lt;&gt;"",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2" s="300" t="str">
        <f>IF(F602&lt;&gt;"",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2" s="300" t="str">
        <f>IF(Tabla1[[#This Row],[Fecha Inicio grupo]]="","",IFERROR(VLOOKUP(Tabla1[[#This Row],[Mes de Alta como miembro]],Parámetros!$AM$2:$AN$16,2,0),"01/01/1900"))</f>
        <v/>
      </c>
    </row>
    <row r="603" spans="1:63" ht="14.45">
      <c r="A603" s="68">
        <v>596</v>
      </c>
      <c r="B603" s="29"/>
      <c r="C603" s="34"/>
      <c r="D603" s="42"/>
      <c r="E603" s="64"/>
      <c r="F603" s="45"/>
      <c r="G603" s="45"/>
      <c r="H603" s="158"/>
      <c r="I603" s="42"/>
      <c r="J603" s="28"/>
      <c r="K603" s="69"/>
      <c r="L603" s="68"/>
      <c r="M603" s="46"/>
      <c r="N603" s="232" t="str">
        <f ca="1">IF(Tabla1[[#This Row],[Fecha de nac]]="","",IF(Tabla1[[#This Row],[Fecha Finalización]] &gt;=TODAY(), DATEDIF(Tabla1[[#This Row],[Fecha de nac]],TODAY(),"y"), ROUNDDOWN((Tabla1[[#This Row],[Fecha Finalización]] -Tabla1[[#This Row],[Fecha de nac]])/365,0)))</f>
        <v/>
      </c>
      <c r="O603" s="163"/>
      <c r="P603" s="34"/>
      <c r="Q603" s="67"/>
      <c r="R603" s="67"/>
      <c r="S603" s="67"/>
      <c r="T603" s="67"/>
      <c r="U603" s="234" t="str">
        <f>IF(F603="","",Tabla1[[#This Row],[Fecha Inicio grupo]]+3*7-7)</f>
        <v/>
      </c>
      <c r="V603" s="235" t="str">
        <f>IF(F603="","",EDATE(Tabla1[[#This Row],[Fecha Inicio grupo]],3))</f>
        <v/>
      </c>
      <c r="W603" s="29"/>
      <c r="X603" s="29"/>
      <c r="Y603" s="72"/>
      <c r="Z603" s="72"/>
      <c r="AA603" s="72"/>
      <c r="AB603" s="72"/>
      <c r="AC603" s="72"/>
      <c r="AD603" s="72"/>
      <c r="AE603" s="72"/>
      <c r="AF603" s="72"/>
      <c r="AG603" s="72"/>
      <c r="AH603" s="72"/>
      <c r="AI603" s="72"/>
      <c r="AJ603" s="72"/>
      <c r="AK603" s="72"/>
      <c r="AL603" s="72"/>
      <c r="AM603" s="72"/>
      <c r="AN603" s="72"/>
      <c r="AO603" s="139"/>
      <c r="AP603" s="236" t="str">
        <f>IF(F603="","",IFERROR(VLOOKUP(SUBSTITUTE(SUBSTITUTE(Tabla1[[#This Row],[Uso Sistemas]],"T","P"),"N","F"),Parámetros!$M$2:$N$17,2,0),"Completar hasta 3ra sem. para evaluar a Probacionista"))</f>
        <v/>
      </c>
      <c r="AQ603" s="39"/>
      <c r="AR603" s="39"/>
      <c r="AS603" s="39"/>
      <c r="AT603" s="28"/>
      <c r="AU603" s="55"/>
      <c r="AV603" s="55"/>
      <c r="AW603" s="55"/>
      <c r="AX603" s="238" t="str">
        <f>IF(V603="","",EOMONTH(EDATE(Tabla1[[#This Row],[Fecha Finalización]],2),0))</f>
        <v/>
      </c>
      <c r="AY603" s="39"/>
      <c r="AZ603" s="239" t="str">
        <f>IF(V603="","",EOMONTH(EDATE(Tabla1[[#This Row],[Fecha Finalización]],3),0))</f>
        <v/>
      </c>
      <c r="BA603" s="39"/>
      <c r="BB603" s="39"/>
      <c r="BC603" s="229"/>
      <c r="BD603" s="227" t="str">
        <f>IF(F603="","",Tabla1[[#This Row],[sem 01]]&amp;Tabla1[[#This Row],[sem 02]]&amp;Tabla1[[#This Row],[sem 03]])</f>
        <v/>
      </c>
      <c r="BE603" s="228" t="str">
        <f>IF(TRIM(F603)="","",$B$1&amp;"-"&amp;SUBSTITUTE(Tabla1[[#This Row],[Mes Inscrito]]," ","")&amp;"-"&amp;SUBSTITUTE(Tabla1[[#This Row],[Dia de clases Inscrito]]," ","")&amp;"-"&amp;SUBSTITUTE(Tabla1[[#This Row],[Horario Inscrito]]," ","")&amp;"-"&amp;Tabla1[[#This Row],[Fecha Inicio grupo]])</f>
        <v/>
      </c>
      <c r="BF603" s="241" t="str">
        <f>IF(F603="","",Tabla1[[#This Row],[Curso]])</f>
        <v/>
      </c>
      <c r="BG603" s="242" t="str">
        <f>+IF(TRIM(F603)="","",$B$1&amp;"-"&amp;TRIM(Tabla1[[#This Row],[Mes Inscrito]])&amp;"-"&amp;TRIM(Tabla1[[#This Row],[Dia de clases Inscrito]])&amp;"-"&amp;TRIM(Tabla1[[#This Row],[Horario Inscrito]])&amp;"-"&amp;TRIM(Tabla1[[#This Row],[Fecha Inicio grupo]])&amp;"-"&amp;TRIM(Tabla1[[#This Row],[Tipo Incrito]]))</f>
        <v/>
      </c>
      <c r="BH603" s="299" t="str">
        <f>IF(F603="","",OR(IFERROR(SEARCH("CG",Tabla1[[#This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3" s="300" t="str">
        <f>IF(F603&lt;&gt;"",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3" s="300" t="str">
        <f>IF(F603&lt;&gt;"",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3" s="300" t="str">
        <f>IF(Tabla1[[#This Row],[Fecha Inicio grupo]]="","",IFERROR(VLOOKUP(Tabla1[[#This Row],[Mes de Alta como miembro]],Parámetros!$AM$2:$AN$16,2,0),"01/01/1900"))</f>
        <v/>
      </c>
    </row>
    <row r="604" spans="1:63" ht="14.45">
      <c r="A604" s="68">
        <v>597</v>
      </c>
      <c r="B604" s="29"/>
      <c r="C604" s="34"/>
      <c r="D604" s="42"/>
      <c r="E604" s="64"/>
      <c r="F604" s="45"/>
      <c r="G604" s="45"/>
      <c r="H604" s="158"/>
      <c r="I604" s="42"/>
      <c r="J604" s="28"/>
      <c r="K604" s="69"/>
      <c r="L604" s="68"/>
      <c r="M604" s="46"/>
      <c r="N604" s="232" t="str">
        <f ca="1">IF(Tabla1[[#This Row],[Fecha de nac]]="","",IF(Tabla1[[#This Row],[Fecha Finalización]] &gt;=TODAY(), DATEDIF(Tabla1[[#This Row],[Fecha de nac]],TODAY(),"y"), ROUNDDOWN((Tabla1[[#This Row],[Fecha Finalización]] -Tabla1[[#This Row],[Fecha de nac]])/365,0)))</f>
        <v/>
      </c>
      <c r="O604" s="163"/>
      <c r="P604" s="34"/>
      <c r="Q604" s="67"/>
      <c r="R604" s="67"/>
      <c r="S604" s="67"/>
      <c r="T604" s="67"/>
      <c r="U604" s="234" t="str">
        <f>IF(F604="","",Tabla1[[#This Row],[Fecha Inicio grupo]]+3*7-7)</f>
        <v/>
      </c>
      <c r="V604" s="235" t="str">
        <f>IF(F604="","",EDATE(Tabla1[[#This Row],[Fecha Inicio grupo]],3))</f>
        <v/>
      </c>
      <c r="W604" s="29"/>
      <c r="X604" s="29"/>
      <c r="Y604" s="72"/>
      <c r="Z604" s="72"/>
      <c r="AA604" s="72"/>
      <c r="AB604" s="72"/>
      <c r="AC604" s="72"/>
      <c r="AD604" s="72"/>
      <c r="AE604" s="72"/>
      <c r="AF604" s="72"/>
      <c r="AG604" s="72"/>
      <c r="AH604" s="72"/>
      <c r="AI604" s="72"/>
      <c r="AJ604" s="72"/>
      <c r="AK604" s="72"/>
      <c r="AL604" s="72"/>
      <c r="AM604" s="72"/>
      <c r="AN604" s="72"/>
      <c r="AO604" s="139"/>
      <c r="AP604" s="236" t="str">
        <f>IF(F604="","",IFERROR(VLOOKUP(SUBSTITUTE(SUBSTITUTE(Tabla1[[#This Row],[Uso Sistemas]],"T","P"),"N","F"),Parámetros!$M$2:$N$17,2,0),"Completar hasta 3ra sem. para evaluar a Probacionista"))</f>
        <v/>
      </c>
      <c r="AQ604" s="39"/>
      <c r="AR604" s="39"/>
      <c r="AS604" s="39"/>
      <c r="AT604" s="28"/>
      <c r="AU604" s="55"/>
      <c r="AV604" s="55"/>
      <c r="AW604" s="55"/>
      <c r="AX604" s="238" t="str">
        <f>IF(V604="","",EOMONTH(EDATE(Tabla1[[#This Row],[Fecha Finalización]],2),0))</f>
        <v/>
      </c>
      <c r="AY604" s="39"/>
      <c r="AZ604" s="239" t="str">
        <f>IF(V604="","",EOMONTH(EDATE(Tabla1[[#This Row],[Fecha Finalización]],3),0))</f>
        <v/>
      </c>
      <c r="BA604" s="39"/>
      <c r="BB604" s="39"/>
      <c r="BC604" s="229"/>
      <c r="BD604" s="227" t="str">
        <f>IF(F604="","",Tabla1[[#This Row],[sem 01]]&amp;Tabla1[[#This Row],[sem 02]]&amp;Tabla1[[#This Row],[sem 03]])</f>
        <v/>
      </c>
      <c r="BE604" s="228" t="str">
        <f>IF(TRIM(F604)="","",$B$1&amp;"-"&amp;SUBSTITUTE(Tabla1[[#This Row],[Mes Inscrito]]," ","")&amp;"-"&amp;SUBSTITUTE(Tabla1[[#This Row],[Dia de clases Inscrito]]," ","")&amp;"-"&amp;SUBSTITUTE(Tabla1[[#This Row],[Horario Inscrito]]," ","")&amp;"-"&amp;Tabla1[[#This Row],[Fecha Inicio grupo]])</f>
        <v/>
      </c>
      <c r="BF604" s="241" t="str">
        <f>IF(F604="","",Tabla1[[#This Row],[Curso]])</f>
        <v/>
      </c>
      <c r="BG604" s="242" t="str">
        <f>+IF(TRIM(F604)="","",$B$1&amp;"-"&amp;TRIM(Tabla1[[#This Row],[Mes Inscrito]])&amp;"-"&amp;TRIM(Tabla1[[#This Row],[Dia de clases Inscrito]])&amp;"-"&amp;TRIM(Tabla1[[#This Row],[Horario Inscrito]])&amp;"-"&amp;TRIM(Tabla1[[#This Row],[Fecha Inicio grupo]])&amp;"-"&amp;TRIM(Tabla1[[#This Row],[Tipo Incrito]]))</f>
        <v/>
      </c>
      <c r="BH604" s="299" t="str">
        <f>IF(F604="","",OR(IFERROR(SEARCH("CG",Tabla1[[#This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4" s="300" t="str">
        <f>IF(F604&lt;&gt;"",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4" s="300" t="str">
        <f>IF(F604&lt;&gt;"",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4" s="300" t="str">
        <f>IF(Tabla1[[#This Row],[Fecha Inicio grupo]]="","",IFERROR(VLOOKUP(Tabla1[[#This Row],[Mes de Alta como miembro]],Parámetros!$AM$2:$AN$16,2,0),"01/01/1900"))</f>
        <v/>
      </c>
    </row>
    <row r="605" spans="1:63" ht="14.45">
      <c r="A605" s="68">
        <v>598</v>
      </c>
      <c r="B605" s="29"/>
      <c r="C605" s="34"/>
      <c r="D605" s="42"/>
      <c r="E605" s="64"/>
      <c r="F605" s="45"/>
      <c r="G605" s="45"/>
      <c r="H605" s="158"/>
      <c r="I605" s="42"/>
      <c r="J605" s="28"/>
      <c r="K605" s="69"/>
      <c r="L605" s="68"/>
      <c r="M605" s="46"/>
      <c r="N605" s="232" t="str">
        <f ca="1">IF(Tabla1[[#This Row],[Fecha de nac]]="","",IF(Tabla1[[#This Row],[Fecha Finalización]] &gt;=TODAY(), DATEDIF(Tabla1[[#This Row],[Fecha de nac]],TODAY(),"y"), ROUNDDOWN((Tabla1[[#This Row],[Fecha Finalización]] -Tabla1[[#This Row],[Fecha de nac]])/365,0)))</f>
        <v/>
      </c>
      <c r="O605" s="163"/>
      <c r="P605" s="34"/>
      <c r="Q605" s="67"/>
      <c r="R605" s="67"/>
      <c r="S605" s="67"/>
      <c r="T605" s="67"/>
      <c r="U605" s="234" t="str">
        <f>IF(F605="","",Tabla1[[#This Row],[Fecha Inicio grupo]]+3*7-7)</f>
        <v/>
      </c>
      <c r="V605" s="235" t="str">
        <f>IF(F605="","",EDATE(Tabla1[[#This Row],[Fecha Inicio grupo]],3))</f>
        <v/>
      </c>
      <c r="W605" s="29"/>
      <c r="X605" s="29"/>
      <c r="Y605" s="72"/>
      <c r="Z605" s="72"/>
      <c r="AA605" s="72"/>
      <c r="AB605" s="72"/>
      <c r="AC605" s="72"/>
      <c r="AD605" s="72"/>
      <c r="AE605" s="72"/>
      <c r="AF605" s="72"/>
      <c r="AG605" s="72"/>
      <c r="AH605" s="72"/>
      <c r="AI605" s="72"/>
      <c r="AJ605" s="72"/>
      <c r="AK605" s="72"/>
      <c r="AL605" s="72"/>
      <c r="AM605" s="72"/>
      <c r="AN605" s="72"/>
      <c r="AO605" s="139"/>
      <c r="AP605" s="236" t="str">
        <f>IF(F605="","",IFERROR(VLOOKUP(SUBSTITUTE(SUBSTITUTE(Tabla1[[#This Row],[Uso Sistemas]],"T","P"),"N","F"),Parámetros!$M$2:$N$17,2,0),"Completar hasta 3ra sem. para evaluar a Probacionista"))</f>
        <v/>
      </c>
      <c r="AQ605" s="39"/>
      <c r="AR605" s="39"/>
      <c r="AS605" s="39"/>
      <c r="AT605" s="28"/>
      <c r="AU605" s="55"/>
      <c r="AV605" s="55"/>
      <c r="AW605" s="55"/>
      <c r="AX605" s="238" t="str">
        <f>IF(V605="","",EOMONTH(EDATE(Tabla1[[#This Row],[Fecha Finalización]],2),0))</f>
        <v/>
      </c>
      <c r="AY605" s="39"/>
      <c r="AZ605" s="239" t="str">
        <f>IF(V605="","",EOMONTH(EDATE(Tabla1[[#This Row],[Fecha Finalización]],3),0))</f>
        <v/>
      </c>
      <c r="BA605" s="39"/>
      <c r="BB605" s="39"/>
      <c r="BC605" s="229"/>
      <c r="BD605" s="227" t="str">
        <f>IF(F605="","",Tabla1[[#This Row],[sem 01]]&amp;Tabla1[[#This Row],[sem 02]]&amp;Tabla1[[#This Row],[sem 03]])</f>
        <v/>
      </c>
      <c r="BE605" s="228" t="str">
        <f>IF(TRIM(F605)="","",$B$1&amp;"-"&amp;SUBSTITUTE(Tabla1[[#This Row],[Mes Inscrito]]," ","")&amp;"-"&amp;SUBSTITUTE(Tabla1[[#This Row],[Dia de clases Inscrito]]," ","")&amp;"-"&amp;SUBSTITUTE(Tabla1[[#This Row],[Horario Inscrito]]," ","")&amp;"-"&amp;Tabla1[[#This Row],[Fecha Inicio grupo]])</f>
        <v/>
      </c>
      <c r="BF605" s="241" t="str">
        <f>IF(F605="","",Tabla1[[#This Row],[Curso]])</f>
        <v/>
      </c>
      <c r="BG605" s="242" t="str">
        <f>+IF(TRIM(F605)="","",$B$1&amp;"-"&amp;TRIM(Tabla1[[#This Row],[Mes Inscrito]])&amp;"-"&amp;TRIM(Tabla1[[#This Row],[Dia de clases Inscrito]])&amp;"-"&amp;TRIM(Tabla1[[#This Row],[Horario Inscrito]])&amp;"-"&amp;TRIM(Tabla1[[#This Row],[Fecha Inicio grupo]])&amp;"-"&amp;TRIM(Tabla1[[#This Row],[Tipo Incrito]]))</f>
        <v/>
      </c>
      <c r="BH605" s="299" t="str">
        <f>IF(F605="","",OR(IFERROR(SEARCH("CG",Tabla1[[#This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5" s="300" t="str">
        <f>IF(F605&lt;&gt;"",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5" s="300" t="str">
        <f>IF(F605&lt;&gt;"",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5" s="300" t="str">
        <f>IF(Tabla1[[#This Row],[Fecha Inicio grupo]]="","",IFERROR(VLOOKUP(Tabla1[[#This Row],[Mes de Alta como miembro]],Parámetros!$AM$2:$AN$16,2,0),"01/01/1900"))</f>
        <v/>
      </c>
    </row>
    <row r="606" spans="1:63" ht="14.45">
      <c r="A606" s="68">
        <v>599</v>
      </c>
      <c r="B606" s="29"/>
      <c r="C606" s="34"/>
      <c r="D606" s="42"/>
      <c r="E606" s="64"/>
      <c r="F606" s="45"/>
      <c r="G606" s="45"/>
      <c r="H606" s="158"/>
      <c r="I606" s="42"/>
      <c r="J606" s="28"/>
      <c r="K606" s="69"/>
      <c r="L606" s="68"/>
      <c r="M606" s="46"/>
      <c r="N606" s="232" t="str">
        <f ca="1">IF(Tabla1[[#This Row],[Fecha de nac]]="","",IF(Tabla1[[#This Row],[Fecha Finalización]] &gt;=TODAY(), DATEDIF(Tabla1[[#This Row],[Fecha de nac]],TODAY(),"y"), ROUNDDOWN((Tabla1[[#This Row],[Fecha Finalización]] -Tabla1[[#This Row],[Fecha de nac]])/365,0)))</f>
        <v/>
      </c>
      <c r="O606" s="163"/>
      <c r="P606" s="34"/>
      <c r="Q606" s="67"/>
      <c r="R606" s="67"/>
      <c r="S606" s="67"/>
      <c r="T606" s="67"/>
      <c r="U606" s="234" t="str">
        <f>IF(F606="","",Tabla1[[#This Row],[Fecha Inicio grupo]]+3*7-7)</f>
        <v/>
      </c>
      <c r="V606" s="235" t="str">
        <f>IF(F606="","",EDATE(Tabla1[[#This Row],[Fecha Inicio grupo]],3))</f>
        <v/>
      </c>
      <c r="W606" s="29"/>
      <c r="X606" s="29"/>
      <c r="Y606" s="72"/>
      <c r="Z606" s="72"/>
      <c r="AA606" s="72"/>
      <c r="AB606" s="72"/>
      <c r="AC606" s="72"/>
      <c r="AD606" s="72"/>
      <c r="AE606" s="72"/>
      <c r="AF606" s="72"/>
      <c r="AG606" s="72"/>
      <c r="AH606" s="72"/>
      <c r="AI606" s="72"/>
      <c r="AJ606" s="72"/>
      <c r="AK606" s="72"/>
      <c r="AL606" s="72"/>
      <c r="AM606" s="72"/>
      <c r="AN606" s="72"/>
      <c r="AO606" s="139"/>
      <c r="AP606" s="236" t="str">
        <f>IF(F606="","",IFERROR(VLOOKUP(SUBSTITUTE(SUBSTITUTE(Tabla1[[#This Row],[Uso Sistemas]],"T","P"),"N","F"),Parámetros!$M$2:$N$17,2,0),"Completar hasta 3ra sem. para evaluar a Probacionista"))</f>
        <v/>
      </c>
      <c r="AQ606" s="39"/>
      <c r="AR606" s="39"/>
      <c r="AS606" s="39"/>
      <c r="AT606" s="28"/>
      <c r="AU606" s="55"/>
      <c r="AV606" s="55"/>
      <c r="AW606" s="55"/>
      <c r="AX606" s="238" t="str">
        <f>IF(V606="","",EOMONTH(EDATE(Tabla1[[#This Row],[Fecha Finalización]],2),0))</f>
        <v/>
      </c>
      <c r="AY606" s="39"/>
      <c r="AZ606" s="239" t="str">
        <f>IF(V606="","",EOMONTH(EDATE(Tabla1[[#This Row],[Fecha Finalización]],3),0))</f>
        <v/>
      </c>
      <c r="BA606" s="39"/>
      <c r="BB606" s="39"/>
      <c r="BC606" s="229"/>
      <c r="BD606" s="227" t="str">
        <f>IF(F606="","",Tabla1[[#This Row],[sem 01]]&amp;Tabla1[[#This Row],[sem 02]]&amp;Tabla1[[#This Row],[sem 03]])</f>
        <v/>
      </c>
      <c r="BE606" s="228" t="str">
        <f>IF(TRIM(F606)="","",$B$1&amp;"-"&amp;SUBSTITUTE(Tabla1[[#This Row],[Mes Inscrito]]," ","")&amp;"-"&amp;SUBSTITUTE(Tabla1[[#This Row],[Dia de clases Inscrito]]," ","")&amp;"-"&amp;SUBSTITUTE(Tabla1[[#This Row],[Horario Inscrito]]," ","")&amp;"-"&amp;Tabla1[[#This Row],[Fecha Inicio grupo]])</f>
        <v/>
      </c>
      <c r="BF606" s="241" t="str">
        <f>IF(F606="","",Tabla1[[#This Row],[Curso]])</f>
        <v/>
      </c>
      <c r="BG606" s="242" t="str">
        <f>+IF(TRIM(F606)="","",$B$1&amp;"-"&amp;TRIM(Tabla1[[#This Row],[Mes Inscrito]])&amp;"-"&amp;TRIM(Tabla1[[#This Row],[Dia de clases Inscrito]])&amp;"-"&amp;TRIM(Tabla1[[#This Row],[Horario Inscrito]])&amp;"-"&amp;TRIM(Tabla1[[#This Row],[Fecha Inicio grupo]])&amp;"-"&amp;TRIM(Tabla1[[#This Row],[Tipo Incrito]]))</f>
        <v/>
      </c>
      <c r="BH606" s="299" t="str">
        <f>IF(F606="","",OR(IFERROR(SEARCH("CG",Tabla1[[#This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6" s="300" t="str">
        <f>IF(F606&lt;&gt;"",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6" s="300" t="str">
        <f>IF(F606&lt;&gt;"",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6" s="300" t="str">
        <f>IF(Tabla1[[#This Row],[Fecha Inicio grupo]]="","",IFERROR(VLOOKUP(Tabla1[[#This Row],[Mes de Alta como miembro]],Parámetros!$AM$2:$AN$16,2,0),"01/01/1900"))</f>
        <v/>
      </c>
    </row>
    <row r="607" spans="1:63" ht="14.45">
      <c r="A607" s="68">
        <v>600</v>
      </c>
      <c r="B607" s="29"/>
      <c r="C607" s="34"/>
      <c r="D607" s="42"/>
      <c r="E607" s="64"/>
      <c r="F607" s="45"/>
      <c r="G607" s="45"/>
      <c r="H607" s="158"/>
      <c r="I607" s="42"/>
      <c r="J607" s="28"/>
      <c r="K607" s="69"/>
      <c r="L607" s="68"/>
      <c r="M607" s="46"/>
      <c r="N607" s="232" t="str">
        <f ca="1">IF(Tabla1[[#This Row],[Fecha de nac]]="","",IF(Tabla1[[#This Row],[Fecha Finalización]] &gt;=TODAY(), DATEDIF(Tabla1[[#This Row],[Fecha de nac]],TODAY(),"y"), ROUNDDOWN((Tabla1[[#This Row],[Fecha Finalización]] -Tabla1[[#This Row],[Fecha de nac]])/365,0)))</f>
        <v/>
      </c>
      <c r="O607" s="163"/>
      <c r="P607" s="34"/>
      <c r="Q607" s="67"/>
      <c r="R607" s="67"/>
      <c r="S607" s="67"/>
      <c r="T607" s="67"/>
      <c r="U607" s="234" t="str">
        <f>IF(F607="","",Tabla1[[#This Row],[Fecha Inicio grupo]]+3*7-7)</f>
        <v/>
      </c>
      <c r="V607" s="235" t="str">
        <f>IF(F607="","",EDATE(Tabla1[[#This Row],[Fecha Inicio grupo]],3))</f>
        <v/>
      </c>
      <c r="W607" s="29"/>
      <c r="X607" s="29"/>
      <c r="Y607" s="72"/>
      <c r="Z607" s="72"/>
      <c r="AA607" s="72"/>
      <c r="AB607" s="72"/>
      <c r="AC607" s="72"/>
      <c r="AD607" s="72"/>
      <c r="AE607" s="72"/>
      <c r="AF607" s="72"/>
      <c r="AG607" s="72"/>
      <c r="AH607" s="72"/>
      <c r="AI607" s="72"/>
      <c r="AJ607" s="72"/>
      <c r="AK607" s="72"/>
      <c r="AL607" s="72"/>
      <c r="AM607" s="72"/>
      <c r="AN607" s="72"/>
      <c r="AO607" s="139"/>
      <c r="AP607" s="236" t="str">
        <f>IF(F607="","",IFERROR(VLOOKUP(SUBSTITUTE(SUBSTITUTE(Tabla1[[#This Row],[Uso Sistemas]],"T","P"),"N","F"),Parámetros!$M$2:$N$17,2,0),"Completar hasta 3ra sem. para evaluar a Probacionista"))</f>
        <v/>
      </c>
      <c r="AQ607" s="39"/>
      <c r="AR607" s="39"/>
      <c r="AS607" s="39"/>
      <c r="AT607" s="28"/>
      <c r="AU607" s="55"/>
      <c r="AV607" s="55"/>
      <c r="AW607" s="55"/>
      <c r="AX607" s="238" t="str">
        <f>IF(V607="","",EOMONTH(EDATE(Tabla1[[#This Row],[Fecha Finalización]],2),0))</f>
        <v/>
      </c>
      <c r="AY607" s="39"/>
      <c r="AZ607" s="239" t="str">
        <f>IF(V607="","",EOMONTH(EDATE(Tabla1[[#This Row],[Fecha Finalización]],3),0))</f>
        <v/>
      </c>
      <c r="BA607" s="39"/>
      <c r="BB607" s="39"/>
      <c r="BC607" s="229"/>
      <c r="BD607" s="227" t="str">
        <f>IF(F607="","",Tabla1[[#This Row],[sem 01]]&amp;Tabla1[[#This Row],[sem 02]]&amp;Tabla1[[#This Row],[sem 03]])</f>
        <v/>
      </c>
      <c r="BE607" s="228" t="str">
        <f>IF(TRIM(F607)="","",$B$1&amp;"-"&amp;SUBSTITUTE(Tabla1[[#This Row],[Mes Inscrito]]," ","")&amp;"-"&amp;SUBSTITUTE(Tabla1[[#This Row],[Dia de clases Inscrito]]," ","")&amp;"-"&amp;SUBSTITUTE(Tabla1[[#This Row],[Horario Inscrito]]," ","")&amp;"-"&amp;Tabla1[[#This Row],[Fecha Inicio grupo]])</f>
        <v/>
      </c>
      <c r="BF607" s="241" t="str">
        <f>IF(F607="","",Tabla1[[#This Row],[Curso]])</f>
        <v/>
      </c>
      <c r="BG607" s="242" t="str">
        <f>+IF(TRIM(F607)="","",$B$1&amp;"-"&amp;TRIM(Tabla1[[#This Row],[Mes Inscrito]])&amp;"-"&amp;TRIM(Tabla1[[#This Row],[Dia de clases Inscrito]])&amp;"-"&amp;TRIM(Tabla1[[#This Row],[Horario Inscrito]])&amp;"-"&amp;TRIM(Tabla1[[#This Row],[Fecha Inicio grupo]])&amp;"-"&amp;TRIM(Tabla1[[#This Row],[Tipo Incrito]]))</f>
        <v/>
      </c>
      <c r="BH607" s="299" t="str">
        <f>IF(F607="","",OR(IFERROR(SEARCH("CG",Tabla1[[#This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7" s="300" t="str">
        <f>IF(F607&lt;&gt;"",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7" s="300" t="str">
        <f>IF(F607&lt;&gt;"",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7" s="300" t="str">
        <f>IF(Tabla1[[#This Row],[Fecha Inicio grupo]]="","",IFERROR(VLOOKUP(Tabla1[[#This Row],[Mes de Alta como miembro]],Parámetros!$AM$2:$AN$16,2,0),"01/01/1900"))</f>
        <v/>
      </c>
    </row>
    <row r="608" spans="1:63" ht="14.45">
      <c r="A608" s="68">
        <v>601</v>
      </c>
      <c r="B608" s="29"/>
      <c r="C608" s="34"/>
      <c r="D608" s="42"/>
      <c r="E608" s="64"/>
      <c r="F608" s="45"/>
      <c r="G608" s="45"/>
      <c r="H608" s="158"/>
      <c r="I608" s="42"/>
      <c r="J608" s="28"/>
      <c r="K608" s="69"/>
      <c r="L608" s="68"/>
      <c r="M608" s="46"/>
      <c r="N608" s="232" t="str">
        <f ca="1">IF(Tabla1[[#This Row],[Fecha de nac]]="","",IF(Tabla1[[#This Row],[Fecha Finalización]] &gt;=TODAY(), DATEDIF(Tabla1[[#This Row],[Fecha de nac]],TODAY(),"y"), ROUNDDOWN((Tabla1[[#This Row],[Fecha Finalización]] -Tabla1[[#This Row],[Fecha de nac]])/365,0)))</f>
        <v/>
      </c>
      <c r="O608" s="163"/>
      <c r="P608" s="34"/>
      <c r="Q608" s="67"/>
      <c r="R608" s="67"/>
      <c r="S608" s="67"/>
      <c r="T608" s="67"/>
      <c r="U608" s="234" t="str">
        <f>IF(F608="","",Tabla1[[#This Row],[Fecha Inicio grupo]]+3*7-7)</f>
        <v/>
      </c>
      <c r="V608" s="235" t="str">
        <f>IF(F608="","",EDATE(Tabla1[[#This Row],[Fecha Inicio grupo]],3))</f>
        <v/>
      </c>
      <c r="W608" s="29"/>
      <c r="X608" s="29"/>
      <c r="Y608" s="72"/>
      <c r="Z608" s="72"/>
      <c r="AA608" s="72"/>
      <c r="AB608" s="72"/>
      <c r="AC608" s="72"/>
      <c r="AD608" s="72"/>
      <c r="AE608" s="72"/>
      <c r="AF608" s="72"/>
      <c r="AG608" s="72"/>
      <c r="AH608" s="72"/>
      <c r="AI608" s="72"/>
      <c r="AJ608" s="72"/>
      <c r="AK608" s="72"/>
      <c r="AL608" s="72"/>
      <c r="AM608" s="72"/>
      <c r="AN608" s="72"/>
      <c r="AO608" s="139"/>
      <c r="AP608" s="236" t="str">
        <f>IF(F608="","",IFERROR(VLOOKUP(SUBSTITUTE(SUBSTITUTE(Tabla1[[#This Row],[Uso Sistemas]],"T","P"),"N","F"),Parámetros!$M$2:$N$17,2,0),"Completar hasta 3ra sem. para evaluar a Probacionista"))</f>
        <v/>
      </c>
      <c r="AQ608" s="39"/>
      <c r="AR608" s="39"/>
      <c r="AS608" s="39"/>
      <c r="AT608" s="28"/>
      <c r="AU608" s="55"/>
      <c r="AV608" s="55"/>
      <c r="AW608" s="55"/>
      <c r="AX608" s="238" t="str">
        <f>IF(V608="","",EOMONTH(EDATE(Tabla1[[#This Row],[Fecha Finalización]],2),0))</f>
        <v/>
      </c>
      <c r="AY608" s="39"/>
      <c r="AZ608" s="239" t="str">
        <f>IF(V608="","",EOMONTH(EDATE(Tabla1[[#This Row],[Fecha Finalización]],3),0))</f>
        <v/>
      </c>
      <c r="BA608" s="39"/>
      <c r="BB608" s="39"/>
      <c r="BC608" s="229"/>
      <c r="BD608" s="227" t="str">
        <f>IF(F608="","",Tabla1[[#This Row],[sem 01]]&amp;Tabla1[[#This Row],[sem 02]]&amp;Tabla1[[#This Row],[sem 03]])</f>
        <v/>
      </c>
      <c r="BE608" s="228" t="str">
        <f>IF(TRIM(F608)="","",$B$1&amp;"-"&amp;SUBSTITUTE(Tabla1[[#This Row],[Mes Inscrito]]," ","")&amp;"-"&amp;SUBSTITUTE(Tabla1[[#This Row],[Dia de clases Inscrito]]," ","")&amp;"-"&amp;SUBSTITUTE(Tabla1[[#This Row],[Horario Inscrito]]," ","")&amp;"-"&amp;Tabla1[[#This Row],[Fecha Inicio grupo]])</f>
        <v/>
      </c>
      <c r="BF608" s="241" t="str">
        <f>IF(F608="","",Tabla1[[#This Row],[Curso]])</f>
        <v/>
      </c>
      <c r="BG608" s="242" t="str">
        <f>+IF(TRIM(F608)="","",$B$1&amp;"-"&amp;TRIM(Tabla1[[#This Row],[Mes Inscrito]])&amp;"-"&amp;TRIM(Tabla1[[#This Row],[Dia de clases Inscrito]])&amp;"-"&amp;TRIM(Tabla1[[#This Row],[Horario Inscrito]])&amp;"-"&amp;TRIM(Tabla1[[#This Row],[Fecha Inicio grupo]])&amp;"-"&amp;TRIM(Tabla1[[#This Row],[Tipo Incrito]]))</f>
        <v/>
      </c>
      <c r="BH608" s="299" t="str">
        <f>IF(F608="","",OR(IFERROR(SEARCH("CG",Tabla1[[#This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8" s="300" t="str">
        <f>IF(F608&lt;&gt;"",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8" s="300" t="str">
        <f>IF(F608&lt;&gt;"",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8" s="300" t="str">
        <f>IF(Tabla1[[#This Row],[Fecha Inicio grupo]]="","",IFERROR(VLOOKUP(Tabla1[[#This Row],[Mes de Alta como miembro]],Parámetros!$AM$2:$AN$16,2,0),"01/01/1900"))</f>
        <v/>
      </c>
    </row>
    <row r="609" spans="1:63" ht="14.45">
      <c r="A609" s="68">
        <v>602</v>
      </c>
      <c r="B609" s="29"/>
      <c r="C609" s="34"/>
      <c r="D609" s="42"/>
      <c r="E609" s="64"/>
      <c r="F609" s="45"/>
      <c r="G609" s="45"/>
      <c r="H609" s="158"/>
      <c r="I609" s="42"/>
      <c r="J609" s="28"/>
      <c r="K609" s="69"/>
      <c r="L609" s="68"/>
      <c r="M609" s="46"/>
      <c r="N609" s="232" t="str">
        <f ca="1">IF(Tabla1[[#This Row],[Fecha de nac]]="","",IF(Tabla1[[#This Row],[Fecha Finalización]] &gt;=TODAY(), DATEDIF(Tabla1[[#This Row],[Fecha de nac]],TODAY(),"y"), ROUNDDOWN((Tabla1[[#This Row],[Fecha Finalización]] -Tabla1[[#This Row],[Fecha de nac]])/365,0)))</f>
        <v/>
      </c>
      <c r="O609" s="163"/>
      <c r="P609" s="34"/>
      <c r="Q609" s="67"/>
      <c r="R609" s="67"/>
      <c r="S609" s="67"/>
      <c r="T609" s="67"/>
      <c r="U609" s="234" t="str">
        <f>IF(F609="","",Tabla1[[#This Row],[Fecha Inicio grupo]]+3*7-7)</f>
        <v/>
      </c>
      <c r="V609" s="235" t="str">
        <f>IF(F609="","",EDATE(Tabla1[[#This Row],[Fecha Inicio grupo]],3))</f>
        <v/>
      </c>
      <c r="W609" s="29"/>
      <c r="X609" s="29"/>
      <c r="Y609" s="72"/>
      <c r="Z609" s="72"/>
      <c r="AA609" s="72"/>
      <c r="AB609" s="72"/>
      <c r="AC609" s="72"/>
      <c r="AD609" s="72"/>
      <c r="AE609" s="72"/>
      <c r="AF609" s="72"/>
      <c r="AG609" s="72"/>
      <c r="AH609" s="72"/>
      <c r="AI609" s="72"/>
      <c r="AJ609" s="72"/>
      <c r="AK609" s="72"/>
      <c r="AL609" s="72"/>
      <c r="AM609" s="72"/>
      <c r="AN609" s="72"/>
      <c r="AO609" s="139"/>
      <c r="AP609" s="236" t="str">
        <f>IF(F609="","",IFERROR(VLOOKUP(SUBSTITUTE(SUBSTITUTE(Tabla1[[#This Row],[Uso Sistemas]],"T","P"),"N","F"),Parámetros!$M$2:$N$17,2,0),"Completar hasta 3ra sem. para evaluar a Probacionista"))</f>
        <v/>
      </c>
      <c r="AQ609" s="39"/>
      <c r="AR609" s="39"/>
      <c r="AS609" s="39"/>
      <c r="AT609" s="28"/>
      <c r="AU609" s="55"/>
      <c r="AV609" s="55"/>
      <c r="AW609" s="55"/>
      <c r="AX609" s="238" t="str">
        <f>IF(V609="","",EOMONTH(EDATE(Tabla1[[#This Row],[Fecha Finalización]],2),0))</f>
        <v/>
      </c>
      <c r="AY609" s="39"/>
      <c r="AZ609" s="239" t="str">
        <f>IF(V609="","",EOMONTH(EDATE(Tabla1[[#This Row],[Fecha Finalización]],3),0))</f>
        <v/>
      </c>
      <c r="BA609" s="39"/>
      <c r="BB609" s="39"/>
      <c r="BC609" s="229"/>
      <c r="BD609" s="227" t="str">
        <f>IF(F609="","",Tabla1[[#This Row],[sem 01]]&amp;Tabla1[[#This Row],[sem 02]]&amp;Tabla1[[#This Row],[sem 03]])</f>
        <v/>
      </c>
      <c r="BE609" s="228" t="str">
        <f>IF(TRIM(F609)="","",$B$1&amp;"-"&amp;SUBSTITUTE(Tabla1[[#This Row],[Mes Inscrito]]," ","")&amp;"-"&amp;SUBSTITUTE(Tabla1[[#This Row],[Dia de clases Inscrito]]," ","")&amp;"-"&amp;SUBSTITUTE(Tabla1[[#This Row],[Horario Inscrito]]," ","")&amp;"-"&amp;Tabla1[[#This Row],[Fecha Inicio grupo]])</f>
        <v/>
      </c>
      <c r="BF609" s="241" t="str">
        <f>IF(F609="","",Tabla1[[#This Row],[Curso]])</f>
        <v/>
      </c>
      <c r="BG609" s="242" t="str">
        <f>+IF(TRIM(F609)="","",$B$1&amp;"-"&amp;TRIM(Tabla1[[#This Row],[Mes Inscrito]])&amp;"-"&amp;TRIM(Tabla1[[#This Row],[Dia de clases Inscrito]])&amp;"-"&amp;TRIM(Tabla1[[#This Row],[Horario Inscrito]])&amp;"-"&amp;TRIM(Tabla1[[#This Row],[Fecha Inicio grupo]])&amp;"-"&amp;TRIM(Tabla1[[#This Row],[Tipo Incrito]]))</f>
        <v/>
      </c>
      <c r="BH609" s="299" t="str">
        <f>IF(F609="","",OR(IFERROR(SEARCH("CG",Tabla1[[#This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9" s="300" t="str">
        <f>IF(F609&lt;&gt;"",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9" s="300" t="str">
        <f>IF(F609&lt;&gt;"",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9" s="300" t="str">
        <f>IF(Tabla1[[#This Row],[Fecha Inicio grupo]]="","",IFERROR(VLOOKUP(Tabla1[[#This Row],[Mes de Alta como miembro]],Parámetros!$AM$2:$AN$16,2,0),"01/01/1900"))</f>
        <v/>
      </c>
    </row>
    <row r="610" spans="1:63" ht="14.45">
      <c r="A610" s="68">
        <v>603</v>
      </c>
      <c r="B610" s="29"/>
      <c r="C610" s="34"/>
      <c r="D610" s="42"/>
      <c r="E610" s="64"/>
      <c r="F610" s="45"/>
      <c r="G610" s="45"/>
      <c r="H610" s="158"/>
      <c r="I610" s="42"/>
      <c r="J610" s="28"/>
      <c r="K610" s="69"/>
      <c r="L610" s="68"/>
      <c r="M610" s="46"/>
      <c r="N610" s="232" t="str">
        <f ca="1">IF(Tabla1[[#This Row],[Fecha de nac]]="","",IF(Tabla1[[#This Row],[Fecha Finalización]] &gt;=TODAY(), DATEDIF(Tabla1[[#This Row],[Fecha de nac]],TODAY(),"y"), ROUNDDOWN((Tabla1[[#This Row],[Fecha Finalización]] -Tabla1[[#This Row],[Fecha de nac]])/365,0)))</f>
        <v/>
      </c>
      <c r="O610" s="163"/>
      <c r="P610" s="34"/>
      <c r="Q610" s="67"/>
      <c r="R610" s="67"/>
      <c r="S610" s="67"/>
      <c r="T610" s="67"/>
      <c r="U610" s="234" t="str">
        <f>IF(F610="","",Tabla1[[#This Row],[Fecha Inicio grupo]]+3*7-7)</f>
        <v/>
      </c>
      <c r="V610" s="235" t="str">
        <f>IF(F610="","",EDATE(Tabla1[[#This Row],[Fecha Inicio grupo]],3))</f>
        <v/>
      </c>
      <c r="W610" s="29"/>
      <c r="X610" s="29"/>
      <c r="Y610" s="72"/>
      <c r="Z610" s="72"/>
      <c r="AA610" s="72"/>
      <c r="AB610" s="72"/>
      <c r="AC610" s="72"/>
      <c r="AD610" s="72"/>
      <c r="AE610" s="72"/>
      <c r="AF610" s="72"/>
      <c r="AG610" s="72"/>
      <c r="AH610" s="72"/>
      <c r="AI610" s="72"/>
      <c r="AJ610" s="72"/>
      <c r="AK610" s="72"/>
      <c r="AL610" s="72"/>
      <c r="AM610" s="72"/>
      <c r="AN610" s="72"/>
      <c r="AO610" s="139"/>
      <c r="AP610" s="236" t="str">
        <f>IF(F610="","",IFERROR(VLOOKUP(SUBSTITUTE(SUBSTITUTE(Tabla1[[#This Row],[Uso Sistemas]],"T","P"),"N","F"),Parámetros!$M$2:$N$17,2,0),"Completar hasta 3ra sem. para evaluar a Probacionista"))</f>
        <v/>
      </c>
      <c r="AQ610" s="39"/>
      <c r="AR610" s="39"/>
      <c r="AS610" s="39"/>
      <c r="AT610" s="28"/>
      <c r="AU610" s="55"/>
      <c r="AV610" s="55"/>
      <c r="AW610" s="55"/>
      <c r="AX610" s="238" t="str">
        <f>IF(V610="","",EOMONTH(EDATE(Tabla1[[#This Row],[Fecha Finalización]],2),0))</f>
        <v/>
      </c>
      <c r="AY610" s="39"/>
      <c r="AZ610" s="239" t="str">
        <f>IF(V610="","",EOMONTH(EDATE(Tabla1[[#This Row],[Fecha Finalización]],3),0))</f>
        <v/>
      </c>
      <c r="BA610" s="39"/>
      <c r="BB610" s="39"/>
      <c r="BC610" s="229"/>
      <c r="BD610" s="227" t="str">
        <f>IF(F610="","",Tabla1[[#This Row],[sem 01]]&amp;Tabla1[[#This Row],[sem 02]]&amp;Tabla1[[#This Row],[sem 03]])</f>
        <v/>
      </c>
      <c r="BE610" s="228" t="str">
        <f>IF(TRIM(F610)="","",$B$1&amp;"-"&amp;SUBSTITUTE(Tabla1[[#This Row],[Mes Inscrito]]," ","")&amp;"-"&amp;SUBSTITUTE(Tabla1[[#This Row],[Dia de clases Inscrito]]," ","")&amp;"-"&amp;SUBSTITUTE(Tabla1[[#This Row],[Horario Inscrito]]," ","")&amp;"-"&amp;Tabla1[[#This Row],[Fecha Inicio grupo]])</f>
        <v/>
      </c>
      <c r="BF610" s="241" t="str">
        <f>IF(F610="","",Tabla1[[#This Row],[Curso]])</f>
        <v/>
      </c>
      <c r="BG610" s="242" t="str">
        <f>+IF(TRIM(F610)="","",$B$1&amp;"-"&amp;TRIM(Tabla1[[#This Row],[Mes Inscrito]])&amp;"-"&amp;TRIM(Tabla1[[#This Row],[Dia de clases Inscrito]])&amp;"-"&amp;TRIM(Tabla1[[#This Row],[Horario Inscrito]])&amp;"-"&amp;TRIM(Tabla1[[#This Row],[Fecha Inicio grupo]])&amp;"-"&amp;TRIM(Tabla1[[#This Row],[Tipo Incrito]]))</f>
        <v/>
      </c>
      <c r="BH610" s="299" t="str">
        <f>IF(F610="","",OR(IFERROR(SEARCH("CG",Tabla1[[#This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0" s="300" t="str">
        <f>IF(F610&lt;&gt;"",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0" s="300" t="str">
        <f>IF(F610&lt;&gt;"",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0" s="300" t="str">
        <f>IF(Tabla1[[#This Row],[Fecha Inicio grupo]]="","",IFERROR(VLOOKUP(Tabla1[[#This Row],[Mes de Alta como miembro]],Parámetros!$AM$2:$AN$16,2,0),"01/01/1900"))</f>
        <v/>
      </c>
    </row>
    <row r="611" spans="1:63" ht="14.45">
      <c r="A611" s="68">
        <v>604</v>
      </c>
      <c r="B611" s="29"/>
      <c r="C611" s="34"/>
      <c r="D611" s="42"/>
      <c r="E611" s="64"/>
      <c r="F611" s="45"/>
      <c r="G611" s="45"/>
      <c r="H611" s="158"/>
      <c r="I611" s="42"/>
      <c r="J611" s="28"/>
      <c r="K611" s="69"/>
      <c r="L611" s="68"/>
      <c r="M611" s="46"/>
      <c r="N611" s="232" t="str">
        <f ca="1">IF(Tabla1[[#This Row],[Fecha de nac]]="","",IF(Tabla1[[#This Row],[Fecha Finalización]] &gt;=TODAY(), DATEDIF(Tabla1[[#This Row],[Fecha de nac]],TODAY(),"y"), ROUNDDOWN((Tabla1[[#This Row],[Fecha Finalización]] -Tabla1[[#This Row],[Fecha de nac]])/365,0)))</f>
        <v/>
      </c>
      <c r="O611" s="163"/>
      <c r="P611" s="34"/>
      <c r="Q611" s="67"/>
      <c r="R611" s="67"/>
      <c r="S611" s="67"/>
      <c r="T611" s="67"/>
      <c r="U611" s="234" t="str">
        <f>IF(F611="","",Tabla1[[#This Row],[Fecha Inicio grupo]]+3*7-7)</f>
        <v/>
      </c>
      <c r="V611" s="235" t="str">
        <f>IF(F611="","",EDATE(Tabla1[[#This Row],[Fecha Inicio grupo]],3))</f>
        <v/>
      </c>
      <c r="W611" s="29"/>
      <c r="X611" s="29"/>
      <c r="Y611" s="72"/>
      <c r="Z611" s="72"/>
      <c r="AA611" s="72"/>
      <c r="AB611" s="72"/>
      <c r="AC611" s="72"/>
      <c r="AD611" s="72"/>
      <c r="AE611" s="72"/>
      <c r="AF611" s="72"/>
      <c r="AG611" s="72"/>
      <c r="AH611" s="72"/>
      <c r="AI611" s="72"/>
      <c r="AJ611" s="72"/>
      <c r="AK611" s="72"/>
      <c r="AL611" s="72"/>
      <c r="AM611" s="72"/>
      <c r="AN611" s="72"/>
      <c r="AO611" s="139"/>
      <c r="AP611" s="236" t="str">
        <f>IF(F611="","",IFERROR(VLOOKUP(SUBSTITUTE(SUBSTITUTE(Tabla1[[#This Row],[Uso Sistemas]],"T","P"),"N","F"),Parámetros!$M$2:$N$17,2,0),"Completar hasta 3ra sem. para evaluar a Probacionista"))</f>
        <v/>
      </c>
      <c r="AQ611" s="39"/>
      <c r="AR611" s="39"/>
      <c r="AS611" s="39"/>
      <c r="AT611" s="28"/>
      <c r="AU611" s="55"/>
      <c r="AV611" s="55"/>
      <c r="AW611" s="55"/>
      <c r="AX611" s="238" t="str">
        <f>IF(V611="","",EOMONTH(EDATE(Tabla1[[#This Row],[Fecha Finalización]],2),0))</f>
        <v/>
      </c>
      <c r="AY611" s="39"/>
      <c r="AZ611" s="239" t="str">
        <f>IF(V611="","",EOMONTH(EDATE(Tabla1[[#This Row],[Fecha Finalización]],3),0))</f>
        <v/>
      </c>
      <c r="BA611" s="39"/>
      <c r="BB611" s="39"/>
      <c r="BC611" s="229"/>
      <c r="BD611" s="227" t="str">
        <f>IF(F611="","",Tabla1[[#This Row],[sem 01]]&amp;Tabla1[[#This Row],[sem 02]]&amp;Tabla1[[#This Row],[sem 03]])</f>
        <v/>
      </c>
      <c r="BE611" s="228" t="str">
        <f>IF(TRIM(F611)="","",$B$1&amp;"-"&amp;SUBSTITUTE(Tabla1[[#This Row],[Mes Inscrito]]," ","")&amp;"-"&amp;SUBSTITUTE(Tabla1[[#This Row],[Dia de clases Inscrito]]," ","")&amp;"-"&amp;SUBSTITUTE(Tabla1[[#This Row],[Horario Inscrito]]," ","")&amp;"-"&amp;Tabla1[[#This Row],[Fecha Inicio grupo]])</f>
        <v/>
      </c>
      <c r="BF611" s="241" t="str">
        <f>IF(F611="","",Tabla1[[#This Row],[Curso]])</f>
        <v/>
      </c>
      <c r="BG611" s="242" t="str">
        <f>+IF(TRIM(F611)="","",$B$1&amp;"-"&amp;TRIM(Tabla1[[#This Row],[Mes Inscrito]])&amp;"-"&amp;TRIM(Tabla1[[#This Row],[Dia de clases Inscrito]])&amp;"-"&amp;TRIM(Tabla1[[#This Row],[Horario Inscrito]])&amp;"-"&amp;TRIM(Tabla1[[#This Row],[Fecha Inicio grupo]])&amp;"-"&amp;TRIM(Tabla1[[#This Row],[Tipo Incrito]]))</f>
        <v/>
      </c>
      <c r="BH611" s="299" t="str">
        <f>IF(F611="","",OR(IFERROR(SEARCH("CG",Tabla1[[#This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1" s="300" t="str">
        <f>IF(F611&lt;&gt;"",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1" s="300" t="str">
        <f>IF(F611&lt;&gt;"",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1" s="300" t="str">
        <f>IF(Tabla1[[#This Row],[Fecha Inicio grupo]]="","",IFERROR(VLOOKUP(Tabla1[[#This Row],[Mes de Alta como miembro]],Parámetros!$AM$2:$AN$16,2,0),"01/01/1900"))</f>
        <v/>
      </c>
    </row>
    <row r="612" spans="1:63" ht="14.45">
      <c r="A612" s="68">
        <v>605</v>
      </c>
      <c r="B612" s="29"/>
      <c r="C612" s="34"/>
      <c r="D612" s="42"/>
      <c r="E612" s="64"/>
      <c r="F612" s="45"/>
      <c r="G612" s="45"/>
      <c r="H612" s="158"/>
      <c r="I612" s="42"/>
      <c r="J612" s="28"/>
      <c r="K612" s="69"/>
      <c r="L612" s="68"/>
      <c r="M612" s="46"/>
      <c r="N612" s="232" t="str">
        <f ca="1">IF(Tabla1[[#This Row],[Fecha de nac]]="","",IF(Tabla1[[#This Row],[Fecha Finalización]] &gt;=TODAY(), DATEDIF(Tabla1[[#This Row],[Fecha de nac]],TODAY(),"y"), ROUNDDOWN((Tabla1[[#This Row],[Fecha Finalización]] -Tabla1[[#This Row],[Fecha de nac]])/365,0)))</f>
        <v/>
      </c>
      <c r="O612" s="163"/>
      <c r="P612" s="34"/>
      <c r="Q612" s="67"/>
      <c r="R612" s="67"/>
      <c r="S612" s="67"/>
      <c r="T612" s="67"/>
      <c r="U612" s="234" t="str">
        <f>IF(F612="","",Tabla1[[#This Row],[Fecha Inicio grupo]]+3*7-7)</f>
        <v/>
      </c>
      <c r="V612" s="235" t="str">
        <f>IF(F612="","",EDATE(Tabla1[[#This Row],[Fecha Inicio grupo]],3))</f>
        <v/>
      </c>
      <c r="W612" s="29"/>
      <c r="X612" s="29"/>
      <c r="Y612" s="72"/>
      <c r="Z612" s="72"/>
      <c r="AA612" s="72"/>
      <c r="AB612" s="72"/>
      <c r="AC612" s="72"/>
      <c r="AD612" s="72"/>
      <c r="AE612" s="72"/>
      <c r="AF612" s="72"/>
      <c r="AG612" s="72"/>
      <c r="AH612" s="72"/>
      <c r="AI612" s="72"/>
      <c r="AJ612" s="72"/>
      <c r="AK612" s="72"/>
      <c r="AL612" s="72"/>
      <c r="AM612" s="72"/>
      <c r="AN612" s="72"/>
      <c r="AO612" s="139"/>
      <c r="AP612" s="236" t="str">
        <f>IF(F612="","",IFERROR(VLOOKUP(SUBSTITUTE(SUBSTITUTE(Tabla1[[#This Row],[Uso Sistemas]],"T","P"),"N","F"),Parámetros!$M$2:$N$17,2,0),"Completar hasta 3ra sem. para evaluar a Probacionista"))</f>
        <v/>
      </c>
      <c r="AQ612" s="39"/>
      <c r="AR612" s="39"/>
      <c r="AS612" s="39"/>
      <c r="AT612" s="28"/>
      <c r="AU612" s="55"/>
      <c r="AV612" s="55"/>
      <c r="AW612" s="55"/>
      <c r="AX612" s="238" t="str">
        <f>IF(V612="","",EOMONTH(EDATE(Tabla1[[#This Row],[Fecha Finalización]],2),0))</f>
        <v/>
      </c>
      <c r="AY612" s="39"/>
      <c r="AZ612" s="239" t="str">
        <f>IF(V612="","",EOMONTH(EDATE(Tabla1[[#This Row],[Fecha Finalización]],3),0))</f>
        <v/>
      </c>
      <c r="BA612" s="39"/>
      <c r="BB612" s="39"/>
      <c r="BC612" s="229"/>
      <c r="BD612" s="227" t="str">
        <f>IF(F612="","",Tabla1[[#This Row],[sem 01]]&amp;Tabla1[[#This Row],[sem 02]]&amp;Tabla1[[#This Row],[sem 03]])</f>
        <v/>
      </c>
      <c r="BE612" s="228" t="str">
        <f>IF(TRIM(F612)="","",$B$1&amp;"-"&amp;SUBSTITUTE(Tabla1[[#This Row],[Mes Inscrito]]," ","")&amp;"-"&amp;SUBSTITUTE(Tabla1[[#This Row],[Dia de clases Inscrito]]," ","")&amp;"-"&amp;SUBSTITUTE(Tabla1[[#This Row],[Horario Inscrito]]," ","")&amp;"-"&amp;Tabla1[[#This Row],[Fecha Inicio grupo]])</f>
        <v/>
      </c>
      <c r="BF612" s="241" t="str">
        <f>IF(F612="","",Tabla1[[#This Row],[Curso]])</f>
        <v/>
      </c>
      <c r="BG612" s="242" t="str">
        <f>+IF(TRIM(F612)="","",$B$1&amp;"-"&amp;TRIM(Tabla1[[#This Row],[Mes Inscrito]])&amp;"-"&amp;TRIM(Tabla1[[#This Row],[Dia de clases Inscrito]])&amp;"-"&amp;TRIM(Tabla1[[#This Row],[Horario Inscrito]])&amp;"-"&amp;TRIM(Tabla1[[#This Row],[Fecha Inicio grupo]])&amp;"-"&amp;TRIM(Tabla1[[#This Row],[Tipo Incrito]]))</f>
        <v/>
      </c>
      <c r="BH612" s="299" t="str">
        <f>IF(F612="","",OR(IFERROR(SEARCH("CG",Tabla1[[#This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2" s="300" t="str">
        <f>IF(F612&lt;&gt;"",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2" s="300" t="str">
        <f>IF(F612&lt;&gt;"",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2" s="300" t="str">
        <f>IF(Tabla1[[#This Row],[Fecha Inicio grupo]]="","",IFERROR(VLOOKUP(Tabla1[[#This Row],[Mes de Alta como miembro]],Parámetros!$AM$2:$AN$16,2,0),"01/01/1900"))</f>
        <v/>
      </c>
    </row>
    <row r="613" spans="1:63" ht="14.45">
      <c r="A613" s="68">
        <v>606</v>
      </c>
      <c r="B613" s="29"/>
      <c r="C613" s="34"/>
      <c r="D613" s="42"/>
      <c r="E613" s="64"/>
      <c r="F613" s="45"/>
      <c r="G613" s="45"/>
      <c r="H613" s="158"/>
      <c r="I613" s="42"/>
      <c r="J613" s="28"/>
      <c r="K613" s="69"/>
      <c r="L613" s="68"/>
      <c r="M613" s="46"/>
      <c r="N613" s="232" t="str">
        <f ca="1">IF(Tabla1[[#This Row],[Fecha de nac]]="","",IF(Tabla1[[#This Row],[Fecha Finalización]] &gt;=TODAY(), DATEDIF(Tabla1[[#This Row],[Fecha de nac]],TODAY(),"y"), ROUNDDOWN((Tabla1[[#This Row],[Fecha Finalización]] -Tabla1[[#This Row],[Fecha de nac]])/365,0)))</f>
        <v/>
      </c>
      <c r="O613" s="163"/>
      <c r="P613" s="34"/>
      <c r="Q613" s="67"/>
      <c r="R613" s="67"/>
      <c r="S613" s="67"/>
      <c r="T613" s="67"/>
      <c r="U613" s="234" t="str">
        <f>IF(F613="","",Tabla1[[#This Row],[Fecha Inicio grupo]]+3*7-7)</f>
        <v/>
      </c>
      <c r="V613" s="235" t="str">
        <f>IF(F613="","",EDATE(Tabla1[[#This Row],[Fecha Inicio grupo]],3))</f>
        <v/>
      </c>
      <c r="W613" s="29"/>
      <c r="X613" s="29"/>
      <c r="Y613" s="72"/>
      <c r="Z613" s="72"/>
      <c r="AA613" s="72"/>
      <c r="AB613" s="72"/>
      <c r="AC613" s="72"/>
      <c r="AD613" s="72"/>
      <c r="AE613" s="72"/>
      <c r="AF613" s="72"/>
      <c r="AG613" s="72"/>
      <c r="AH613" s="72"/>
      <c r="AI613" s="72"/>
      <c r="AJ613" s="72"/>
      <c r="AK613" s="72"/>
      <c r="AL613" s="72"/>
      <c r="AM613" s="72"/>
      <c r="AN613" s="72"/>
      <c r="AO613" s="139"/>
      <c r="AP613" s="236" t="str">
        <f>IF(F613="","",IFERROR(VLOOKUP(SUBSTITUTE(SUBSTITUTE(Tabla1[[#This Row],[Uso Sistemas]],"T","P"),"N","F"),Parámetros!$M$2:$N$17,2,0),"Completar hasta 3ra sem. para evaluar a Probacionista"))</f>
        <v/>
      </c>
      <c r="AQ613" s="39"/>
      <c r="AR613" s="39"/>
      <c r="AS613" s="39"/>
      <c r="AT613" s="28"/>
      <c r="AU613" s="55"/>
      <c r="AV613" s="55"/>
      <c r="AW613" s="55"/>
      <c r="AX613" s="238" t="str">
        <f>IF(V613="","",EOMONTH(EDATE(Tabla1[[#This Row],[Fecha Finalización]],2),0))</f>
        <v/>
      </c>
      <c r="AY613" s="39"/>
      <c r="AZ613" s="239" t="str">
        <f>IF(V613="","",EOMONTH(EDATE(Tabla1[[#This Row],[Fecha Finalización]],3),0))</f>
        <v/>
      </c>
      <c r="BA613" s="39"/>
      <c r="BB613" s="39"/>
      <c r="BC613" s="229"/>
      <c r="BD613" s="227" t="str">
        <f>IF(F613="","",Tabla1[[#This Row],[sem 01]]&amp;Tabla1[[#This Row],[sem 02]]&amp;Tabla1[[#This Row],[sem 03]])</f>
        <v/>
      </c>
      <c r="BE613" s="228" t="str">
        <f>IF(TRIM(F613)="","",$B$1&amp;"-"&amp;SUBSTITUTE(Tabla1[[#This Row],[Mes Inscrito]]," ","")&amp;"-"&amp;SUBSTITUTE(Tabla1[[#This Row],[Dia de clases Inscrito]]," ","")&amp;"-"&amp;SUBSTITUTE(Tabla1[[#This Row],[Horario Inscrito]]," ","")&amp;"-"&amp;Tabla1[[#This Row],[Fecha Inicio grupo]])</f>
        <v/>
      </c>
      <c r="BF613" s="241" t="str">
        <f>IF(F613="","",Tabla1[[#This Row],[Curso]])</f>
        <v/>
      </c>
      <c r="BG613" s="242" t="str">
        <f>+IF(TRIM(F613)="","",$B$1&amp;"-"&amp;TRIM(Tabla1[[#This Row],[Mes Inscrito]])&amp;"-"&amp;TRIM(Tabla1[[#This Row],[Dia de clases Inscrito]])&amp;"-"&amp;TRIM(Tabla1[[#This Row],[Horario Inscrito]])&amp;"-"&amp;TRIM(Tabla1[[#This Row],[Fecha Inicio grupo]])&amp;"-"&amp;TRIM(Tabla1[[#This Row],[Tipo Incrito]]))</f>
        <v/>
      </c>
      <c r="BH613" s="299" t="str">
        <f>IF(F613="","",OR(IFERROR(SEARCH("CG",Tabla1[[#This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3" s="300" t="str">
        <f>IF(F613&lt;&gt;"",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3" s="300" t="str">
        <f>IF(F613&lt;&gt;"",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3" s="300" t="str">
        <f>IF(Tabla1[[#This Row],[Fecha Inicio grupo]]="","",IFERROR(VLOOKUP(Tabla1[[#This Row],[Mes de Alta como miembro]],Parámetros!$AM$2:$AN$16,2,0),"01/01/1900"))</f>
        <v/>
      </c>
    </row>
    <row r="614" spans="1:63" ht="14.45">
      <c r="A614" s="68">
        <v>607</v>
      </c>
      <c r="B614" s="29"/>
      <c r="C614" s="34"/>
      <c r="D614" s="42"/>
      <c r="E614" s="64"/>
      <c r="F614" s="45"/>
      <c r="G614" s="45"/>
      <c r="H614" s="158"/>
      <c r="I614" s="42"/>
      <c r="J614" s="28"/>
      <c r="K614" s="69"/>
      <c r="L614" s="68"/>
      <c r="M614" s="46"/>
      <c r="N614" s="232" t="str">
        <f ca="1">IF(Tabla1[[#This Row],[Fecha de nac]]="","",IF(Tabla1[[#This Row],[Fecha Finalización]] &gt;=TODAY(), DATEDIF(Tabla1[[#This Row],[Fecha de nac]],TODAY(),"y"), ROUNDDOWN((Tabla1[[#This Row],[Fecha Finalización]] -Tabla1[[#This Row],[Fecha de nac]])/365,0)))</f>
        <v/>
      </c>
      <c r="O614" s="163"/>
      <c r="P614" s="34"/>
      <c r="Q614" s="67"/>
      <c r="R614" s="67"/>
      <c r="S614" s="67"/>
      <c r="T614" s="67"/>
      <c r="U614" s="234" t="str">
        <f>IF(F614="","",Tabla1[[#This Row],[Fecha Inicio grupo]]+3*7-7)</f>
        <v/>
      </c>
      <c r="V614" s="235" t="str">
        <f>IF(F614="","",EDATE(Tabla1[[#This Row],[Fecha Inicio grupo]],3))</f>
        <v/>
      </c>
      <c r="W614" s="29"/>
      <c r="X614" s="29"/>
      <c r="Y614" s="72"/>
      <c r="Z614" s="72"/>
      <c r="AA614" s="72"/>
      <c r="AB614" s="72"/>
      <c r="AC614" s="72"/>
      <c r="AD614" s="72"/>
      <c r="AE614" s="72"/>
      <c r="AF614" s="72"/>
      <c r="AG614" s="72"/>
      <c r="AH614" s="72"/>
      <c r="AI614" s="72"/>
      <c r="AJ614" s="72"/>
      <c r="AK614" s="72"/>
      <c r="AL614" s="72"/>
      <c r="AM614" s="72"/>
      <c r="AN614" s="72"/>
      <c r="AO614" s="139"/>
      <c r="AP614" s="236" t="str">
        <f>IF(F614="","",IFERROR(VLOOKUP(SUBSTITUTE(SUBSTITUTE(Tabla1[[#This Row],[Uso Sistemas]],"T","P"),"N","F"),Parámetros!$M$2:$N$17,2,0),"Completar hasta 3ra sem. para evaluar a Probacionista"))</f>
        <v/>
      </c>
      <c r="AQ614" s="39"/>
      <c r="AR614" s="39"/>
      <c r="AS614" s="39"/>
      <c r="AT614" s="28"/>
      <c r="AU614" s="55"/>
      <c r="AV614" s="55"/>
      <c r="AW614" s="55"/>
      <c r="AX614" s="238" t="str">
        <f>IF(V614="","",EOMONTH(EDATE(Tabla1[[#This Row],[Fecha Finalización]],2),0))</f>
        <v/>
      </c>
      <c r="AY614" s="39"/>
      <c r="AZ614" s="239" t="str">
        <f>IF(V614="","",EOMONTH(EDATE(Tabla1[[#This Row],[Fecha Finalización]],3),0))</f>
        <v/>
      </c>
      <c r="BA614" s="39"/>
      <c r="BB614" s="39"/>
      <c r="BC614" s="229"/>
      <c r="BD614" s="227" t="str">
        <f>IF(F614="","",Tabla1[[#This Row],[sem 01]]&amp;Tabla1[[#This Row],[sem 02]]&amp;Tabla1[[#This Row],[sem 03]])</f>
        <v/>
      </c>
      <c r="BE614" s="228" t="str">
        <f>IF(TRIM(F614)="","",$B$1&amp;"-"&amp;SUBSTITUTE(Tabla1[[#This Row],[Mes Inscrito]]," ","")&amp;"-"&amp;SUBSTITUTE(Tabla1[[#This Row],[Dia de clases Inscrito]]," ","")&amp;"-"&amp;SUBSTITUTE(Tabla1[[#This Row],[Horario Inscrito]]," ","")&amp;"-"&amp;Tabla1[[#This Row],[Fecha Inicio grupo]])</f>
        <v/>
      </c>
      <c r="BF614" s="241" t="str">
        <f>IF(F614="","",Tabla1[[#This Row],[Curso]])</f>
        <v/>
      </c>
      <c r="BG614" s="242" t="str">
        <f>+IF(TRIM(F614)="","",$B$1&amp;"-"&amp;TRIM(Tabla1[[#This Row],[Mes Inscrito]])&amp;"-"&amp;TRIM(Tabla1[[#This Row],[Dia de clases Inscrito]])&amp;"-"&amp;TRIM(Tabla1[[#This Row],[Horario Inscrito]])&amp;"-"&amp;TRIM(Tabla1[[#This Row],[Fecha Inicio grupo]])&amp;"-"&amp;TRIM(Tabla1[[#This Row],[Tipo Incrito]]))</f>
        <v/>
      </c>
      <c r="BH614" s="299" t="str">
        <f>IF(F614="","",OR(IFERROR(SEARCH("CG",Tabla1[[#This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4" s="300" t="str">
        <f>IF(F614&lt;&gt;"",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4" s="300" t="str">
        <f>IF(F614&lt;&gt;"",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4" s="300" t="str">
        <f>IF(Tabla1[[#This Row],[Fecha Inicio grupo]]="","",IFERROR(VLOOKUP(Tabla1[[#This Row],[Mes de Alta como miembro]],Parámetros!$AM$2:$AN$16,2,0),"01/01/1900"))</f>
        <v/>
      </c>
    </row>
    <row r="615" spans="1:63" ht="14.45">
      <c r="A615" s="68">
        <v>608</v>
      </c>
      <c r="B615" s="29"/>
      <c r="C615" s="34"/>
      <c r="D615" s="42"/>
      <c r="E615" s="64"/>
      <c r="F615" s="45"/>
      <c r="G615" s="45"/>
      <c r="H615" s="158"/>
      <c r="I615" s="42"/>
      <c r="J615" s="28"/>
      <c r="K615" s="69"/>
      <c r="L615" s="68"/>
      <c r="M615" s="46"/>
      <c r="N615" s="232" t="str">
        <f ca="1">IF(Tabla1[[#This Row],[Fecha de nac]]="","",IF(Tabla1[[#This Row],[Fecha Finalización]] &gt;=TODAY(), DATEDIF(Tabla1[[#This Row],[Fecha de nac]],TODAY(),"y"), ROUNDDOWN((Tabla1[[#This Row],[Fecha Finalización]] -Tabla1[[#This Row],[Fecha de nac]])/365,0)))</f>
        <v/>
      </c>
      <c r="O615" s="163"/>
      <c r="P615" s="34"/>
      <c r="Q615" s="67"/>
      <c r="R615" s="67"/>
      <c r="S615" s="67"/>
      <c r="T615" s="67"/>
      <c r="U615" s="234" t="str">
        <f>IF(F615="","",Tabla1[[#This Row],[Fecha Inicio grupo]]+3*7-7)</f>
        <v/>
      </c>
      <c r="V615" s="235" t="str">
        <f>IF(F615="","",EDATE(Tabla1[[#This Row],[Fecha Inicio grupo]],3))</f>
        <v/>
      </c>
      <c r="W615" s="29"/>
      <c r="X615" s="29"/>
      <c r="Y615" s="72"/>
      <c r="Z615" s="72"/>
      <c r="AA615" s="72"/>
      <c r="AB615" s="72"/>
      <c r="AC615" s="72"/>
      <c r="AD615" s="72"/>
      <c r="AE615" s="72"/>
      <c r="AF615" s="72"/>
      <c r="AG615" s="72"/>
      <c r="AH615" s="72"/>
      <c r="AI615" s="72"/>
      <c r="AJ615" s="72"/>
      <c r="AK615" s="72"/>
      <c r="AL615" s="72"/>
      <c r="AM615" s="72"/>
      <c r="AN615" s="72"/>
      <c r="AO615" s="139"/>
      <c r="AP615" s="236" t="str">
        <f>IF(F615="","",IFERROR(VLOOKUP(SUBSTITUTE(SUBSTITUTE(Tabla1[[#This Row],[Uso Sistemas]],"T","P"),"N","F"),Parámetros!$M$2:$N$17,2,0),"Completar hasta 3ra sem. para evaluar a Probacionista"))</f>
        <v/>
      </c>
      <c r="AQ615" s="39"/>
      <c r="AR615" s="39"/>
      <c r="AS615" s="39"/>
      <c r="AT615" s="28"/>
      <c r="AU615" s="55"/>
      <c r="AV615" s="55"/>
      <c r="AW615" s="55"/>
      <c r="AX615" s="238" t="str">
        <f>IF(V615="","",EOMONTH(EDATE(Tabla1[[#This Row],[Fecha Finalización]],2),0))</f>
        <v/>
      </c>
      <c r="AY615" s="39"/>
      <c r="AZ615" s="239" t="str">
        <f>IF(V615="","",EOMONTH(EDATE(Tabla1[[#This Row],[Fecha Finalización]],3),0))</f>
        <v/>
      </c>
      <c r="BA615" s="39"/>
      <c r="BB615" s="39"/>
      <c r="BC615" s="229"/>
      <c r="BD615" s="227" t="str">
        <f>IF(F615="","",Tabla1[[#This Row],[sem 01]]&amp;Tabla1[[#This Row],[sem 02]]&amp;Tabla1[[#This Row],[sem 03]])</f>
        <v/>
      </c>
      <c r="BE615" s="228" t="str">
        <f>IF(TRIM(F615)="","",$B$1&amp;"-"&amp;SUBSTITUTE(Tabla1[[#This Row],[Mes Inscrito]]," ","")&amp;"-"&amp;SUBSTITUTE(Tabla1[[#This Row],[Dia de clases Inscrito]]," ","")&amp;"-"&amp;SUBSTITUTE(Tabla1[[#This Row],[Horario Inscrito]]," ","")&amp;"-"&amp;Tabla1[[#This Row],[Fecha Inicio grupo]])</f>
        <v/>
      </c>
      <c r="BF615" s="241" t="str">
        <f>IF(F615="","",Tabla1[[#This Row],[Curso]])</f>
        <v/>
      </c>
      <c r="BG615" s="242" t="str">
        <f>+IF(TRIM(F615)="","",$B$1&amp;"-"&amp;TRIM(Tabla1[[#This Row],[Mes Inscrito]])&amp;"-"&amp;TRIM(Tabla1[[#This Row],[Dia de clases Inscrito]])&amp;"-"&amp;TRIM(Tabla1[[#This Row],[Horario Inscrito]])&amp;"-"&amp;TRIM(Tabla1[[#This Row],[Fecha Inicio grupo]])&amp;"-"&amp;TRIM(Tabla1[[#This Row],[Tipo Incrito]]))</f>
        <v/>
      </c>
      <c r="BH615" s="299" t="str">
        <f>IF(F615="","",OR(IFERROR(SEARCH("CG",Tabla1[[#This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5" s="300" t="str">
        <f>IF(F615&lt;&gt;"",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5" s="300" t="str">
        <f>IF(F615&lt;&gt;"",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5" s="300" t="str">
        <f>IF(Tabla1[[#This Row],[Fecha Inicio grupo]]="","",IFERROR(VLOOKUP(Tabla1[[#This Row],[Mes de Alta como miembro]],Parámetros!$AM$2:$AN$16,2,0),"01/01/1900"))</f>
        <v/>
      </c>
    </row>
    <row r="616" spans="1:63" ht="14.45">
      <c r="A616" s="68">
        <v>609</v>
      </c>
      <c r="B616" s="29"/>
      <c r="C616" s="34"/>
      <c r="D616" s="42"/>
      <c r="E616" s="64"/>
      <c r="F616" s="45"/>
      <c r="G616" s="45"/>
      <c r="H616" s="158"/>
      <c r="I616" s="42"/>
      <c r="J616" s="28"/>
      <c r="K616" s="69"/>
      <c r="L616" s="68"/>
      <c r="M616" s="46"/>
      <c r="N616" s="232" t="str">
        <f ca="1">IF(Tabla1[[#This Row],[Fecha de nac]]="","",IF(Tabla1[[#This Row],[Fecha Finalización]] &gt;=TODAY(), DATEDIF(Tabla1[[#This Row],[Fecha de nac]],TODAY(),"y"), ROUNDDOWN((Tabla1[[#This Row],[Fecha Finalización]] -Tabla1[[#This Row],[Fecha de nac]])/365,0)))</f>
        <v/>
      </c>
      <c r="O616" s="163"/>
      <c r="P616" s="34"/>
      <c r="Q616" s="67"/>
      <c r="R616" s="67"/>
      <c r="S616" s="67"/>
      <c r="T616" s="67"/>
      <c r="U616" s="234" t="str">
        <f>IF(F616="","",Tabla1[[#This Row],[Fecha Inicio grupo]]+3*7-7)</f>
        <v/>
      </c>
      <c r="V616" s="235" t="str">
        <f>IF(F616="","",EDATE(Tabla1[[#This Row],[Fecha Inicio grupo]],3))</f>
        <v/>
      </c>
      <c r="W616" s="29"/>
      <c r="X616" s="29"/>
      <c r="Y616" s="72"/>
      <c r="Z616" s="72"/>
      <c r="AA616" s="72"/>
      <c r="AB616" s="72"/>
      <c r="AC616" s="72"/>
      <c r="AD616" s="72"/>
      <c r="AE616" s="72"/>
      <c r="AF616" s="72"/>
      <c r="AG616" s="72"/>
      <c r="AH616" s="72"/>
      <c r="AI616" s="72"/>
      <c r="AJ616" s="72"/>
      <c r="AK616" s="72"/>
      <c r="AL616" s="72"/>
      <c r="AM616" s="72"/>
      <c r="AN616" s="72"/>
      <c r="AO616" s="139"/>
      <c r="AP616" s="236" t="str">
        <f>IF(F616="","",IFERROR(VLOOKUP(SUBSTITUTE(SUBSTITUTE(Tabla1[[#This Row],[Uso Sistemas]],"T","P"),"N","F"),Parámetros!$M$2:$N$17,2,0),"Completar hasta 3ra sem. para evaluar a Probacionista"))</f>
        <v/>
      </c>
      <c r="AQ616" s="39"/>
      <c r="AR616" s="39"/>
      <c r="AS616" s="39"/>
      <c r="AT616" s="28"/>
      <c r="AU616" s="55"/>
      <c r="AV616" s="55"/>
      <c r="AW616" s="55"/>
      <c r="AX616" s="238" t="str">
        <f>IF(V616="","",EOMONTH(EDATE(Tabla1[[#This Row],[Fecha Finalización]],2),0))</f>
        <v/>
      </c>
      <c r="AY616" s="39"/>
      <c r="AZ616" s="239" t="str">
        <f>IF(V616="","",EOMONTH(EDATE(Tabla1[[#This Row],[Fecha Finalización]],3),0))</f>
        <v/>
      </c>
      <c r="BA616" s="39"/>
      <c r="BB616" s="39"/>
      <c r="BC616" s="229"/>
      <c r="BD616" s="227" t="str">
        <f>IF(F616="","",Tabla1[[#This Row],[sem 01]]&amp;Tabla1[[#This Row],[sem 02]]&amp;Tabla1[[#This Row],[sem 03]])</f>
        <v/>
      </c>
      <c r="BE616" s="228" t="str">
        <f>IF(TRIM(F616)="","",$B$1&amp;"-"&amp;SUBSTITUTE(Tabla1[[#This Row],[Mes Inscrito]]," ","")&amp;"-"&amp;SUBSTITUTE(Tabla1[[#This Row],[Dia de clases Inscrito]]," ","")&amp;"-"&amp;SUBSTITUTE(Tabla1[[#This Row],[Horario Inscrito]]," ","")&amp;"-"&amp;Tabla1[[#This Row],[Fecha Inicio grupo]])</f>
        <v/>
      </c>
      <c r="BF616" s="241" t="str">
        <f>IF(F616="","",Tabla1[[#This Row],[Curso]])</f>
        <v/>
      </c>
      <c r="BG616" s="242" t="str">
        <f>+IF(TRIM(F616)="","",$B$1&amp;"-"&amp;TRIM(Tabla1[[#This Row],[Mes Inscrito]])&amp;"-"&amp;TRIM(Tabla1[[#This Row],[Dia de clases Inscrito]])&amp;"-"&amp;TRIM(Tabla1[[#This Row],[Horario Inscrito]])&amp;"-"&amp;TRIM(Tabla1[[#This Row],[Fecha Inicio grupo]])&amp;"-"&amp;TRIM(Tabla1[[#This Row],[Tipo Incrito]]))</f>
        <v/>
      </c>
      <c r="BH616" s="299" t="str">
        <f>IF(F616="","",OR(IFERROR(SEARCH("CG",Tabla1[[#This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6" s="300" t="str">
        <f>IF(F616&lt;&gt;"",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6" s="300" t="str">
        <f>IF(F616&lt;&gt;"",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6" s="300" t="str">
        <f>IF(Tabla1[[#This Row],[Fecha Inicio grupo]]="","",IFERROR(VLOOKUP(Tabla1[[#This Row],[Mes de Alta como miembro]],Parámetros!$AM$2:$AN$16,2,0),"01/01/1900"))</f>
        <v/>
      </c>
    </row>
    <row r="617" spans="1:63" ht="14.45">
      <c r="A617" s="68">
        <v>610</v>
      </c>
      <c r="B617" s="29"/>
      <c r="C617" s="34"/>
      <c r="D617" s="42"/>
      <c r="E617" s="64"/>
      <c r="F617" s="45"/>
      <c r="G617" s="45"/>
      <c r="H617" s="158"/>
      <c r="I617" s="42"/>
      <c r="J617" s="28"/>
      <c r="K617" s="69"/>
      <c r="L617" s="68"/>
      <c r="M617" s="46"/>
      <c r="N617" s="232" t="str">
        <f ca="1">IF(Tabla1[[#This Row],[Fecha de nac]]="","",IF(Tabla1[[#This Row],[Fecha Finalización]] &gt;=TODAY(), DATEDIF(Tabla1[[#This Row],[Fecha de nac]],TODAY(),"y"), ROUNDDOWN((Tabla1[[#This Row],[Fecha Finalización]] -Tabla1[[#This Row],[Fecha de nac]])/365,0)))</f>
        <v/>
      </c>
      <c r="O617" s="163"/>
      <c r="P617" s="34"/>
      <c r="Q617" s="67"/>
      <c r="R617" s="67"/>
      <c r="S617" s="67"/>
      <c r="T617" s="67"/>
      <c r="U617" s="234" t="str">
        <f>IF(F617="","",Tabla1[[#This Row],[Fecha Inicio grupo]]+3*7-7)</f>
        <v/>
      </c>
      <c r="V617" s="235" t="str">
        <f>IF(F617="","",EDATE(Tabla1[[#This Row],[Fecha Inicio grupo]],3))</f>
        <v/>
      </c>
      <c r="W617" s="29"/>
      <c r="X617" s="29"/>
      <c r="Y617" s="72"/>
      <c r="Z617" s="72"/>
      <c r="AA617" s="72"/>
      <c r="AB617" s="72"/>
      <c r="AC617" s="72"/>
      <c r="AD617" s="72"/>
      <c r="AE617" s="72"/>
      <c r="AF617" s="72"/>
      <c r="AG617" s="72"/>
      <c r="AH617" s="72"/>
      <c r="AI617" s="72"/>
      <c r="AJ617" s="72"/>
      <c r="AK617" s="72"/>
      <c r="AL617" s="72"/>
      <c r="AM617" s="72"/>
      <c r="AN617" s="72"/>
      <c r="AO617" s="139"/>
      <c r="AP617" s="236" t="str">
        <f>IF(F617="","",IFERROR(VLOOKUP(SUBSTITUTE(SUBSTITUTE(Tabla1[[#This Row],[Uso Sistemas]],"T","P"),"N","F"),Parámetros!$M$2:$N$17,2,0),"Completar hasta 3ra sem. para evaluar a Probacionista"))</f>
        <v/>
      </c>
      <c r="AQ617" s="39"/>
      <c r="AR617" s="39"/>
      <c r="AS617" s="39"/>
      <c r="AT617" s="28"/>
      <c r="AU617" s="55"/>
      <c r="AV617" s="55"/>
      <c r="AW617" s="55"/>
      <c r="AX617" s="238" t="str">
        <f>IF(V617="","",EOMONTH(EDATE(Tabla1[[#This Row],[Fecha Finalización]],2),0))</f>
        <v/>
      </c>
      <c r="AY617" s="39"/>
      <c r="AZ617" s="239" t="str">
        <f>IF(V617="","",EOMONTH(EDATE(Tabla1[[#This Row],[Fecha Finalización]],3),0))</f>
        <v/>
      </c>
      <c r="BA617" s="39"/>
      <c r="BB617" s="39"/>
      <c r="BC617" s="229"/>
      <c r="BD617" s="227" t="str">
        <f>IF(F617="","",Tabla1[[#This Row],[sem 01]]&amp;Tabla1[[#This Row],[sem 02]]&amp;Tabla1[[#This Row],[sem 03]])</f>
        <v/>
      </c>
      <c r="BE617" s="228" t="str">
        <f>IF(TRIM(F617)="","",$B$1&amp;"-"&amp;SUBSTITUTE(Tabla1[[#This Row],[Mes Inscrito]]," ","")&amp;"-"&amp;SUBSTITUTE(Tabla1[[#This Row],[Dia de clases Inscrito]]," ","")&amp;"-"&amp;SUBSTITUTE(Tabla1[[#This Row],[Horario Inscrito]]," ","")&amp;"-"&amp;Tabla1[[#This Row],[Fecha Inicio grupo]])</f>
        <v/>
      </c>
      <c r="BF617" s="241" t="str">
        <f>IF(F617="","",Tabla1[[#This Row],[Curso]])</f>
        <v/>
      </c>
      <c r="BG617" s="242" t="str">
        <f>+IF(TRIM(F617)="","",$B$1&amp;"-"&amp;TRIM(Tabla1[[#This Row],[Mes Inscrito]])&amp;"-"&amp;TRIM(Tabla1[[#This Row],[Dia de clases Inscrito]])&amp;"-"&amp;TRIM(Tabla1[[#This Row],[Horario Inscrito]])&amp;"-"&amp;TRIM(Tabla1[[#This Row],[Fecha Inicio grupo]])&amp;"-"&amp;TRIM(Tabla1[[#This Row],[Tipo Incrito]]))</f>
        <v/>
      </c>
      <c r="BH617" s="299" t="str">
        <f>IF(F617="","",OR(IFERROR(SEARCH("CG",Tabla1[[#This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7" s="300" t="str">
        <f>IF(F617&lt;&gt;"",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7" s="300" t="str">
        <f>IF(F617&lt;&gt;"",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7" s="300" t="str">
        <f>IF(Tabla1[[#This Row],[Fecha Inicio grupo]]="","",IFERROR(VLOOKUP(Tabla1[[#This Row],[Mes de Alta como miembro]],Parámetros!$AM$2:$AN$16,2,0),"01/01/1900"))</f>
        <v/>
      </c>
    </row>
    <row r="618" spans="1:63" ht="14.45">
      <c r="A618" s="68">
        <v>611</v>
      </c>
      <c r="B618" s="29"/>
      <c r="C618" s="34"/>
      <c r="D618" s="42"/>
      <c r="E618" s="64"/>
      <c r="F618" s="45"/>
      <c r="G618" s="45"/>
      <c r="H618" s="158"/>
      <c r="I618" s="42"/>
      <c r="J618" s="28"/>
      <c r="K618" s="69"/>
      <c r="L618" s="68"/>
      <c r="M618" s="46"/>
      <c r="N618" s="232" t="str">
        <f ca="1">IF(Tabla1[[#This Row],[Fecha de nac]]="","",IF(Tabla1[[#This Row],[Fecha Finalización]] &gt;=TODAY(), DATEDIF(Tabla1[[#This Row],[Fecha de nac]],TODAY(),"y"), ROUNDDOWN((Tabla1[[#This Row],[Fecha Finalización]] -Tabla1[[#This Row],[Fecha de nac]])/365,0)))</f>
        <v/>
      </c>
      <c r="O618" s="163"/>
      <c r="P618" s="34"/>
      <c r="Q618" s="67"/>
      <c r="R618" s="67"/>
      <c r="S618" s="67"/>
      <c r="T618" s="67"/>
      <c r="U618" s="234" t="str">
        <f>IF(F618="","",Tabla1[[#This Row],[Fecha Inicio grupo]]+3*7-7)</f>
        <v/>
      </c>
      <c r="V618" s="235" t="str">
        <f>IF(F618="","",EDATE(Tabla1[[#This Row],[Fecha Inicio grupo]],3))</f>
        <v/>
      </c>
      <c r="W618" s="29"/>
      <c r="X618" s="29"/>
      <c r="Y618" s="72"/>
      <c r="Z618" s="72"/>
      <c r="AA618" s="72"/>
      <c r="AB618" s="72"/>
      <c r="AC618" s="72"/>
      <c r="AD618" s="72"/>
      <c r="AE618" s="72"/>
      <c r="AF618" s="72"/>
      <c r="AG618" s="72"/>
      <c r="AH618" s="72"/>
      <c r="AI618" s="72"/>
      <c r="AJ618" s="72"/>
      <c r="AK618" s="72"/>
      <c r="AL618" s="72"/>
      <c r="AM618" s="72"/>
      <c r="AN618" s="72"/>
      <c r="AO618" s="139"/>
      <c r="AP618" s="236" t="str">
        <f>IF(F618="","",IFERROR(VLOOKUP(SUBSTITUTE(SUBSTITUTE(Tabla1[[#This Row],[Uso Sistemas]],"T","P"),"N","F"),Parámetros!$M$2:$N$17,2,0),"Completar hasta 3ra sem. para evaluar a Probacionista"))</f>
        <v/>
      </c>
      <c r="AQ618" s="39"/>
      <c r="AR618" s="39"/>
      <c r="AS618" s="39"/>
      <c r="AT618" s="28"/>
      <c r="AU618" s="55"/>
      <c r="AV618" s="55"/>
      <c r="AW618" s="55"/>
      <c r="AX618" s="238" t="str">
        <f>IF(V618="","",EOMONTH(EDATE(Tabla1[[#This Row],[Fecha Finalización]],2),0))</f>
        <v/>
      </c>
      <c r="AY618" s="39"/>
      <c r="AZ618" s="239" t="str">
        <f>IF(V618="","",EOMONTH(EDATE(Tabla1[[#This Row],[Fecha Finalización]],3),0))</f>
        <v/>
      </c>
      <c r="BA618" s="39"/>
      <c r="BB618" s="39"/>
      <c r="BC618" s="229"/>
      <c r="BD618" s="227" t="str">
        <f>IF(F618="","",Tabla1[[#This Row],[sem 01]]&amp;Tabla1[[#This Row],[sem 02]]&amp;Tabla1[[#This Row],[sem 03]])</f>
        <v/>
      </c>
      <c r="BE618" s="228" t="str">
        <f>IF(TRIM(F618)="","",$B$1&amp;"-"&amp;SUBSTITUTE(Tabla1[[#This Row],[Mes Inscrito]]," ","")&amp;"-"&amp;SUBSTITUTE(Tabla1[[#This Row],[Dia de clases Inscrito]]," ","")&amp;"-"&amp;SUBSTITUTE(Tabla1[[#This Row],[Horario Inscrito]]," ","")&amp;"-"&amp;Tabla1[[#This Row],[Fecha Inicio grupo]])</f>
        <v/>
      </c>
      <c r="BF618" s="241" t="str">
        <f>IF(F618="","",Tabla1[[#This Row],[Curso]])</f>
        <v/>
      </c>
      <c r="BG618" s="242" t="str">
        <f>+IF(TRIM(F618)="","",$B$1&amp;"-"&amp;TRIM(Tabla1[[#This Row],[Mes Inscrito]])&amp;"-"&amp;TRIM(Tabla1[[#This Row],[Dia de clases Inscrito]])&amp;"-"&amp;TRIM(Tabla1[[#This Row],[Horario Inscrito]])&amp;"-"&amp;TRIM(Tabla1[[#This Row],[Fecha Inicio grupo]])&amp;"-"&amp;TRIM(Tabla1[[#This Row],[Tipo Incrito]]))</f>
        <v/>
      </c>
      <c r="BH618" s="299" t="str">
        <f>IF(F618="","",OR(IFERROR(SEARCH("CG",Tabla1[[#This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8" s="300" t="str">
        <f>IF(F618&lt;&gt;"",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8" s="300" t="str">
        <f>IF(F618&lt;&gt;"",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8" s="300" t="str">
        <f>IF(Tabla1[[#This Row],[Fecha Inicio grupo]]="","",IFERROR(VLOOKUP(Tabla1[[#This Row],[Mes de Alta como miembro]],Parámetros!$AM$2:$AN$16,2,0),"01/01/1900"))</f>
        <v/>
      </c>
    </row>
    <row r="619" spans="1:63" ht="14.45">
      <c r="A619" s="68">
        <v>612</v>
      </c>
      <c r="B619" s="29"/>
      <c r="C619" s="34"/>
      <c r="D619" s="42"/>
      <c r="E619" s="64"/>
      <c r="F619" s="45"/>
      <c r="G619" s="45"/>
      <c r="H619" s="158"/>
      <c r="I619" s="42"/>
      <c r="J619" s="28"/>
      <c r="K619" s="69"/>
      <c r="L619" s="68"/>
      <c r="M619" s="46"/>
      <c r="N619" s="232" t="str">
        <f ca="1">IF(Tabla1[[#This Row],[Fecha de nac]]="","",IF(Tabla1[[#This Row],[Fecha Finalización]] &gt;=TODAY(), DATEDIF(Tabla1[[#This Row],[Fecha de nac]],TODAY(),"y"), ROUNDDOWN((Tabla1[[#This Row],[Fecha Finalización]] -Tabla1[[#This Row],[Fecha de nac]])/365,0)))</f>
        <v/>
      </c>
      <c r="O619" s="163"/>
      <c r="P619" s="34"/>
      <c r="Q619" s="67"/>
      <c r="R619" s="67"/>
      <c r="S619" s="67"/>
      <c r="T619" s="67"/>
      <c r="U619" s="234" t="str">
        <f>IF(F619="","",Tabla1[[#This Row],[Fecha Inicio grupo]]+3*7-7)</f>
        <v/>
      </c>
      <c r="V619" s="235" t="str">
        <f>IF(F619="","",EDATE(Tabla1[[#This Row],[Fecha Inicio grupo]],3))</f>
        <v/>
      </c>
      <c r="W619" s="29"/>
      <c r="X619" s="29"/>
      <c r="Y619" s="72"/>
      <c r="Z619" s="72"/>
      <c r="AA619" s="72"/>
      <c r="AB619" s="72"/>
      <c r="AC619" s="72"/>
      <c r="AD619" s="72"/>
      <c r="AE619" s="72"/>
      <c r="AF619" s="72"/>
      <c r="AG619" s="72"/>
      <c r="AH619" s="72"/>
      <c r="AI619" s="72"/>
      <c r="AJ619" s="72"/>
      <c r="AK619" s="72"/>
      <c r="AL619" s="72"/>
      <c r="AM619" s="72"/>
      <c r="AN619" s="72"/>
      <c r="AO619" s="139"/>
      <c r="AP619" s="236" t="str">
        <f>IF(F619="","",IFERROR(VLOOKUP(SUBSTITUTE(SUBSTITUTE(Tabla1[[#This Row],[Uso Sistemas]],"T","P"),"N","F"),Parámetros!$M$2:$N$17,2,0),"Completar hasta 3ra sem. para evaluar a Probacionista"))</f>
        <v/>
      </c>
      <c r="AQ619" s="39"/>
      <c r="AR619" s="39"/>
      <c r="AS619" s="39"/>
      <c r="AT619" s="28"/>
      <c r="AU619" s="55"/>
      <c r="AV619" s="55"/>
      <c r="AW619" s="55"/>
      <c r="AX619" s="238" t="str">
        <f>IF(V619="","",EOMONTH(EDATE(Tabla1[[#This Row],[Fecha Finalización]],2),0))</f>
        <v/>
      </c>
      <c r="AY619" s="39"/>
      <c r="AZ619" s="239" t="str">
        <f>IF(V619="","",EOMONTH(EDATE(Tabla1[[#This Row],[Fecha Finalización]],3),0))</f>
        <v/>
      </c>
      <c r="BA619" s="39"/>
      <c r="BB619" s="39"/>
      <c r="BC619" s="229"/>
      <c r="BD619" s="227" t="str">
        <f>IF(F619="","",Tabla1[[#This Row],[sem 01]]&amp;Tabla1[[#This Row],[sem 02]]&amp;Tabla1[[#This Row],[sem 03]])</f>
        <v/>
      </c>
      <c r="BE619" s="228" t="str">
        <f>IF(TRIM(F619)="","",$B$1&amp;"-"&amp;SUBSTITUTE(Tabla1[[#This Row],[Mes Inscrito]]," ","")&amp;"-"&amp;SUBSTITUTE(Tabla1[[#This Row],[Dia de clases Inscrito]]," ","")&amp;"-"&amp;SUBSTITUTE(Tabla1[[#This Row],[Horario Inscrito]]," ","")&amp;"-"&amp;Tabla1[[#This Row],[Fecha Inicio grupo]])</f>
        <v/>
      </c>
      <c r="BF619" s="241" t="str">
        <f>IF(F619="","",Tabla1[[#This Row],[Curso]])</f>
        <v/>
      </c>
      <c r="BG619" s="242" t="str">
        <f>+IF(TRIM(F619)="","",$B$1&amp;"-"&amp;TRIM(Tabla1[[#This Row],[Mes Inscrito]])&amp;"-"&amp;TRIM(Tabla1[[#This Row],[Dia de clases Inscrito]])&amp;"-"&amp;TRIM(Tabla1[[#This Row],[Horario Inscrito]])&amp;"-"&amp;TRIM(Tabla1[[#This Row],[Fecha Inicio grupo]])&amp;"-"&amp;TRIM(Tabla1[[#This Row],[Tipo Incrito]]))</f>
        <v/>
      </c>
      <c r="BH619" s="299" t="str">
        <f>IF(F619="","",OR(IFERROR(SEARCH("CG",Tabla1[[#This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9" s="300" t="str">
        <f>IF(F619&lt;&gt;"",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9" s="300" t="str">
        <f>IF(F619&lt;&gt;"",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9" s="300" t="str">
        <f>IF(Tabla1[[#This Row],[Fecha Inicio grupo]]="","",IFERROR(VLOOKUP(Tabla1[[#This Row],[Mes de Alta como miembro]],Parámetros!$AM$2:$AN$16,2,0),"01/01/1900"))</f>
        <v/>
      </c>
    </row>
    <row r="620" spans="1:63" ht="14.45">
      <c r="A620" s="68">
        <v>613</v>
      </c>
      <c r="B620" s="29"/>
      <c r="C620" s="34"/>
      <c r="D620" s="42"/>
      <c r="E620" s="64"/>
      <c r="F620" s="45"/>
      <c r="G620" s="45"/>
      <c r="H620" s="158"/>
      <c r="I620" s="42"/>
      <c r="J620" s="28"/>
      <c r="K620" s="69"/>
      <c r="L620" s="68"/>
      <c r="M620" s="46"/>
      <c r="N620" s="232" t="str">
        <f ca="1">IF(Tabla1[[#This Row],[Fecha de nac]]="","",IF(Tabla1[[#This Row],[Fecha Finalización]] &gt;=TODAY(), DATEDIF(Tabla1[[#This Row],[Fecha de nac]],TODAY(),"y"), ROUNDDOWN((Tabla1[[#This Row],[Fecha Finalización]] -Tabla1[[#This Row],[Fecha de nac]])/365,0)))</f>
        <v/>
      </c>
      <c r="O620" s="163"/>
      <c r="P620" s="34"/>
      <c r="Q620" s="67"/>
      <c r="R620" s="67"/>
      <c r="S620" s="67"/>
      <c r="T620" s="67"/>
      <c r="U620" s="234" t="str">
        <f>IF(F620="","",Tabla1[[#This Row],[Fecha Inicio grupo]]+3*7-7)</f>
        <v/>
      </c>
      <c r="V620" s="235" t="str">
        <f>IF(F620="","",EDATE(Tabla1[[#This Row],[Fecha Inicio grupo]],3))</f>
        <v/>
      </c>
      <c r="W620" s="29"/>
      <c r="X620" s="29"/>
      <c r="Y620" s="72"/>
      <c r="Z620" s="72"/>
      <c r="AA620" s="72"/>
      <c r="AB620" s="72"/>
      <c r="AC620" s="72"/>
      <c r="AD620" s="72"/>
      <c r="AE620" s="72"/>
      <c r="AF620" s="72"/>
      <c r="AG620" s="72"/>
      <c r="AH620" s="72"/>
      <c r="AI620" s="72"/>
      <c r="AJ620" s="72"/>
      <c r="AK620" s="72"/>
      <c r="AL620" s="72"/>
      <c r="AM620" s="72"/>
      <c r="AN620" s="72"/>
      <c r="AO620" s="139"/>
      <c r="AP620" s="236" t="str">
        <f>IF(F620="","",IFERROR(VLOOKUP(SUBSTITUTE(SUBSTITUTE(Tabla1[[#This Row],[Uso Sistemas]],"T","P"),"N","F"),Parámetros!$M$2:$N$17,2,0),"Completar hasta 3ra sem. para evaluar a Probacionista"))</f>
        <v/>
      </c>
      <c r="AQ620" s="39"/>
      <c r="AR620" s="39"/>
      <c r="AS620" s="39"/>
      <c r="AT620" s="28"/>
      <c r="AU620" s="55"/>
      <c r="AV620" s="55"/>
      <c r="AW620" s="55"/>
      <c r="AX620" s="238" t="str">
        <f>IF(V620="","",EOMONTH(EDATE(Tabla1[[#This Row],[Fecha Finalización]],2),0))</f>
        <v/>
      </c>
      <c r="AY620" s="39"/>
      <c r="AZ620" s="239" t="str">
        <f>IF(V620="","",EOMONTH(EDATE(Tabla1[[#This Row],[Fecha Finalización]],3),0))</f>
        <v/>
      </c>
      <c r="BA620" s="39"/>
      <c r="BB620" s="39"/>
      <c r="BC620" s="229"/>
      <c r="BD620" s="227" t="str">
        <f>IF(F620="","",Tabla1[[#This Row],[sem 01]]&amp;Tabla1[[#This Row],[sem 02]]&amp;Tabla1[[#This Row],[sem 03]])</f>
        <v/>
      </c>
      <c r="BE620" s="228" t="str">
        <f>IF(TRIM(F620)="","",$B$1&amp;"-"&amp;SUBSTITUTE(Tabla1[[#This Row],[Mes Inscrito]]," ","")&amp;"-"&amp;SUBSTITUTE(Tabla1[[#This Row],[Dia de clases Inscrito]]," ","")&amp;"-"&amp;SUBSTITUTE(Tabla1[[#This Row],[Horario Inscrito]]," ","")&amp;"-"&amp;Tabla1[[#This Row],[Fecha Inicio grupo]])</f>
        <v/>
      </c>
      <c r="BF620" s="241" t="str">
        <f>IF(F620="","",Tabla1[[#This Row],[Curso]])</f>
        <v/>
      </c>
      <c r="BG620" s="242" t="str">
        <f>+IF(TRIM(F620)="","",$B$1&amp;"-"&amp;TRIM(Tabla1[[#This Row],[Mes Inscrito]])&amp;"-"&amp;TRIM(Tabla1[[#This Row],[Dia de clases Inscrito]])&amp;"-"&amp;TRIM(Tabla1[[#This Row],[Horario Inscrito]])&amp;"-"&amp;TRIM(Tabla1[[#This Row],[Fecha Inicio grupo]])&amp;"-"&amp;TRIM(Tabla1[[#This Row],[Tipo Incrito]]))</f>
        <v/>
      </c>
      <c r="BH620" s="299" t="str">
        <f>IF(F620="","",OR(IFERROR(SEARCH("CG",Tabla1[[#This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0" s="300" t="str">
        <f>IF(F620&lt;&gt;"",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0" s="300" t="str">
        <f>IF(F620&lt;&gt;"",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0" s="300" t="str">
        <f>IF(Tabla1[[#This Row],[Fecha Inicio grupo]]="","",IFERROR(VLOOKUP(Tabla1[[#This Row],[Mes de Alta como miembro]],Parámetros!$AM$2:$AN$16,2,0),"01/01/1900"))</f>
        <v/>
      </c>
    </row>
    <row r="621" spans="1:63" ht="14.45">
      <c r="A621" s="68">
        <v>614</v>
      </c>
      <c r="B621" s="29"/>
      <c r="C621" s="34"/>
      <c r="D621" s="42"/>
      <c r="E621" s="64"/>
      <c r="F621" s="45"/>
      <c r="G621" s="45"/>
      <c r="H621" s="158"/>
      <c r="I621" s="42"/>
      <c r="J621" s="28"/>
      <c r="K621" s="69"/>
      <c r="L621" s="68"/>
      <c r="M621" s="46"/>
      <c r="N621" s="232" t="str">
        <f ca="1">IF(Tabla1[[#This Row],[Fecha de nac]]="","",IF(Tabla1[[#This Row],[Fecha Finalización]] &gt;=TODAY(), DATEDIF(Tabla1[[#This Row],[Fecha de nac]],TODAY(),"y"), ROUNDDOWN((Tabla1[[#This Row],[Fecha Finalización]] -Tabla1[[#This Row],[Fecha de nac]])/365,0)))</f>
        <v/>
      </c>
      <c r="O621" s="163"/>
      <c r="P621" s="34"/>
      <c r="Q621" s="67"/>
      <c r="R621" s="67"/>
      <c r="S621" s="67"/>
      <c r="T621" s="67"/>
      <c r="U621" s="234" t="str">
        <f>IF(F621="","",Tabla1[[#This Row],[Fecha Inicio grupo]]+3*7-7)</f>
        <v/>
      </c>
      <c r="V621" s="235" t="str">
        <f>IF(F621="","",EDATE(Tabla1[[#This Row],[Fecha Inicio grupo]],3))</f>
        <v/>
      </c>
      <c r="W621" s="29"/>
      <c r="X621" s="29"/>
      <c r="Y621" s="72"/>
      <c r="Z621" s="72"/>
      <c r="AA621" s="72"/>
      <c r="AB621" s="72"/>
      <c r="AC621" s="72"/>
      <c r="AD621" s="72"/>
      <c r="AE621" s="72"/>
      <c r="AF621" s="72"/>
      <c r="AG621" s="72"/>
      <c r="AH621" s="72"/>
      <c r="AI621" s="72"/>
      <c r="AJ621" s="72"/>
      <c r="AK621" s="72"/>
      <c r="AL621" s="72"/>
      <c r="AM621" s="72"/>
      <c r="AN621" s="72"/>
      <c r="AO621" s="139"/>
      <c r="AP621" s="236" t="str">
        <f>IF(F621="","",IFERROR(VLOOKUP(SUBSTITUTE(SUBSTITUTE(Tabla1[[#This Row],[Uso Sistemas]],"T","P"),"N","F"),Parámetros!$M$2:$N$17,2,0),"Completar hasta 3ra sem. para evaluar a Probacionista"))</f>
        <v/>
      </c>
      <c r="AQ621" s="39"/>
      <c r="AR621" s="39"/>
      <c r="AS621" s="39"/>
      <c r="AT621" s="28"/>
      <c r="AU621" s="55"/>
      <c r="AV621" s="55"/>
      <c r="AW621" s="55"/>
      <c r="AX621" s="238" t="str">
        <f>IF(V621="","",EOMONTH(EDATE(Tabla1[[#This Row],[Fecha Finalización]],2),0))</f>
        <v/>
      </c>
      <c r="AY621" s="39"/>
      <c r="AZ621" s="239" t="str">
        <f>IF(V621="","",EOMONTH(EDATE(Tabla1[[#This Row],[Fecha Finalización]],3),0))</f>
        <v/>
      </c>
      <c r="BA621" s="39"/>
      <c r="BB621" s="39"/>
      <c r="BC621" s="229"/>
      <c r="BD621" s="227" t="str">
        <f>IF(F621="","",Tabla1[[#This Row],[sem 01]]&amp;Tabla1[[#This Row],[sem 02]]&amp;Tabla1[[#This Row],[sem 03]])</f>
        <v/>
      </c>
      <c r="BE621" s="228" t="str">
        <f>IF(TRIM(F621)="","",$B$1&amp;"-"&amp;SUBSTITUTE(Tabla1[[#This Row],[Mes Inscrito]]," ","")&amp;"-"&amp;SUBSTITUTE(Tabla1[[#This Row],[Dia de clases Inscrito]]," ","")&amp;"-"&amp;SUBSTITUTE(Tabla1[[#This Row],[Horario Inscrito]]," ","")&amp;"-"&amp;Tabla1[[#This Row],[Fecha Inicio grupo]])</f>
        <v/>
      </c>
      <c r="BF621" s="241" t="str">
        <f>IF(F621="","",Tabla1[[#This Row],[Curso]])</f>
        <v/>
      </c>
      <c r="BG621" s="242" t="str">
        <f>+IF(TRIM(F621)="","",$B$1&amp;"-"&amp;TRIM(Tabla1[[#This Row],[Mes Inscrito]])&amp;"-"&amp;TRIM(Tabla1[[#This Row],[Dia de clases Inscrito]])&amp;"-"&amp;TRIM(Tabla1[[#This Row],[Horario Inscrito]])&amp;"-"&amp;TRIM(Tabla1[[#This Row],[Fecha Inicio grupo]])&amp;"-"&amp;TRIM(Tabla1[[#This Row],[Tipo Incrito]]))</f>
        <v/>
      </c>
      <c r="BH621" s="299" t="str">
        <f>IF(F621="","",OR(IFERROR(SEARCH("CG",Tabla1[[#This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1" s="300" t="str">
        <f>IF(F621&lt;&gt;"",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1" s="300" t="str">
        <f>IF(F621&lt;&gt;"",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1" s="300" t="str">
        <f>IF(Tabla1[[#This Row],[Fecha Inicio grupo]]="","",IFERROR(VLOOKUP(Tabla1[[#This Row],[Mes de Alta como miembro]],Parámetros!$AM$2:$AN$16,2,0),"01/01/1900"))</f>
        <v/>
      </c>
    </row>
    <row r="622" spans="1:63" ht="14.45">
      <c r="A622" s="68">
        <v>615</v>
      </c>
      <c r="B622" s="29"/>
      <c r="C622" s="34"/>
      <c r="D622" s="42"/>
      <c r="E622" s="64"/>
      <c r="F622" s="45"/>
      <c r="G622" s="45"/>
      <c r="H622" s="158"/>
      <c r="I622" s="42"/>
      <c r="J622" s="28"/>
      <c r="K622" s="69"/>
      <c r="L622" s="68"/>
      <c r="M622" s="46"/>
      <c r="N622" s="232" t="str">
        <f ca="1">IF(Tabla1[[#This Row],[Fecha de nac]]="","",IF(Tabla1[[#This Row],[Fecha Finalización]] &gt;=TODAY(), DATEDIF(Tabla1[[#This Row],[Fecha de nac]],TODAY(),"y"), ROUNDDOWN((Tabla1[[#This Row],[Fecha Finalización]] -Tabla1[[#This Row],[Fecha de nac]])/365,0)))</f>
        <v/>
      </c>
      <c r="O622" s="163"/>
      <c r="P622" s="34"/>
      <c r="Q622" s="67"/>
      <c r="R622" s="67"/>
      <c r="S622" s="67"/>
      <c r="T622" s="67"/>
      <c r="U622" s="234" t="str">
        <f>IF(F622="","",Tabla1[[#This Row],[Fecha Inicio grupo]]+3*7-7)</f>
        <v/>
      </c>
      <c r="V622" s="235" t="str">
        <f>IF(F622="","",EDATE(Tabla1[[#This Row],[Fecha Inicio grupo]],3))</f>
        <v/>
      </c>
      <c r="W622" s="29"/>
      <c r="X622" s="29"/>
      <c r="Y622" s="72"/>
      <c r="Z622" s="72"/>
      <c r="AA622" s="72"/>
      <c r="AB622" s="72"/>
      <c r="AC622" s="72"/>
      <c r="AD622" s="72"/>
      <c r="AE622" s="72"/>
      <c r="AF622" s="72"/>
      <c r="AG622" s="72"/>
      <c r="AH622" s="72"/>
      <c r="AI622" s="72"/>
      <c r="AJ622" s="72"/>
      <c r="AK622" s="72"/>
      <c r="AL622" s="72"/>
      <c r="AM622" s="72"/>
      <c r="AN622" s="72"/>
      <c r="AO622" s="139"/>
      <c r="AP622" s="236" t="str">
        <f>IF(F622="","",IFERROR(VLOOKUP(SUBSTITUTE(SUBSTITUTE(Tabla1[[#This Row],[Uso Sistemas]],"T","P"),"N","F"),Parámetros!$M$2:$N$17,2,0),"Completar hasta 3ra sem. para evaluar a Probacionista"))</f>
        <v/>
      </c>
      <c r="AQ622" s="39"/>
      <c r="AR622" s="39"/>
      <c r="AS622" s="39"/>
      <c r="AT622" s="28"/>
      <c r="AU622" s="55"/>
      <c r="AV622" s="55"/>
      <c r="AW622" s="55"/>
      <c r="AX622" s="238" t="str">
        <f>IF(V622="","",EOMONTH(EDATE(Tabla1[[#This Row],[Fecha Finalización]],2),0))</f>
        <v/>
      </c>
      <c r="AY622" s="39"/>
      <c r="AZ622" s="239" t="str">
        <f>IF(V622="","",EOMONTH(EDATE(Tabla1[[#This Row],[Fecha Finalización]],3),0))</f>
        <v/>
      </c>
      <c r="BA622" s="39"/>
      <c r="BB622" s="39"/>
      <c r="BC622" s="229"/>
      <c r="BD622" s="227" t="str">
        <f>IF(F622="","",Tabla1[[#This Row],[sem 01]]&amp;Tabla1[[#This Row],[sem 02]]&amp;Tabla1[[#This Row],[sem 03]])</f>
        <v/>
      </c>
      <c r="BE622" s="228" t="str">
        <f>IF(TRIM(F622)="","",$B$1&amp;"-"&amp;SUBSTITUTE(Tabla1[[#This Row],[Mes Inscrito]]," ","")&amp;"-"&amp;SUBSTITUTE(Tabla1[[#This Row],[Dia de clases Inscrito]]," ","")&amp;"-"&amp;SUBSTITUTE(Tabla1[[#This Row],[Horario Inscrito]]," ","")&amp;"-"&amp;Tabla1[[#This Row],[Fecha Inicio grupo]])</f>
        <v/>
      </c>
      <c r="BF622" s="241" t="str">
        <f>IF(F622="","",Tabla1[[#This Row],[Curso]])</f>
        <v/>
      </c>
      <c r="BG622" s="242" t="str">
        <f>+IF(TRIM(F622)="","",$B$1&amp;"-"&amp;TRIM(Tabla1[[#This Row],[Mes Inscrito]])&amp;"-"&amp;TRIM(Tabla1[[#This Row],[Dia de clases Inscrito]])&amp;"-"&amp;TRIM(Tabla1[[#This Row],[Horario Inscrito]])&amp;"-"&amp;TRIM(Tabla1[[#This Row],[Fecha Inicio grupo]])&amp;"-"&amp;TRIM(Tabla1[[#This Row],[Tipo Incrito]]))</f>
        <v/>
      </c>
      <c r="BH622" s="299" t="str">
        <f>IF(F622="","",OR(IFERROR(SEARCH("CG",Tabla1[[#This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2" s="300" t="str">
        <f>IF(F622&lt;&gt;"",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2" s="300" t="str">
        <f>IF(F622&lt;&gt;"",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2" s="300" t="str">
        <f>IF(Tabla1[[#This Row],[Fecha Inicio grupo]]="","",IFERROR(VLOOKUP(Tabla1[[#This Row],[Mes de Alta como miembro]],Parámetros!$AM$2:$AN$16,2,0),"01/01/1900"))</f>
        <v/>
      </c>
    </row>
    <row r="623" spans="1:63" ht="14.45">
      <c r="A623" s="68">
        <v>616</v>
      </c>
      <c r="B623" s="29"/>
      <c r="C623" s="34"/>
      <c r="D623" s="42"/>
      <c r="E623" s="64"/>
      <c r="F623" s="45"/>
      <c r="G623" s="45"/>
      <c r="H623" s="158"/>
      <c r="I623" s="42"/>
      <c r="J623" s="28"/>
      <c r="K623" s="69"/>
      <c r="L623" s="68"/>
      <c r="M623" s="46"/>
      <c r="N623" s="232" t="str">
        <f ca="1">IF(Tabla1[[#This Row],[Fecha de nac]]="","",IF(Tabla1[[#This Row],[Fecha Finalización]] &gt;=TODAY(), DATEDIF(Tabla1[[#This Row],[Fecha de nac]],TODAY(),"y"), ROUNDDOWN((Tabla1[[#This Row],[Fecha Finalización]] -Tabla1[[#This Row],[Fecha de nac]])/365,0)))</f>
        <v/>
      </c>
      <c r="O623" s="163"/>
      <c r="P623" s="34"/>
      <c r="Q623" s="67"/>
      <c r="R623" s="67"/>
      <c r="S623" s="67"/>
      <c r="T623" s="67"/>
      <c r="U623" s="234" t="str">
        <f>IF(F623="","",Tabla1[[#This Row],[Fecha Inicio grupo]]+3*7-7)</f>
        <v/>
      </c>
      <c r="V623" s="235" t="str">
        <f>IF(F623="","",EDATE(Tabla1[[#This Row],[Fecha Inicio grupo]],3))</f>
        <v/>
      </c>
      <c r="W623" s="29"/>
      <c r="X623" s="29"/>
      <c r="Y623" s="72"/>
      <c r="Z623" s="72"/>
      <c r="AA623" s="72"/>
      <c r="AB623" s="72"/>
      <c r="AC623" s="72"/>
      <c r="AD623" s="72"/>
      <c r="AE623" s="72"/>
      <c r="AF623" s="72"/>
      <c r="AG623" s="72"/>
      <c r="AH623" s="72"/>
      <c r="AI623" s="72"/>
      <c r="AJ623" s="72"/>
      <c r="AK623" s="72"/>
      <c r="AL623" s="72"/>
      <c r="AM623" s="72"/>
      <c r="AN623" s="72"/>
      <c r="AO623" s="139"/>
      <c r="AP623" s="236" t="str">
        <f>IF(F623="","",IFERROR(VLOOKUP(SUBSTITUTE(SUBSTITUTE(Tabla1[[#This Row],[Uso Sistemas]],"T","P"),"N","F"),Parámetros!$M$2:$N$17,2,0),"Completar hasta 3ra sem. para evaluar a Probacionista"))</f>
        <v/>
      </c>
      <c r="AQ623" s="39"/>
      <c r="AR623" s="39"/>
      <c r="AS623" s="39"/>
      <c r="AT623" s="28"/>
      <c r="AU623" s="55"/>
      <c r="AV623" s="55"/>
      <c r="AW623" s="55"/>
      <c r="AX623" s="238" t="str">
        <f>IF(V623="","",EOMONTH(EDATE(Tabla1[[#This Row],[Fecha Finalización]],2),0))</f>
        <v/>
      </c>
      <c r="AY623" s="39"/>
      <c r="AZ623" s="239" t="str">
        <f>IF(V623="","",EOMONTH(EDATE(Tabla1[[#This Row],[Fecha Finalización]],3),0))</f>
        <v/>
      </c>
      <c r="BA623" s="39"/>
      <c r="BB623" s="39"/>
      <c r="BC623" s="229"/>
      <c r="BD623" s="227" t="str">
        <f>IF(F623="","",Tabla1[[#This Row],[sem 01]]&amp;Tabla1[[#This Row],[sem 02]]&amp;Tabla1[[#This Row],[sem 03]])</f>
        <v/>
      </c>
      <c r="BE623" s="228" t="str">
        <f>IF(TRIM(F623)="","",$B$1&amp;"-"&amp;SUBSTITUTE(Tabla1[[#This Row],[Mes Inscrito]]," ","")&amp;"-"&amp;SUBSTITUTE(Tabla1[[#This Row],[Dia de clases Inscrito]]," ","")&amp;"-"&amp;SUBSTITUTE(Tabla1[[#This Row],[Horario Inscrito]]," ","")&amp;"-"&amp;Tabla1[[#This Row],[Fecha Inicio grupo]])</f>
        <v/>
      </c>
      <c r="BF623" s="241" t="str">
        <f>IF(F623="","",Tabla1[[#This Row],[Curso]])</f>
        <v/>
      </c>
      <c r="BG623" s="242" t="str">
        <f>+IF(TRIM(F623)="","",$B$1&amp;"-"&amp;TRIM(Tabla1[[#This Row],[Mes Inscrito]])&amp;"-"&amp;TRIM(Tabla1[[#This Row],[Dia de clases Inscrito]])&amp;"-"&amp;TRIM(Tabla1[[#This Row],[Horario Inscrito]])&amp;"-"&amp;TRIM(Tabla1[[#This Row],[Fecha Inicio grupo]])&amp;"-"&amp;TRIM(Tabla1[[#This Row],[Tipo Incrito]]))</f>
        <v/>
      </c>
      <c r="BH623" s="299" t="str">
        <f>IF(F623="","",OR(IFERROR(SEARCH("CG",Tabla1[[#This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3" s="300" t="str">
        <f>IF(F623&lt;&gt;"",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3" s="300" t="str">
        <f>IF(F623&lt;&gt;"",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3" s="300" t="str">
        <f>IF(Tabla1[[#This Row],[Fecha Inicio grupo]]="","",IFERROR(VLOOKUP(Tabla1[[#This Row],[Mes de Alta como miembro]],Parámetros!$AM$2:$AN$16,2,0),"01/01/1900"))</f>
        <v/>
      </c>
    </row>
    <row r="624" spans="1:63" ht="14.45">
      <c r="A624" s="68">
        <v>617</v>
      </c>
      <c r="B624" s="29"/>
      <c r="C624" s="34"/>
      <c r="D624" s="42"/>
      <c r="E624" s="64"/>
      <c r="F624" s="45"/>
      <c r="G624" s="45"/>
      <c r="H624" s="158"/>
      <c r="I624" s="42"/>
      <c r="J624" s="28"/>
      <c r="K624" s="69"/>
      <c r="L624" s="68"/>
      <c r="M624" s="46"/>
      <c r="N624" s="232" t="str">
        <f ca="1">IF(Tabla1[[#This Row],[Fecha de nac]]="","",IF(Tabla1[[#This Row],[Fecha Finalización]] &gt;=TODAY(), DATEDIF(Tabla1[[#This Row],[Fecha de nac]],TODAY(),"y"), ROUNDDOWN((Tabla1[[#This Row],[Fecha Finalización]] -Tabla1[[#This Row],[Fecha de nac]])/365,0)))</f>
        <v/>
      </c>
      <c r="O624" s="163"/>
      <c r="P624" s="34"/>
      <c r="Q624" s="67"/>
      <c r="R624" s="67"/>
      <c r="S624" s="67"/>
      <c r="T624" s="67"/>
      <c r="U624" s="234" t="str">
        <f>IF(F624="","",Tabla1[[#This Row],[Fecha Inicio grupo]]+3*7-7)</f>
        <v/>
      </c>
      <c r="V624" s="235" t="str">
        <f>IF(F624="","",EDATE(Tabla1[[#This Row],[Fecha Inicio grupo]],3))</f>
        <v/>
      </c>
      <c r="W624" s="29"/>
      <c r="X624" s="29"/>
      <c r="Y624" s="72"/>
      <c r="Z624" s="72"/>
      <c r="AA624" s="72"/>
      <c r="AB624" s="72"/>
      <c r="AC624" s="72"/>
      <c r="AD624" s="72"/>
      <c r="AE624" s="72"/>
      <c r="AF624" s="72"/>
      <c r="AG624" s="72"/>
      <c r="AH624" s="72"/>
      <c r="AI624" s="72"/>
      <c r="AJ624" s="72"/>
      <c r="AK624" s="72"/>
      <c r="AL624" s="72"/>
      <c r="AM624" s="72"/>
      <c r="AN624" s="72"/>
      <c r="AO624" s="139"/>
      <c r="AP624" s="236" t="str">
        <f>IF(F624="","",IFERROR(VLOOKUP(SUBSTITUTE(SUBSTITUTE(Tabla1[[#This Row],[Uso Sistemas]],"T","P"),"N","F"),Parámetros!$M$2:$N$17,2,0),"Completar hasta 3ra sem. para evaluar a Probacionista"))</f>
        <v/>
      </c>
      <c r="AQ624" s="39"/>
      <c r="AR624" s="39"/>
      <c r="AS624" s="39"/>
      <c r="AT624" s="28"/>
      <c r="AU624" s="55"/>
      <c r="AV624" s="55"/>
      <c r="AW624" s="55"/>
      <c r="AX624" s="238" t="str">
        <f>IF(V624="","",EOMONTH(EDATE(Tabla1[[#This Row],[Fecha Finalización]],2),0))</f>
        <v/>
      </c>
      <c r="AY624" s="39"/>
      <c r="AZ624" s="239" t="str">
        <f>IF(V624="","",EOMONTH(EDATE(Tabla1[[#This Row],[Fecha Finalización]],3),0))</f>
        <v/>
      </c>
      <c r="BA624" s="39"/>
      <c r="BB624" s="39"/>
      <c r="BC624" s="229"/>
      <c r="BD624" s="227" t="str">
        <f>IF(F624="","",Tabla1[[#This Row],[sem 01]]&amp;Tabla1[[#This Row],[sem 02]]&amp;Tabla1[[#This Row],[sem 03]])</f>
        <v/>
      </c>
      <c r="BE624" s="228" t="str">
        <f>IF(TRIM(F624)="","",$B$1&amp;"-"&amp;SUBSTITUTE(Tabla1[[#This Row],[Mes Inscrito]]," ","")&amp;"-"&amp;SUBSTITUTE(Tabla1[[#This Row],[Dia de clases Inscrito]]," ","")&amp;"-"&amp;SUBSTITUTE(Tabla1[[#This Row],[Horario Inscrito]]," ","")&amp;"-"&amp;Tabla1[[#This Row],[Fecha Inicio grupo]])</f>
        <v/>
      </c>
      <c r="BF624" s="241" t="str">
        <f>IF(F624="","",Tabla1[[#This Row],[Curso]])</f>
        <v/>
      </c>
      <c r="BG624" s="242" t="str">
        <f>+IF(TRIM(F624)="","",$B$1&amp;"-"&amp;TRIM(Tabla1[[#This Row],[Mes Inscrito]])&amp;"-"&amp;TRIM(Tabla1[[#This Row],[Dia de clases Inscrito]])&amp;"-"&amp;TRIM(Tabla1[[#This Row],[Horario Inscrito]])&amp;"-"&amp;TRIM(Tabla1[[#This Row],[Fecha Inicio grupo]])&amp;"-"&amp;TRIM(Tabla1[[#This Row],[Tipo Incrito]]))</f>
        <v/>
      </c>
      <c r="BH624" s="299" t="str">
        <f>IF(F624="","",OR(IFERROR(SEARCH("CG",Tabla1[[#This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4" s="300" t="str">
        <f>IF(F624&lt;&gt;"",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4" s="300" t="str">
        <f>IF(F624&lt;&gt;"",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4" s="300" t="str">
        <f>IF(Tabla1[[#This Row],[Fecha Inicio grupo]]="","",IFERROR(VLOOKUP(Tabla1[[#This Row],[Mes de Alta como miembro]],Parámetros!$AM$2:$AN$16,2,0),"01/01/1900"))</f>
        <v/>
      </c>
    </row>
    <row r="625" spans="1:63" ht="14.45">
      <c r="A625" s="68">
        <v>618</v>
      </c>
      <c r="B625" s="29"/>
      <c r="C625" s="34"/>
      <c r="D625" s="42"/>
      <c r="E625" s="64"/>
      <c r="F625" s="45"/>
      <c r="G625" s="45"/>
      <c r="H625" s="158"/>
      <c r="I625" s="42"/>
      <c r="J625" s="28"/>
      <c r="K625" s="69"/>
      <c r="L625" s="68"/>
      <c r="M625" s="46"/>
      <c r="N625" s="232" t="str">
        <f ca="1">IF(Tabla1[[#This Row],[Fecha de nac]]="","",IF(Tabla1[[#This Row],[Fecha Finalización]] &gt;=TODAY(), DATEDIF(Tabla1[[#This Row],[Fecha de nac]],TODAY(),"y"), ROUNDDOWN((Tabla1[[#This Row],[Fecha Finalización]] -Tabla1[[#This Row],[Fecha de nac]])/365,0)))</f>
        <v/>
      </c>
      <c r="O625" s="163"/>
      <c r="P625" s="34"/>
      <c r="Q625" s="67"/>
      <c r="R625" s="67"/>
      <c r="S625" s="67"/>
      <c r="T625" s="67"/>
      <c r="U625" s="234" t="str">
        <f>IF(F625="","",Tabla1[[#This Row],[Fecha Inicio grupo]]+3*7-7)</f>
        <v/>
      </c>
      <c r="V625" s="235" t="str">
        <f>IF(F625="","",EDATE(Tabla1[[#This Row],[Fecha Inicio grupo]],3))</f>
        <v/>
      </c>
      <c r="W625" s="29"/>
      <c r="X625" s="29"/>
      <c r="Y625" s="72"/>
      <c r="Z625" s="72"/>
      <c r="AA625" s="72"/>
      <c r="AB625" s="72"/>
      <c r="AC625" s="72"/>
      <c r="AD625" s="72"/>
      <c r="AE625" s="72"/>
      <c r="AF625" s="72"/>
      <c r="AG625" s="72"/>
      <c r="AH625" s="72"/>
      <c r="AI625" s="72"/>
      <c r="AJ625" s="72"/>
      <c r="AK625" s="72"/>
      <c r="AL625" s="72"/>
      <c r="AM625" s="72"/>
      <c r="AN625" s="72"/>
      <c r="AO625" s="139"/>
      <c r="AP625" s="236" t="str">
        <f>IF(F625="","",IFERROR(VLOOKUP(SUBSTITUTE(SUBSTITUTE(Tabla1[[#This Row],[Uso Sistemas]],"T","P"),"N","F"),Parámetros!$M$2:$N$17,2,0),"Completar hasta 3ra sem. para evaluar a Probacionista"))</f>
        <v/>
      </c>
      <c r="AQ625" s="39"/>
      <c r="AR625" s="39"/>
      <c r="AS625" s="39"/>
      <c r="AT625" s="28"/>
      <c r="AU625" s="55"/>
      <c r="AV625" s="55"/>
      <c r="AW625" s="55"/>
      <c r="AX625" s="238" t="str">
        <f>IF(V625="","",EOMONTH(EDATE(Tabla1[[#This Row],[Fecha Finalización]],2),0))</f>
        <v/>
      </c>
      <c r="AY625" s="39"/>
      <c r="AZ625" s="239" t="str">
        <f>IF(V625="","",EOMONTH(EDATE(Tabla1[[#This Row],[Fecha Finalización]],3),0))</f>
        <v/>
      </c>
      <c r="BA625" s="39"/>
      <c r="BB625" s="39"/>
      <c r="BC625" s="229"/>
      <c r="BD625" s="227" t="str">
        <f>IF(F625="","",Tabla1[[#This Row],[sem 01]]&amp;Tabla1[[#This Row],[sem 02]]&amp;Tabla1[[#This Row],[sem 03]])</f>
        <v/>
      </c>
      <c r="BE625" s="228" t="str">
        <f>IF(TRIM(F625)="","",$B$1&amp;"-"&amp;SUBSTITUTE(Tabla1[[#This Row],[Mes Inscrito]]," ","")&amp;"-"&amp;SUBSTITUTE(Tabla1[[#This Row],[Dia de clases Inscrito]]," ","")&amp;"-"&amp;SUBSTITUTE(Tabla1[[#This Row],[Horario Inscrito]]," ","")&amp;"-"&amp;Tabla1[[#This Row],[Fecha Inicio grupo]])</f>
        <v/>
      </c>
      <c r="BF625" s="241" t="str">
        <f>IF(F625="","",Tabla1[[#This Row],[Curso]])</f>
        <v/>
      </c>
      <c r="BG625" s="242" t="str">
        <f>+IF(TRIM(F625)="","",$B$1&amp;"-"&amp;TRIM(Tabla1[[#This Row],[Mes Inscrito]])&amp;"-"&amp;TRIM(Tabla1[[#This Row],[Dia de clases Inscrito]])&amp;"-"&amp;TRIM(Tabla1[[#This Row],[Horario Inscrito]])&amp;"-"&amp;TRIM(Tabla1[[#This Row],[Fecha Inicio grupo]])&amp;"-"&amp;TRIM(Tabla1[[#This Row],[Tipo Incrito]]))</f>
        <v/>
      </c>
      <c r="BH625" s="299" t="str">
        <f>IF(F625="","",OR(IFERROR(SEARCH("CG",Tabla1[[#This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5" s="300" t="str">
        <f>IF(F625&lt;&gt;"",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5" s="300" t="str">
        <f>IF(F625&lt;&gt;"",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5" s="300" t="str">
        <f>IF(Tabla1[[#This Row],[Fecha Inicio grupo]]="","",IFERROR(VLOOKUP(Tabla1[[#This Row],[Mes de Alta como miembro]],Parámetros!$AM$2:$AN$16,2,0),"01/01/1900"))</f>
        <v/>
      </c>
    </row>
    <row r="626" spans="1:63" ht="14.45">
      <c r="A626" s="68">
        <v>619</v>
      </c>
      <c r="B626" s="29"/>
      <c r="C626" s="34"/>
      <c r="D626" s="42"/>
      <c r="E626" s="64"/>
      <c r="F626" s="45"/>
      <c r="G626" s="45"/>
      <c r="H626" s="158"/>
      <c r="I626" s="42"/>
      <c r="J626" s="28"/>
      <c r="K626" s="69"/>
      <c r="L626" s="68"/>
      <c r="M626" s="46"/>
      <c r="N626" s="232" t="str">
        <f ca="1">IF(Tabla1[[#This Row],[Fecha de nac]]="","",IF(Tabla1[[#This Row],[Fecha Finalización]] &gt;=TODAY(), DATEDIF(Tabla1[[#This Row],[Fecha de nac]],TODAY(),"y"), ROUNDDOWN((Tabla1[[#This Row],[Fecha Finalización]] -Tabla1[[#This Row],[Fecha de nac]])/365,0)))</f>
        <v/>
      </c>
      <c r="O626" s="163"/>
      <c r="P626" s="34"/>
      <c r="Q626" s="67"/>
      <c r="R626" s="67"/>
      <c r="S626" s="67"/>
      <c r="T626" s="67"/>
      <c r="U626" s="234" t="str">
        <f>IF(F626="","",Tabla1[[#This Row],[Fecha Inicio grupo]]+3*7-7)</f>
        <v/>
      </c>
      <c r="V626" s="235" t="str">
        <f>IF(F626="","",EDATE(Tabla1[[#This Row],[Fecha Inicio grupo]],3))</f>
        <v/>
      </c>
      <c r="W626" s="29"/>
      <c r="X626" s="29"/>
      <c r="Y626" s="72"/>
      <c r="Z626" s="72"/>
      <c r="AA626" s="72"/>
      <c r="AB626" s="72"/>
      <c r="AC626" s="72"/>
      <c r="AD626" s="72"/>
      <c r="AE626" s="72"/>
      <c r="AF626" s="72"/>
      <c r="AG626" s="72"/>
      <c r="AH626" s="72"/>
      <c r="AI626" s="72"/>
      <c r="AJ626" s="72"/>
      <c r="AK626" s="72"/>
      <c r="AL626" s="72"/>
      <c r="AM626" s="72"/>
      <c r="AN626" s="72"/>
      <c r="AO626" s="139"/>
      <c r="AP626" s="236" t="str">
        <f>IF(F626="","",IFERROR(VLOOKUP(SUBSTITUTE(SUBSTITUTE(Tabla1[[#This Row],[Uso Sistemas]],"T","P"),"N","F"),Parámetros!$M$2:$N$17,2,0),"Completar hasta 3ra sem. para evaluar a Probacionista"))</f>
        <v/>
      </c>
      <c r="AQ626" s="39"/>
      <c r="AR626" s="39"/>
      <c r="AS626" s="39"/>
      <c r="AT626" s="28"/>
      <c r="AU626" s="55"/>
      <c r="AV626" s="55"/>
      <c r="AW626" s="55"/>
      <c r="AX626" s="238" t="str">
        <f>IF(V626="","",EOMONTH(EDATE(Tabla1[[#This Row],[Fecha Finalización]],2),0))</f>
        <v/>
      </c>
      <c r="AY626" s="39"/>
      <c r="AZ626" s="239" t="str">
        <f>IF(V626="","",EOMONTH(EDATE(Tabla1[[#This Row],[Fecha Finalización]],3),0))</f>
        <v/>
      </c>
      <c r="BA626" s="39"/>
      <c r="BB626" s="39"/>
      <c r="BC626" s="229"/>
      <c r="BD626" s="227" t="str">
        <f>IF(F626="","",Tabla1[[#This Row],[sem 01]]&amp;Tabla1[[#This Row],[sem 02]]&amp;Tabla1[[#This Row],[sem 03]])</f>
        <v/>
      </c>
      <c r="BE626" s="228" t="str">
        <f>IF(TRIM(F626)="","",$B$1&amp;"-"&amp;SUBSTITUTE(Tabla1[[#This Row],[Mes Inscrito]]," ","")&amp;"-"&amp;SUBSTITUTE(Tabla1[[#This Row],[Dia de clases Inscrito]]," ","")&amp;"-"&amp;SUBSTITUTE(Tabla1[[#This Row],[Horario Inscrito]]," ","")&amp;"-"&amp;Tabla1[[#This Row],[Fecha Inicio grupo]])</f>
        <v/>
      </c>
      <c r="BF626" s="241" t="str">
        <f>IF(F626="","",Tabla1[[#This Row],[Curso]])</f>
        <v/>
      </c>
      <c r="BG626" s="242" t="str">
        <f>+IF(TRIM(F626)="","",$B$1&amp;"-"&amp;TRIM(Tabla1[[#This Row],[Mes Inscrito]])&amp;"-"&amp;TRIM(Tabla1[[#This Row],[Dia de clases Inscrito]])&amp;"-"&amp;TRIM(Tabla1[[#This Row],[Horario Inscrito]])&amp;"-"&amp;TRIM(Tabla1[[#This Row],[Fecha Inicio grupo]])&amp;"-"&amp;TRIM(Tabla1[[#This Row],[Tipo Incrito]]))</f>
        <v/>
      </c>
      <c r="BH626" s="299" t="str">
        <f>IF(F626="","",OR(IFERROR(SEARCH("CG",Tabla1[[#This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6" s="300" t="str">
        <f>IF(F626&lt;&gt;"",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6" s="300" t="str">
        <f>IF(F626&lt;&gt;"",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6" s="300" t="str">
        <f>IF(Tabla1[[#This Row],[Fecha Inicio grupo]]="","",IFERROR(VLOOKUP(Tabla1[[#This Row],[Mes de Alta como miembro]],Parámetros!$AM$2:$AN$16,2,0),"01/01/1900"))</f>
        <v/>
      </c>
    </row>
    <row r="627" spans="1:63" ht="14.45">
      <c r="A627" s="68">
        <v>620</v>
      </c>
      <c r="B627" s="29"/>
      <c r="C627" s="34"/>
      <c r="D627" s="42"/>
      <c r="E627" s="64"/>
      <c r="F627" s="45"/>
      <c r="G627" s="45"/>
      <c r="H627" s="158"/>
      <c r="I627" s="42"/>
      <c r="J627" s="28"/>
      <c r="K627" s="69"/>
      <c r="L627" s="68"/>
      <c r="M627" s="46"/>
      <c r="N627" s="232" t="str">
        <f ca="1">IF(Tabla1[[#This Row],[Fecha de nac]]="","",IF(Tabla1[[#This Row],[Fecha Finalización]] &gt;=TODAY(), DATEDIF(Tabla1[[#This Row],[Fecha de nac]],TODAY(),"y"), ROUNDDOWN((Tabla1[[#This Row],[Fecha Finalización]] -Tabla1[[#This Row],[Fecha de nac]])/365,0)))</f>
        <v/>
      </c>
      <c r="O627" s="163"/>
      <c r="P627" s="34"/>
      <c r="Q627" s="67"/>
      <c r="R627" s="67"/>
      <c r="S627" s="67"/>
      <c r="T627" s="67"/>
      <c r="U627" s="234" t="str">
        <f>IF(F627="","",Tabla1[[#This Row],[Fecha Inicio grupo]]+3*7-7)</f>
        <v/>
      </c>
      <c r="V627" s="235" t="str">
        <f>IF(F627="","",EDATE(Tabla1[[#This Row],[Fecha Inicio grupo]],3))</f>
        <v/>
      </c>
      <c r="W627" s="29"/>
      <c r="X627" s="29"/>
      <c r="Y627" s="72"/>
      <c r="Z627" s="72"/>
      <c r="AA627" s="72"/>
      <c r="AB627" s="72"/>
      <c r="AC627" s="72"/>
      <c r="AD627" s="72"/>
      <c r="AE627" s="72"/>
      <c r="AF627" s="72"/>
      <c r="AG627" s="72"/>
      <c r="AH627" s="72"/>
      <c r="AI627" s="72"/>
      <c r="AJ627" s="72"/>
      <c r="AK627" s="72"/>
      <c r="AL627" s="72"/>
      <c r="AM627" s="72"/>
      <c r="AN627" s="72"/>
      <c r="AO627" s="139"/>
      <c r="AP627" s="236" t="str">
        <f>IF(F627="","",IFERROR(VLOOKUP(SUBSTITUTE(SUBSTITUTE(Tabla1[[#This Row],[Uso Sistemas]],"T","P"),"N","F"),Parámetros!$M$2:$N$17,2,0),"Completar hasta 3ra sem. para evaluar a Probacionista"))</f>
        <v/>
      </c>
      <c r="AQ627" s="39"/>
      <c r="AR627" s="39"/>
      <c r="AS627" s="39"/>
      <c r="AT627" s="28"/>
      <c r="AU627" s="55"/>
      <c r="AV627" s="55"/>
      <c r="AW627" s="55"/>
      <c r="AX627" s="238" t="str">
        <f>IF(V627="","",EOMONTH(EDATE(Tabla1[[#This Row],[Fecha Finalización]],2),0))</f>
        <v/>
      </c>
      <c r="AY627" s="39"/>
      <c r="AZ627" s="239" t="str">
        <f>IF(V627="","",EOMONTH(EDATE(Tabla1[[#This Row],[Fecha Finalización]],3),0))</f>
        <v/>
      </c>
      <c r="BA627" s="39"/>
      <c r="BB627" s="39"/>
      <c r="BC627" s="229"/>
      <c r="BD627" s="227" t="str">
        <f>IF(F627="","",Tabla1[[#This Row],[sem 01]]&amp;Tabla1[[#This Row],[sem 02]]&amp;Tabla1[[#This Row],[sem 03]])</f>
        <v/>
      </c>
      <c r="BE627" s="228" t="str">
        <f>IF(TRIM(F627)="","",$B$1&amp;"-"&amp;SUBSTITUTE(Tabla1[[#This Row],[Mes Inscrito]]," ","")&amp;"-"&amp;SUBSTITUTE(Tabla1[[#This Row],[Dia de clases Inscrito]]," ","")&amp;"-"&amp;SUBSTITUTE(Tabla1[[#This Row],[Horario Inscrito]]," ","")&amp;"-"&amp;Tabla1[[#This Row],[Fecha Inicio grupo]])</f>
        <v/>
      </c>
      <c r="BF627" s="241" t="str">
        <f>IF(F627="","",Tabla1[[#This Row],[Curso]])</f>
        <v/>
      </c>
      <c r="BG627" s="242" t="str">
        <f>+IF(TRIM(F627)="","",$B$1&amp;"-"&amp;TRIM(Tabla1[[#This Row],[Mes Inscrito]])&amp;"-"&amp;TRIM(Tabla1[[#This Row],[Dia de clases Inscrito]])&amp;"-"&amp;TRIM(Tabla1[[#This Row],[Horario Inscrito]])&amp;"-"&amp;TRIM(Tabla1[[#This Row],[Fecha Inicio grupo]])&amp;"-"&amp;TRIM(Tabla1[[#This Row],[Tipo Incrito]]))</f>
        <v/>
      </c>
      <c r="BH627" s="299" t="str">
        <f>IF(F627="","",OR(IFERROR(SEARCH("CG",Tabla1[[#This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7" s="300" t="str">
        <f>IF(F627&lt;&gt;"",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7" s="300" t="str">
        <f>IF(F627&lt;&gt;"",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7" s="300" t="str">
        <f>IF(Tabla1[[#This Row],[Fecha Inicio grupo]]="","",IFERROR(VLOOKUP(Tabla1[[#This Row],[Mes de Alta como miembro]],Parámetros!$AM$2:$AN$16,2,0),"01/01/1900"))</f>
        <v/>
      </c>
    </row>
    <row r="628" spans="1:63" ht="14.45">
      <c r="A628" s="68">
        <v>621</v>
      </c>
      <c r="B628" s="29"/>
      <c r="C628" s="34"/>
      <c r="D628" s="42"/>
      <c r="E628" s="64"/>
      <c r="F628" s="45"/>
      <c r="G628" s="45"/>
      <c r="H628" s="158"/>
      <c r="I628" s="42"/>
      <c r="J628" s="28"/>
      <c r="K628" s="69"/>
      <c r="L628" s="68"/>
      <c r="M628" s="46"/>
      <c r="N628" s="232" t="str">
        <f ca="1">IF(Tabla1[[#This Row],[Fecha de nac]]="","",IF(Tabla1[[#This Row],[Fecha Finalización]] &gt;=TODAY(), DATEDIF(Tabla1[[#This Row],[Fecha de nac]],TODAY(),"y"), ROUNDDOWN((Tabla1[[#This Row],[Fecha Finalización]] -Tabla1[[#This Row],[Fecha de nac]])/365,0)))</f>
        <v/>
      </c>
      <c r="O628" s="163"/>
      <c r="P628" s="34"/>
      <c r="Q628" s="67"/>
      <c r="R628" s="67"/>
      <c r="S628" s="67"/>
      <c r="T628" s="67"/>
      <c r="U628" s="234" t="str">
        <f>IF(F628="","",Tabla1[[#This Row],[Fecha Inicio grupo]]+3*7-7)</f>
        <v/>
      </c>
      <c r="V628" s="235" t="str">
        <f>IF(F628="","",EDATE(Tabla1[[#This Row],[Fecha Inicio grupo]],3))</f>
        <v/>
      </c>
      <c r="W628" s="29"/>
      <c r="X628" s="29"/>
      <c r="Y628" s="72"/>
      <c r="Z628" s="72"/>
      <c r="AA628" s="72"/>
      <c r="AB628" s="72"/>
      <c r="AC628" s="72"/>
      <c r="AD628" s="72"/>
      <c r="AE628" s="72"/>
      <c r="AF628" s="72"/>
      <c r="AG628" s="72"/>
      <c r="AH628" s="72"/>
      <c r="AI628" s="72"/>
      <c r="AJ628" s="72"/>
      <c r="AK628" s="72"/>
      <c r="AL628" s="72"/>
      <c r="AM628" s="72"/>
      <c r="AN628" s="72"/>
      <c r="AO628" s="139"/>
      <c r="AP628" s="236" t="str">
        <f>IF(F628="","",IFERROR(VLOOKUP(SUBSTITUTE(SUBSTITUTE(Tabla1[[#This Row],[Uso Sistemas]],"T","P"),"N","F"),Parámetros!$M$2:$N$17,2,0),"Completar hasta 3ra sem. para evaluar a Probacionista"))</f>
        <v/>
      </c>
      <c r="AQ628" s="39"/>
      <c r="AR628" s="39"/>
      <c r="AS628" s="39"/>
      <c r="AT628" s="28"/>
      <c r="AU628" s="55"/>
      <c r="AV628" s="55"/>
      <c r="AW628" s="55"/>
      <c r="AX628" s="238" t="str">
        <f>IF(V628="","",EOMONTH(EDATE(Tabla1[[#This Row],[Fecha Finalización]],2),0))</f>
        <v/>
      </c>
      <c r="AY628" s="39"/>
      <c r="AZ628" s="239" t="str">
        <f>IF(V628="","",EOMONTH(EDATE(Tabla1[[#This Row],[Fecha Finalización]],3),0))</f>
        <v/>
      </c>
      <c r="BA628" s="39"/>
      <c r="BB628" s="39"/>
      <c r="BC628" s="229"/>
      <c r="BD628" s="227" t="str">
        <f>IF(F628="","",Tabla1[[#This Row],[sem 01]]&amp;Tabla1[[#This Row],[sem 02]]&amp;Tabla1[[#This Row],[sem 03]])</f>
        <v/>
      </c>
      <c r="BE628" s="228" t="str">
        <f>IF(TRIM(F628)="","",$B$1&amp;"-"&amp;SUBSTITUTE(Tabla1[[#This Row],[Mes Inscrito]]," ","")&amp;"-"&amp;SUBSTITUTE(Tabla1[[#This Row],[Dia de clases Inscrito]]," ","")&amp;"-"&amp;SUBSTITUTE(Tabla1[[#This Row],[Horario Inscrito]]," ","")&amp;"-"&amp;Tabla1[[#This Row],[Fecha Inicio grupo]])</f>
        <v/>
      </c>
      <c r="BF628" s="241" t="str">
        <f>IF(F628="","",Tabla1[[#This Row],[Curso]])</f>
        <v/>
      </c>
      <c r="BG628" s="242" t="str">
        <f>+IF(TRIM(F628)="","",$B$1&amp;"-"&amp;TRIM(Tabla1[[#This Row],[Mes Inscrito]])&amp;"-"&amp;TRIM(Tabla1[[#This Row],[Dia de clases Inscrito]])&amp;"-"&amp;TRIM(Tabla1[[#This Row],[Horario Inscrito]])&amp;"-"&amp;TRIM(Tabla1[[#This Row],[Fecha Inicio grupo]])&amp;"-"&amp;TRIM(Tabla1[[#This Row],[Tipo Incrito]]))</f>
        <v/>
      </c>
      <c r="BH628" s="299" t="str">
        <f>IF(F628="","",OR(IFERROR(SEARCH("CG",Tabla1[[#This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8" s="300" t="str">
        <f>IF(F628&lt;&gt;"",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8" s="300" t="str">
        <f>IF(F628&lt;&gt;"",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8" s="300" t="str">
        <f>IF(Tabla1[[#This Row],[Fecha Inicio grupo]]="","",IFERROR(VLOOKUP(Tabla1[[#This Row],[Mes de Alta como miembro]],Parámetros!$AM$2:$AN$16,2,0),"01/01/1900"))</f>
        <v/>
      </c>
    </row>
    <row r="629" spans="1:63" ht="14.45">
      <c r="A629" s="68">
        <v>622</v>
      </c>
      <c r="B629" s="29"/>
      <c r="C629" s="34"/>
      <c r="D629" s="42"/>
      <c r="E629" s="64"/>
      <c r="F629" s="45"/>
      <c r="G629" s="45"/>
      <c r="H629" s="158"/>
      <c r="I629" s="42"/>
      <c r="J629" s="28"/>
      <c r="K629" s="69"/>
      <c r="L629" s="68"/>
      <c r="M629" s="46"/>
      <c r="N629" s="232" t="str">
        <f ca="1">IF(Tabla1[[#This Row],[Fecha de nac]]="","",IF(Tabla1[[#This Row],[Fecha Finalización]] &gt;=TODAY(), DATEDIF(Tabla1[[#This Row],[Fecha de nac]],TODAY(),"y"), ROUNDDOWN((Tabla1[[#This Row],[Fecha Finalización]] -Tabla1[[#This Row],[Fecha de nac]])/365,0)))</f>
        <v/>
      </c>
      <c r="O629" s="163"/>
      <c r="P629" s="34"/>
      <c r="Q629" s="67"/>
      <c r="R629" s="67"/>
      <c r="S629" s="67"/>
      <c r="T629" s="67"/>
      <c r="U629" s="234" t="str">
        <f>IF(F629="","",Tabla1[[#This Row],[Fecha Inicio grupo]]+3*7-7)</f>
        <v/>
      </c>
      <c r="V629" s="235" t="str">
        <f>IF(F629="","",EDATE(Tabla1[[#This Row],[Fecha Inicio grupo]],3))</f>
        <v/>
      </c>
      <c r="W629" s="29"/>
      <c r="X629" s="29"/>
      <c r="Y629" s="72"/>
      <c r="Z629" s="72"/>
      <c r="AA629" s="72"/>
      <c r="AB629" s="72"/>
      <c r="AC629" s="72"/>
      <c r="AD629" s="72"/>
      <c r="AE629" s="72"/>
      <c r="AF629" s="72"/>
      <c r="AG629" s="72"/>
      <c r="AH629" s="72"/>
      <c r="AI629" s="72"/>
      <c r="AJ629" s="72"/>
      <c r="AK629" s="72"/>
      <c r="AL629" s="72"/>
      <c r="AM629" s="72"/>
      <c r="AN629" s="72"/>
      <c r="AO629" s="139"/>
      <c r="AP629" s="236" t="str">
        <f>IF(F629="","",IFERROR(VLOOKUP(SUBSTITUTE(SUBSTITUTE(Tabla1[[#This Row],[Uso Sistemas]],"T","P"),"N","F"),Parámetros!$M$2:$N$17,2,0),"Completar hasta 3ra sem. para evaluar a Probacionista"))</f>
        <v/>
      </c>
      <c r="AQ629" s="39"/>
      <c r="AR629" s="39"/>
      <c r="AS629" s="39"/>
      <c r="AT629" s="28"/>
      <c r="AU629" s="55"/>
      <c r="AV629" s="55"/>
      <c r="AW629" s="55"/>
      <c r="AX629" s="238" t="str">
        <f>IF(V629="","",EOMONTH(EDATE(Tabla1[[#This Row],[Fecha Finalización]],2),0))</f>
        <v/>
      </c>
      <c r="AY629" s="39"/>
      <c r="AZ629" s="239" t="str">
        <f>IF(V629="","",EOMONTH(EDATE(Tabla1[[#This Row],[Fecha Finalización]],3),0))</f>
        <v/>
      </c>
      <c r="BA629" s="39"/>
      <c r="BB629" s="39"/>
      <c r="BC629" s="229"/>
      <c r="BD629" s="227" t="str">
        <f>IF(F629="","",Tabla1[[#This Row],[sem 01]]&amp;Tabla1[[#This Row],[sem 02]]&amp;Tabla1[[#This Row],[sem 03]])</f>
        <v/>
      </c>
      <c r="BE629" s="228" t="str">
        <f>IF(TRIM(F629)="","",$B$1&amp;"-"&amp;SUBSTITUTE(Tabla1[[#This Row],[Mes Inscrito]]," ","")&amp;"-"&amp;SUBSTITUTE(Tabla1[[#This Row],[Dia de clases Inscrito]]," ","")&amp;"-"&amp;SUBSTITUTE(Tabla1[[#This Row],[Horario Inscrito]]," ","")&amp;"-"&amp;Tabla1[[#This Row],[Fecha Inicio grupo]])</f>
        <v/>
      </c>
      <c r="BF629" s="241" t="str">
        <f>IF(F629="","",Tabla1[[#This Row],[Curso]])</f>
        <v/>
      </c>
      <c r="BG629" s="242" t="str">
        <f>+IF(TRIM(F629)="","",$B$1&amp;"-"&amp;TRIM(Tabla1[[#This Row],[Mes Inscrito]])&amp;"-"&amp;TRIM(Tabla1[[#This Row],[Dia de clases Inscrito]])&amp;"-"&amp;TRIM(Tabla1[[#This Row],[Horario Inscrito]])&amp;"-"&amp;TRIM(Tabla1[[#This Row],[Fecha Inicio grupo]])&amp;"-"&amp;TRIM(Tabla1[[#This Row],[Tipo Incrito]]))</f>
        <v/>
      </c>
      <c r="BH629" s="299" t="str">
        <f>IF(F629="","",OR(IFERROR(SEARCH("CG",Tabla1[[#This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9" s="300" t="str">
        <f>IF(F629&lt;&gt;"",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9" s="300" t="str">
        <f>IF(F629&lt;&gt;"",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9" s="300" t="str">
        <f>IF(Tabla1[[#This Row],[Fecha Inicio grupo]]="","",IFERROR(VLOOKUP(Tabla1[[#This Row],[Mes de Alta como miembro]],Parámetros!$AM$2:$AN$16,2,0),"01/01/1900"))</f>
        <v/>
      </c>
    </row>
    <row r="630" spans="1:63" ht="14.45">
      <c r="A630" s="68">
        <v>623</v>
      </c>
      <c r="B630" s="29"/>
      <c r="C630" s="34"/>
      <c r="D630" s="42"/>
      <c r="E630" s="64"/>
      <c r="F630" s="45"/>
      <c r="G630" s="45"/>
      <c r="H630" s="158"/>
      <c r="I630" s="42"/>
      <c r="J630" s="28"/>
      <c r="K630" s="69"/>
      <c r="L630" s="68"/>
      <c r="M630" s="46"/>
      <c r="N630" s="232" t="str">
        <f ca="1">IF(Tabla1[[#This Row],[Fecha de nac]]="","",IF(Tabla1[[#This Row],[Fecha Finalización]] &gt;=TODAY(), DATEDIF(Tabla1[[#This Row],[Fecha de nac]],TODAY(),"y"), ROUNDDOWN((Tabla1[[#This Row],[Fecha Finalización]] -Tabla1[[#This Row],[Fecha de nac]])/365,0)))</f>
        <v/>
      </c>
      <c r="O630" s="163"/>
      <c r="P630" s="34"/>
      <c r="Q630" s="67"/>
      <c r="R630" s="67"/>
      <c r="S630" s="67"/>
      <c r="T630" s="67"/>
      <c r="U630" s="234" t="str">
        <f>IF(F630="","",Tabla1[[#This Row],[Fecha Inicio grupo]]+3*7-7)</f>
        <v/>
      </c>
      <c r="V630" s="235" t="str">
        <f>IF(F630="","",EDATE(Tabla1[[#This Row],[Fecha Inicio grupo]],3))</f>
        <v/>
      </c>
      <c r="W630" s="29"/>
      <c r="X630" s="29"/>
      <c r="Y630" s="72"/>
      <c r="Z630" s="72"/>
      <c r="AA630" s="72"/>
      <c r="AB630" s="72"/>
      <c r="AC630" s="72"/>
      <c r="AD630" s="72"/>
      <c r="AE630" s="72"/>
      <c r="AF630" s="72"/>
      <c r="AG630" s="72"/>
      <c r="AH630" s="72"/>
      <c r="AI630" s="72"/>
      <c r="AJ630" s="72"/>
      <c r="AK630" s="72"/>
      <c r="AL630" s="72"/>
      <c r="AM630" s="72"/>
      <c r="AN630" s="72"/>
      <c r="AO630" s="139"/>
      <c r="AP630" s="236" t="str">
        <f>IF(F630="","",IFERROR(VLOOKUP(SUBSTITUTE(SUBSTITUTE(Tabla1[[#This Row],[Uso Sistemas]],"T","P"),"N","F"),Parámetros!$M$2:$N$17,2,0),"Completar hasta 3ra sem. para evaluar a Probacionista"))</f>
        <v/>
      </c>
      <c r="AQ630" s="39"/>
      <c r="AR630" s="39"/>
      <c r="AS630" s="39"/>
      <c r="AT630" s="28"/>
      <c r="AU630" s="55"/>
      <c r="AV630" s="55"/>
      <c r="AW630" s="55"/>
      <c r="AX630" s="238" t="str">
        <f>IF(V630="","",EOMONTH(EDATE(Tabla1[[#This Row],[Fecha Finalización]],2),0))</f>
        <v/>
      </c>
      <c r="AY630" s="39"/>
      <c r="AZ630" s="239" t="str">
        <f>IF(V630="","",EOMONTH(EDATE(Tabla1[[#This Row],[Fecha Finalización]],3),0))</f>
        <v/>
      </c>
      <c r="BA630" s="39"/>
      <c r="BB630" s="39"/>
      <c r="BC630" s="229"/>
      <c r="BD630" s="227" t="str">
        <f>IF(F630="","",Tabla1[[#This Row],[sem 01]]&amp;Tabla1[[#This Row],[sem 02]]&amp;Tabla1[[#This Row],[sem 03]])</f>
        <v/>
      </c>
      <c r="BE630" s="228" t="str">
        <f>IF(TRIM(F630)="","",$B$1&amp;"-"&amp;SUBSTITUTE(Tabla1[[#This Row],[Mes Inscrito]]," ","")&amp;"-"&amp;SUBSTITUTE(Tabla1[[#This Row],[Dia de clases Inscrito]]," ","")&amp;"-"&amp;SUBSTITUTE(Tabla1[[#This Row],[Horario Inscrito]]," ","")&amp;"-"&amp;Tabla1[[#This Row],[Fecha Inicio grupo]])</f>
        <v/>
      </c>
      <c r="BF630" s="241" t="str">
        <f>IF(F630="","",Tabla1[[#This Row],[Curso]])</f>
        <v/>
      </c>
      <c r="BG630" s="242" t="str">
        <f>+IF(TRIM(F630)="","",$B$1&amp;"-"&amp;TRIM(Tabla1[[#This Row],[Mes Inscrito]])&amp;"-"&amp;TRIM(Tabla1[[#This Row],[Dia de clases Inscrito]])&amp;"-"&amp;TRIM(Tabla1[[#This Row],[Horario Inscrito]])&amp;"-"&amp;TRIM(Tabla1[[#This Row],[Fecha Inicio grupo]])&amp;"-"&amp;TRIM(Tabla1[[#This Row],[Tipo Incrito]]))</f>
        <v/>
      </c>
      <c r="BH630" s="299" t="str">
        <f>IF(F630="","",OR(IFERROR(SEARCH("CG",Tabla1[[#This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0" s="300" t="str">
        <f>IF(F630&lt;&gt;"",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0" s="300" t="str">
        <f>IF(F630&lt;&gt;"",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0" s="300" t="str">
        <f>IF(Tabla1[[#This Row],[Fecha Inicio grupo]]="","",IFERROR(VLOOKUP(Tabla1[[#This Row],[Mes de Alta como miembro]],Parámetros!$AM$2:$AN$16,2,0),"01/01/1900"))</f>
        <v/>
      </c>
    </row>
    <row r="631" spans="1:63" ht="14.45">
      <c r="A631" s="68">
        <v>624</v>
      </c>
      <c r="B631" s="29"/>
      <c r="C631" s="34"/>
      <c r="D631" s="42"/>
      <c r="E631" s="64"/>
      <c r="F631" s="45"/>
      <c r="G631" s="45"/>
      <c r="H631" s="158"/>
      <c r="I631" s="42"/>
      <c r="J631" s="28"/>
      <c r="K631" s="69"/>
      <c r="L631" s="68"/>
      <c r="M631" s="46"/>
      <c r="N631" s="232" t="str">
        <f ca="1">IF(Tabla1[[#This Row],[Fecha de nac]]="","",IF(Tabla1[[#This Row],[Fecha Finalización]] &gt;=TODAY(), DATEDIF(Tabla1[[#This Row],[Fecha de nac]],TODAY(),"y"), ROUNDDOWN((Tabla1[[#This Row],[Fecha Finalización]] -Tabla1[[#This Row],[Fecha de nac]])/365,0)))</f>
        <v/>
      </c>
      <c r="O631" s="163"/>
      <c r="P631" s="34"/>
      <c r="Q631" s="67"/>
      <c r="R631" s="67"/>
      <c r="S631" s="67"/>
      <c r="T631" s="67"/>
      <c r="U631" s="234" t="str">
        <f>IF(F631="","",Tabla1[[#This Row],[Fecha Inicio grupo]]+3*7-7)</f>
        <v/>
      </c>
      <c r="V631" s="235" t="str">
        <f>IF(F631="","",EDATE(Tabla1[[#This Row],[Fecha Inicio grupo]],3))</f>
        <v/>
      </c>
      <c r="W631" s="29"/>
      <c r="X631" s="29"/>
      <c r="Y631" s="72"/>
      <c r="Z631" s="72"/>
      <c r="AA631" s="72"/>
      <c r="AB631" s="72"/>
      <c r="AC631" s="72"/>
      <c r="AD631" s="72"/>
      <c r="AE631" s="72"/>
      <c r="AF631" s="72"/>
      <c r="AG631" s="72"/>
      <c r="AH631" s="72"/>
      <c r="AI631" s="72"/>
      <c r="AJ631" s="72"/>
      <c r="AK631" s="72"/>
      <c r="AL631" s="72"/>
      <c r="AM631" s="72"/>
      <c r="AN631" s="72"/>
      <c r="AO631" s="139"/>
      <c r="AP631" s="236" t="str">
        <f>IF(F631="","",IFERROR(VLOOKUP(SUBSTITUTE(SUBSTITUTE(Tabla1[[#This Row],[Uso Sistemas]],"T","P"),"N","F"),Parámetros!$M$2:$N$17,2,0),"Completar hasta 3ra sem. para evaluar a Probacionista"))</f>
        <v/>
      </c>
      <c r="AQ631" s="39"/>
      <c r="AR631" s="39"/>
      <c r="AS631" s="39"/>
      <c r="AT631" s="28"/>
      <c r="AU631" s="55"/>
      <c r="AV631" s="55"/>
      <c r="AW631" s="55"/>
      <c r="AX631" s="238" t="str">
        <f>IF(V631="","",EOMONTH(EDATE(Tabla1[[#This Row],[Fecha Finalización]],2),0))</f>
        <v/>
      </c>
      <c r="AY631" s="39"/>
      <c r="AZ631" s="239" t="str">
        <f>IF(V631="","",EOMONTH(EDATE(Tabla1[[#This Row],[Fecha Finalización]],3),0))</f>
        <v/>
      </c>
      <c r="BA631" s="39"/>
      <c r="BB631" s="39"/>
      <c r="BC631" s="229"/>
      <c r="BD631" s="227" t="str">
        <f>IF(F631="","",Tabla1[[#This Row],[sem 01]]&amp;Tabla1[[#This Row],[sem 02]]&amp;Tabla1[[#This Row],[sem 03]])</f>
        <v/>
      </c>
      <c r="BE631" s="228" t="str">
        <f>IF(TRIM(F631)="","",$B$1&amp;"-"&amp;SUBSTITUTE(Tabla1[[#This Row],[Mes Inscrito]]," ","")&amp;"-"&amp;SUBSTITUTE(Tabla1[[#This Row],[Dia de clases Inscrito]]," ","")&amp;"-"&amp;SUBSTITUTE(Tabla1[[#This Row],[Horario Inscrito]]," ","")&amp;"-"&amp;Tabla1[[#This Row],[Fecha Inicio grupo]])</f>
        <v/>
      </c>
      <c r="BF631" s="241" t="str">
        <f>IF(F631="","",Tabla1[[#This Row],[Curso]])</f>
        <v/>
      </c>
      <c r="BG631" s="242" t="str">
        <f>+IF(TRIM(F631)="","",$B$1&amp;"-"&amp;TRIM(Tabla1[[#This Row],[Mes Inscrito]])&amp;"-"&amp;TRIM(Tabla1[[#This Row],[Dia de clases Inscrito]])&amp;"-"&amp;TRIM(Tabla1[[#This Row],[Horario Inscrito]])&amp;"-"&amp;TRIM(Tabla1[[#This Row],[Fecha Inicio grupo]])&amp;"-"&amp;TRIM(Tabla1[[#This Row],[Tipo Incrito]]))</f>
        <v/>
      </c>
      <c r="BH631" s="299" t="str">
        <f>IF(F631="","",OR(IFERROR(SEARCH("CG",Tabla1[[#This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1" s="300" t="str">
        <f>IF(F631&lt;&gt;"",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1" s="300" t="str">
        <f>IF(F631&lt;&gt;"",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1" s="300" t="str">
        <f>IF(Tabla1[[#This Row],[Fecha Inicio grupo]]="","",IFERROR(VLOOKUP(Tabla1[[#This Row],[Mes de Alta como miembro]],Parámetros!$AM$2:$AN$16,2,0),"01/01/1900"))</f>
        <v/>
      </c>
    </row>
    <row r="632" spans="1:63" ht="14.45">
      <c r="A632" s="68">
        <v>625</v>
      </c>
      <c r="B632" s="29"/>
      <c r="C632" s="34"/>
      <c r="D632" s="42"/>
      <c r="E632" s="64"/>
      <c r="F632" s="45"/>
      <c r="G632" s="45"/>
      <c r="H632" s="158"/>
      <c r="I632" s="42"/>
      <c r="J632" s="28"/>
      <c r="K632" s="69"/>
      <c r="L632" s="68"/>
      <c r="M632" s="46"/>
      <c r="N632" s="232" t="str">
        <f ca="1">IF(Tabla1[[#This Row],[Fecha de nac]]="","",IF(Tabla1[[#This Row],[Fecha Finalización]] &gt;=TODAY(), DATEDIF(Tabla1[[#This Row],[Fecha de nac]],TODAY(),"y"), ROUNDDOWN((Tabla1[[#This Row],[Fecha Finalización]] -Tabla1[[#This Row],[Fecha de nac]])/365,0)))</f>
        <v/>
      </c>
      <c r="O632" s="163"/>
      <c r="P632" s="34"/>
      <c r="Q632" s="67"/>
      <c r="R632" s="67"/>
      <c r="S632" s="67"/>
      <c r="T632" s="67"/>
      <c r="U632" s="234" t="str">
        <f>IF(F632="","",Tabla1[[#This Row],[Fecha Inicio grupo]]+3*7-7)</f>
        <v/>
      </c>
      <c r="V632" s="235" t="str">
        <f>IF(F632="","",EDATE(Tabla1[[#This Row],[Fecha Inicio grupo]],3))</f>
        <v/>
      </c>
      <c r="W632" s="29"/>
      <c r="X632" s="29"/>
      <c r="Y632" s="72"/>
      <c r="Z632" s="72"/>
      <c r="AA632" s="72"/>
      <c r="AB632" s="72"/>
      <c r="AC632" s="72"/>
      <c r="AD632" s="72"/>
      <c r="AE632" s="72"/>
      <c r="AF632" s="72"/>
      <c r="AG632" s="72"/>
      <c r="AH632" s="72"/>
      <c r="AI632" s="72"/>
      <c r="AJ632" s="72"/>
      <c r="AK632" s="72"/>
      <c r="AL632" s="72"/>
      <c r="AM632" s="72"/>
      <c r="AN632" s="72"/>
      <c r="AO632" s="139"/>
      <c r="AP632" s="236" t="str">
        <f>IF(F632="","",IFERROR(VLOOKUP(SUBSTITUTE(SUBSTITUTE(Tabla1[[#This Row],[Uso Sistemas]],"T","P"),"N","F"),Parámetros!$M$2:$N$17,2,0),"Completar hasta 3ra sem. para evaluar a Probacionista"))</f>
        <v/>
      </c>
      <c r="AQ632" s="39"/>
      <c r="AR632" s="39"/>
      <c r="AS632" s="39"/>
      <c r="AT632" s="28"/>
      <c r="AU632" s="55"/>
      <c r="AV632" s="55"/>
      <c r="AW632" s="55"/>
      <c r="AX632" s="238" t="str">
        <f>IF(V632="","",EOMONTH(EDATE(Tabla1[[#This Row],[Fecha Finalización]],2),0))</f>
        <v/>
      </c>
      <c r="AY632" s="39"/>
      <c r="AZ632" s="239" t="str">
        <f>IF(V632="","",EOMONTH(EDATE(Tabla1[[#This Row],[Fecha Finalización]],3),0))</f>
        <v/>
      </c>
      <c r="BA632" s="39"/>
      <c r="BB632" s="39"/>
      <c r="BC632" s="229"/>
      <c r="BD632" s="227" t="str">
        <f>IF(F632="","",Tabla1[[#This Row],[sem 01]]&amp;Tabla1[[#This Row],[sem 02]]&amp;Tabla1[[#This Row],[sem 03]])</f>
        <v/>
      </c>
      <c r="BE632" s="228" t="str">
        <f>IF(TRIM(F632)="","",$B$1&amp;"-"&amp;SUBSTITUTE(Tabla1[[#This Row],[Mes Inscrito]]," ","")&amp;"-"&amp;SUBSTITUTE(Tabla1[[#This Row],[Dia de clases Inscrito]]," ","")&amp;"-"&amp;SUBSTITUTE(Tabla1[[#This Row],[Horario Inscrito]]," ","")&amp;"-"&amp;Tabla1[[#This Row],[Fecha Inicio grupo]])</f>
        <v/>
      </c>
      <c r="BF632" s="241" t="str">
        <f>IF(F632="","",Tabla1[[#This Row],[Curso]])</f>
        <v/>
      </c>
      <c r="BG632" s="242" t="str">
        <f>+IF(TRIM(F632)="","",$B$1&amp;"-"&amp;TRIM(Tabla1[[#This Row],[Mes Inscrito]])&amp;"-"&amp;TRIM(Tabla1[[#This Row],[Dia de clases Inscrito]])&amp;"-"&amp;TRIM(Tabla1[[#This Row],[Horario Inscrito]])&amp;"-"&amp;TRIM(Tabla1[[#This Row],[Fecha Inicio grupo]])&amp;"-"&amp;TRIM(Tabla1[[#This Row],[Tipo Incrito]]))</f>
        <v/>
      </c>
      <c r="BH632" s="299" t="str">
        <f>IF(F632="","",OR(IFERROR(SEARCH("CG",Tabla1[[#This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2" s="300" t="str">
        <f>IF(F632&lt;&gt;"",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2" s="300" t="str">
        <f>IF(F632&lt;&gt;"",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2" s="300" t="str">
        <f>IF(Tabla1[[#This Row],[Fecha Inicio grupo]]="","",IFERROR(VLOOKUP(Tabla1[[#This Row],[Mes de Alta como miembro]],Parámetros!$AM$2:$AN$16,2,0),"01/01/1900"))</f>
        <v/>
      </c>
    </row>
    <row r="633" spans="1:63" ht="14.45">
      <c r="A633" s="68">
        <v>626</v>
      </c>
      <c r="B633" s="29"/>
      <c r="C633" s="34"/>
      <c r="D633" s="42"/>
      <c r="E633" s="64"/>
      <c r="F633" s="45"/>
      <c r="G633" s="45"/>
      <c r="H633" s="158"/>
      <c r="I633" s="42"/>
      <c r="J633" s="28"/>
      <c r="K633" s="69"/>
      <c r="L633" s="68"/>
      <c r="M633" s="46"/>
      <c r="N633" s="232" t="str">
        <f ca="1">IF(Tabla1[[#This Row],[Fecha de nac]]="","",IF(Tabla1[[#This Row],[Fecha Finalización]] &gt;=TODAY(), DATEDIF(Tabla1[[#This Row],[Fecha de nac]],TODAY(),"y"), ROUNDDOWN((Tabla1[[#This Row],[Fecha Finalización]] -Tabla1[[#This Row],[Fecha de nac]])/365,0)))</f>
        <v/>
      </c>
      <c r="O633" s="163"/>
      <c r="P633" s="34"/>
      <c r="Q633" s="67"/>
      <c r="R633" s="67"/>
      <c r="S633" s="67"/>
      <c r="T633" s="67"/>
      <c r="U633" s="234" t="str">
        <f>IF(F633="","",Tabla1[[#This Row],[Fecha Inicio grupo]]+3*7-7)</f>
        <v/>
      </c>
      <c r="V633" s="235" t="str">
        <f>IF(F633="","",EDATE(Tabla1[[#This Row],[Fecha Inicio grupo]],3))</f>
        <v/>
      </c>
      <c r="W633" s="29"/>
      <c r="X633" s="29"/>
      <c r="Y633" s="72"/>
      <c r="Z633" s="72"/>
      <c r="AA633" s="72"/>
      <c r="AB633" s="72"/>
      <c r="AC633" s="72"/>
      <c r="AD633" s="72"/>
      <c r="AE633" s="72"/>
      <c r="AF633" s="72"/>
      <c r="AG633" s="72"/>
      <c r="AH633" s="72"/>
      <c r="AI633" s="72"/>
      <c r="AJ633" s="72"/>
      <c r="AK633" s="72"/>
      <c r="AL633" s="72"/>
      <c r="AM633" s="72"/>
      <c r="AN633" s="72"/>
      <c r="AO633" s="139"/>
      <c r="AP633" s="236" t="str">
        <f>IF(F633="","",IFERROR(VLOOKUP(SUBSTITUTE(SUBSTITUTE(Tabla1[[#This Row],[Uso Sistemas]],"T","P"),"N","F"),Parámetros!$M$2:$N$17,2,0),"Completar hasta 3ra sem. para evaluar a Probacionista"))</f>
        <v/>
      </c>
      <c r="AQ633" s="39"/>
      <c r="AR633" s="39"/>
      <c r="AS633" s="39"/>
      <c r="AT633" s="28"/>
      <c r="AU633" s="55"/>
      <c r="AV633" s="55"/>
      <c r="AW633" s="55"/>
      <c r="AX633" s="238" t="str">
        <f>IF(V633="","",EOMONTH(EDATE(Tabla1[[#This Row],[Fecha Finalización]],2),0))</f>
        <v/>
      </c>
      <c r="AY633" s="39"/>
      <c r="AZ633" s="239" t="str">
        <f>IF(V633="","",EOMONTH(EDATE(Tabla1[[#This Row],[Fecha Finalización]],3),0))</f>
        <v/>
      </c>
      <c r="BA633" s="39"/>
      <c r="BB633" s="39"/>
      <c r="BC633" s="229"/>
      <c r="BD633" s="227" t="str">
        <f>IF(F633="","",Tabla1[[#This Row],[sem 01]]&amp;Tabla1[[#This Row],[sem 02]]&amp;Tabla1[[#This Row],[sem 03]])</f>
        <v/>
      </c>
      <c r="BE633" s="228" t="str">
        <f>IF(TRIM(F633)="","",$B$1&amp;"-"&amp;SUBSTITUTE(Tabla1[[#This Row],[Mes Inscrito]]," ","")&amp;"-"&amp;SUBSTITUTE(Tabla1[[#This Row],[Dia de clases Inscrito]]," ","")&amp;"-"&amp;SUBSTITUTE(Tabla1[[#This Row],[Horario Inscrito]]," ","")&amp;"-"&amp;Tabla1[[#This Row],[Fecha Inicio grupo]])</f>
        <v/>
      </c>
      <c r="BF633" s="241" t="str">
        <f>IF(F633="","",Tabla1[[#This Row],[Curso]])</f>
        <v/>
      </c>
      <c r="BG633" s="242" t="str">
        <f>+IF(TRIM(F633)="","",$B$1&amp;"-"&amp;TRIM(Tabla1[[#This Row],[Mes Inscrito]])&amp;"-"&amp;TRIM(Tabla1[[#This Row],[Dia de clases Inscrito]])&amp;"-"&amp;TRIM(Tabla1[[#This Row],[Horario Inscrito]])&amp;"-"&amp;TRIM(Tabla1[[#This Row],[Fecha Inicio grupo]])&amp;"-"&amp;TRIM(Tabla1[[#This Row],[Tipo Incrito]]))</f>
        <v/>
      </c>
      <c r="BH633" s="299" t="str">
        <f>IF(F633="","",OR(IFERROR(SEARCH("CG",Tabla1[[#This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3" s="300" t="str">
        <f>IF(F633&lt;&gt;"",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3" s="300" t="str">
        <f>IF(F633&lt;&gt;"",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3" s="300" t="str">
        <f>IF(Tabla1[[#This Row],[Fecha Inicio grupo]]="","",IFERROR(VLOOKUP(Tabla1[[#This Row],[Mes de Alta como miembro]],Parámetros!$AM$2:$AN$16,2,0),"01/01/1900"))</f>
        <v/>
      </c>
    </row>
    <row r="634" spans="1:63" ht="14.45">
      <c r="A634" s="68">
        <v>627</v>
      </c>
      <c r="B634" s="29"/>
      <c r="C634" s="34"/>
      <c r="D634" s="42"/>
      <c r="E634" s="64"/>
      <c r="F634" s="45"/>
      <c r="G634" s="45"/>
      <c r="H634" s="158"/>
      <c r="I634" s="42"/>
      <c r="J634" s="28"/>
      <c r="K634" s="69"/>
      <c r="L634" s="68"/>
      <c r="M634" s="46"/>
      <c r="N634" s="232" t="str">
        <f ca="1">IF(Tabla1[[#This Row],[Fecha de nac]]="","",IF(Tabla1[[#This Row],[Fecha Finalización]] &gt;=TODAY(), DATEDIF(Tabla1[[#This Row],[Fecha de nac]],TODAY(),"y"), ROUNDDOWN((Tabla1[[#This Row],[Fecha Finalización]] -Tabla1[[#This Row],[Fecha de nac]])/365,0)))</f>
        <v/>
      </c>
      <c r="O634" s="163"/>
      <c r="P634" s="34"/>
      <c r="Q634" s="67"/>
      <c r="R634" s="67"/>
      <c r="S634" s="67"/>
      <c r="T634" s="67"/>
      <c r="U634" s="234" t="str">
        <f>IF(F634="","",Tabla1[[#This Row],[Fecha Inicio grupo]]+3*7-7)</f>
        <v/>
      </c>
      <c r="V634" s="235" t="str">
        <f>IF(F634="","",EDATE(Tabla1[[#This Row],[Fecha Inicio grupo]],3))</f>
        <v/>
      </c>
      <c r="W634" s="29"/>
      <c r="X634" s="29"/>
      <c r="Y634" s="72"/>
      <c r="Z634" s="72"/>
      <c r="AA634" s="72"/>
      <c r="AB634" s="72"/>
      <c r="AC634" s="72"/>
      <c r="AD634" s="72"/>
      <c r="AE634" s="72"/>
      <c r="AF634" s="72"/>
      <c r="AG634" s="72"/>
      <c r="AH634" s="72"/>
      <c r="AI634" s="72"/>
      <c r="AJ634" s="72"/>
      <c r="AK634" s="72"/>
      <c r="AL634" s="72"/>
      <c r="AM634" s="72"/>
      <c r="AN634" s="72"/>
      <c r="AO634" s="139"/>
      <c r="AP634" s="236" t="str">
        <f>IF(F634="","",IFERROR(VLOOKUP(SUBSTITUTE(SUBSTITUTE(Tabla1[[#This Row],[Uso Sistemas]],"T","P"),"N","F"),Parámetros!$M$2:$N$17,2,0),"Completar hasta 3ra sem. para evaluar a Probacionista"))</f>
        <v/>
      </c>
      <c r="AQ634" s="39"/>
      <c r="AR634" s="39"/>
      <c r="AS634" s="39"/>
      <c r="AT634" s="28"/>
      <c r="AU634" s="55"/>
      <c r="AV634" s="55"/>
      <c r="AW634" s="55"/>
      <c r="AX634" s="238" t="str">
        <f>IF(V634="","",EOMONTH(EDATE(Tabla1[[#This Row],[Fecha Finalización]],2),0))</f>
        <v/>
      </c>
      <c r="AY634" s="39"/>
      <c r="AZ634" s="239" t="str">
        <f>IF(V634="","",EOMONTH(EDATE(Tabla1[[#This Row],[Fecha Finalización]],3),0))</f>
        <v/>
      </c>
      <c r="BA634" s="39"/>
      <c r="BB634" s="39"/>
      <c r="BC634" s="229"/>
      <c r="BD634" s="227" t="str">
        <f>IF(F634="","",Tabla1[[#This Row],[sem 01]]&amp;Tabla1[[#This Row],[sem 02]]&amp;Tabla1[[#This Row],[sem 03]])</f>
        <v/>
      </c>
      <c r="BE634" s="228" t="str">
        <f>IF(TRIM(F634)="","",$B$1&amp;"-"&amp;SUBSTITUTE(Tabla1[[#This Row],[Mes Inscrito]]," ","")&amp;"-"&amp;SUBSTITUTE(Tabla1[[#This Row],[Dia de clases Inscrito]]," ","")&amp;"-"&amp;SUBSTITUTE(Tabla1[[#This Row],[Horario Inscrito]]," ","")&amp;"-"&amp;Tabla1[[#This Row],[Fecha Inicio grupo]])</f>
        <v/>
      </c>
      <c r="BF634" s="241" t="str">
        <f>IF(F634="","",Tabla1[[#This Row],[Curso]])</f>
        <v/>
      </c>
      <c r="BG634" s="242" t="str">
        <f>+IF(TRIM(F634)="","",$B$1&amp;"-"&amp;TRIM(Tabla1[[#This Row],[Mes Inscrito]])&amp;"-"&amp;TRIM(Tabla1[[#This Row],[Dia de clases Inscrito]])&amp;"-"&amp;TRIM(Tabla1[[#This Row],[Horario Inscrito]])&amp;"-"&amp;TRIM(Tabla1[[#This Row],[Fecha Inicio grupo]])&amp;"-"&amp;TRIM(Tabla1[[#This Row],[Tipo Incrito]]))</f>
        <v/>
      </c>
      <c r="BH634" s="299" t="str">
        <f>IF(F634="","",OR(IFERROR(SEARCH("CG",Tabla1[[#This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4" s="300" t="str">
        <f>IF(F634&lt;&gt;"",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4" s="300" t="str">
        <f>IF(F634&lt;&gt;"",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4" s="300" t="str">
        <f>IF(Tabla1[[#This Row],[Fecha Inicio grupo]]="","",IFERROR(VLOOKUP(Tabla1[[#This Row],[Mes de Alta como miembro]],Parámetros!$AM$2:$AN$16,2,0),"01/01/1900"))</f>
        <v/>
      </c>
    </row>
    <row r="635" spans="1:63" ht="14.45">
      <c r="A635" s="68">
        <v>628</v>
      </c>
      <c r="B635" s="29"/>
      <c r="C635" s="34"/>
      <c r="D635" s="42"/>
      <c r="E635" s="64"/>
      <c r="F635" s="45"/>
      <c r="G635" s="45"/>
      <c r="H635" s="158"/>
      <c r="I635" s="42"/>
      <c r="J635" s="28"/>
      <c r="K635" s="69"/>
      <c r="L635" s="68"/>
      <c r="M635" s="46"/>
      <c r="N635" s="232" t="str">
        <f ca="1">IF(Tabla1[[#This Row],[Fecha de nac]]="","",IF(Tabla1[[#This Row],[Fecha Finalización]] &gt;=TODAY(), DATEDIF(Tabla1[[#This Row],[Fecha de nac]],TODAY(),"y"), ROUNDDOWN((Tabla1[[#This Row],[Fecha Finalización]] -Tabla1[[#This Row],[Fecha de nac]])/365,0)))</f>
        <v/>
      </c>
      <c r="O635" s="163"/>
      <c r="P635" s="34"/>
      <c r="Q635" s="67"/>
      <c r="R635" s="67"/>
      <c r="S635" s="67"/>
      <c r="T635" s="67"/>
      <c r="U635" s="234" t="str">
        <f>IF(F635="","",Tabla1[[#This Row],[Fecha Inicio grupo]]+3*7-7)</f>
        <v/>
      </c>
      <c r="V635" s="235" t="str">
        <f>IF(F635="","",EDATE(Tabla1[[#This Row],[Fecha Inicio grupo]],3))</f>
        <v/>
      </c>
      <c r="W635" s="29"/>
      <c r="X635" s="29"/>
      <c r="Y635" s="72"/>
      <c r="Z635" s="72"/>
      <c r="AA635" s="72"/>
      <c r="AB635" s="72"/>
      <c r="AC635" s="72"/>
      <c r="AD635" s="72"/>
      <c r="AE635" s="72"/>
      <c r="AF635" s="72"/>
      <c r="AG635" s="72"/>
      <c r="AH635" s="72"/>
      <c r="AI635" s="72"/>
      <c r="AJ635" s="72"/>
      <c r="AK635" s="72"/>
      <c r="AL635" s="72"/>
      <c r="AM635" s="72"/>
      <c r="AN635" s="72"/>
      <c r="AO635" s="139"/>
      <c r="AP635" s="236" t="str">
        <f>IF(F635="","",IFERROR(VLOOKUP(SUBSTITUTE(SUBSTITUTE(Tabla1[[#This Row],[Uso Sistemas]],"T","P"),"N","F"),Parámetros!$M$2:$N$17,2,0),"Completar hasta 3ra sem. para evaluar a Probacionista"))</f>
        <v/>
      </c>
      <c r="AQ635" s="39"/>
      <c r="AR635" s="39"/>
      <c r="AS635" s="39"/>
      <c r="AT635" s="28"/>
      <c r="AU635" s="55"/>
      <c r="AV635" s="55"/>
      <c r="AW635" s="55"/>
      <c r="AX635" s="238" t="str">
        <f>IF(V635="","",EOMONTH(EDATE(Tabla1[[#This Row],[Fecha Finalización]],2),0))</f>
        <v/>
      </c>
      <c r="AY635" s="39"/>
      <c r="AZ635" s="239" t="str">
        <f>IF(V635="","",EOMONTH(EDATE(Tabla1[[#This Row],[Fecha Finalización]],3),0))</f>
        <v/>
      </c>
      <c r="BA635" s="39"/>
      <c r="BB635" s="39"/>
      <c r="BC635" s="229"/>
      <c r="BD635" s="227" t="str">
        <f>IF(F635="","",Tabla1[[#This Row],[sem 01]]&amp;Tabla1[[#This Row],[sem 02]]&amp;Tabla1[[#This Row],[sem 03]])</f>
        <v/>
      </c>
      <c r="BE635" s="228" t="str">
        <f>IF(TRIM(F635)="","",$B$1&amp;"-"&amp;SUBSTITUTE(Tabla1[[#This Row],[Mes Inscrito]]," ","")&amp;"-"&amp;SUBSTITUTE(Tabla1[[#This Row],[Dia de clases Inscrito]]," ","")&amp;"-"&amp;SUBSTITUTE(Tabla1[[#This Row],[Horario Inscrito]]," ","")&amp;"-"&amp;Tabla1[[#This Row],[Fecha Inicio grupo]])</f>
        <v/>
      </c>
      <c r="BF635" s="241" t="str">
        <f>IF(F635="","",Tabla1[[#This Row],[Curso]])</f>
        <v/>
      </c>
      <c r="BG635" s="242" t="str">
        <f>+IF(TRIM(F635)="","",$B$1&amp;"-"&amp;TRIM(Tabla1[[#This Row],[Mes Inscrito]])&amp;"-"&amp;TRIM(Tabla1[[#This Row],[Dia de clases Inscrito]])&amp;"-"&amp;TRIM(Tabla1[[#This Row],[Horario Inscrito]])&amp;"-"&amp;TRIM(Tabla1[[#This Row],[Fecha Inicio grupo]])&amp;"-"&amp;TRIM(Tabla1[[#This Row],[Tipo Incrito]]))</f>
        <v/>
      </c>
      <c r="BH635" s="299" t="str">
        <f>IF(F635="","",OR(IFERROR(SEARCH("CG",Tabla1[[#This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5" s="300" t="str">
        <f>IF(F635&lt;&gt;"",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5" s="300" t="str">
        <f>IF(F635&lt;&gt;"",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5" s="300" t="str">
        <f>IF(Tabla1[[#This Row],[Fecha Inicio grupo]]="","",IFERROR(VLOOKUP(Tabla1[[#This Row],[Mes de Alta como miembro]],Parámetros!$AM$2:$AN$16,2,0),"01/01/1900"))</f>
        <v/>
      </c>
    </row>
    <row r="636" spans="1:63" ht="14.45">
      <c r="A636" s="68">
        <v>629</v>
      </c>
      <c r="B636" s="29"/>
      <c r="C636" s="34"/>
      <c r="D636" s="42"/>
      <c r="E636" s="64"/>
      <c r="F636" s="45"/>
      <c r="G636" s="45"/>
      <c r="H636" s="158"/>
      <c r="I636" s="42"/>
      <c r="J636" s="28"/>
      <c r="K636" s="69"/>
      <c r="L636" s="68"/>
      <c r="M636" s="46"/>
      <c r="N636" s="232" t="str">
        <f ca="1">IF(Tabla1[[#This Row],[Fecha de nac]]="","",IF(Tabla1[[#This Row],[Fecha Finalización]] &gt;=TODAY(), DATEDIF(Tabla1[[#This Row],[Fecha de nac]],TODAY(),"y"), ROUNDDOWN((Tabla1[[#This Row],[Fecha Finalización]] -Tabla1[[#This Row],[Fecha de nac]])/365,0)))</f>
        <v/>
      </c>
      <c r="O636" s="163"/>
      <c r="P636" s="34"/>
      <c r="Q636" s="67"/>
      <c r="R636" s="67"/>
      <c r="S636" s="67"/>
      <c r="T636" s="67"/>
      <c r="U636" s="234" t="str">
        <f>IF(F636="","",Tabla1[[#This Row],[Fecha Inicio grupo]]+3*7-7)</f>
        <v/>
      </c>
      <c r="V636" s="235" t="str">
        <f>IF(F636="","",EDATE(Tabla1[[#This Row],[Fecha Inicio grupo]],3))</f>
        <v/>
      </c>
      <c r="W636" s="29"/>
      <c r="X636" s="29"/>
      <c r="Y636" s="72"/>
      <c r="Z636" s="72"/>
      <c r="AA636" s="72"/>
      <c r="AB636" s="72"/>
      <c r="AC636" s="72"/>
      <c r="AD636" s="72"/>
      <c r="AE636" s="72"/>
      <c r="AF636" s="72"/>
      <c r="AG636" s="72"/>
      <c r="AH636" s="72"/>
      <c r="AI636" s="72"/>
      <c r="AJ636" s="72"/>
      <c r="AK636" s="72"/>
      <c r="AL636" s="72"/>
      <c r="AM636" s="72"/>
      <c r="AN636" s="72"/>
      <c r="AO636" s="139"/>
      <c r="AP636" s="236" t="str">
        <f>IF(F636="","",IFERROR(VLOOKUP(SUBSTITUTE(SUBSTITUTE(Tabla1[[#This Row],[Uso Sistemas]],"T","P"),"N","F"),Parámetros!$M$2:$N$17,2,0),"Completar hasta 3ra sem. para evaluar a Probacionista"))</f>
        <v/>
      </c>
      <c r="AQ636" s="39"/>
      <c r="AR636" s="39"/>
      <c r="AS636" s="39"/>
      <c r="AT636" s="28"/>
      <c r="AU636" s="55"/>
      <c r="AV636" s="55"/>
      <c r="AW636" s="55"/>
      <c r="AX636" s="238" t="str">
        <f>IF(V636="","",EOMONTH(EDATE(Tabla1[[#This Row],[Fecha Finalización]],2),0))</f>
        <v/>
      </c>
      <c r="AY636" s="39"/>
      <c r="AZ636" s="239" t="str">
        <f>IF(V636="","",EOMONTH(EDATE(Tabla1[[#This Row],[Fecha Finalización]],3),0))</f>
        <v/>
      </c>
      <c r="BA636" s="39"/>
      <c r="BB636" s="39"/>
      <c r="BC636" s="229"/>
      <c r="BD636" s="227" t="str">
        <f>IF(F636="","",Tabla1[[#This Row],[sem 01]]&amp;Tabla1[[#This Row],[sem 02]]&amp;Tabla1[[#This Row],[sem 03]])</f>
        <v/>
      </c>
      <c r="BE636" s="228" t="str">
        <f>IF(TRIM(F636)="","",$B$1&amp;"-"&amp;SUBSTITUTE(Tabla1[[#This Row],[Mes Inscrito]]," ","")&amp;"-"&amp;SUBSTITUTE(Tabla1[[#This Row],[Dia de clases Inscrito]]," ","")&amp;"-"&amp;SUBSTITUTE(Tabla1[[#This Row],[Horario Inscrito]]," ","")&amp;"-"&amp;Tabla1[[#This Row],[Fecha Inicio grupo]])</f>
        <v/>
      </c>
      <c r="BF636" s="241" t="str">
        <f>IF(F636="","",Tabla1[[#This Row],[Curso]])</f>
        <v/>
      </c>
      <c r="BG636" s="242" t="str">
        <f>+IF(TRIM(F636)="","",$B$1&amp;"-"&amp;TRIM(Tabla1[[#This Row],[Mes Inscrito]])&amp;"-"&amp;TRIM(Tabla1[[#This Row],[Dia de clases Inscrito]])&amp;"-"&amp;TRIM(Tabla1[[#This Row],[Horario Inscrito]])&amp;"-"&amp;TRIM(Tabla1[[#This Row],[Fecha Inicio grupo]])&amp;"-"&amp;TRIM(Tabla1[[#This Row],[Tipo Incrito]]))</f>
        <v/>
      </c>
      <c r="BH636" s="299" t="str">
        <f>IF(F636="","",OR(IFERROR(SEARCH("CG",Tabla1[[#This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6" s="300" t="str">
        <f>IF(F636&lt;&gt;"",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6" s="300" t="str">
        <f>IF(F636&lt;&gt;"",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6" s="300" t="str">
        <f>IF(Tabla1[[#This Row],[Fecha Inicio grupo]]="","",IFERROR(VLOOKUP(Tabla1[[#This Row],[Mes de Alta como miembro]],Parámetros!$AM$2:$AN$16,2,0),"01/01/1900"))</f>
        <v/>
      </c>
    </row>
    <row r="637" spans="1:63" ht="14.45">
      <c r="A637" s="68">
        <v>630</v>
      </c>
      <c r="B637" s="29"/>
      <c r="C637" s="34"/>
      <c r="D637" s="42"/>
      <c r="E637" s="64"/>
      <c r="F637" s="45"/>
      <c r="G637" s="45"/>
      <c r="H637" s="158"/>
      <c r="I637" s="42"/>
      <c r="J637" s="28"/>
      <c r="K637" s="69"/>
      <c r="L637" s="68"/>
      <c r="M637" s="46"/>
      <c r="N637" s="232" t="str">
        <f ca="1">IF(Tabla1[[#This Row],[Fecha de nac]]="","",IF(Tabla1[[#This Row],[Fecha Finalización]] &gt;=TODAY(), DATEDIF(Tabla1[[#This Row],[Fecha de nac]],TODAY(),"y"), ROUNDDOWN((Tabla1[[#This Row],[Fecha Finalización]] -Tabla1[[#This Row],[Fecha de nac]])/365,0)))</f>
        <v/>
      </c>
      <c r="O637" s="163"/>
      <c r="P637" s="34"/>
      <c r="Q637" s="67"/>
      <c r="R637" s="67"/>
      <c r="S637" s="67"/>
      <c r="T637" s="67"/>
      <c r="U637" s="234" t="str">
        <f>IF(F637="","",Tabla1[[#This Row],[Fecha Inicio grupo]]+3*7-7)</f>
        <v/>
      </c>
      <c r="V637" s="235" t="str">
        <f>IF(F637="","",EDATE(Tabla1[[#This Row],[Fecha Inicio grupo]],3))</f>
        <v/>
      </c>
      <c r="W637" s="29"/>
      <c r="X637" s="29"/>
      <c r="Y637" s="72"/>
      <c r="Z637" s="72"/>
      <c r="AA637" s="72"/>
      <c r="AB637" s="72"/>
      <c r="AC637" s="72"/>
      <c r="AD637" s="72"/>
      <c r="AE637" s="72"/>
      <c r="AF637" s="72"/>
      <c r="AG637" s="72"/>
      <c r="AH637" s="72"/>
      <c r="AI637" s="72"/>
      <c r="AJ637" s="72"/>
      <c r="AK637" s="72"/>
      <c r="AL637" s="72"/>
      <c r="AM637" s="72"/>
      <c r="AN637" s="72"/>
      <c r="AO637" s="139"/>
      <c r="AP637" s="236" t="str">
        <f>IF(F637="","",IFERROR(VLOOKUP(SUBSTITUTE(SUBSTITUTE(Tabla1[[#This Row],[Uso Sistemas]],"T","P"),"N","F"),Parámetros!$M$2:$N$17,2,0),"Completar hasta 3ra sem. para evaluar a Probacionista"))</f>
        <v/>
      </c>
      <c r="AQ637" s="39"/>
      <c r="AR637" s="39"/>
      <c r="AS637" s="39"/>
      <c r="AT637" s="28"/>
      <c r="AU637" s="55"/>
      <c r="AV637" s="55"/>
      <c r="AW637" s="55"/>
      <c r="AX637" s="238" t="str">
        <f>IF(V637="","",EOMONTH(EDATE(Tabla1[[#This Row],[Fecha Finalización]],2),0))</f>
        <v/>
      </c>
      <c r="AY637" s="39"/>
      <c r="AZ637" s="239" t="str">
        <f>IF(V637="","",EOMONTH(EDATE(Tabla1[[#This Row],[Fecha Finalización]],3),0))</f>
        <v/>
      </c>
      <c r="BA637" s="39"/>
      <c r="BB637" s="39"/>
      <c r="BC637" s="229"/>
      <c r="BD637" s="227" t="str">
        <f>IF(F637="","",Tabla1[[#This Row],[sem 01]]&amp;Tabla1[[#This Row],[sem 02]]&amp;Tabla1[[#This Row],[sem 03]])</f>
        <v/>
      </c>
      <c r="BE637" s="228" t="str">
        <f>IF(TRIM(F637)="","",$B$1&amp;"-"&amp;SUBSTITUTE(Tabla1[[#This Row],[Mes Inscrito]]," ","")&amp;"-"&amp;SUBSTITUTE(Tabla1[[#This Row],[Dia de clases Inscrito]]," ","")&amp;"-"&amp;SUBSTITUTE(Tabla1[[#This Row],[Horario Inscrito]]," ","")&amp;"-"&amp;Tabla1[[#This Row],[Fecha Inicio grupo]])</f>
        <v/>
      </c>
      <c r="BF637" s="241" t="str">
        <f>IF(F637="","",Tabla1[[#This Row],[Curso]])</f>
        <v/>
      </c>
      <c r="BG637" s="242" t="str">
        <f>+IF(TRIM(F637)="","",$B$1&amp;"-"&amp;TRIM(Tabla1[[#This Row],[Mes Inscrito]])&amp;"-"&amp;TRIM(Tabla1[[#This Row],[Dia de clases Inscrito]])&amp;"-"&amp;TRIM(Tabla1[[#This Row],[Horario Inscrito]])&amp;"-"&amp;TRIM(Tabla1[[#This Row],[Fecha Inicio grupo]])&amp;"-"&amp;TRIM(Tabla1[[#This Row],[Tipo Incrito]]))</f>
        <v/>
      </c>
      <c r="BH637" s="299" t="str">
        <f>IF(F637="","",OR(IFERROR(SEARCH("CG",Tabla1[[#This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7" s="300" t="str">
        <f>IF(F637&lt;&gt;"",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7" s="300" t="str">
        <f>IF(F637&lt;&gt;"",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7" s="300" t="str">
        <f>IF(Tabla1[[#This Row],[Fecha Inicio grupo]]="","",IFERROR(VLOOKUP(Tabla1[[#This Row],[Mes de Alta como miembro]],Parámetros!$AM$2:$AN$16,2,0),"01/01/1900"))</f>
        <v/>
      </c>
    </row>
    <row r="638" spans="1:63" ht="14.45">
      <c r="A638" s="68">
        <v>631</v>
      </c>
      <c r="B638" s="29"/>
      <c r="C638" s="34"/>
      <c r="D638" s="42"/>
      <c r="E638" s="64"/>
      <c r="F638" s="45"/>
      <c r="G638" s="45"/>
      <c r="H638" s="158"/>
      <c r="I638" s="42"/>
      <c r="J638" s="28"/>
      <c r="K638" s="69"/>
      <c r="L638" s="68"/>
      <c r="M638" s="46"/>
      <c r="N638" s="232" t="str">
        <f ca="1">IF(Tabla1[[#This Row],[Fecha de nac]]="","",IF(Tabla1[[#This Row],[Fecha Finalización]] &gt;=TODAY(), DATEDIF(Tabla1[[#This Row],[Fecha de nac]],TODAY(),"y"), ROUNDDOWN((Tabla1[[#This Row],[Fecha Finalización]] -Tabla1[[#This Row],[Fecha de nac]])/365,0)))</f>
        <v/>
      </c>
      <c r="O638" s="163"/>
      <c r="P638" s="34"/>
      <c r="Q638" s="67"/>
      <c r="R638" s="67"/>
      <c r="S638" s="67"/>
      <c r="T638" s="67"/>
      <c r="U638" s="234" t="str">
        <f>IF(F638="","",Tabla1[[#This Row],[Fecha Inicio grupo]]+3*7-7)</f>
        <v/>
      </c>
      <c r="V638" s="235" t="str">
        <f>IF(F638="","",EDATE(Tabla1[[#This Row],[Fecha Inicio grupo]],3))</f>
        <v/>
      </c>
      <c r="W638" s="29"/>
      <c r="X638" s="29"/>
      <c r="Y638" s="72"/>
      <c r="Z638" s="72"/>
      <c r="AA638" s="72"/>
      <c r="AB638" s="72"/>
      <c r="AC638" s="72"/>
      <c r="AD638" s="72"/>
      <c r="AE638" s="72"/>
      <c r="AF638" s="72"/>
      <c r="AG638" s="72"/>
      <c r="AH638" s="72"/>
      <c r="AI638" s="72"/>
      <c r="AJ638" s="72"/>
      <c r="AK638" s="72"/>
      <c r="AL638" s="72"/>
      <c r="AM638" s="72"/>
      <c r="AN638" s="72"/>
      <c r="AO638" s="139"/>
      <c r="AP638" s="236" t="str">
        <f>IF(F638="","",IFERROR(VLOOKUP(SUBSTITUTE(SUBSTITUTE(Tabla1[[#This Row],[Uso Sistemas]],"T","P"),"N","F"),Parámetros!$M$2:$N$17,2,0),"Completar hasta 3ra sem. para evaluar a Probacionista"))</f>
        <v/>
      </c>
      <c r="AQ638" s="39"/>
      <c r="AR638" s="39"/>
      <c r="AS638" s="39"/>
      <c r="AT638" s="28"/>
      <c r="AU638" s="55"/>
      <c r="AV638" s="55"/>
      <c r="AW638" s="55"/>
      <c r="AX638" s="238" t="str">
        <f>IF(V638="","",EOMONTH(EDATE(Tabla1[[#This Row],[Fecha Finalización]],2),0))</f>
        <v/>
      </c>
      <c r="AY638" s="39"/>
      <c r="AZ638" s="239" t="str">
        <f>IF(V638="","",EOMONTH(EDATE(Tabla1[[#This Row],[Fecha Finalización]],3),0))</f>
        <v/>
      </c>
      <c r="BA638" s="39"/>
      <c r="BB638" s="39"/>
      <c r="BC638" s="229"/>
      <c r="BD638" s="227" t="str">
        <f>IF(F638="","",Tabla1[[#This Row],[sem 01]]&amp;Tabla1[[#This Row],[sem 02]]&amp;Tabla1[[#This Row],[sem 03]])</f>
        <v/>
      </c>
      <c r="BE638" s="228" t="str">
        <f>IF(TRIM(F638)="","",$B$1&amp;"-"&amp;SUBSTITUTE(Tabla1[[#This Row],[Mes Inscrito]]," ","")&amp;"-"&amp;SUBSTITUTE(Tabla1[[#This Row],[Dia de clases Inscrito]]," ","")&amp;"-"&amp;SUBSTITUTE(Tabla1[[#This Row],[Horario Inscrito]]," ","")&amp;"-"&amp;Tabla1[[#This Row],[Fecha Inicio grupo]])</f>
        <v/>
      </c>
      <c r="BF638" s="241" t="str">
        <f>IF(F638="","",Tabla1[[#This Row],[Curso]])</f>
        <v/>
      </c>
      <c r="BG638" s="242" t="str">
        <f>+IF(TRIM(F638)="","",$B$1&amp;"-"&amp;TRIM(Tabla1[[#This Row],[Mes Inscrito]])&amp;"-"&amp;TRIM(Tabla1[[#This Row],[Dia de clases Inscrito]])&amp;"-"&amp;TRIM(Tabla1[[#This Row],[Horario Inscrito]])&amp;"-"&amp;TRIM(Tabla1[[#This Row],[Fecha Inicio grupo]])&amp;"-"&amp;TRIM(Tabla1[[#This Row],[Tipo Incrito]]))</f>
        <v/>
      </c>
      <c r="BH638" s="299" t="str">
        <f>IF(F638="","",OR(IFERROR(SEARCH("CG",Tabla1[[#This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8" s="300" t="str">
        <f>IF(F638&lt;&gt;"",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8" s="300" t="str">
        <f>IF(F638&lt;&gt;"",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8" s="300" t="str">
        <f>IF(Tabla1[[#This Row],[Fecha Inicio grupo]]="","",IFERROR(VLOOKUP(Tabla1[[#This Row],[Mes de Alta como miembro]],Parámetros!$AM$2:$AN$16,2,0),"01/01/1900"))</f>
        <v/>
      </c>
    </row>
    <row r="639" spans="1:63" ht="14.45">
      <c r="A639" s="68">
        <v>632</v>
      </c>
      <c r="B639" s="29"/>
      <c r="C639" s="34"/>
      <c r="D639" s="42"/>
      <c r="E639" s="64"/>
      <c r="F639" s="45"/>
      <c r="G639" s="45"/>
      <c r="H639" s="158"/>
      <c r="I639" s="42"/>
      <c r="J639" s="28"/>
      <c r="K639" s="69"/>
      <c r="L639" s="68"/>
      <c r="M639" s="46"/>
      <c r="N639" s="232" t="str">
        <f ca="1">IF(Tabla1[[#This Row],[Fecha de nac]]="","",IF(Tabla1[[#This Row],[Fecha Finalización]] &gt;=TODAY(), DATEDIF(Tabla1[[#This Row],[Fecha de nac]],TODAY(),"y"), ROUNDDOWN((Tabla1[[#This Row],[Fecha Finalización]] -Tabla1[[#This Row],[Fecha de nac]])/365,0)))</f>
        <v/>
      </c>
      <c r="O639" s="163"/>
      <c r="P639" s="34"/>
      <c r="Q639" s="67"/>
      <c r="R639" s="67"/>
      <c r="S639" s="67"/>
      <c r="T639" s="67"/>
      <c r="U639" s="234" t="str">
        <f>IF(F639="","",Tabla1[[#This Row],[Fecha Inicio grupo]]+3*7-7)</f>
        <v/>
      </c>
      <c r="V639" s="235" t="str">
        <f>IF(F639="","",EDATE(Tabla1[[#This Row],[Fecha Inicio grupo]],3))</f>
        <v/>
      </c>
      <c r="W639" s="29"/>
      <c r="X639" s="29"/>
      <c r="Y639" s="72"/>
      <c r="Z639" s="72"/>
      <c r="AA639" s="72"/>
      <c r="AB639" s="72"/>
      <c r="AC639" s="72"/>
      <c r="AD639" s="72"/>
      <c r="AE639" s="72"/>
      <c r="AF639" s="72"/>
      <c r="AG639" s="72"/>
      <c r="AH639" s="72"/>
      <c r="AI639" s="72"/>
      <c r="AJ639" s="72"/>
      <c r="AK639" s="72"/>
      <c r="AL639" s="72"/>
      <c r="AM639" s="72"/>
      <c r="AN639" s="72"/>
      <c r="AO639" s="139"/>
      <c r="AP639" s="236" t="str">
        <f>IF(F639="","",IFERROR(VLOOKUP(SUBSTITUTE(SUBSTITUTE(Tabla1[[#This Row],[Uso Sistemas]],"T","P"),"N","F"),Parámetros!$M$2:$N$17,2,0),"Completar hasta 3ra sem. para evaluar a Probacionista"))</f>
        <v/>
      </c>
      <c r="AQ639" s="39"/>
      <c r="AR639" s="39"/>
      <c r="AS639" s="39"/>
      <c r="AT639" s="28"/>
      <c r="AU639" s="55"/>
      <c r="AV639" s="55"/>
      <c r="AW639" s="55"/>
      <c r="AX639" s="238" t="str">
        <f>IF(V639="","",EOMONTH(EDATE(Tabla1[[#This Row],[Fecha Finalización]],2),0))</f>
        <v/>
      </c>
      <c r="AY639" s="39"/>
      <c r="AZ639" s="239" t="str">
        <f>IF(V639="","",EOMONTH(EDATE(Tabla1[[#This Row],[Fecha Finalización]],3),0))</f>
        <v/>
      </c>
      <c r="BA639" s="39"/>
      <c r="BB639" s="39"/>
      <c r="BC639" s="229"/>
      <c r="BD639" s="227" t="str">
        <f>IF(F639="","",Tabla1[[#This Row],[sem 01]]&amp;Tabla1[[#This Row],[sem 02]]&amp;Tabla1[[#This Row],[sem 03]])</f>
        <v/>
      </c>
      <c r="BE639" s="228" t="str">
        <f>IF(TRIM(F639)="","",$B$1&amp;"-"&amp;SUBSTITUTE(Tabla1[[#This Row],[Mes Inscrito]]," ","")&amp;"-"&amp;SUBSTITUTE(Tabla1[[#This Row],[Dia de clases Inscrito]]," ","")&amp;"-"&amp;SUBSTITUTE(Tabla1[[#This Row],[Horario Inscrito]]," ","")&amp;"-"&amp;Tabla1[[#This Row],[Fecha Inicio grupo]])</f>
        <v/>
      </c>
      <c r="BF639" s="241" t="str">
        <f>IF(F639="","",Tabla1[[#This Row],[Curso]])</f>
        <v/>
      </c>
      <c r="BG639" s="242" t="str">
        <f>+IF(TRIM(F639)="","",$B$1&amp;"-"&amp;TRIM(Tabla1[[#This Row],[Mes Inscrito]])&amp;"-"&amp;TRIM(Tabla1[[#This Row],[Dia de clases Inscrito]])&amp;"-"&amp;TRIM(Tabla1[[#This Row],[Horario Inscrito]])&amp;"-"&amp;TRIM(Tabla1[[#This Row],[Fecha Inicio grupo]])&amp;"-"&amp;TRIM(Tabla1[[#This Row],[Tipo Incrito]]))</f>
        <v/>
      </c>
      <c r="BH639" s="299" t="str">
        <f>IF(F639="","",OR(IFERROR(SEARCH("CG",Tabla1[[#This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9" s="300" t="str">
        <f>IF(F639&lt;&gt;"",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9" s="300" t="str">
        <f>IF(F639&lt;&gt;"",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9" s="300" t="str">
        <f>IF(Tabla1[[#This Row],[Fecha Inicio grupo]]="","",IFERROR(VLOOKUP(Tabla1[[#This Row],[Mes de Alta como miembro]],Parámetros!$AM$2:$AN$16,2,0),"01/01/1900"))</f>
        <v/>
      </c>
    </row>
    <row r="640" spans="1:63" ht="14.45">
      <c r="A640" s="68">
        <v>633</v>
      </c>
      <c r="B640" s="29"/>
      <c r="C640" s="34"/>
      <c r="D640" s="42"/>
      <c r="E640" s="64"/>
      <c r="F640" s="45"/>
      <c r="G640" s="45"/>
      <c r="H640" s="158"/>
      <c r="I640" s="42"/>
      <c r="J640" s="28"/>
      <c r="K640" s="69"/>
      <c r="L640" s="68"/>
      <c r="M640" s="46"/>
      <c r="N640" s="232" t="str">
        <f ca="1">IF(Tabla1[[#This Row],[Fecha de nac]]="","",IF(Tabla1[[#This Row],[Fecha Finalización]] &gt;=TODAY(), DATEDIF(Tabla1[[#This Row],[Fecha de nac]],TODAY(),"y"), ROUNDDOWN((Tabla1[[#This Row],[Fecha Finalización]] -Tabla1[[#This Row],[Fecha de nac]])/365,0)))</f>
        <v/>
      </c>
      <c r="O640" s="163"/>
      <c r="P640" s="34"/>
      <c r="Q640" s="67"/>
      <c r="R640" s="67"/>
      <c r="S640" s="67"/>
      <c r="T640" s="67"/>
      <c r="U640" s="234" t="str">
        <f>IF(F640="","",Tabla1[[#This Row],[Fecha Inicio grupo]]+3*7-7)</f>
        <v/>
      </c>
      <c r="V640" s="235" t="str">
        <f>IF(F640="","",EDATE(Tabla1[[#This Row],[Fecha Inicio grupo]],3))</f>
        <v/>
      </c>
      <c r="W640" s="29"/>
      <c r="X640" s="29"/>
      <c r="Y640" s="72"/>
      <c r="Z640" s="72"/>
      <c r="AA640" s="72"/>
      <c r="AB640" s="72"/>
      <c r="AC640" s="72"/>
      <c r="AD640" s="72"/>
      <c r="AE640" s="72"/>
      <c r="AF640" s="72"/>
      <c r="AG640" s="72"/>
      <c r="AH640" s="72"/>
      <c r="AI640" s="72"/>
      <c r="AJ640" s="72"/>
      <c r="AK640" s="72"/>
      <c r="AL640" s="72"/>
      <c r="AM640" s="72"/>
      <c r="AN640" s="72"/>
      <c r="AO640" s="139"/>
      <c r="AP640" s="236" t="str">
        <f>IF(F640="","",IFERROR(VLOOKUP(SUBSTITUTE(SUBSTITUTE(Tabla1[[#This Row],[Uso Sistemas]],"T","P"),"N","F"),Parámetros!$M$2:$N$17,2,0),"Completar hasta 3ra sem. para evaluar a Probacionista"))</f>
        <v/>
      </c>
      <c r="AQ640" s="39"/>
      <c r="AR640" s="39"/>
      <c r="AS640" s="39"/>
      <c r="AT640" s="28"/>
      <c r="AU640" s="55"/>
      <c r="AV640" s="55"/>
      <c r="AW640" s="55"/>
      <c r="AX640" s="238" t="str">
        <f>IF(V640="","",EOMONTH(EDATE(Tabla1[[#This Row],[Fecha Finalización]],2),0))</f>
        <v/>
      </c>
      <c r="AY640" s="39"/>
      <c r="AZ640" s="239" t="str">
        <f>IF(V640="","",EOMONTH(EDATE(Tabla1[[#This Row],[Fecha Finalización]],3),0))</f>
        <v/>
      </c>
      <c r="BA640" s="39"/>
      <c r="BB640" s="39"/>
      <c r="BC640" s="229"/>
      <c r="BD640" s="227" t="str">
        <f>IF(F640="","",Tabla1[[#This Row],[sem 01]]&amp;Tabla1[[#This Row],[sem 02]]&amp;Tabla1[[#This Row],[sem 03]])</f>
        <v/>
      </c>
      <c r="BE640" s="228" t="str">
        <f>IF(TRIM(F640)="","",$B$1&amp;"-"&amp;SUBSTITUTE(Tabla1[[#This Row],[Mes Inscrito]]," ","")&amp;"-"&amp;SUBSTITUTE(Tabla1[[#This Row],[Dia de clases Inscrito]]," ","")&amp;"-"&amp;SUBSTITUTE(Tabla1[[#This Row],[Horario Inscrito]]," ","")&amp;"-"&amp;Tabla1[[#This Row],[Fecha Inicio grupo]])</f>
        <v/>
      </c>
      <c r="BF640" s="241" t="str">
        <f>IF(F640="","",Tabla1[[#This Row],[Curso]])</f>
        <v/>
      </c>
      <c r="BG640" s="242" t="str">
        <f>+IF(TRIM(F640)="","",$B$1&amp;"-"&amp;TRIM(Tabla1[[#This Row],[Mes Inscrito]])&amp;"-"&amp;TRIM(Tabla1[[#This Row],[Dia de clases Inscrito]])&amp;"-"&amp;TRIM(Tabla1[[#This Row],[Horario Inscrito]])&amp;"-"&amp;TRIM(Tabla1[[#This Row],[Fecha Inicio grupo]])&amp;"-"&amp;TRIM(Tabla1[[#This Row],[Tipo Incrito]]))</f>
        <v/>
      </c>
      <c r="BH640" s="299" t="str">
        <f>IF(F640="","",OR(IFERROR(SEARCH("CG",Tabla1[[#This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0" s="300" t="str">
        <f>IF(F640&lt;&gt;"",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0" s="300" t="str">
        <f>IF(F640&lt;&gt;"",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0" s="300" t="str">
        <f>IF(Tabla1[[#This Row],[Fecha Inicio grupo]]="","",IFERROR(VLOOKUP(Tabla1[[#This Row],[Mes de Alta como miembro]],Parámetros!$AM$2:$AN$16,2,0),"01/01/1900"))</f>
        <v/>
      </c>
    </row>
    <row r="641" spans="1:63" ht="14.45">
      <c r="A641" s="68">
        <v>634</v>
      </c>
      <c r="B641" s="29"/>
      <c r="C641" s="34"/>
      <c r="D641" s="42"/>
      <c r="E641" s="64"/>
      <c r="F641" s="45"/>
      <c r="G641" s="45"/>
      <c r="H641" s="158"/>
      <c r="I641" s="42"/>
      <c r="J641" s="28"/>
      <c r="K641" s="69"/>
      <c r="L641" s="68"/>
      <c r="M641" s="46"/>
      <c r="N641" s="232" t="str">
        <f ca="1">IF(Tabla1[[#This Row],[Fecha de nac]]="","",IF(Tabla1[[#This Row],[Fecha Finalización]] &gt;=TODAY(), DATEDIF(Tabla1[[#This Row],[Fecha de nac]],TODAY(),"y"), ROUNDDOWN((Tabla1[[#This Row],[Fecha Finalización]] -Tabla1[[#This Row],[Fecha de nac]])/365,0)))</f>
        <v/>
      </c>
      <c r="O641" s="163"/>
      <c r="P641" s="34"/>
      <c r="Q641" s="67"/>
      <c r="R641" s="67"/>
      <c r="S641" s="67"/>
      <c r="T641" s="67"/>
      <c r="U641" s="234" t="str">
        <f>IF(F641="","",Tabla1[[#This Row],[Fecha Inicio grupo]]+3*7-7)</f>
        <v/>
      </c>
      <c r="V641" s="235" t="str">
        <f>IF(F641="","",EDATE(Tabla1[[#This Row],[Fecha Inicio grupo]],3))</f>
        <v/>
      </c>
      <c r="W641" s="29"/>
      <c r="X641" s="29"/>
      <c r="Y641" s="72"/>
      <c r="Z641" s="72"/>
      <c r="AA641" s="72"/>
      <c r="AB641" s="72"/>
      <c r="AC641" s="72"/>
      <c r="AD641" s="72"/>
      <c r="AE641" s="72"/>
      <c r="AF641" s="72"/>
      <c r="AG641" s="72"/>
      <c r="AH641" s="72"/>
      <c r="AI641" s="72"/>
      <c r="AJ641" s="72"/>
      <c r="AK641" s="72"/>
      <c r="AL641" s="72"/>
      <c r="AM641" s="72"/>
      <c r="AN641" s="72"/>
      <c r="AO641" s="139"/>
      <c r="AP641" s="236" t="str">
        <f>IF(F641="","",IFERROR(VLOOKUP(SUBSTITUTE(SUBSTITUTE(Tabla1[[#This Row],[Uso Sistemas]],"T","P"),"N","F"),Parámetros!$M$2:$N$17,2,0),"Completar hasta 3ra sem. para evaluar a Probacionista"))</f>
        <v/>
      </c>
      <c r="AQ641" s="39"/>
      <c r="AR641" s="39"/>
      <c r="AS641" s="39"/>
      <c r="AT641" s="28"/>
      <c r="AU641" s="55"/>
      <c r="AV641" s="55"/>
      <c r="AW641" s="55"/>
      <c r="AX641" s="238" t="str">
        <f>IF(V641="","",EOMONTH(EDATE(Tabla1[[#This Row],[Fecha Finalización]],2),0))</f>
        <v/>
      </c>
      <c r="AY641" s="39"/>
      <c r="AZ641" s="239" t="str">
        <f>IF(V641="","",EOMONTH(EDATE(Tabla1[[#This Row],[Fecha Finalización]],3),0))</f>
        <v/>
      </c>
      <c r="BA641" s="39"/>
      <c r="BB641" s="39"/>
      <c r="BC641" s="229"/>
      <c r="BD641" s="227" t="str">
        <f>IF(F641="","",Tabla1[[#This Row],[sem 01]]&amp;Tabla1[[#This Row],[sem 02]]&amp;Tabla1[[#This Row],[sem 03]])</f>
        <v/>
      </c>
      <c r="BE641" s="228" t="str">
        <f>IF(TRIM(F641)="","",$B$1&amp;"-"&amp;SUBSTITUTE(Tabla1[[#This Row],[Mes Inscrito]]," ","")&amp;"-"&amp;SUBSTITUTE(Tabla1[[#This Row],[Dia de clases Inscrito]]," ","")&amp;"-"&amp;SUBSTITUTE(Tabla1[[#This Row],[Horario Inscrito]]," ","")&amp;"-"&amp;Tabla1[[#This Row],[Fecha Inicio grupo]])</f>
        <v/>
      </c>
      <c r="BF641" s="241" t="str">
        <f>IF(F641="","",Tabla1[[#This Row],[Curso]])</f>
        <v/>
      </c>
      <c r="BG641" s="242" t="str">
        <f>+IF(TRIM(F641)="","",$B$1&amp;"-"&amp;TRIM(Tabla1[[#This Row],[Mes Inscrito]])&amp;"-"&amp;TRIM(Tabla1[[#This Row],[Dia de clases Inscrito]])&amp;"-"&amp;TRIM(Tabla1[[#This Row],[Horario Inscrito]])&amp;"-"&amp;TRIM(Tabla1[[#This Row],[Fecha Inicio grupo]])&amp;"-"&amp;TRIM(Tabla1[[#This Row],[Tipo Incrito]]))</f>
        <v/>
      </c>
      <c r="BH641" s="299" t="str">
        <f>IF(F641="","",OR(IFERROR(SEARCH("CG",Tabla1[[#This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1" s="300" t="str">
        <f>IF(F641&lt;&gt;"",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1" s="300" t="str">
        <f>IF(F641&lt;&gt;"",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1" s="300" t="str">
        <f>IF(Tabla1[[#This Row],[Fecha Inicio grupo]]="","",IFERROR(VLOOKUP(Tabla1[[#This Row],[Mes de Alta como miembro]],Parámetros!$AM$2:$AN$16,2,0),"01/01/1900"))</f>
        <v/>
      </c>
    </row>
    <row r="642" spans="1:63" ht="14.45">
      <c r="A642" s="68">
        <v>635</v>
      </c>
      <c r="B642" s="29"/>
      <c r="C642" s="34"/>
      <c r="D642" s="42"/>
      <c r="E642" s="64"/>
      <c r="F642" s="45"/>
      <c r="G642" s="45"/>
      <c r="H642" s="158"/>
      <c r="I642" s="42"/>
      <c r="J642" s="28"/>
      <c r="K642" s="69"/>
      <c r="L642" s="68"/>
      <c r="M642" s="46"/>
      <c r="N642" s="232" t="str">
        <f ca="1">IF(Tabla1[[#This Row],[Fecha de nac]]="","",IF(Tabla1[[#This Row],[Fecha Finalización]] &gt;=TODAY(), DATEDIF(Tabla1[[#This Row],[Fecha de nac]],TODAY(),"y"), ROUNDDOWN((Tabla1[[#This Row],[Fecha Finalización]] -Tabla1[[#This Row],[Fecha de nac]])/365,0)))</f>
        <v/>
      </c>
      <c r="O642" s="163"/>
      <c r="P642" s="34"/>
      <c r="Q642" s="67"/>
      <c r="R642" s="67"/>
      <c r="S642" s="67"/>
      <c r="T642" s="67"/>
      <c r="U642" s="234" t="str">
        <f>IF(F642="","",Tabla1[[#This Row],[Fecha Inicio grupo]]+3*7-7)</f>
        <v/>
      </c>
      <c r="V642" s="235" t="str">
        <f>IF(F642="","",EDATE(Tabla1[[#This Row],[Fecha Inicio grupo]],3))</f>
        <v/>
      </c>
      <c r="W642" s="29"/>
      <c r="X642" s="29"/>
      <c r="Y642" s="72"/>
      <c r="Z642" s="72"/>
      <c r="AA642" s="72"/>
      <c r="AB642" s="72"/>
      <c r="AC642" s="72"/>
      <c r="AD642" s="72"/>
      <c r="AE642" s="72"/>
      <c r="AF642" s="72"/>
      <c r="AG642" s="72"/>
      <c r="AH642" s="72"/>
      <c r="AI642" s="72"/>
      <c r="AJ642" s="72"/>
      <c r="AK642" s="72"/>
      <c r="AL642" s="72"/>
      <c r="AM642" s="72"/>
      <c r="AN642" s="72"/>
      <c r="AO642" s="139"/>
      <c r="AP642" s="236" t="str">
        <f>IF(F642="","",IFERROR(VLOOKUP(SUBSTITUTE(SUBSTITUTE(Tabla1[[#This Row],[Uso Sistemas]],"T","P"),"N","F"),Parámetros!$M$2:$N$17,2,0),"Completar hasta 3ra sem. para evaluar a Probacionista"))</f>
        <v/>
      </c>
      <c r="AQ642" s="39"/>
      <c r="AR642" s="39"/>
      <c r="AS642" s="39"/>
      <c r="AT642" s="28"/>
      <c r="AU642" s="55"/>
      <c r="AV642" s="55"/>
      <c r="AW642" s="55"/>
      <c r="AX642" s="238" t="str">
        <f>IF(V642="","",EOMONTH(EDATE(Tabla1[[#This Row],[Fecha Finalización]],2),0))</f>
        <v/>
      </c>
      <c r="AY642" s="39"/>
      <c r="AZ642" s="239" t="str">
        <f>IF(V642="","",EOMONTH(EDATE(Tabla1[[#This Row],[Fecha Finalización]],3),0))</f>
        <v/>
      </c>
      <c r="BA642" s="39"/>
      <c r="BB642" s="39"/>
      <c r="BC642" s="229"/>
      <c r="BD642" s="227" t="str">
        <f>IF(F642="","",Tabla1[[#This Row],[sem 01]]&amp;Tabla1[[#This Row],[sem 02]]&amp;Tabla1[[#This Row],[sem 03]])</f>
        <v/>
      </c>
      <c r="BE642" s="228" t="str">
        <f>IF(TRIM(F642)="","",$B$1&amp;"-"&amp;SUBSTITUTE(Tabla1[[#This Row],[Mes Inscrito]]," ","")&amp;"-"&amp;SUBSTITUTE(Tabla1[[#This Row],[Dia de clases Inscrito]]," ","")&amp;"-"&amp;SUBSTITUTE(Tabla1[[#This Row],[Horario Inscrito]]," ","")&amp;"-"&amp;Tabla1[[#This Row],[Fecha Inicio grupo]])</f>
        <v/>
      </c>
      <c r="BF642" s="241" t="str">
        <f>IF(F642="","",Tabla1[[#This Row],[Curso]])</f>
        <v/>
      </c>
      <c r="BG642" s="242" t="str">
        <f>+IF(TRIM(F642)="","",$B$1&amp;"-"&amp;TRIM(Tabla1[[#This Row],[Mes Inscrito]])&amp;"-"&amp;TRIM(Tabla1[[#This Row],[Dia de clases Inscrito]])&amp;"-"&amp;TRIM(Tabla1[[#This Row],[Horario Inscrito]])&amp;"-"&amp;TRIM(Tabla1[[#This Row],[Fecha Inicio grupo]])&amp;"-"&amp;TRIM(Tabla1[[#This Row],[Tipo Incrito]]))</f>
        <v/>
      </c>
      <c r="BH642" s="299" t="str">
        <f>IF(F642="","",OR(IFERROR(SEARCH("CG",Tabla1[[#This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2" s="300" t="str">
        <f>IF(F642&lt;&gt;"",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2" s="300" t="str">
        <f>IF(F642&lt;&gt;"",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2" s="300" t="str">
        <f>IF(Tabla1[[#This Row],[Fecha Inicio grupo]]="","",IFERROR(VLOOKUP(Tabla1[[#This Row],[Mes de Alta como miembro]],Parámetros!$AM$2:$AN$16,2,0),"01/01/1900"))</f>
        <v/>
      </c>
    </row>
    <row r="643" spans="1:63" ht="14.45">
      <c r="A643" s="68">
        <v>636</v>
      </c>
      <c r="B643" s="29"/>
      <c r="C643" s="34"/>
      <c r="D643" s="42"/>
      <c r="E643" s="64"/>
      <c r="F643" s="45"/>
      <c r="G643" s="45"/>
      <c r="H643" s="158"/>
      <c r="I643" s="42"/>
      <c r="J643" s="28"/>
      <c r="K643" s="69"/>
      <c r="L643" s="68"/>
      <c r="M643" s="46"/>
      <c r="N643" s="232" t="str">
        <f ca="1">IF(Tabla1[[#This Row],[Fecha de nac]]="","",IF(Tabla1[[#This Row],[Fecha Finalización]] &gt;=TODAY(), DATEDIF(Tabla1[[#This Row],[Fecha de nac]],TODAY(),"y"), ROUNDDOWN((Tabla1[[#This Row],[Fecha Finalización]] -Tabla1[[#This Row],[Fecha de nac]])/365,0)))</f>
        <v/>
      </c>
      <c r="O643" s="163"/>
      <c r="P643" s="34"/>
      <c r="Q643" s="67"/>
      <c r="R643" s="67"/>
      <c r="S643" s="67"/>
      <c r="T643" s="67"/>
      <c r="U643" s="234" t="str">
        <f>IF(F643="","",Tabla1[[#This Row],[Fecha Inicio grupo]]+3*7-7)</f>
        <v/>
      </c>
      <c r="V643" s="235" t="str">
        <f>IF(F643="","",EDATE(Tabla1[[#This Row],[Fecha Inicio grupo]],3))</f>
        <v/>
      </c>
      <c r="W643" s="29"/>
      <c r="X643" s="29"/>
      <c r="Y643" s="72"/>
      <c r="Z643" s="72"/>
      <c r="AA643" s="72"/>
      <c r="AB643" s="72"/>
      <c r="AC643" s="72"/>
      <c r="AD643" s="72"/>
      <c r="AE643" s="72"/>
      <c r="AF643" s="72"/>
      <c r="AG643" s="72"/>
      <c r="AH643" s="72"/>
      <c r="AI643" s="72"/>
      <c r="AJ643" s="72"/>
      <c r="AK643" s="72"/>
      <c r="AL643" s="72"/>
      <c r="AM643" s="72"/>
      <c r="AN643" s="72"/>
      <c r="AO643" s="139"/>
      <c r="AP643" s="236" t="str">
        <f>IF(F643="","",IFERROR(VLOOKUP(SUBSTITUTE(SUBSTITUTE(Tabla1[[#This Row],[Uso Sistemas]],"T","P"),"N","F"),Parámetros!$M$2:$N$17,2,0),"Completar hasta 3ra sem. para evaluar a Probacionista"))</f>
        <v/>
      </c>
      <c r="AQ643" s="39"/>
      <c r="AR643" s="39"/>
      <c r="AS643" s="39"/>
      <c r="AT643" s="28"/>
      <c r="AU643" s="55"/>
      <c r="AV643" s="55"/>
      <c r="AW643" s="55"/>
      <c r="AX643" s="238" t="str">
        <f>IF(V643="","",EOMONTH(EDATE(Tabla1[[#This Row],[Fecha Finalización]],2),0))</f>
        <v/>
      </c>
      <c r="AY643" s="39"/>
      <c r="AZ643" s="239" t="str">
        <f>IF(V643="","",EOMONTH(EDATE(Tabla1[[#This Row],[Fecha Finalización]],3),0))</f>
        <v/>
      </c>
      <c r="BA643" s="39"/>
      <c r="BB643" s="39"/>
      <c r="BC643" s="229"/>
      <c r="BD643" s="227" t="str">
        <f>IF(F643="","",Tabla1[[#This Row],[sem 01]]&amp;Tabla1[[#This Row],[sem 02]]&amp;Tabla1[[#This Row],[sem 03]])</f>
        <v/>
      </c>
      <c r="BE643" s="228" t="str">
        <f>IF(TRIM(F643)="","",$B$1&amp;"-"&amp;SUBSTITUTE(Tabla1[[#This Row],[Mes Inscrito]]," ","")&amp;"-"&amp;SUBSTITUTE(Tabla1[[#This Row],[Dia de clases Inscrito]]," ","")&amp;"-"&amp;SUBSTITUTE(Tabla1[[#This Row],[Horario Inscrito]]," ","")&amp;"-"&amp;Tabla1[[#This Row],[Fecha Inicio grupo]])</f>
        <v/>
      </c>
      <c r="BF643" s="241" t="str">
        <f>IF(F643="","",Tabla1[[#This Row],[Curso]])</f>
        <v/>
      </c>
      <c r="BG643" s="242" t="str">
        <f>+IF(TRIM(F643)="","",$B$1&amp;"-"&amp;TRIM(Tabla1[[#This Row],[Mes Inscrito]])&amp;"-"&amp;TRIM(Tabla1[[#This Row],[Dia de clases Inscrito]])&amp;"-"&amp;TRIM(Tabla1[[#This Row],[Horario Inscrito]])&amp;"-"&amp;TRIM(Tabla1[[#This Row],[Fecha Inicio grupo]])&amp;"-"&amp;TRIM(Tabla1[[#This Row],[Tipo Incrito]]))</f>
        <v/>
      </c>
      <c r="BH643" s="299" t="str">
        <f>IF(F643="","",OR(IFERROR(SEARCH("CG",Tabla1[[#This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3" s="300" t="str">
        <f>IF(F643&lt;&gt;"",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3" s="300" t="str">
        <f>IF(F643&lt;&gt;"",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3" s="300" t="str">
        <f>IF(Tabla1[[#This Row],[Fecha Inicio grupo]]="","",IFERROR(VLOOKUP(Tabla1[[#This Row],[Mes de Alta como miembro]],Parámetros!$AM$2:$AN$16,2,0),"01/01/1900"))</f>
        <v/>
      </c>
    </row>
    <row r="644" spans="1:63" ht="14.45">
      <c r="A644" s="68">
        <v>637</v>
      </c>
      <c r="B644" s="29"/>
      <c r="C644" s="34"/>
      <c r="D644" s="42"/>
      <c r="E644" s="64"/>
      <c r="F644" s="45"/>
      <c r="G644" s="45"/>
      <c r="H644" s="158"/>
      <c r="I644" s="42"/>
      <c r="J644" s="28"/>
      <c r="K644" s="69"/>
      <c r="L644" s="68"/>
      <c r="M644" s="46"/>
      <c r="N644" s="232" t="str">
        <f ca="1">IF(Tabla1[[#This Row],[Fecha de nac]]="","",IF(Tabla1[[#This Row],[Fecha Finalización]] &gt;=TODAY(), DATEDIF(Tabla1[[#This Row],[Fecha de nac]],TODAY(),"y"), ROUNDDOWN((Tabla1[[#This Row],[Fecha Finalización]] -Tabla1[[#This Row],[Fecha de nac]])/365,0)))</f>
        <v/>
      </c>
      <c r="O644" s="163"/>
      <c r="P644" s="34"/>
      <c r="Q644" s="67"/>
      <c r="R644" s="67"/>
      <c r="S644" s="67"/>
      <c r="T644" s="67"/>
      <c r="U644" s="234" t="str">
        <f>IF(F644="","",Tabla1[[#This Row],[Fecha Inicio grupo]]+3*7-7)</f>
        <v/>
      </c>
      <c r="V644" s="235" t="str">
        <f>IF(F644="","",EDATE(Tabla1[[#This Row],[Fecha Inicio grupo]],3))</f>
        <v/>
      </c>
      <c r="W644" s="29"/>
      <c r="X644" s="29"/>
      <c r="Y644" s="72"/>
      <c r="Z644" s="72"/>
      <c r="AA644" s="72"/>
      <c r="AB644" s="72"/>
      <c r="AC644" s="72"/>
      <c r="AD644" s="72"/>
      <c r="AE644" s="72"/>
      <c r="AF644" s="72"/>
      <c r="AG644" s="72"/>
      <c r="AH644" s="72"/>
      <c r="AI644" s="72"/>
      <c r="AJ644" s="72"/>
      <c r="AK644" s="72"/>
      <c r="AL644" s="72"/>
      <c r="AM644" s="72"/>
      <c r="AN644" s="72"/>
      <c r="AO644" s="139"/>
      <c r="AP644" s="236" t="str">
        <f>IF(F644="","",IFERROR(VLOOKUP(SUBSTITUTE(SUBSTITUTE(Tabla1[[#This Row],[Uso Sistemas]],"T","P"),"N","F"),Parámetros!$M$2:$N$17,2,0),"Completar hasta 3ra sem. para evaluar a Probacionista"))</f>
        <v/>
      </c>
      <c r="AQ644" s="39"/>
      <c r="AR644" s="39"/>
      <c r="AS644" s="39"/>
      <c r="AT644" s="28"/>
      <c r="AU644" s="55"/>
      <c r="AV644" s="55"/>
      <c r="AW644" s="55"/>
      <c r="AX644" s="238" t="str">
        <f>IF(V644="","",EOMONTH(EDATE(Tabla1[[#This Row],[Fecha Finalización]],2),0))</f>
        <v/>
      </c>
      <c r="AY644" s="39"/>
      <c r="AZ644" s="239" t="str">
        <f>IF(V644="","",EOMONTH(EDATE(Tabla1[[#This Row],[Fecha Finalización]],3),0))</f>
        <v/>
      </c>
      <c r="BA644" s="39"/>
      <c r="BB644" s="39"/>
      <c r="BC644" s="229"/>
      <c r="BD644" s="227" t="str">
        <f>IF(F644="","",Tabla1[[#This Row],[sem 01]]&amp;Tabla1[[#This Row],[sem 02]]&amp;Tabla1[[#This Row],[sem 03]])</f>
        <v/>
      </c>
      <c r="BE644" s="228" t="str">
        <f>IF(TRIM(F644)="","",$B$1&amp;"-"&amp;SUBSTITUTE(Tabla1[[#This Row],[Mes Inscrito]]," ","")&amp;"-"&amp;SUBSTITUTE(Tabla1[[#This Row],[Dia de clases Inscrito]]," ","")&amp;"-"&amp;SUBSTITUTE(Tabla1[[#This Row],[Horario Inscrito]]," ","")&amp;"-"&amp;Tabla1[[#This Row],[Fecha Inicio grupo]])</f>
        <v/>
      </c>
      <c r="BF644" s="241" t="str">
        <f>IF(F644="","",Tabla1[[#This Row],[Curso]])</f>
        <v/>
      </c>
      <c r="BG644" s="242" t="str">
        <f>+IF(TRIM(F644)="","",$B$1&amp;"-"&amp;TRIM(Tabla1[[#This Row],[Mes Inscrito]])&amp;"-"&amp;TRIM(Tabla1[[#This Row],[Dia de clases Inscrito]])&amp;"-"&amp;TRIM(Tabla1[[#This Row],[Horario Inscrito]])&amp;"-"&amp;TRIM(Tabla1[[#This Row],[Fecha Inicio grupo]])&amp;"-"&amp;TRIM(Tabla1[[#This Row],[Tipo Incrito]]))</f>
        <v/>
      </c>
      <c r="BH644" s="299" t="str">
        <f>IF(F644="","",OR(IFERROR(SEARCH("CG",Tabla1[[#This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4" s="300" t="str">
        <f>IF(F644&lt;&gt;"",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4" s="300" t="str">
        <f>IF(F644&lt;&gt;"",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4" s="300" t="str">
        <f>IF(Tabla1[[#This Row],[Fecha Inicio grupo]]="","",IFERROR(VLOOKUP(Tabla1[[#This Row],[Mes de Alta como miembro]],Parámetros!$AM$2:$AN$16,2,0),"01/01/1900"))</f>
        <v/>
      </c>
    </row>
    <row r="645" spans="1:63" ht="14.45">
      <c r="A645" s="68">
        <v>638</v>
      </c>
      <c r="B645" s="29"/>
      <c r="C645" s="34"/>
      <c r="D645" s="42"/>
      <c r="E645" s="64"/>
      <c r="F645" s="45"/>
      <c r="G645" s="45"/>
      <c r="H645" s="158"/>
      <c r="I645" s="42"/>
      <c r="J645" s="28"/>
      <c r="K645" s="69"/>
      <c r="L645" s="68"/>
      <c r="M645" s="46"/>
      <c r="N645" s="232" t="str">
        <f ca="1">IF(Tabla1[[#This Row],[Fecha de nac]]="","",IF(Tabla1[[#This Row],[Fecha Finalización]] &gt;=TODAY(), DATEDIF(Tabla1[[#This Row],[Fecha de nac]],TODAY(),"y"), ROUNDDOWN((Tabla1[[#This Row],[Fecha Finalización]] -Tabla1[[#This Row],[Fecha de nac]])/365,0)))</f>
        <v/>
      </c>
      <c r="O645" s="163"/>
      <c r="P645" s="34"/>
      <c r="Q645" s="67"/>
      <c r="R645" s="67"/>
      <c r="S645" s="67"/>
      <c r="T645" s="67"/>
      <c r="U645" s="234" t="str">
        <f>IF(F645="","",Tabla1[[#This Row],[Fecha Inicio grupo]]+3*7-7)</f>
        <v/>
      </c>
      <c r="V645" s="235" t="str">
        <f>IF(F645="","",EDATE(Tabla1[[#This Row],[Fecha Inicio grupo]],3))</f>
        <v/>
      </c>
      <c r="W645" s="29"/>
      <c r="X645" s="29"/>
      <c r="Y645" s="72"/>
      <c r="Z645" s="72"/>
      <c r="AA645" s="72"/>
      <c r="AB645" s="72"/>
      <c r="AC645" s="72"/>
      <c r="AD645" s="72"/>
      <c r="AE645" s="72"/>
      <c r="AF645" s="72"/>
      <c r="AG645" s="72"/>
      <c r="AH645" s="72"/>
      <c r="AI645" s="72"/>
      <c r="AJ645" s="72"/>
      <c r="AK645" s="72"/>
      <c r="AL645" s="72"/>
      <c r="AM645" s="72"/>
      <c r="AN645" s="72"/>
      <c r="AO645" s="139"/>
      <c r="AP645" s="236" t="str">
        <f>IF(F645="","",IFERROR(VLOOKUP(SUBSTITUTE(SUBSTITUTE(Tabla1[[#This Row],[Uso Sistemas]],"T","P"),"N","F"),Parámetros!$M$2:$N$17,2,0),"Completar hasta 3ra sem. para evaluar a Probacionista"))</f>
        <v/>
      </c>
      <c r="AQ645" s="39"/>
      <c r="AR645" s="39"/>
      <c r="AS645" s="39"/>
      <c r="AT645" s="28"/>
      <c r="AU645" s="55"/>
      <c r="AV645" s="55"/>
      <c r="AW645" s="55"/>
      <c r="AX645" s="238" t="str">
        <f>IF(V645="","",EOMONTH(EDATE(Tabla1[[#This Row],[Fecha Finalización]],2),0))</f>
        <v/>
      </c>
      <c r="AY645" s="39"/>
      <c r="AZ645" s="239" t="str">
        <f>IF(V645="","",EOMONTH(EDATE(Tabla1[[#This Row],[Fecha Finalización]],3),0))</f>
        <v/>
      </c>
      <c r="BA645" s="39"/>
      <c r="BB645" s="39"/>
      <c r="BC645" s="229"/>
      <c r="BD645" s="227" t="str">
        <f>IF(F645="","",Tabla1[[#This Row],[sem 01]]&amp;Tabla1[[#This Row],[sem 02]]&amp;Tabla1[[#This Row],[sem 03]])</f>
        <v/>
      </c>
      <c r="BE645" s="228" t="str">
        <f>IF(TRIM(F645)="","",$B$1&amp;"-"&amp;SUBSTITUTE(Tabla1[[#This Row],[Mes Inscrito]]," ","")&amp;"-"&amp;SUBSTITUTE(Tabla1[[#This Row],[Dia de clases Inscrito]]," ","")&amp;"-"&amp;SUBSTITUTE(Tabla1[[#This Row],[Horario Inscrito]]," ","")&amp;"-"&amp;Tabla1[[#This Row],[Fecha Inicio grupo]])</f>
        <v/>
      </c>
      <c r="BF645" s="241" t="str">
        <f>IF(F645="","",Tabla1[[#This Row],[Curso]])</f>
        <v/>
      </c>
      <c r="BG645" s="242" t="str">
        <f>+IF(TRIM(F645)="","",$B$1&amp;"-"&amp;TRIM(Tabla1[[#This Row],[Mes Inscrito]])&amp;"-"&amp;TRIM(Tabla1[[#This Row],[Dia de clases Inscrito]])&amp;"-"&amp;TRIM(Tabla1[[#This Row],[Horario Inscrito]])&amp;"-"&amp;TRIM(Tabla1[[#This Row],[Fecha Inicio grupo]])&amp;"-"&amp;TRIM(Tabla1[[#This Row],[Tipo Incrito]]))</f>
        <v/>
      </c>
      <c r="BH645" s="299" t="str">
        <f>IF(F645="","",OR(IFERROR(SEARCH("CG",Tabla1[[#This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5" s="300" t="str">
        <f>IF(F645&lt;&gt;"",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5" s="300" t="str">
        <f>IF(F645&lt;&gt;"",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5" s="300" t="str">
        <f>IF(Tabla1[[#This Row],[Fecha Inicio grupo]]="","",IFERROR(VLOOKUP(Tabla1[[#This Row],[Mes de Alta como miembro]],Parámetros!$AM$2:$AN$16,2,0),"01/01/1900"))</f>
        <v/>
      </c>
    </row>
    <row r="646" spans="1:63" ht="14.45">
      <c r="A646" s="68">
        <v>639</v>
      </c>
      <c r="B646" s="29"/>
      <c r="C646" s="34"/>
      <c r="D646" s="42"/>
      <c r="E646" s="64"/>
      <c r="F646" s="45"/>
      <c r="G646" s="45"/>
      <c r="H646" s="158"/>
      <c r="I646" s="42"/>
      <c r="J646" s="28"/>
      <c r="K646" s="69"/>
      <c r="L646" s="68"/>
      <c r="M646" s="46"/>
      <c r="N646" s="232" t="str">
        <f ca="1">IF(Tabla1[[#This Row],[Fecha de nac]]="","",IF(Tabla1[[#This Row],[Fecha Finalización]] &gt;=TODAY(), DATEDIF(Tabla1[[#This Row],[Fecha de nac]],TODAY(),"y"), ROUNDDOWN((Tabla1[[#This Row],[Fecha Finalización]] -Tabla1[[#This Row],[Fecha de nac]])/365,0)))</f>
        <v/>
      </c>
      <c r="O646" s="163"/>
      <c r="P646" s="34"/>
      <c r="Q646" s="67"/>
      <c r="R646" s="67"/>
      <c r="S646" s="67"/>
      <c r="T646" s="67"/>
      <c r="U646" s="234" t="str">
        <f>IF(F646="","",Tabla1[[#This Row],[Fecha Inicio grupo]]+3*7-7)</f>
        <v/>
      </c>
      <c r="V646" s="235" t="str">
        <f>IF(F646="","",EDATE(Tabla1[[#This Row],[Fecha Inicio grupo]],3))</f>
        <v/>
      </c>
      <c r="W646" s="29"/>
      <c r="X646" s="29"/>
      <c r="Y646" s="72"/>
      <c r="Z646" s="72"/>
      <c r="AA646" s="72"/>
      <c r="AB646" s="72"/>
      <c r="AC646" s="72"/>
      <c r="AD646" s="72"/>
      <c r="AE646" s="72"/>
      <c r="AF646" s="72"/>
      <c r="AG646" s="72"/>
      <c r="AH646" s="72"/>
      <c r="AI646" s="72"/>
      <c r="AJ646" s="72"/>
      <c r="AK646" s="72"/>
      <c r="AL646" s="72"/>
      <c r="AM646" s="72"/>
      <c r="AN646" s="72"/>
      <c r="AO646" s="139"/>
      <c r="AP646" s="236" t="str">
        <f>IF(F646="","",IFERROR(VLOOKUP(SUBSTITUTE(SUBSTITUTE(Tabla1[[#This Row],[Uso Sistemas]],"T","P"),"N","F"),Parámetros!$M$2:$N$17,2,0),"Completar hasta 3ra sem. para evaluar a Probacionista"))</f>
        <v/>
      </c>
      <c r="AQ646" s="39"/>
      <c r="AR646" s="39"/>
      <c r="AS646" s="39"/>
      <c r="AT646" s="28"/>
      <c r="AU646" s="55"/>
      <c r="AV646" s="55"/>
      <c r="AW646" s="55"/>
      <c r="AX646" s="238" t="str">
        <f>IF(V646="","",EOMONTH(EDATE(Tabla1[[#This Row],[Fecha Finalización]],2),0))</f>
        <v/>
      </c>
      <c r="AY646" s="39"/>
      <c r="AZ646" s="239" t="str">
        <f>IF(V646="","",EOMONTH(EDATE(Tabla1[[#This Row],[Fecha Finalización]],3),0))</f>
        <v/>
      </c>
      <c r="BA646" s="39"/>
      <c r="BB646" s="39"/>
      <c r="BC646" s="229"/>
      <c r="BD646" s="227" t="str">
        <f>IF(F646="","",Tabla1[[#This Row],[sem 01]]&amp;Tabla1[[#This Row],[sem 02]]&amp;Tabla1[[#This Row],[sem 03]])</f>
        <v/>
      </c>
      <c r="BE646" s="228" t="str">
        <f>IF(TRIM(F646)="","",$B$1&amp;"-"&amp;SUBSTITUTE(Tabla1[[#This Row],[Mes Inscrito]]," ","")&amp;"-"&amp;SUBSTITUTE(Tabla1[[#This Row],[Dia de clases Inscrito]]," ","")&amp;"-"&amp;SUBSTITUTE(Tabla1[[#This Row],[Horario Inscrito]]," ","")&amp;"-"&amp;Tabla1[[#This Row],[Fecha Inicio grupo]])</f>
        <v/>
      </c>
      <c r="BF646" s="241" t="str">
        <f>IF(F646="","",Tabla1[[#This Row],[Curso]])</f>
        <v/>
      </c>
      <c r="BG646" s="242" t="str">
        <f>+IF(TRIM(F646)="","",$B$1&amp;"-"&amp;TRIM(Tabla1[[#This Row],[Mes Inscrito]])&amp;"-"&amp;TRIM(Tabla1[[#This Row],[Dia de clases Inscrito]])&amp;"-"&amp;TRIM(Tabla1[[#This Row],[Horario Inscrito]])&amp;"-"&amp;TRIM(Tabla1[[#This Row],[Fecha Inicio grupo]])&amp;"-"&amp;TRIM(Tabla1[[#This Row],[Tipo Incrito]]))</f>
        <v/>
      </c>
      <c r="BH646" s="299" t="str">
        <f>IF(F646="","",OR(IFERROR(SEARCH("CG",Tabla1[[#This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6" s="300" t="str">
        <f>IF(F646&lt;&gt;"",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6" s="300" t="str">
        <f>IF(F646&lt;&gt;"",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6" s="300" t="str">
        <f>IF(Tabla1[[#This Row],[Fecha Inicio grupo]]="","",IFERROR(VLOOKUP(Tabla1[[#This Row],[Mes de Alta como miembro]],Parámetros!$AM$2:$AN$16,2,0),"01/01/1900"))</f>
        <v/>
      </c>
    </row>
    <row r="647" spans="1:63" ht="14.45">
      <c r="A647" s="68">
        <v>640</v>
      </c>
      <c r="B647" s="29"/>
      <c r="C647" s="34"/>
      <c r="D647" s="42"/>
      <c r="E647" s="64"/>
      <c r="F647" s="45"/>
      <c r="G647" s="45"/>
      <c r="H647" s="158"/>
      <c r="I647" s="42"/>
      <c r="J647" s="28"/>
      <c r="K647" s="69"/>
      <c r="L647" s="68"/>
      <c r="M647" s="46"/>
      <c r="N647" s="232" t="str">
        <f ca="1">IF(Tabla1[[#This Row],[Fecha de nac]]="","",IF(Tabla1[[#This Row],[Fecha Finalización]] &gt;=TODAY(), DATEDIF(Tabla1[[#This Row],[Fecha de nac]],TODAY(),"y"), ROUNDDOWN((Tabla1[[#This Row],[Fecha Finalización]] -Tabla1[[#This Row],[Fecha de nac]])/365,0)))</f>
        <v/>
      </c>
      <c r="O647" s="163"/>
      <c r="P647" s="34"/>
      <c r="Q647" s="67"/>
      <c r="R647" s="67"/>
      <c r="S647" s="67"/>
      <c r="T647" s="67"/>
      <c r="U647" s="234" t="str">
        <f>IF(F647="","",Tabla1[[#This Row],[Fecha Inicio grupo]]+3*7-7)</f>
        <v/>
      </c>
      <c r="V647" s="235" t="str">
        <f>IF(F647="","",EDATE(Tabla1[[#This Row],[Fecha Inicio grupo]],3))</f>
        <v/>
      </c>
      <c r="W647" s="29"/>
      <c r="X647" s="29"/>
      <c r="Y647" s="72"/>
      <c r="Z647" s="72"/>
      <c r="AA647" s="72"/>
      <c r="AB647" s="72"/>
      <c r="AC647" s="72"/>
      <c r="AD647" s="72"/>
      <c r="AE647" s="72"/>
      <c r="AF647" s="72"/>
      <c r="AG647" s="72"/>
      <c r="AH647" s="72"/>
      <c r="AI647" s="72"/>
      <c r="AJ647" s="72"/>
      <c r="AK647" s="72"/>
      <c r="AL647" s="72"/>
      <c r="AM647" s="72"/>
      <c r="AN647" s="72"/>
      <c r="AO647" s="139"/>
      <c r="AP647" s="236" t="str">
        <f>IF(F647="","",IFERROR(VLOOKUP(SUBSTITUTE(SUBSTITUTE(Tabla1[[#This Row],[Uso Sistemas]],"T","P"),"N","F"),Parámetros!$M$2:$N$17,2,0),"Completar hasta 3ra sem. para evaluar a Probacionista"))</f>
        <v/>
      </c>
      <c r="AQ647" s="39"/>
      <c r="AR647" s="39"/>
      <c r="AS647" s="39"/>
      <c r="AT647" s="28"/>
      <c r="AU647" s="55"/>
      <c r="AV647" s="55"/>
      <c r="AW647" s="55"/>
      <c r="AX647" s="238" t="str">
        <f>IF(V647="","",EOMONTH(EDATE(Tabla1[[#This Row],[Fecha Finalización]],2),0))</f>
        <v/>
      </c>
      <c r="AY647" s="39"/>
      <c r="AZ647" s="239" t="str">
        <f>IF(V647="","",EOMONTH(EDATE(Tabla1[[#This Row],[Fecha Finalización]],3),0))</f>
        <v/>
      </c>
      <c r="BA647" s="39"/>
      <c r="BB647" s="39"/>
      <c r="BC647" s="229"/>
      <c r="BD647" s="227" t="str">
        <f>IF(F647="","",Tabla1[[#This Row],[sem 01]]&amp;Tabla1[[#This Row],[sem 02]]&amp;Tabla1[[#This Row],[sem 03]])</f>
        <v/>
      </c>
      <c r="BE647" s="228" t="str">
        <f>IF(TRIM(F647)="","",$B$1&amp;"-"&amp;SUBSTITUTE(Tabla1[[#This Row],[Mes Inscrito]]," ","")&amp;"-"&amp;SUBSTITUTE(Tabla1[[#This Row],[Dia de clases Inscrito]]," ","")&amp;"-"&amp;SUBSTITUTE(Tabla1[[#This Row],[Horario Inscrito]]," ","")&amp;"-"&amp;Tabla1[[#This Row],[Fecha Inicio grupo]])</f>
        <v/>
      </c>
      <c r="BF647" s="241" t="str">
        <f>IF(F647="","",Tabla1[[#This Row],[Curso]])</f>
        <v/>
      </c>
      <c r="BG647" s="242" t="str">
        <f>+IF(TRIM(F647)="","",$B$1&amp;"-"&amp;TRIM(Tabla1[[#This Row],[Mes Inscrito]])&amp;"-"&amp;TRIM(Tabla1[[#This Row],[Dia de clases Inscrito]])&amp;"-"&amp;TRIM(Tabla1[[#This Row],[Horario Inscrito]])&amp;"-"&amp;TRIM(Tabla1[[#This Row],[Fecha Inicio grupo]])&amp;"-"&amp;TRIM(Tabla1[[#This Row],[Tipo Incrito]]))</f>
        <v/>
      </c>
      <c r="BH647" s="299" t="str">
        <f>IF(F647="","",OR(IFERROR(SEARCH("CG",Tabla1[[#This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7" s="300" t="str">
        <f>IF(F647&lt;&gt;"",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7" s="300" t="str">
        <f>IF(F647&lt;&gt;"",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7" s="300" t="str">
        <f>IF(Tabla1[[#This Row],[Fecha Inicio grupo]]="","",IFERROR(VLOOKUP(Tabla1[[#This Row],[Mes de Alta como miembro]],Parámetros!$AM$2:$AN$16,2,0),"01/01/1900"))</f>
        <v/>
      </c>
    </row>
    <row r="648" spans="1:63" ht="14.45">
      <c r="A648" s="68">
        <v>641</v>
      </c>
      <c r="B648" s="29"/>
      <c r="C648" s="34"/>
      <c r="D648" s="42"/>
      <c r="E648" s="64"/>
      <c r="F648" s="45"/>
      <c r="G648" s="45"/>
      <c r="H648" s="158"/>
      <c r="I648" s="42"/>
      <c r="J648" s="28"/>
      <c r="K648" s="69"/>
      <c r="L648" s="68"/>
      <c r="M648" s="46"/>
      <c r="N648" s="232" t="str">
        <f ca="1">IF(Tabla1[[#This Row],[Fecha de nac]]="","",IF(Tabla1[[#This Row],[Fecha Finalización]] &gt;=TODAY(), DATEDIF(Tabla1[[#This Row],[Fecha de nac]],TODAY(),"y"), ROUNDDOWN((Tabla1[[#This Row],[Fecha Finalización]] -Tabla1[[#This Row],[Fecha de nac]])/365,0)))</f>
        <v/>
      </c>
      <c r="O648" s="163"/>
      <c r="P648" s="34"/>
      <c r="Q648" s="67"/>
      <c r="R648" s="67"/>
      <c r="S648" s="67"/>
      <c r="T648" s="67"/>
      <c r="U648" s="234" t="str">
        <f>IF(F648="","",Tabla1[[#This Row],[Fecha Inicio grupo]]+3*7-7)</f>
        <v/>
      </c>
      <c r="V648" s="235" t="str">
        <f>IF(F648="","",EDATE(Tabla1[[#This Row],[Fecha Inicio grupo]],3))</f>
        <v/>
      </c>
      <c r="W648" s="29"/>
      <c r="X648" s="29"/>
      <c r="Y648" s="72"/>
      <c r="Z648" s="72"/>
      <c r="AA648" s="72"/>
      <c r="AB648" s="72"/>
      <c r="AC648" s="72"/>
      <c r="AD648" s="72"/>
      <c r="AE648" s="72"/>
      <c r="AF648" s="72"/>
      <c r="AG648" s="72"/>
      <c r="AH648" s="72"/>
      <c r="AI648" s="72"/>
      <c r="AJ648" s="72"/>
      <c r="AK648" s="72"/>
      <c r="AL648" s="72"/>
      <c r="AM648" s="72"/>
      <c r="AN648" s="72"/>
      <c r="AO648" s="139"/>
      <c r="AP648" s="236" t="str">
        <f>IF(F648="","",IFERROR(VLOOKUP(SUBSTITUTE(SUBSTITUTE(Tabla1[[#This Row],[Uso Sistemas]],"T","P"),"N","F"),Parámetros!$M$2:$N$17,2,0),"Completar hasta 3ra sem. para evaluar a Probacionista"))</f>
        <v/>
      </c>
      <c r="AQ648" s="39"/>
      <c r="AR648" s="39"/>
      <c r="AS648" s="39"/>
      <c r="AT648" s="28"/>
      <c r="AU648" s="55"/>
      <c r="AV648" s="55"/>
      <c r="AW648" s="55"/>
      <c r="AX648" s="238" t="str">
        <f>IF(V648="","",EOMONTH(EDATE(Tabla1[[#This Row],[Fecha Finalización]],2),0))</f>
        <v/>
      </c>
      <c r="AY648" s="39"/>
      <c r="AZ648" s="239" t="str">
        <f>IF(V648="","",EOMONTH(EDATE(Tabla1[[#This Row],[Fecha Finalización]],3),0))</f>
        <v/>
      </c>
      <c r="BA648" s="39"/>
      <c r="BB648" s="39"/>
      <c r="BC648" s="229"/>
      <c r="BD648" s="227" t="str">
        <f>IF(F648="","",Tabla1[[#This Row],[sem 01]]&amp;Tabla1[[#This Row],[sem 02]]&amp;Tabla1[[#This Row],[sem 03]])</f>
        <v/>
      </c>
      <c r="BE648" s="228" t="str">
        <f>IF(TRIM(F648)="","",$B$1&amp;"-"&amp;SUBSTITUTE(Tabla1[[#This Row],[Mes Inscrito]]," ","")&amp;"-"&amp;SUBSTITUTE(Tabla1[[#This Row],[Dia de clases Inscrito]]," ","")&amp;"-"&amp;SUBSTITUTE(Tabla1[[#This Row],[Horario Inscrito]]," ","")&amp;"-"&amp;Tabla1[[#This Row],[Fecha Inicio grupo]])</f>
        <v/>
      </c>
      <c r="BF648" s="241" t="str">
        <f>IF(F648="","",Tabla1[[#This Row],[Curso]])</f>
        <v/>
      </c>
      <c r="BG648" s="242" t="str">
        <f>+IF(TRIM(F648)="","",$B$1&amp;"-"&amp;TRIM(Tabla1[[#This Row],[Mes Inscrito]])&amp;"-"&amp;TRIM(Tabla1[[#This Row],[Dia de clases Inscrito]])&amp;"-"&amp;TRIM(Tabla1[[#This Row],[Horario Inscrito]])&amp;"-"&amp;TRIM(Tabla1[[#This Row],[Fecha Inicio grupo]])&amp;"-"&amp;TRIM(Tabla1[[#This Row],[Tipo Incrito]]))</f>
        <v/>
      </c>
      <c r="BH648" s="299" t="str">
        <f>IF(F648="","",OR(IFERROR(SEARCH("CG",Tabla1[[#This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8" s="300" t="str">
        <f>IF(F648&lt;&gt;"",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8" s="300" t="str">
        <f>IF(F648&lt;&gt;"",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8" s="300" t="str">
        <f>IF(Tabla1[[#This Row],[Fecha Inicio grupo]]="","",IFERROR(VLOOKUP(Tabla1[[#This Row],[Mes de Alta como miembro]],Parámetros!$AM$2:$AN$16,2,0),"01/01/1900"))</f>
        <v/>
      </c>
    </row>
    <row r="649" spans="1:63" ht="14.45">
      <c r="A649" s="68">
        <v>642</v>
      </c>
      <c r="B649" s="29"/>
      <c r="C649" s="34"/>
      <c r="D649" s="42"/>
      <c r="E649" s="64"/>
      <c r="F649" s="45"/>
      <c r="G649" s="45"/>
      <c r="H649" s="158"/>
      <c r="I649" s="42"/>
      <c r="J649" s="28"/>
      <c r="K649" s="69"/>
      <c r="L649" s="68"/>
      <c r="M649" s="46"/>
      <c r="N649" s="232" t="str">
        <f ca="1">IF(Tabla1[[#This Row],[Fecha de nac]]="","",IF(Tabla1[[#This Row],[Fecha Finalización]] &gt;=TODAY(), DATEDIF(Tabla1[[#This Row],[Fecha de nac]],TODAY(),"y"), ROUNDDOWN((Tabla1[[#This Row],[Fecha Finalización]] -Tabla1[[#This Row],[Fecha de nac]])/365,0)))</f>
        <v/>
      </c>
      <c r="O649" s="163"/>
      <c r="P649" s="34"/>
      <c r="Q649" s="67"/>
      <c r="R649" s="67"/>
      <c r="S649" s="67"/>
      <c r="T649" s="67"/>
      <c r="U649" s="234" t="str">
        <f>IF(F649="","",Tabla1[[#This Row],[Fecha Inicio grupo]]+3*7-7)</f>
        <v/>
      </c>
      <c r="V649" s="235" t="str">
        <f>IF(F649="","",EDATE(Tabla1[[#This Row],[Fecha Inicio grupo]],3))</f>
        <v/>
      </c>
      <c r="W649" s="29"/>
      <c r="X649" s="29"/>
      <c r="Y649" s="72"/>
      <c r="Z649" s="72"/>
      <c r="AA649" s="72"/>
      <c r="AB649" s="72"/>
      <c r="AC649" s="72"/>
      <c r="AD649" s="72"/>
      <c r="AE649" s="72"/>
      <c r="AF649" s="72"/>
      <c r="AG649" s="72"/>
      <c r="AH649" s="72"/>
      <c r="AI649" s="72"/>
      <c r="AJ649" s="72"/>
      <c r="AK649" s="72"/>
      <c r="AL649" s="72"/>
      <c r="AM649" s="72"/>
      <c r="AN649" s="72"/>
      <c r="AO649" s="139"/>
      <c r="AP649" s="236" t="str">
        <f>IF(F649="","",IFERROR(VLOOKUP(SUBSTITUTE(SUBSTITUTE(Tabla1[[#This Row],[Uso Sistemas]],"T","P"),"N","F"),Parámetros!$M$2:$N$17,2,0),"Completar hasta 3ra sem. para evaluar a Probacionista"))</f>
        <v/>
      </c>
      <c r="AQ649" s="39"/>
      <c r="AR649" s="39"/>
      <c r="AS649" s="39"/>
      <c r="AT649" s="28"/>
      <c r="AU649" s="55"/>
      <c r="AV649" s="55"/>
      <c r="AW649" s="55"/>
      <c r="AX649" s="238" t="str">
        <f>IF(V649="","",EOMONTH(EDATE(Tabla1[[#This Row],[Fecha Finalización]],2),0))</f>
        <v/>
      </c>
      <c r="AY649" s="39"/>
      <c r="AZ649" s="239" t="str">
        <f>IF(V649="","",EOMONTH(EDATE(Tabla1[[#This Row],[Fecha Finalización]],3),0))</f>
        <v/>
      </c>
      <c r="BA649" s="39"/>
      <c r="BB649" s="39"/>
      <c r="BC649" s="229"/>
      <c r="BD649" s="227" t="str">
        <f>IF(F649="","",Tabla1[[#This Row],[sem 01]]&amp;Tabla1[[#This Row],[sem 02]]&amp;Tabla1[[#This Row],[sem 03]])</f>
        <v/>
      </c>
      <c r="BE649" s="228" t="str">
        <f>IF(TRIM(F649)="","",$B$1&amp;"-"&amp;SUBSTITUTE(Tabla1[[#This Row],[Mes Inscrito]]," ","")&amp;"-"&amp;SUBSTITUTE(Tabla1[[#This Row],[Dia de clases Inscrito]]," ","")&amp;"-"&amp;SUBSTITUTE(Tabla1[[#This Row],[Horario Inscrito]]," ","")&amp;"-"&amp;Tabla1[[#This Row],[Fecha Inicio grupo]])</f>
        <v/>
      </c>
      <c r="BF649" s="241" t="str">
        <f>IF(F649="","",Tabla1[[#This Row],[Curso]])</f>
        <v/>
      </c>
      <c r="BG649" s="242" t="str">
        <f>+IF(TRIM(F649)="","",$B$1&amp;"-"&amp;TRIM(Tabla1[[#This Row],[Mes Inscrito]])&amp;"-"&amp;TRIM(Tabla1[[#This Row],[Dia de clases Inscrito]])&amp;"-"&amp;TRIM(Tabla1[[#This Row],[Horario Inscrito]])&amp;"-"&amp;TRIM(Tabla1[[#This Row],[Fecha Inicio grupo]])&amp;"-"&amp;TRIM(Tabla1[[#This Row],[Tipo Incrito]]))</f>
        <v/>
      </c>
      <c r="BH649" s="299" t="str">
        <f>IF(F649="","",OR(IFERROR(SEARCH("CG",Tabla1[[#This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9" s="300" t="str">
        <f>IF(F649&lt;&gt;"",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9" s="300" t="str">
        <f>IF(F649&lt;&gt;"",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9" s="300" t="str">
        <f>IF(Tabla1[[#This Row],[Fecha Inicio grupo]]="","",IFERROR(VLOOKUP(Tabla1[[#This Row],[Mes de Alta como miembro]],Parámetros!$AM$2:$AN$16,2,0),"01/01/1900"))</f>
        <v/>
      </c>
    </row>
    <row r="650" spans="1:63" ht="14.45">
      <c r="A650" s="68">
        <v>643</v>
      </c>
      <c r="B650" s="29"/>
      <c r="C650" s="34"/>
      <c r="D650" s="42"/>
      <c r="E650" s="64"/>
      <c r="F650" s="45"/>
      <c r="G650" s="45"/>
      <c r="H650" s="158"/>
      <c r="I650" s="42"/>
      <c r="J650" s="28"/>
      <c r="K650" s="69"/>
      <c r="L650" s="68"/>
      <c r="M650" s="46"/>
      <c r="N650" s="232" t="str">
        <f ca="1">IF(Tabla1[[#This Row],[Fecha de nac]]="","",IF(Tabla1[[#This Row],[Fecha Finalización]] &gt;=TODAY(), DATEDIF(Tabla1[[#This Row],[Fecha de nac]],TODAY(),"y"), ROUNDDOWN((Tabla1[[#This Row],[Fecha Finalización]] -Tabla1[[#This Row],[Fecha de nac]])/365,0)))</f>
        <v/>
      </c>
      <c r="O650" s="163"/>
      <c r="P650" s="34"/>
      <c r="Q650" s="67"/>
      <c r="R650" s="67"/>
      <c r="S650" s="67"/>
      <c r="T650" s="67"/>
      <c r="U650" s="234" t="str">
        <f>IF(F650="","",Tabla1[[#This Row],[Fecha Inicio grupo]]+3*7-7)</f>
        <v/>
      </c>
      <c r="V650" s="235" t="str">
        <f>IF(F650="","",EDATE(Tabla1[[#This Row],[Fecha Inicio grupo]],3))</f>
        <v/>
      </c>
      <c r="W650" s="29"/>
      <c r="X650" s="29"/>
      <c r="Y650" s="72"/>
      <c r="Z650" s="72"/>
      <c r="AA650" s="72"/>
      <c r="AB650" s="72"/>
      <c r="AC650" s="72"/>
      <c r="AD650" s="72"/>
      <c r="AE650" s="72"/>
      <c r="AF650" s="72"/>
      <c r="AG650" s="72"/>
      <c r="AH650" s="72"/>
      <c r="AI650" s="72"/>
      <c r="AJ650" s="72"/>
      <c r="AK650" s="72"/>
      <c r="AL650" s="72"/>
      <c r="AM650" s="72"/>
      <c r="AN650" s="72"/>
      <c r="AO650" s="139"/>
      <c r="AP650" s="236" t="str">
        <f>IF(F650="","",IFERROR(VLOOKUP(SUBSTITUTE(SUBSTITUTE(Tabla1[[#This Row],[Uso Sistemas]],"T","P"),"N","F"),Parámetros!$M$2:$N$17,2,0),"Completar hasta 3ra sem. para evaluar a Probacionista"))</f>
        <v/>
      </c>
      <c r="AQ650" s="39"/>
      <c r="AR650" s="39"/>
      <c r="AS650" s="39"/>
      <c r="AT650" s="28"/>
      <c r="AU650" s="55"/>
      <c r="AV650" s="55"/>
      <c r="AW650" s="55"/>
      <c r="AX650" s="238" t="str">
        <f>IF(V650="","",EOMONTH(EDATE(Tabla1[[#This Row],[Fecha Finalización]],2),0))</f>
        <v/>
      </c>
      <c r="AY650" s="39"/>
      <c r="AZ650" s="239" t="str">
        <f>IF(V650="","",EOMONTH(EDATE(Tabla1[[#This Row],[Fecha Finalización]],3),0))</f>
        <v/>
      </c>
      <c r="BA650" s="39"/>
      <c r="BB650" s="39"/>
      <c r="BC650" s="229"/>
      <c r="BD650" s="227" t="str">
        <f>IF(F650="","",Tabla1[[#This Row],[sem 01]]&amp;Tabla1[[#This Row],[sem 02]]&amp;Tabla1[[#This Row],[sem 03]])</f>
        <v/>
      </c>
      <c r="BE650" s="228" t="str">
        <f>IF(TRIM(F650)="","",$B$1&amp;"-"&amp;SUBSTITUTE(Tabla1[[#This Row],[Mes Inscrito]]," ","")&amp;"-"&amp;SUBSTITUTE(Tabla1[[#This Row],[Dia de clases Inscrito]]," ","")&amp;"-"&amp;SUBSTITUTE(Tabla1[[#This Row],[Horario Inscrito]]," ","")&amp;"-"&amp;Tabla1[[#This Row],[Fecha Inicio grupo]])</f>
        <v/>
      </c>
      <c r="BF650" s="241" t="str">
        <f>IF(F650="","",Tabla1[[#This Row],[Curso]])</f>
        <v/>
      </c>
      <c r="BG650" s="242" t="str">
        <f>+IF(TRIM(F650)="","",$B$1&amp;"-"&amp;TRIM(Tabla1[[#This Row],[Mes Inscrito]])&amp;"-"&amp;TRIM(Tabla1[[#This Row],[Dia de clases Inscrito]])&amp;"-"&amp;TRIM(Tabla1[[#This Row],[Horario Inscrito]])&amp;"-"&amp;TRIM(Tabla1[[#This Row],[Fecha Inicio grupo]])&amp;"-"&amp;TRIM(Tabla1[[#This Row],[Tipo Incrito]]))</f>
        <v/>
      </c>
      <c r="BH650" s="299" t="str">
        <f>IF(F650="","",OR(IFERROR(SEARCH("CG",Tabla1[[#This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0" s="300" t="str">
        <f>IF(F650&lt;&gt;"",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0" s="300" t="str">
        <f>IF(F650&lt;&gt;"",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0" s="300" t="str">
        <f>IF(Tabla1[[#This Row],[Fecha Inicio grupo]]="","",IFERROR(VLOOKUP(Tabla1[[#This Row],[Mes de Alta como miembro]],Parámetros!$AM$2:$AN$16,2,0),"01/01/1900"))</f>
        <v/>
      </c>
    </row>
    <row r="651" spans="1:63" ht="14.45">
      <c r="A651" s="68">
        <v>644</v>
      </c>
      <c r="B651" s="29"/>
      <c r="C651" s="34"/>
      <c r="D651" s="42"/>
      <c r="E651" s="64"/>
      <c r="F651" s="45"/>
      <c r="G651" s="45"/>
      <c r="H651" s="158"/>
      <c r="I651" s="42"/>
      <c r="J651" s="28"/>
      <c r="K651" s="69"/>
      <c r="L651" s="68"/>
      <c r="M651" s="46"/>
      <c r="N651" s="232" t="str">
        <f ca="1">IF(Tabla1[[#This Row],[Fecha de nac]]="","",IF(Tabla1[[#This Row],[Fecha Finalización]] &gt;=TODAY(), DATEDIF(Tabla1[[#This Row],[Fecha de nac]],TODAY(),"y"), ROUNDDOWN((Tabla1[[#This Row],[Fecha Finalización]] -Tabla1[[#This Row],[Fecha de nac]])/365,0)))</f>
        <v/>
      </c>
      <c r="O651" s="163"/>
      <c r="P651" s="34"/>
      <c r="Q651" s="67"/>
      <c r="R651" s="67"/>
      <c r="S651" s="67"/>
      <c r="T651" s="67"/>
      <c r="U651" s="234" t="str">
        <f>IF(F651="","",Tabla1[[#This Row],[Fecha Inicio grupo]]+3*7-7)</f>
        <v/>
      </c>
      <c r="V651" s="235" t="str">
        <f>IF(F651="","",EDATE(Tabla1[[#This Row],[Fecha Inicio grupo]],3))</f>
        <v/>
      </c>
      <c r="W651" s="29"/>
      <c r="X651" s="29"/>
      <c r="Y651" s="72"/>
      <c r="Z651" s="72"/>
      <c r="AA651" s="72"/>
      <c r="AB651" s="72"/>
      <c r="AC651" s="72"/>
      <c r="AD651" s="72"/>
      <c r="AE651" s="72"/>
      <c r="AF651" s="72"/>
      <c r="AG651" s="72"/>
      <c r="AH651" s="72"/>
      <c r="AI651" s="72"/>
      <c r="AJ651" s="72"/>
      <c r="AK651" s="72"/>
      <c r="AL651" s="72"/>
      <c r="AM651" s="72"/>
      <c r="AN651" s="72"/>
      <c r="AO651" s="139"/>
      <c r="AP651" s="236" t="str">
        <f>IF(F651="","",IFERROR(VLOOKUP(SUBSTITUTE(SUBSTITUTE(Tabla1[[#This Row],[Uso Sistemas]],"T","P"),"N","F"),Parámetros!$M$2:$N$17,2,0),"Completar hasta 3ra sem. para evaluar a Probacionista"))</f>
        <v/>
      </c>
      <c r="AQ651" s="39"/>
      <c r="AR651" s="39"/>
      <c r="AS651" s="39"/>
      <c r="AT651" s="28"/>
      <c r="AU651" s="55"/>
      <c r="AV651" s="55"/>
      <c r="AW651" s="55"/>
      <c r="AX651" s="238" t="str">
        <f>IF(V651="","",EOMONTH(EDATE(Tabla1[[#This Row],[Fecha Finalización]],2),0))</f>
        <v/>
      </c>
      <c r="AY651" s="39"/>
      <c r="AZ651" s="239" t="str">
        <f>IF(V651="","",EOMONTH(EDATE(Tabla1[[#This Row],[Fecha Finalización]],3),0))</f>
        <v/>
      </c>
      <c r="BA651" s="39"/>
      <c r="BB651" s="39"/>
      <c r="BC651" s="229"/>
      <c r="BD651" s="227" t="str">
        <f>IF(F651="","",Tabla1[[#This Row],[sem 01]]&amp;Tabla1[[#This Row],[sem 02]]&amp;Tabla1[[#This Row],[sem 03]])</f>
        <v/>
      </c>
      <c r="BE651" s="228" t="str">
        <f>IF(TRIM(F651)="","",$B$1&amp;"-"&amp;SUBSTITUTE(Tabla1[[#This Row],[Mes Inscrito]]," ","")&amp;"-"&amp;SUBSTITUTE(Tabla1[[#This Row],[Dia de clases Inscrito]]," ","")&amp;"-"&amp;SUBSTITUTE(Tabla1[[#This Row],[Horario Inscrito]]," ","")&amp;"-"&amp;Tabla1[[#This Row],[Fecha Inicio grupo]])</f>
        <v/>
      </c>
      <c r="BF651" s="241" t="str">
        <f>IF(F651="","",Tabla1[[#This Row],[Curso]])</f>
        <v/>
      </c>
      <c r="BG651" s="242" t="str">
        <f>+IF(TRIM(F651)="","",$B$1&amp;"-"&amp;TRIM(Tabla1[[#This Row],[Mes Inscrito]])&amp;"-"&amp;TRIM(Tabla1[[#This Row],[Dia de clases Inscrito]])&amp;"-"&amp;TRIM(Tabla1[[#This Row],[Horario Inscrito]])&amp;"-"&amp;TRIM(Tabla1[[#This Row],[Fecha Inicio grupo]])&amp;"-"&amp;TRIM(Tabla1[[#This Row],[Tipo Incrito]]))</f>
        <v/>
      </c>
      <c r="BH651" s="299" t="str">
        <f>IF(F651="","",OR(IFERROR(SEARCH("CG",Tabla1[[#This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1" s="300" t="str">
        <f>IF(F651&lt;&gt;"",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1" s="300" t="str">
        <f>IF(F651&lt;&gt;"",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1" s="300" t="str">
        <f>IF(Tabla1[[#This Row],[Fecha Inicio grupo]]="","",IFERROR(VLOOKUP(Tabla1[[#This Row],[Mes de Alta como miembro]],Parámetros!$AM$2:$AN$16,2,0),"01/01/1900"))</f>
        <v/>
      </c>
    </row>
    <row r="652" spans="1:63" ht="14.45">
      <c r="A652" s="68">
        <v>645</v>
      </c>
      <c r="B652" s="29"/>
      <c r="C652" s="34"/>
      <c r="D652" s="42"/>
      <c r="E652" s="64"/>
      <c r="F652" s="45"/>
      <c r="G652" s="45"/>
      <c r="H652" s="158"/>
      <c r="I652" s="42"/>
      <c r="J652" s="28"/>
      <c r="K652" s="69"/>
      <c r="L652" s="68"/>
      <c r="M652" s="46"/>
      <c r="N652" s="232" t="str">
        <f ca="1">IF(Tabla1[[#This Row],[Fecha de nac]]="","",IF(Tabla1[[#This Row],[Fecha Finalización]] &gt;=TODAY(), DATEDIF(Tabla1[[#This Row],[Fecha de nac]],TODAY(),"y"), ROUNDDOWN((Tabla1[[#This Row],[Fecha Finalización]] -Tabla1[[#This Row],[Fecha de nac]])/365,0)))</f>
        <v/>
      </c>
      <c r="O652" s="163"/>
      <c r="P652" s="34"/>
      <c r="Q652" s="67"/>
      <c r="R652" s="67"/>
      <c r="S652" s="67"/>
      <c r="T652" s="67"/>
      <c r="U652" s="234" t="str">
        <f>IF(F652="","",Tabla1[[#This Row],[Fecha Inicio grupo]]+3*7-7)</f>
        <v/>
      </c>
      <c r="V652" s="235" t="str">
        <f>IF(F652="","",EDATE(Tabla1[[#This Row],[Fecha Inicio grupo]],3))</f>
        <v/>
      </c>
      <c r="W652" s="29"/>
      <c r="X652" s="29"/>
      <c r="Y652" s="72"/>
      <c r="Z652" s="72"/>
      <c r="AA652" s="72"/>
      <c r="AB652" s="72"/>
      <c r="AC652" s="72"/>
      <c r="AD652" s="72"/>
      <c r="AE652" s="72"/>
      <c r="AF652" s="72"/>
      <c r="AG652" s="72"/>
      <c r="AH652" s="72"/>
      <c r="AI652" s="72"/>
      <c r="AJ652" s="72"/>
      <c r="AK652" s="72"/>
      <c r="AL652" s="72"/>
      <c r="AM652" s="72"/>
      <c r="AN652" s="72"/>
      <c r="AO652" s="139"/>
      <c r="AP652" s="236" t="str">
        <f>IF(F652="","",IFERROR(VLOOKUP(SUBSTITUTE(SUBSTITUTE(Tabla1[[#This Row],[Uso Sistemas]],"T","P"),"N","F"),Parámetros!$M$2:$N$17,2,0),"Completar hasta 3ra sem. para evaluar a Probacionista"))</f>
        <v/>
      </c>
      <c r="AQ652" s="39"/>
      <c r="AR652" s="39"/>
      <c r="AS652" s="39"/>
      <c r="AT652" s="28"/>
      <c r="AU652" s="55"/>
      <c r="AV652" s="55"/>
      <c r="AW652" s="55"/>
      <c r="AX652" s="238" t="str">
        <f>IF(V652="","",EOMONTH(EDATE(Tabla1[[#This Row],[Fecha Finalización]],2),0))</f>
        <v/>
      </c>
      <c r="AY652" s="39"/>
      <c r="AZ652" s="239" t="str">
        <f>IF(V652="","",EOMONTH(EDATE(Tabla1[[#This Row],[Fecha Finalización]],3),0))</f>
        <v/>
      </c>
      <c r="BA652" s="39"/>
      <c r="BB652" s="39"/>
      <c r="BC652" s="229"/>
      <c r="BD652" s="227" t="str">
        <f>IF(F652="","",Tabla1[[#This Row],[sem 01]]&amp;Tabla1[[#This Row],[sem 02]]&amp;Tabla1[[#This Row],[sem 03]])</f>
        <v/>
      </c>
      <c r="BE652" s="228" t="str">
        <f>IF(TRIM(F652)="","",$B$1&amp;"-"&amp;SUBSTITUTE(Tabla1[[#This Row],[Mes Inscrito]]," ","")&amp;"-"&amp;SUBSTITUTE(Tabla1[[#This Row],[Dia de clases Inscrito]]," ","")&amp;"-"&amp;SUBSTITUTE(Tabla1[[#This Row],[Horario Inscrito]]," ","")&amp;"-"&amp;Tabla1[[#This Row],[Fecha Inicio grupo]])</f>
        <v/>
      </c>
      <c r="BF652" s="241" t="str">
        <f>IF(F652="","",Tabla1[[#This Row],[Curso]])</f>
        <v/>
      </c>
      <c r="BG652" s="242" t="str">
        <f>+IF(TRIM(F652)="","",$B$1&amp;"-"&amp;TRIM(Tabla1[[#This Row],[Mes Inscrito]])&amp;"-"&amp;TRIM(Tabla1[[#This Row],[Dia de clases Inscrito]])&amp;"-"&amp;TRIM(Tabla1[[#This Row],[Horario Inscrito]])&amp;"-"&amp;TRIM(Tabla1[[#This Row],[Fecha Inicio grupo]])&amp;"-"&amp;TRIM(Tabla1[[#This Row],[Tipo Incrito]]))</f>
        <v/>
      </c>
      <c r="BH652" s="299" t="str">
        <f>IF(F652="","",OR(IFERROR(SEARCH("CG",Tabla1[[#This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2" s="300" t="str">
        <f>IF(F652&lt;&gt;"",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2" s="300" t="str">
        <f>IF(F652&lt;&gt;"",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2" s="300" t="str">
        <f>IF(Tabla1[[#This Row],[Fecha Inicio grupo]]="","",IFERROR(VLOOKUP(Tabla1[[#This Row],[Mes de Alta como miembro]],Parámetros!$AM$2:$AN$16,2,0),"01/01/1900"))</f>
        <v/>
      </c>
    </row>
    <row r="653" spans="1:63" ht="14.45">
      <c r="A653" s="68">
        <v>646</v>
      </c>
      <c r="B653" s="29"/>
      <c r="C653" s="34"/>
      <c r="D653" s="42"/>
      <c r="E653" s="64"/>
      <c r="F653" s="45"/>
      <c r="G653" s="45"/>
      <c r="H653" s="158"/>
      <c r="I653" s="42"/>
      <c r="J653" s="28"/>
      <c r="K653" s="69"/>
      <c r="L653" s="68"/>
      <c r="M653" s="46"/>
      <c r="N653" s="232" t="str">
        <f ca="1">IF(Tabla1[[#This Row],[Fecha de nac]]="","",IF(Tabla1[[#This Row],[Fecha Finalización]] &gt;=TODAY(), DATEDIF(Tabla1[[#This Row],[Fecha de nac]],TODAY(),"y"), ROUNDDOWN((Tabla1[[#This Row],[Fecha Finalización]] -Tabla1[[#This Row],[Fecha de nac]])/365,0)))</f>
        <v/>
      </c>
      <c r="O653" s="163"/>
      <c r="P653" s="34"/>
      <c r="Q653" s="67"/>
      <c r="R653" s="67"/>
      <c r="S653" s="67"/>
      <c r="T653" s="67"/>
      <c r="U653" s="234" t="str">
        <f>IF(F653="","",Tabla1[[#This Row],[Fecha Inicio grupo]]+3*7-7)</f>
        <v/>
      </c>
      <c r="V653" s="235" t="str">
        <f>IF(F653="","",EDATE(Tabla1[[#This Row],[Fecha Inicio grupo]],3))</f>
        <v/>
      </c>
      <c r="W653" s="29"/>
      <c r="X653" s="29"/>
      <c r="Y653" s="72"/>
      <c r="Z653" s="72"/>
      <c r="AA653" s="72"/>
      <c r="AB653" s="72"/>
      <c r="AC653" s="72"/>
      <c r="AD653" s="72"/>
      <c r="AE653" s="72"/>
      <c r="AF653" s="72"/>
      <c r="AG653" s="72"/>
      <c r="AH653" s="72"/>
      <c r="AI653" s="72"/>
      <c r="AJ653" s="72"/>
      <c r="AK653" s="72"/>
      <c r="AL653" s="72"/>
      <c r="AM653" s="72"/>
      <c r="AN653" s="72"/>
      <c r="AO653" s="139"/>
      <c r="AP653" s="236" t="str">
        <f>IF(F653="","",IFERROR(VLOOKUP(SUBSTITUTE(SUBSTITUTE(Tabla1[[#This Row],[Uso Sistemas]],"T","P"),"N","F"),Parámetros!$M$2:$N$17,2,0),"Completar hasta 3ra sem. para evaluar a Probacionista"))</f>
        <v/>
      </c>
      <c r="AQ653" s="39"/>
      <c r="AR653" s="39"/>
      <c r="AS653" s="39"/>
      <c r="AT653" s="28"/>
      <c r="AU653" s="55"/>
      <c r="AV653" s="55"/>
      <c r="AW653" s="55"/>
      <c r="AX653" s="238" t="str">
        <f>IF(V653="","",EOMONTH(EDATE(Tabla1[[#This Row],[Fecha Finalización]],2),0))</f>
        <v/>
      </c>
      <c r="AY653" s="39"/>
      <c r="AZ653" s="239" t="str">
        <f>IF(V653="","",EOMONTH(EDATE(Tabla1[[#This Row],[Fecha Finalización]],3),0))</f>
        <v/>
      </c>
      <c r="BA653" s="39"/>
      <c r="BB653" s="39"/>
      <c r="BC653" s="229"/>
      <c r="BD653" s="227" t="str">
        <f>IF(F653="","",Tabla1[[#This Row],[sem 01]]&amp;Tabla1[[#This Row],[sem 02]]&amp;Tabla1[[#This Row],[sem 03]])</f>
        <v/>
      </c>
      <c r="BE653" s="228" t="str">
        <f>IF(TRIM(F653)="","",$B$1&amp;"-"&amp;SUBSTITUTE(Tabla1[[#This Row],[Mes Inscrito]]," ","")&amp;"-"&amp;SUBSTITUTE(Tabla1[[#This Row],[Dia de clases Inscrito]]," ","")&amp;"-"&amp;SUBSTITUTE(Tabla1[[#This Row],[Horario Inscrito]]," ","")&amp;"-"&amp;Tabla1[[#This Row],[Fecha Inicio grupo]])</f>
        <v/>
      </c>
      <c r="BF653" s="241" t="str">
        <f>IF(F653="","",Tabla1[[#This Row],[Curso]])</f>
        <v/>
      </c>
      <c r="BG653" s="242" t="str">
        <f>+IF(TRIM(F653)="","",$B$1&amp;"-"&amp;TRIM(Tabla1[[#This Row],[Mes Inscrito]])&amp;"-"&amp;TRIM(Tabla1[[#This Row],[Dia de clases Inscrito]])&amp;"-"&amp;TRIM(Tabla1[[#This Row],[Horario Inscrito]])&amp;"-"&amp;TRIM(Tabla1[[#This Row],[Fecha Inicio grupo]])&amp;"-"&amp;TRIM(Tabla1[[#This Row],[Tipo Incrito]]))</f>
        <v/>
      </c>
      <c r="BH653" s="299" t="str">
        <f>IF(F653="","",OR(IFERROR(SEARCH("CG",Tabla1[[#This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3" s="300" t="str">
        <f>IF(F653&lt;&gt;"",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3" s="300" t="str">
        <f>IF(F653&lt;&gt;"",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3" s="300" t="str">
        <f>IF(Tabla1[[#This Row],[Fecha Inicio grupo]]="","",IFERROR(VLOOKUP(Tabla1[[#This Row],[Mes de Alta como miembro]],Parámetros!$AM$2:$AN$16,2,0),"01/01/1900"))</f>
        <v/>
      </c>
    </row>
    <row r="654" spans="1:63" ht="14.45">
      <c r="A654" s="68">
        <v>647</v>
      </c>
      <c r="B654" s="29"/>
      <c r="C654" s="34"/>
      <c r="D654" s="42"/>
      <c r="E654" s="64"/>
      <c r="F654" s="45"/>
      <c r="G654" s="45"/>
      <c r="H654" s="158"/>
      <c r="I654" s="42"/>
      <c r="J654" s="28"/>
      <c r="K654" s="69"/>
      <c r="L654" s="68"/>
      <c r="M654" s="46"/>
      <c r="N654" s="232" t="str">
        <f ca="1">IF(Tabla1[[#This Row],[Fecha de nac]]="","",IF(Tabla1[[#This Row],[Fecha Finalización]] &gt;=TODAY(), DATEDIF(Tabla1[[#This Row],[Fecha de nac]],TODAY(),"y"), ROUNDDOWN((Tabla1[[#This Row],[Fecha Finalización]] -Tabla1[[#This Row],[Fecha de nac]])/365,0)))</f>
        <v/>
      </c>
      <c r="O654" s="163"/>
      <c r="P654" s="34"/>
      <c r="Q654" s="67"/>
      <c r="R654" s="67"/>
      <c r="S654" s="67"/>
      <c r="T654" s="67"/>
      <c r="U654" s="234" t="str">
        <f>IF(F654="","",Tabla1[[#This Row],[Fecha Inicio grupo]]+3*7-7)</f>
        <v/>
      </c>
      <c r="V654" s="235" t="str">
        <f>IF(F654="","",EDATE(Tabla1[[#This Row],[Fecha Inicio grupo]],3))</f>
        <v/>
      </c>
      <c r="W654" s="29"/>
      <c r="X654" s="29"/>
      <c r="Y654" s="72"/>
      <c r="Z654" s="72"/>
      <c r="AA654" s="72"/>
      <c r="AB654" s="72"/>
      <c r="AC654" s="72"/>
      <c r="AD654" s="72"/>
      <c r="AE654" s="72"/>
      <c r="AF654" s="72"/>
      <c r="AG654" s="72"/>
      <c r="AH654" s="72"/>
      <c r="AI654" s="72"/>
      <c r="AJ654" s="72"/>
      <c r="AK654" s="72"/>
      <c r="AL654" s="72"/>
      <c r="AM654" s="72"/>
      <c r="AN654" s="72"/>
      <c r="AO654" s="139"/>
      <c r="AP654" s="236" t="str">
        <f>IF(F654="","",IFERROR(VLOOKUP(SUBSTITUTE(SUBSTITUTE(Tabla1[[#This Row],[Uso Sistemas]],"T","P"),"N","F"),Parámetros!$M$2:$N$17,2,0),"Completar hasta 3ra sem. para evaluar a Probacionista"))</f>
        <v/>
      </c>
      <c r="AQ654" s="39"/>
      <c r="AR654" s="39"/>
      <c r="AS654" s="39"/>
      <c r="AT654" s="28"/>
      <c r="AU654" s="55"/>
      <c r="AV654" s="55"/>
      <c r="AW654" s="55"/>
      <c r="AX654" s="238" t="str">
        <f>IF(V654="","",EOMONTH(EDATE(Tabla1[[#This Row],[Fecha Finalización]],2),0))</f>
        <v/>
      </c>
      <c r="AY654" s="39"/>
      <c r="AZ654" s="239" t="str">
        <f>IF(V654="","",EOMONTH(EDATE(Tabla1[[#This Row],[Fecha Finalización]],3),0))</f>
        <v/>
      </c>
      <c r="BA654" s="39"/>
      <c r="BB654" s="39"/>
      <c r="BC654" s="229"/>
      <c r="BD654" s="227" t="str">
        <f>IF(F654="","",Tabla1[[#This Row],[sem 01]]&amp;Tabla1[[#This Row],[sem 02]]&amp;Tabla1[[#This Row],[sem 03]])</f>
        <v/>
      </c>
      <c r="BE654" s="228" t="str">
        <f>IF(TRIM(F654)="","",$B$1&amp;"-"&amp;SUBSTITUTE(Tabla1[[#This Row],[Mes Inscrito]]," ","")&amp;"-"&amp;SUBSTITUTE(Tabla1[[#This Row],[Dia de clases Inscrito]]," ","")&amp;"-"&amp;SUBSTITUTE(Tabla1[[#This Row],[Horario Inscrito]]," ","")&amp;"-"&amp;Tabla1[[#This Row],[Fecha Inicio grupo]])</f>
        <v/>
      </c>
      <c r="BF654" s="241" t="str">
        <f>IF(F654="","",Tabla1[[#This Row],[Curso]])</f>
        <v/>
      </c>
      <c r="BG654" s="242" t="str">
        <f>+IF(TRIM(F654)="","",$B$1&amp;"-"&amp;TRIM(Tabla1[[#This Row],[Mes Inscrito]])&amp;"-"&amp;TRIM(Tabla1[[#This Row],[Dia de clases Inscrito]])&amp;"-"&amp;TRIM(Tabla1[[#This Row],[Horario Inscrito]])&amp;"-"&amp;TRIM(Tabla1[[#This Row],[Fecha Inicio grupo]])&amp;"-"&amp;TRIM(Tabla1[[#This Row],[Tipo Incrito]]))</f>
        <v/>
      </c>
      <c r="BH654" s="299" t="str">
        <f>IF(F654="","",OR(IFERROR(SEARCH("CG",Tabla1[[#This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4" s="300" t="str">
        <f>IF(F654&lt;&gt;"",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4" s="300" t="str">
        <f>IF(F654&lt;&gt;"",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4" s="300" t="str">
        <f>IF(Tabla1[[#This Row],[Fecha Inicio grupo]]="","",IFERROR(VLOOKUP(Tabla1[[#This Row],[Mes de Alta como miembro]],Parámetros!$AM$2:$AN$16,2,0),"01/01/1900"))</f>
        <v/>
      </c>
    </row>
    <row r="655" spans="1:63" ht="14.45">
      <c r="A655" s="68">
        <v>648</v>
      </c>
      <c r="B655" s="29"/>
      <c r="C655" s="34"/>
      <c r="D655" s="42"/>
      <c r="E655" s="64"/>
      <c r="F655" s="45"/>
      <c r="G655" s="45"/>
      <c r="H655" s="158"/>
      <c r="I655" s="42"/>
      <c r="J655" s="28"/>
      <c r="K655" s="69"/>
      <c r="L655" s="68"/>
      <c r="M655" s="46"/>
      <c r="N655" s="232" t="str">
        <f ca="1">IF(Tabla1[[#This Row],[Fecha de nac]]="","",IF(Tabla1[[#This Row],[Fecha Finalización]] &gt;=TODAY(), DATEDIF(Tabla1[[#This Row],[Fecha de nac]],TODAY(),"y"), ROUNDDOWN((Tabla1[[#This Row],[Fecha Finalización]] -Tabla1[[#This Row],[Fecha de nac]])/365,0)))</f>
        <v/>
      </c>
      <c r="O655" s="163"/>
      <c r="P655" s="34"/>
      <c r="Q655" s="67"/>
      <c r="R655" s="67"/>
      <c r="S655" s="67"/>
      <c r="T655" s="67"/>
      <c r="U655" s="234" t="str">
        <f>IF(F655="","",Tabla1[[#This Row],[Fecha Inicio grupo]]+3*7-7)</f>
        <v/>
      </c>
      <c r="V655" s="235" t="str">
        <f>IF(F655="","",EDATE(Tabla1[[#This Row],[Fecha Inicio grupo]],3))</f>
        <v/>
      </c>
      <c r="W655" s="29"/>
      <c r="X655" s="29"/>
      <c r="Y655" s="72"/>
      <c r="Z655" s="72"/>
      <c r="AA655" s="72"/>
      <c r="AB655" s="72"/>
      <c r="AC655" s="72"/>
      <c r="AD655" s="72"/>
      <c r="AE655" s="72"/>
      <c r="AF655" s="72"/>
      <c r="AG655" s="72"/>
      <c r="AH655" s="72"/>
      <c r="AI655" s="72"/>
      <c r="AJ655" s="72"/>
      <c r="AK655" s="72"/>
      <c r="AL655" s="72"/>
      <c r="AM655" s="72"/>
      <c r="AN655" s="72"/>
      <c r="AO655" s="139"/>
      <c r="AP655" s="236" t="str">
        <f>IF(F655="","",IFERROR(VLOOKUP(SUBSTITUTE(SUBSTITUTE(Tabla1[[#This Row],[Uso Sistemas]],"T","P"),"N","F"),Parámetros!$M$2:$N$17,2,0),"Completar hasta 3ra sem. para evaluar a Probacionista"))</f>
        <v/>
      </c>
      <c r="AQ655" s="39"/>
      <c r="AR655" s="39"/>
      <c r="AS655" s="39"/>
      <c r="AT655" s="28"/>
      <c r="AU655" s="55"/>
      <c r="AV655" s="55"/>
      <c r="AW655" s="55"/>
      <c r="AX655" s="238" t="str">
        <f>IF(V655="","",EOMONTH(EDATE(Tabla1[[#This Row],[Fecha Finalización]],2),0))</f>
        <v/>
      </c>
      <c r="AY655" s="39"/>
      <c r="AZ655" s="239" t="str">
        <f>IF(V655="","",EOMONTH(EDATE(Tabla1[[#This Row],[Fecha Finalización]],3),0))</f>
        <v/>
      </c>
      <c r="BA655" s="39"/>
      <c r="BB655" s="39"/>
      <c r="BC655" s="229"/>
      <c r="BD655" s="227" t="str">
        <f>IF(F655="","",Tabla1[[#This Row],[sem 01]]&amp;Tabla1[[#This Row],[sem 02]]&amp;Tabla1[[#This Row],[sem 03]])</f>
        <v/>
      </c>
      <c r="BE655" s="228" t="str">
        <f>IF(TRIM(F655)="","",$B$1&amp;"-"&amp;SUBSTITUTE(Tabla1[[#This Row],[Mes Inscrito]]," ","")&amp;"-"&amp;SUBSTITUTE(Tabla1[[#This Row],[Dia de clases Inscrito]]," ","")&amp;"-"&amp;SUBSTITUTE(Tabla1[[#This Row],[Horario Inscrito]]," ","")&amp;"-"&amp;Tabla1[[#This Row],[Fecha Inicio grupo]])</f>
        <v/>
      </c>
      <c r="BF655" s="241" t="str">
        <f>IF(F655="","",Tabla1[[#This Row],[Curso]])</f>
        <v/>
      </c>
      <c r="BG655" s="242" t="str">
        <f>+IF(TRIM(F655)="","",$B$1&amp;"-"&amp;TRIM(Tabla1[[#This Row],[Mes Inscrito]])&amp;"-"&amp;TRIM(Tabla1[[#This Row],[Dia de clases Inscrito]])&amp;"-"&amp;TRIM(Tabla1[[#This Row],[Horario Inscrito]])&amp;"-"&amp;TRIM(Tabla1[[#This Row],[Fecha Inicio grupo]])&amp;"-"&amp;TRIM(Tabla1[[#This Row],[Tipo Incrito]]))</f>
        <v/>
      </c>
      <c r="BH655" s="299" t="str">
        <f>IF(F655="","",OR(IFERROR(SEARCH("CG",Tabla1[[#This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5" s="300" t="str">
        <f>IF(F655&lt;&gt;"",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5" s="300" t="str">
        <f>IF(F655&lt;&gt;"",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5" s="300" t="str">
        <f>IF(Tabla1[[#This Row],[Fecha Inicio grupo]]="","",IFERROR(VLOOKUP(Tabla1[[#This Row],[Mes de Alta como miembro]],Parámetros!$AM$2:$AN$16,2,0),"01/01/1900"))</f>
        <v/>
      </c>
    </row>
    <row r="656" spans="1:63" ht="14.45">
      <c r="A656" s="68">
        <v>649</v>
      </c>
      <c r="B656" s="29"/>
      <c r="C656" s="34"/>
      <c r="D656" s="42"/>
      <c r="E656" s="64"/>
      <c r="F656" s="45"/>
      <c r="G656" s="45"/>
      <c r="H656" s="158"/>
      <c r="I656" s="42"/>
      <c r="J656" s="28"/>
      <c r="K656" s="69"/>
      <c r="L656" s="68"/>
      <c r="M656" s="46"/>
      <c r="N656" s="232" t="str">
        <f ca="1">IF(Tabla1[[#This Row],[Fecha de nac]]="","",IF(Tabla1[[#This Row],[Fecha Finalización]] &gt;=TODAY(), DATEDIF(Tabla1[[#This Row],[Fecha de nac]],TODAY(),"y"), ROUNDDOWN((Tabla1[[#This Row],[Fecha Finalización]] -Tabla1[[#This Row],[Fecha de nac]])/365,0)))</f>
        <v/>
      </c>
      <c r="O656" s="163"/>
      <c r="P656" s="34"/>
      <c r="Q656" s="67"/>
      <c r="R656" s="67"/>
      <c r="S656" s="67"/>
      <c r="T656" s="67"/>
      <c r="U656" s="234" t="str">
        <f>IF(F656="","",Tabla1[[#This Row],[Fecha Inicio grupo]]+3*7-7)</f>
        <v/>
      </c>
      <c r="V656" s="235" t="str">
        <f>IF(F656="","",EDATE(Tabla1[[#This Row],[Fecha Inicio grupo]],3))</f>
        <v/>
      </c>
      <c r="W656" s="29"/>
      <c r="X656" s="29"/>
      <c r="Y656" s="72"/>
      <c r="Z656" s="72"/>
      <c r="AA656" s="72"/>
      <c r="AB656" s="72"/>
      <c r="AC656" s="72"/>
      <c r="AD656" s="72"/>
      <c r="AE656" s="72"/>
      <c r="AF656" s="72"/>
      <c r="AG656" s="72"/>
      <c r="AH656" s="72"/>
      <c r="AI656" s="72"/>
      <c r="AJ656" s="72"/>
      <c r="AK656" s="72"/>
      <c r="AL656" s="72"/>
      <c r="AM656" s="72"/>
      <c r="AN656" s="72"/>
      <c r="AO656" s="139"/>
      <c r="AP656" s="236" t="str">
        <f>IF(F656="","",IFERROR(VLOOKUP(SUBSTITUTE(SUBSTITUTE(Tabla1[[#This Row],[Uso Sistemas]],"T","P"),"N","F"),Parámetros!$M$2:$N$17,2,0),"Completar hasta 3ra sem. para evaluar a Probacionista"))</f>
        <v/>
      </c>
      <c r="AQ656" s="39"/>
      <c r="AR656" s="39"/>
      <c r="AS656" s="39"/>
      <c r="AT656" s="28"/>
      <c r="AU656" s="55"/>
      <c r="AV656" s="55"/>
      <c r="AW656" s="55"/>
      <c r="AX656" s="238" t="str">
        <f>IF(V656="","",EOMONTH(EDATE(Tabla1[[#This Row],[Fecha Finalización]],2),0))</f>
        <v/>
      </c>
      <c r="AY656" s="39"/>
      <c r="AZ656" s="239" t="str">
        <f>IF(V656="","",EOMONTH(EDATE(Tabla1[[#This Row],[Fecha Finalización]],3),0))</f>
        <v/>
      </c>
      <c r="BA656" s="39"/>
      <c r="BB656" s="39"/>
      <c r="BC656" s="229"/>
      <c r="BD656" s="227" t="str">
        <f>IF(F656="","",Tabla1[[#This Row],[sem 01]]&amp;Tabla1[[#This Row],[sem 02]]&amp;Tabla1[[#This Row],[sem 03]])</f>
        <v/>
      </c>
      <c r="BE656" s="228" t="str">
        <f>IF(TRIM(F656)="","",$B$1&amp;"-"&amp;SUBSTITUTE(Tabla1[[#This Row],[Mes Inscrito]]," ","")&amp;"-"&amp;SUBSTITUTE(Tabla1[[#This Row],[Dia de clases Inscrito]]," ","")&amp;"-"&amp;SUBSTITUTE(Tabla1[[#This Row],[Horario Inscrito]]," ","")&amp;"-"&amp;Tabla1[[#This Row],[Fecha Inicio grupo]])</f>
        <v/>
      </c>
      <c r="BF656" s="241" t="str">
        <f>IF(F656="","",Tabla1[[#This Row],[Curso]])</f>
        <v/>
      </c>
      <c r="BG656" s="242" t="str">
        <f>+IF(TRIM(F656)="","",$B$1&amp;"-"&amp;TRIM(Tabla1[[#This Row],[Mes Inscrito]])&amp;"-"&amp;TRIM(Tabla1[[#This Row],[Dia de clases Inscrito]])&amp;"-"&amp;TRIM(Tabla1[[#This Row],[Horario Inscrito]])&amp;"-"&amp;TRIM(Tabla1[[#This Row],[Fecha Inicio grupo]])&amp;"-"&amp;TRIM(Tabla1[[#This Row],[Tipo Incrito]]))</f>
        <v/>
      </c>
      <c r="BH656" s="299" t="str">
        <f>IF(F656="","",OR(IFERROR(SEARCH("CG",Tabla1[[#This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6" s="300" t="str">
        <f>IF(F656&lt;&gt;"",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6" s="300" t="str">
        <f>IF(F656&lt;&gt;"",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6" s="300" t="str">
        <f>IF(Tabla1[[#This Row],[Fecha Inicio grupo]]="","",IFERROR(VLOOKUP(Tabla1[[#This Row],[Mes de Alta como miembro]],Parámetros!$AM$2:$AN$16,2,0),"01/01/1900"))</f>
        <v/>
      </c>
    </row>
    <row r="657" spans="1:63" ht="14.45">
      <c r="A657" s="68">
        <v>650</v>
      </c>
      <c r="B657" s="29"/>
      <c r="C657" s="34"/>
      <c r="D657" s="42"/>
      <c r="E657" s="64"/>
      <c r="F657" s="45"/>
      <c r="G657" s="45"/>
      <c r="H657" s="158"/>
      <c r="I657" s="42"/>
      <c r="J657" s="28"/>
      <c r="K657" s="69"/>
      <c r="L657" s="68"/>
      <c r="M657" s="46"/>
      <c r="N657" s="232" t="str">
        <f ca="1">IF(Tabla1[[#This Row],[Fecha de nac]]="","",IF(Tabla1[[#This Row],[Fecha Finalización]] &gt;=TODAY(), DATEDIF(Tabla1[[#This Row],[Fecha de nac]],TODAY(),"y"), ROUNDDOWN((Tabla1[[#This Row],[Fecha Finalización]] -Tabla1[[#This Row],[Fecha de nac]])/365,0)))</f>
        <v/>
      </c>
      <c r="O657" s="163"/>
      <c r="P657" s="34"/>
      <c r="Q657" s="67"/>
      <c r="R657" s="67"/>
      <c r="S657" s="67"/>
      <c r="T657" s="67"/>
      <c r="U657" s="234" t="str">
        <f>IF(F657="","",Tabla1[[#This Row],[Fecha Inicio grupo]]+3*7-7)</f>
        <v/>
      </c>
      <c r="V657" s="235" t="str">
        <f>IF(F657="","",EDATE(Tabla1[[#This Row],[Fecha Inicio grupo]],3))</f>
        <v/>
      </c>
      <c r="W657" s="29"/>
      <c r="X657" s="29"/>
      <c r="Y657" s="72"/>
      <c r="Z657" s="72"/>
      <c r="AA657" s="72"/>
      <c r="AB657" s="72"/>
      <c r="AC657" s="72"/>
      <c r="AD657" s="72"/>
      <c r="AE657" s="72"/>
      <c r="AF657" s="72"/>
      <c r="AG657" s="72"/>
      <c r="AH657" s="72"/>
      <c r="AI657" s="72"/>
      <c r="AJ657" s="72"/>
      <c r="AK657" s="72"/>
      <c r="AL657" s="72"/>
      <c r="AM657" s="72"/>
      <c r="AN657" s="72"/>
      <c r="AO657" s="139"/>
      <c r="AP657" s="236" t="str">
        <f>IF(F657="","",IFERROR(VLOOKUP(SUBSTITUTE(SUBSTITUTE(Tabla1[[#This Row],[Uso Sistemas]],"T","P"),"N","F"),Parámetros!$M$2:$N$17,2,0),"Completar hasta 3ra sem. para evaluar a Probacionista"))</f>
        <v/>
      </c>
      <c r="AQ657" s="39"/>
      <c r="AR657" s="39"/>
      <c r="AS657" s="39"/>
      <c r="AT657" s="28"/>
      <c r="AU657" s="55"/>
      <c r="AV657" s="55"/>
      <c r="AW657" s="55"/>
      <c r="AX657" s="238" t="str">
        <f>IF(V657="","",EOMONTH(EDATE(Tabla1[[#This Row],[Fecha Finalización]],2),0))</f>
        <v/>
      </c>
      <c r="AY657" s="39"/>
      <c r="AZ657" s="239" t="str">
        <f>IF(V657="","",EOMONTH(EDATE(Tabla1[[#This Row],[Fecha Finalización]],3),0))</f>
        <v/>
      </c>
      <c r="BA657" s="39"/>
      <c r="BB657" s="39"/>
      <c r="BC657" s="229"/>
      <c r="BD657" s="227" t="str">
        <f>IF(F657="","",Tabla1[[#This Row],[sem 01]]&amp;Tabla1[[#This Row],[sem 02]]&amp;Tabla1[[#This Row],[sem 03]])</f>
        <v/>
      </c>
      <c r="BE657" s="228" t="str">
        <f>IF(TRIM(F657)="","",$B$1&amp;"-"&amp;SUBSTITUTE(Tabla1[[#This Row],[Mes Inscrito]]," ","")&amp;"-"&amp;SUBSTITUTE(Tabla1[[#This Row],[Dia de clases Inscrito]]," ","")&amp;"-"&amp;SUBSTITUTE(Tabla1[[#This Row],[Horario Inscrito]]," ","")&amp;"-"&amp;Tabla1[[#This Row],[Fecha Inicio grupo]])</f>
        <v/>
      </c>
      <c r="BF657" s="241" t="str">
        <f>IF(F657="","",Tabla1[[#This Row],[Curso]])</f>
        <v/>
      </c>
      <c r="BG657" s="242" t="str">
        <f>+IF(TRIM(F657)="","",$B$1&amp;"-"&amp;TRIM(Tabla1[[#This Row],[Mes Inscrito]])&amp;"-"&amp;TRIM(Tabla1[[#This Row],[Dia de clases Inscrito]])&amp;"-"&amp;TRIM(Tabla1[[#This Row],[Horario Inscrito]])&amp;"-"&amp;TRIM(Tabla1[[#This Row],[Fecha Inicio grupo]])&amp;"-"&amp;TRIM(Tabla1[[#This Row],[Tipo Incrito]]))</f>
        <v/>
      </c>
      <c r="BH657" s="299" t="str">
        <f>IF(F657="","",OR(IFERROR(SEARCH("CG",Tabla1[[#This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7" s="300" t="str">
        <f>IF(F657&lt;&gt;"",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7" s="300" t="str">
        <f>IF(F657&lt;&gt;"",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7" s="300" t="str">
        <f>IF(Tabla1[[#This Row],[Fecha Inicio grupo]]="","",IFERROR(VLOOKUP(Tabla1[[#This Row],[Mes de Alta como miembro]],Parámetros!$AM$2:$AN$16,2,0),"01/01/1900"))</f>
        <v/>
      </c>
    </row>
    <row r="658" spans="1:63" ht="14.45">
      <c r="A658" s="68">
        <v>651</v>
      </c>
      <c r="B658" s="29"/>
      <c r="C658" s="34"/>
      <c r="D658" s="42"/>
      <c r="E658" s="64"/>
      <c r="F658" s="45"/>
      <c r="G658" s="45"/>
      <c r="H658" s="158"/>
      <c r="I658" s="42"/>
      <c r="J658" s="28"/>
      <c r="K658" s="69"/>
      <c r="L658" s="68"/>
      <c r="M658" s="46"/>
      <c r="N658" s="232" t="str">
        <f ca="1">IF(Tabla1[[#This Row],[Fecha de nac]]="","",IF(Tabla1[[#This Row],[Fecha Finalización]] &gt;=TODAY(), DATEDIF(Tabla1[[#This Row],[Fecha de nac]],TODAY(),"y"), ROUNDDOWN((Tabla1[[#This Row],[Fecha Finalización]] -Tabla1[[#This Row],[Fecha de nac]])/365,0)))</f>
        <v/>
      </c>
      <c r="O658" s="163"/>
      <c r="P658" s="34"/>
      <c r="Q658" s="67"/>
      <c r="R658" s="67"/>
      <c r="S658" s="67"/>
      <c r="T658" s="67"/>
      <c r="U658" s="234" t="str">
        <f>IF(F658="","",Tabla1[[#This Row],[Fecha Inicio grupo]]+3*7-7)</f>
        <v/>
      </c>
      <c r="V658" s="235" t="str">
        <f>IF(F658="","",EDATE(Tabla1[[#This Row],[Fecha Inicio grupo]],3))</f>
        <v/>
      </c>
      <c r="W658" s="29"/>
      <c r="X658" s="29"/>
      <c r="Y658" s="72"/>
      <c r="Z658" s="72"/>
      <c r="AA658" s="72"/>
      <c r="AB658" s="72"/>
      <c r="AC658" s="72"/>
      <c r="AD658" s="72"/>
      <c r="AE658" s="72"/>
      <c r="AF658" s="72"/>
      <c r="AG658" s="72"/>
      <c r="AH658" s="72"/>
      <c r="AI658" s="72"/>
      <c r="AJ658" s="72"/>
      <c r="AK658" s="72"/>
      <c r="AL658" s="72"/>
      <c r="AM658" s="72"/>
      <c r="AN658" s="72"/>
      <c r="AO658" s="139"/>
      <c r="AP658" s="236" t="str">
        <f>IF(F658="","",IFERROR(VLOOKUP(SUBSTITUTE(SUBSTITUTE(Tabla1[[#This Row],[Uso Sistemas]],"T","P"),"N","F"),Parámetros!$M$2:$N$17,2,0),"Completar hasta 3ra sem. para evaluar a Probacionista"))</f>
        <v/>
      </c>
      <c r="AQ658" s="39"/>
      <c r="AR658" s="39"/>
      <c r="AS658" s="39"/>
      <c r="AT658" s="28"/>
      <c r="AU658" s="55"/>
      <c r="AV658" s="55"/>
      <c r="AW658" s="55"/>
      <c r="AX658" s="238" t="str">
        <f>IF(V658="","",EOMONTH(EDATE(Tabla1[[#This Row],[Fecha Finalización]],2),0))</f>
        <v/>
      </c>
      <c r="AY658" s="39"/>
      <c r="AZ658" s="239" t="str">
        <f>IF(V658="","",EOMONTH(EDATE(Tabla1[[#This Row],[Fecha Finalización]],3),0))</f>
        <v/>
      </c>
      <c r="BA658" s="39"/>
      <c r="BB658" s="39"/>
      <c r="BC658" s="229"/>
      <c r="BD658" s="227" t="str">
        <f>IF(F658="","",Tabla1[[#This Row],[sem 01]]&amp;Tabla1[[#This Row],[sem 02]]&amp;Tabla1[[#This Row],[sem 03]])</f>
        <v/>
      </c>
      <c r="BE658" s="228" t="str">
        <f>IF(TRIM(F658)="","",$B$1&amp;"-"&amp;SUBSTITUTE(Tabla1[[#This Row],[Mes Inscrito]]," ","")&amp;"-"&amp;SUBSTITUTE(Tabla1[[#This Row],[Dia de clases Inscrito]]," ","")&amp;"-"&amp;SUBSTITUTE(Tabla1[[#This Row],[Horario Inscrito]]," ","")&amp;"-"&amp;Tabla1[[#This Row],[Fecha Inicio grupo]])</f>
        <v/>
      </c>
      <c r="BF658" s="241" t="str">
        <f>IF(F658="","",Tabla1[[#This Row],[Curso]])</f>
        <v/>
      </c>
      <c r="BG658" s="242" t="str">
        <f>+IF(TRIM(F658)="","",$B$1&amp;"-"&amp;TRIM(Tabla1[[#This Row],[Mes Inscrito]])&amp;"-"&amp;TRIM(Tabla1[[#This Row],[Dia de clases Inscrito]])&amp;"-"&amp;TRIM(Tabla1[[#This Row],[Horario Inscrito]])&amp;"-"&amp;TRIM(Tabla1[[#This Row],[Fecha Inicio grupo]])&amp;"-"&amp;TRIM(Tabla1[[#This Row],[Tipo Incrito]]))</f>
        <v/>
      </c>
      <c r="BH658" s="299" t="str">
        <f>IF(F658="","",OR(IFERROR(SEARCH("CG",Tabla1[[#This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8" s="300" t="str">
        <f>IF(F658&lt;&gt;"",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8" s="300" t="str">
        <f>IF(F658&lt;&gt;"",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8" s="300" t="str">
        <f>IF(Tabla1[[#This Row],[Fecha Inicio grupo]]="","",IFERROR(VLOOKUP(Tabla1[[#This Row],[Mes de Alta como miembro]],Parámetros!$AM$2:$AN$16,2,0),"01/01/1900"))</f>
        <v/>
      </c>
    </row>
    <row r="659" spans="1:63" ht="14.45">
      <c r="A659" s="68">
        <v>652</v>
      </c>
      <c r="B659" s="29"/>
      <c r="C659" s="34"/>
      <c r="D659" s="42"/>
      <c r="E659" s="64"/>
      <c r="F659" s="45"/>
      <c r="G659" s="45"/>
      <c r="H659" s="158"/>
      <c r="I659" s="42"/>
      <c r="J659" s="28"/>
      <c r="K659" s="69"/>
      <c r="L659" s="68"/>
      <c r="M659" s="46"/>
      <c r="N659" s="232" t="str">
        <f ca="1">IF(Tabla1[[#This Row],[Fecha de nac]]="","",IF(Tabla1[[#This Row],[Fecha Finalización]] &gt;=TODAY(), DATEDIF(Tabla1[[#This Row],[Fecha de nac]],TODAY(),"y"), ROUNDDOWN((Tabla1[[#This Row],[Fecha Finalización]] -Tabla1[[#This Row],[Fecha de nac]])/365,0)))</f>
        <v/>
      </c>
      <c r="O659" s="163"/>
      <c r="P659" s="34"/>
      <c r="Q659" s="67"/>
      <c r="R659" s="67"/>
      <c r="S659" s="67"/>
      <c r="T659" s="67"/>
      <c r="U659" s="234" t="str">
        <f>IF(F659="","",Tabla1[[#This Row],[Fecha Inicio grupo]]+3*7-7)</f>
        <v/>
      </c>
      <c r="V659" s="235" t="str">
        <f>IF(F659="","",EDATE(Tabla1[[#This Row],[Fecha Inicio grupo]],3))</f>
        <v/>
      </c>
      <c r="W659" s="29"/>
      <c r="X659" s="29"/>
      <c r="Y659" s="72"/>
      <c r="Z659" s="72"/>
      <c r="AA659" s="72"/>
      <c r="AB659" s="72"/>
      <c r="AC659" s="72"/>
      <c r="AD659" s="72"/>
      <c r="AE659" s="72"/>
      <c r="AF659" s="72"/>
      <c r="AG659" s="72"/>
      <c r="AH659" s="72"/>
      <c r="AI659" s="72"/>
      <c r="AJ659" s="72"/>
      <c r="AK659" s="72"/>
      <c r="AL659" s="72"/>
      <c r="AM659" s="72"/>
      <c r="AN659" s="72"/>
      <c r="AO659" s="139"/>
      <c r="AP659" s="236" t="str">
        <f>IF(F659="","",IFERROR(VLOOKUP(SUBSTITUTE(SUBSTITUTE(Tabla1[[#This Row],[Uso Sistemas]],"T","P"),"N","F"),Parámetros!$M$2:$N$17,2,0),"Completar hasta 3ra sem. para evaluar a Probacionista"))</f>
        <v/>
      </c>
      <c r="AQ659" s="39"/>
      <c r="AR659" s="39"/>
      <c r="AS659" s="39"/>
      <c r="AT659" s="28"/>
      <c r="AU659" s="55"/>
      <c r="AV659" s="55"/>
      <c r="AW659" s="55"/>
      <c r="AX659" s="238" t="str">
        <f>IF(V659="","",EOMONTH(EDATE(Tabla1[[#This Row],[Fecha Finalización]],2),0))</f>
        <v/>
      </c>
      <c r="AY659" s="39"/>
      <c r="AZ659" s="239" t="str">
        <f>IF(V659="","",EOMONTH(EDATE(Tabla1[[#This Row],[Fecha Finalización]],3),0))</f>
        <v/>
      </c>
      <c r="BA659" s="39"/>
      <c r="BB659" s="39"/>
      <c r="BC659" s="229"/>
      <c r="BD659" s="227" t="str">
        <f>IF(F659="","",Tabla1[[#This Row],[sem 01]]&amp;Tabla1[[#This Row],[sem 02]]&amp;Tabla1[[#This Row],[sem 03]])</f>
        <v/>
      </c>
      <c r="BE659" s="228" t="str">
        <f>IF(TRIM(F659)="","",$B$1&amp;"-"&amp;SUBSTITUTE(Tabla1[[#This Row],[Mes Inscrito]]," ","")&amp;"-"&amp;SUBSTITUTE(Tabla1[[#This Row],[Dia de clases Inscrito]]," ","")&amp;"-"&amp;SUBSTITUTE(Tabla1[[#This Row],[Horario Inscrito]]," ","")&amp;"-"&amp;Tabla1[[#This Row],[Fecha Inicio grupo]])</f>
        <v/>
      </c>
      <c r="BF659" s="241" t="str">
        <f>IF(F659="","",Tabla1[[#This Row],[Curso]])</f>
        <v/>
      </c>
      <c r="BG659" s="242" t="str">
        <f>+IF(TRIM(F659)="","",$B$1&amp;"-"&amp;TRIM(Tabla1[[#This Row],[Mes Inscrito]])&amp;"-"&amp;TRIM(Tabla1[[#This Row],[Dia de clases Inscrito]])&amp;"-"&amp;TRIM(Tabla1[[#This Row],[Horario Inscrito]])&amp;"-"&amp;TRIM(Tabla1[[#This Row],[Fecha Inicio grupo]])&amp;"-"&amp;TRIM(Tabla1[[#This Row],[Tipo Incrito]]))</f>
        <v/>
      </c>
      <c r="BH659" s="299" t="str">
        <f>IF(F659="","",OR(IFERROR(SEARCH("CG",Tabla1[[#This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9" s="300" t="str">
        <f>IF(F659&lt;&gt;"",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9" s="300" t="str">
        <f>IF(F659&lt;&gt;"",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9" s="300" t="str">
        <f>IF(Tabla1[[#This Row],[Fecha Inicio grupo]]="","",IFERROR(VLOOKUP(Tabla1[[#This Row],[Mes de Alta como miembro]],Parámetros!$AM$2:$AN$16,2,0),"01/01/1900"))</f>
        <v/>
      </c>
    </row>
    <row r="660" spans="1:63" ht="14.45">
      <c r="A660" s="68">
        <v>653</v>
      </c>
      <c r="B660" s="29"/>
      <c r="C660" s="34"/>
      <c r="D660" s="42"/>
      <c r="E660" s="64"/>
      <c r="F660" s="45"/>
      <c r="G660" s="45"/>
      <c r="H660" s="158"/>
      <c r="I660" s="42"/>
      <c r="J660" s="28"/>
      <c r="K660" s="69"/>
      <c r="L660" s="68"/>
      <c r="M660" s="46"/>
      <c r="N660" s="232" t="str">
        <f ca="1">IF(Tabla1[[#This Row],[Fecha de nac]]="","",IF(Tabla1[[#This Row],[Fecha Finalización]] &gt;=TODAY(), DATEDIF(Tabla1[[#This Row],[Fecha de nac]],TODAY(),"y"), ROUNDDOWN((Tabla1[[#This Row],[Fecha Finalización]] -Tabla1[[#This Row],[Fecha de nac]])/365,0)))</f>
        <v/>
      </c>
      <c r="O660" s="163"/>
      <c r="P660" s="34"/>
      <c r="Q660" s="67"/>
      <c r="R660" s="67"/>
      <c r="S660" s="67"/>
      <c r="T660" s="67"/>
      <c r="U660" s="234" t="str">
        <f>IF(F660="","",Tabla1[[#This Row],[Fecha Inicio grupo]]+3*7-7)</f>
        <v/>
      </c>
      <c r="V660" s="235" t="str">
        <f>IF(F660="","",EDATE(Tabla1[[#This Row],[Fecha Inicio grupo]],3))</f>
        <v/>
      </c>
      <c r="W660" s="29"/>
      <c r="X660" s="29"/>
      <c r="Y660" s="72"/>
      <c r="Z660" s="72"/>
      <c r="AA660" s="72"/>
      <c r="AB660" s="72"/>
      <c r="AC660" s="72"/>
      <c r="AD660" s="72"/>
      <c r="AE660" s="72"/>
      <c r="AF660" s="72"/>
      <c r="AG660" s="72"/>
      <c r="AH660" s="72"/>
      <c r="AI660" s="72"/>
      <c r="AJ660" s="72"/>
      <c r="AK660" s="72"/>
      <c r="AL660" s="72"/>
      <c r="AM660" s="72"/>
      <c r="AN660" s="72"/>
      <c r="AO660" s="139"/>
      <c r="AP660" s="236" t="str">
        <f>IF(F660="","",IFERROR(VLOOKUP(SUBSTITUTE(SUBSTITUTE(Tabla1[[#This Row],[Uso Sistemas]],"T","P"),"N","F"),Parámetros!$M$2:$N$17,2,0),"Completar hasta 3ra sem. para evaluar a Probacionista"))</f>
        <v/>
      </c>
      <c r="AQ660" s="39"/>
      <c r="AR660" s="39"/>
      <c r="AS660" s="39"/>
      <c r="AT660" s="28"/>
      <c r="AU660" s="55"/>
      <c r="AV660" s="55"/>
      <c r="AW660" s="55"/>
      <c r="AX660" s="238" t="str">
        <f>IF(V660="","",EOMONTH(EDATE(Tabla1[[#This Row],[Fecha Finalización]],2),0))</f>
        <v/>
      </c>
      <c r="AY660" s="39"/>
      <c r="AZ660" s="239" t="str">
        <f>IF(V660="","",EOMONTH(EDATE(Tabla1[[#This Row],[Fecha Finalización]],3),0))</f>
        <v/>
      </c>
      <c r="BA660" s="39"/>
      <c r="BB660" s="39"/>
      <c r="BC660" s="229"/>
      <c r="BD660" s="227" t="str">
        <f>IF(F660="","",Tabla1[[#This Row],[sem 01]]&amp;Tabla1[[#This Row],[sem 02]]&amp;Tabla1[[#This Row],[sem 03]])</f>
        <v/>
      </c>
      <c r="BE660" s="228" t="str">
        <f>IF(TRIM(F660)="","",$B$1&amp;"-"&amp;SUBSTITUTE(Tabla1[[#This Row],[Mes Inscrito]]," ","")&amp;"-"&amp;SUBSTITUTE(Tabla1[[#This Row],[Dia de clases Inscrito]]," ","")&amp;"-"&amp;SUBSTITUTE(Tabla1[[#This Row],[Horario Inscrito]]," ","")&amp;"-"&amp;Tabla1[[#This Row],[Fecha Inicio grupo]])</f>
        <v/>
      </c>
      <c r="BF660" s="241" t="str">
        <f>IF(F660="","",Tabla1[[#This Row],[Curso]])</f>
        <v/>
      </c>
      <c r="BG660" s="242" t="str">
        <f>+IF(TRIM(F660)="","",$B$1&amp;"-"&amp;TRIM(Tabla1[[#This Row],[Mes Inscrito]])&amp;"-"&amp;TRIM(Tabla1[[#This Row],[Dia de clases Inscrito]])&amp;"-"&amp;TRIM(Tabla1[[#This Row],[Horario Inscrito]])&amp;"-"&amp;TRIM(Tabla1[[#This Row],[Fecha Inicio grupo]])&amp;"-"&amp;TRIM(Tabla1[[#This Row],[Tipo Incrito]]))</f>
        <v/>
      </c>
      <c r="BH660" s="299" t="str">
        <f>IF(F660="","",OR(IFERROR(SEARCH("CG",Tabla1[[#This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0" s="300" t="str">
        <f>IF(F660&lt;&gt;"",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0" s="300" t="str">
        <f>IF(F660&lt;&gt;"",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0" s="300" t="str">
        <f>IF(Tabla1[[#This Row],[Fecha Inicio grupo]]="","",IFERROR(VLOOKUP(Tabla1[[#This Row],[Mes de Alta como miembro]],Parámetros!$AM$2:$AN$16,2,0),"01/01/1900"))</f>
        <v/>
      </c>
    </row>
    <row r="661" spans="1:63" ht="14.45">
      <c r="A661" s="68">
        <v>654</v>
      </c>
      <c r="B661" s="29"/>
      <c r="C661" s="34"/>
      <c r="D661" s="42"/>
      <c r="E661" s="64"/>
      <c r="F661" s="45"/>
      <c r="G661" s="45"/>
      <c r="H661" s="158"/>
      <c r="I661" s="42"/>
      <c r="J661" s="28"/>
      <c r="K661" s="69"/>
      <c r="L661" s="68"/>
      <c r="M661" s="46"/>
      <c r="N661" s="232" t="str">
        <f ca="1">IF(Tabla1[[#This Row],[Fecha de nac]]="","",IF(Tabla1[[#This Row],[Fecha Finalización]] &gt;=TODAY(), DATEDIF(Tabla1[[#This Row],[Fecha de nac]],TODAY(),"y"), ROUNDDOWN((Tabla1[[#This Row],[Fecha Finalización]] -Tabla1[[#This Row],[Fecha de nac]])/365,0)))</f>
        <v/>
      </c>
      <c r="O661" s="163"/>
      <c r="P661" s="34"/>
      <c r="Q661" s="67"/>
      <c r="R661" s="67"/>
      <c r="S661" s="67"/>
      <c r="T661" s="67"/>
      <c r="U661" s="234" t="str">
        <f>IF(F661="","",Tabla1[[#This Row],[Fecha Inicio grupo]]+3*7-7)</f>
        <v/>
      </c>
      <c r="V661" s="235" t="str">
        <f>IF(F661="","",EDATE(Tabla1[[#This Row],[Fecha Inicio grupo]],3))</f>
        <v/>
      </c>
      <c r="W661" s="29"/>
      <c r="X661" s="29"/>
      <c r="Y661" s="72"/>
      <c r="Z661" s="72"/>
      <c r="AA661" s="72"/>
      <c r="AB661" s="72"/>
      <c r="AC661" s="72"/>
      <c r="AD661" s="72"/>
      <c r="AE661" s="72"/>
      <c r="AF661" s="72"/>
      <c r="AG661" s="72"/>
      <c r="AH661" s="72"/>
      <c r="AI661" s="72"/>
      <c r="AJ661" s="72"/>
      <c r="AK661" s="72"/>
      <c r="AL661" s="72"/>
      <c r="AM661" s="72"/>
      <c r="AN661" s="72"/>
      <c r="AO661" s="139"/>
      <c r="AP661" s="236" t="str">
        <f>IF(F661="","",IFERROR(VLOOKUP(SUBSTITUTE(SUBSTITUTE(Tabla1[[#This Row],[Uso Sistemas]],"T","P"),"N","F"),Parámetros!$M$2:$N$17,2,0),"Completar hasta 3ra sem. para evaluar a Probacionista"))</f>
        <v/>
      </c>
      <c r="AQ661" s="39"/>
      <c r="AR661" s="39"/>
      <c r="AS661" s="39"/>
      <c r="AT661" s="28"/>
      <c r="AU661" s="55"/>
      <c r="AV661" s="55"/>
      <c r="AW661" s="55"/>
      <c r="AX661" s="238" t="str">
        <f>IF(V661="","",EOMONTH(EDATE(Tabla1[[#This Row],[Fecha Finalización]],2),0))</f>
        <v/>
      </c>
      <c r="AY661" s="39"/>
      <c r="AZ661" s="239" t="str">
        <f>IF(V661="","",EOMONTH(EDATE(Tabla1[[#This Row],[Fecha Finalización]],3),0))</f>
        <v/>
      </c>
      <c r="BA661" s="39"/>
      <c r="BB661" s="39"/>
      <c r="BC661" s="229"/>
      <c r="BD661" s="227" t="str">
        <f>IF(F661="","",Tabla1[[#This Row],[sem 01]]&amp;Tabla1[[#This Row],[sem 02]]&amp;Tabla1[[#This Row],[sem 03]])</f>
        <v/>
      </c>
      <c r="BE661" s="228" t="str">
        <f>IF(TRIM(F661)="","",$B$1&amp;"-"&amp;SUBSTITUTE(Tabla1[[#This Row],[Mes Inscrito]]," ","")&amp;"-"&amp;SUBSTITUTE(Tabla1[[#This Row],[Dia de clases Inscrito]]," ","")&amp;"-"&amp;SUBSTITUTE(Tabla1[[#This Row],[Horario Inscrito]]," ","")&amp;"-"&amp;Tabla1[[#This Row],[Fecha Inicio grupo]])</f>
        <v/>
      </c>
      <c r="BF661" s="241" t="str">
        <f>IF(F661="","",Tabla1[[#This Row],[Curso]])</f>
        <v/>
      </c>
      <c r="BG661" s="242" t="str">
        <f>+IF(TRIM(F661)="","",$B$1&amp;"-"&amp;TRIM(Tabla1[[#This Row],[Mes Inscrito]])&amp;"-"&amp;TRIM(Tabla1[[#This Row],[Dia de clases Inscrito]])&amp;"-"&amp;TRIM(Tabla1[[#This Row],[Horario Inscrito]])&amp;"-"&amp;TRIM(Tabla1[[#This Row],[Fecha Inicio grupo]])&amp;"-"&amp;TRIM(Tabla1[[#This Row],[Tipo Incrito]]))</f>
        <v/>
      </c>
      <c r="BH661" s="299" t="str">
        <f>IF(F661="","",OR(IFERROR(SEARCH("CG",Tabla1[[#This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1" s="300" t="str">
        <f>IF(F661&lt;&gt;"",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1" s="300" t="str">
        <f>IF(F661&lt;&gt;"",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1" s="300" t="str">
        <f>IF(Tabla1[[#This Row],[Fecha Inicio grupo]]="","",IFERROR(VLOOKUP(Tabla1[[#This Row],[Mes de Alta como miembro]],Parámetros!$AM$2:$AN$16,2,0),"01/01/1900"))</f>
        <v/>
      </c>
    </row>
    <row r="662" spans="1:63" ht="14.45">
      <c r="A662" s="68">
        <v>655</v>
      </c>
      <c r="B662" s="29"/>
      <c r="C662" s="34"/>
      <c r="D662" s="42"/>
      <c r="E662" s="64"/>
      <c r="F662" s="45"/>
      <c r="G662" s="45"/>
      <c r="H662" s="158"/>
      <c r="I662" s="42"/>
      <c r="J662" s="28"/>
      <c r="K662" s="69"/>
      <c r="L662" s="68"/>
      <c r="M662" s="46"/>
      <c r="N662" s="232" t="str">
        <f ca="1">IF(Tabla1[[#This Row],[Fecha de nac]]="","",IF(Tabla1[[#This Row],[Fecha Finalización]] &gt;=TODAY(), DATEDIF(Tabla1[[#This Row],[Fecha de nac]],TODAY(),"y"), ROUNDDOWN((Tabla1[[#This Row],[Fecha Finalización]] -Tabla1[[#This Row],[Fecha de nac]])/365,0)))</f>
        <v/>
      </c>
      <c r="O662" s="163"/>
      <c r="P662" s="34"/>
      <c r="Q662" s="67"/>
      <c r="R662" s="67"/>
      <c r="S662" s="67"/>
      <c r="T662" s="67"/>
      <c r="U662" s="234" t="str">
        <f>IF(F662="","",Tabla1[[#This Row],[Fecha Inicio grupo]]+3*7-7)</f>
        <v/>
      </c>
      <c r="V662" s="235" t="str">
        <f>IF(F662="","",EDATE(Tabla1[[#This Row],[Fecha Inicio grupo]],3))</f>
        <v/>
      </c>
      <c r="W662" s="29"/>
      <c r="X662" s="29"/>
      <c r="Y662" s="72"/>
      <c r="Z662" s="72"/>
      <c r="AA662" s="72"/>
      <c r="AB662" s="72"/>
      <c r="AC662" s="72"/>
      <c r="AD662" s="72"/>
      <c r="AE662" s="72"/>
      <c r="AF662" s="72"/>
      <c r="AG662" s="72"/>
      <c r="AH662" s="72"/>
      <c r="AI662" s="72"/>
      <c r="AJ662" s="72"/>
      <c r="AK662" s="72"/>
      <c r="AL662" s="72"/>
      <c r="AM662" s="72"/>
      <c r="AN662" s="72"/>
      <c r="AO662" s="139"/>
      <c r="AP662" s="236" t="str">
        <f>IF(F662="","",IFERROR(VLOOKUP(SUBSTITUTE(SUBSTITUTE(Tabla1[[#This Row],[Uso Sistemas]],"T","P"),"N","F"),Parámetros!$M$2:$N$17,2,0),"Completar hasta 3ra sem. para evaluar a Probacionista"))</f>
        <v/>
      </c>
      <c r="AQ662" s="39"/>
      <c r="AR662" s="39"/>
      <c r="AS662" s="39"/>
      <c r="AT662" s="28"/>
      <c r="AU662" s="55"/>
      <c r="AV662" s="55"/>
      <c r="AW662" s="55"/>
      <c r="AX662" s="238" t="str">
        <f>IF(V662="","",EOMONTH(EDATE(Tabla1[[#This Row],[Fecha Finalización]],2),0))</f>
        <v/>
      </c>
      <c r="AY662" s="39"/>
      <c r="AZ662" s="239" t="str">
        <f>IF(V662="","",EOMONTH(EDATE(Tabla1[[#This Row],[Fecha Finalización]],3),0))</f>
        <v/>
      </c>
      <c r="BA662" s="39"/>
      <c r="BB662" s="39"/>
      <c r="BC662" s="229"/>
      <c r="BD662" s="227" t="str">
        <f>IF(F662="","",Tabla1[[#This Row],[sem 01]]&amp;Tabla1[[#This Row],[sem 02]]&amp;Tabla1[[#This Row],[sem 03]])</f>
        <v/>
      </c>
      <c r="BE662" s="228" t="str">
        <f>IF(TRIM(F662)="","",$B$1&amp;"-"&amp;SUBSTITUTE(Tabla1[[#This Row],[Mes Inscrito]]," ","")&amp;"-"&amp;SUBSTITUTE(Tabla1[[#This Row],[Dia de clases Inscrito]]," ","")&amp;"-"&amp;SUBSTITUTE(Tabla1[[#This Row],[Horario Inscrito]]," ","")&amp;"-"&amp;Tabla1[[#This Row],[Fecha Inicio grupo]])</f>
        <v/>
      </c>
      <c r="BF662" s="241" t="str">
        <f>IF(F662="","",Tabla1[[#This Row],[Curso]])</f>
        <v/>
      </c>
      <c r="BG662" s="242" t="str">
        <f>+IF(TRIM(F662)="","",$B$1&amp;"-"&amp;TRIM(Tabla1[[#This Row],[Mes Inscrito]])&amp;"-"&amp;TRIM(Tabla1[[#This Row],[Dia de clases Inscrito]])&amp;"-"&amp;TRIM(Tabla1[[#This Row],[Horario Inscrito]])&amp;"-"&amp;TRIM(Tabla1[[#This Row],[Fecha Inicio grupo]])&amp;"-"&amp;TRIM(Tabla1[[#This Row],[Tipo Incrito]]))</f>
        <v/>
      </c>
      <c r="BH662" s="299" t="str">
        <f>IF(F662="","",OR(IFERROR(SEARCH("CG",Tabla1[[#This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2" s="300" t="str">
        <f>IF(F662&lt;&gt;"",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2" s="300" t="str">
        <f>IF(F662&lt;&gt;"",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2" s="300" t="str">
        <f>IF(Tabla1[[#This Row],[Fecha Inicio grupo]]="","",IFERROR(VLOOKUP(Tabla1[[#This Row],[Mes de Alta como miembro]],Parámetros!$AM$2:$AN$16,2,0),"01/01/1900"))</f>
        <v/>
      </c>
    </row>
    <row r="663" spans="1:63" ht="14.45">
      <c r="A663" s="68">
        <v>656</v>
      </c>
      <c r="B663" s="29"/>
      <c r="C663" s="34"/>
      <c r="D663" s="42"/>
      <c r="E663" s="64"/>
      <c r="F663" s="45"/>
      <c r="G663" s="45"/>
      <c r="H663" s="158"/>
      <c r="I663" s="42"/>
      <c r="J663" s="28"/>
      <c r="K663" s="69"/>
      <c r="L663" s="68"/>
      <c r="M663" s="46"/>
      <c r="N663" s="232" t="str">
        <f ca="1">IF(Tabla1[[#This Row],[Fecha de nac]]="","",IF(Tabla1[[#This Row],[Fecha Finalización]] &gt;=TODAY(), DATEDIF(Tabla1[[#This Row],[Fecha de nac]],TODAY(),"y"), ROUNDDOWN((Tabla1[[#This Row],[Fecha Finalización]] -Tabla1[[#This Row],[Fecha de nac]])/365,0)))</f>
        <v/>
      </c>
      <c r="O663" s="163"/>
      <c r="P663" s="34"/>
      <c r="Q663" s="67"/>
      <c r="R663" s="67"/>
      <c r="S663" s="67"/>
      <c r="T663" s="67"/>
      <c r="U663" s="234" t="str">
        <f>IF(F663="","",Tabla1[[#This Row],[Fecha Inicio grupo]]+3*7-7)</f>
        <v/>
      </c>
      <c r="V663" s="235" t="str">
        <f>IF(F663="","",EDATE(Tabla1[[#This Row],[Fecha Inicio grupo]],3))</f>
        <v/>
      </c>
      <c r="W663" s="29"/>
      <c r="X663" s="29"/>
      <c r="Y663" s="72"/>
      <c r="Z663" s="72"/>
      <c r="AA663" s="72"/>
      <c r="AB663" s="72"/>
      <c r="AC663" s="72"/>
      <c r="AD663" s="72"/>
      <c r="AE663" s="72"/>
      <c r="AF663" s="72"/>
      <c r="AG663" s="72"/>
      <c r="AH663" s="72"/>
      <c r="AI663" s="72"/>
      <c r="AJ663" s="72"/>
      <c r="AK663" s="72"/>
      <c r="AL663" s="72"/>
      <c r="AM663" s="72"/>
      <c r="AN663" s="72"/>
      <c r="AO663" s="139"/>
      <c r="AP663" s="236" t="str">
        <f>IF(F663="","",IFERROR(VLOOKUP(SUBSTITUTE(SUBSTITUTE(Tabla1[[#This Row],[Uso Sistemas]],"T","P"),"N","F"),Parámetros!$M$2:$N$17,2,0),"Completar hasta 3ra sem. para evaluar a Probacionista"))</f>
        <v/>
      </c>
      <c r="AQ663" s="39"/>
      <c r="AR663" s="39"/>
      <c r="AS663" s="39"/>
      <c r="AT663" s="28"/>
      <c r="AU663" s="55"/>
      <c r="AV663" s="55"/>
      <c r="AW663" s="55"/>
      <c r="AX663" s="238" t="str">
        <f>IF(V663="","",EOMONTH(EDATE(Tabla1[[#This Row],[Fecha Finalización]],2),0))</f>
        <v/>
      </c>
      <c r="AY663" s="39"/>
      <c r="AZ663" s="239" t="str">
        <f>IF(V663="","",EOMONTH(EDATE(Tabla1[[#This Row],[Fecha Finalización]],3),0))</f>
        <v/>
      </c>
      <c r="BA663" s="39"/>
      <c r="BB663" s="39"/>
      <c r="BC663" s="229"/>
      <c r="BD663" s="227" t="str">
        <f>IF(F663="","",Tabla1[[#This Row],[sem 01]]&amp;Tabla1[[#This Row],[sem 02]]&amp;Tabla1[[#This Row],[sem 03]])</f>
        <v/>
      </c>
      <c r="BE663" s="228" t="str">
        <f>IF(TRIM(F663)="","",$B$1&amp;"-"&amp;SUBSTITUTE(Tabla1[[#This Row],[Mes Inscrito]]," ","")&amp;"-"&amp;SUBSTITUTE(Tabla1[[#This Row],[Dia de clases Inscrito]]," ","")&amp;"-"&amp;SUBSTITUTE(Tabla1[[#This Row],[Horario Inscrito]]," ","")&amp;"-"&amp;Tabla1[[#This Row],[Fecha Inicio grupo]])</f>
        <v/>
      </c>
      <c r="BF663" s="241" t="str">
        <f>IF(F663="","",Tabla1[[#This Row],[Curso]])</f>
        <v/>
      </c>
      <c r="BG663" s="242" t="str">
        <f>+IF(TRIM(F663)="","",$B$1&amp;"-"&amp;TRIM(Tabla1[[#This Row],[Mes Inscrito]])&amp;"-"&amp;TRIM(Tabla1[[#This Row],[Dia de clases Inscrito]])&amp;"-"&amp;TRIM(Tabla1[[#This Row],[Horario Inscrito]])&amp;"-"&amp;TRIM(Tabla1[[#This Row],[Fecha Inicio grupo]])&amp;"-"&amp;TRIM(Tabla1[[#This Row],[Tipo Incrito]]))</f>
        <v/>
      </c>
      <c r="BH663" s="299" t="str">
        <f>IF(F663="","",OR(IFERROR(SEARCH("CG",Tabla1[[#This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3" s="300" t="str">
        <f>IF(F663&lt;&gt;"",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3" s="300" t="str">
        <f>IF(F663&lt;&gt;"",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3" s="300" t="str">
        <f>IF(Tabla1[[#This Row],[Fecha Inicio grupo]]="","",IFERROR(VLOOKUP(Tabla1[[#This Row],[Mes de Alta como miembro]],Parámetros!$AM$2:$AN$16,2,0),"01/01/1900"))</f>
        <v/>
      </c>
    </row>
    <row r="664" spans="1:63" ht="14.45">
      <c r="A664" s="68">
        <v>657</v>
      </c>
      <c r="B664" s="29"/>
      <c r="C664" s="34"/>
      <c r="D664" s="42"/>
      <c r="E664" s="64"/>
      <c r="F664" s="45"/>
      <c r="G664" s="45"/>
      <c r="H664" s="158"/>
      <c r="I664" s="42"/>
      <c r="J664" s="28"/>
      <c r="K664" s="69"/>
      <c r="L664" s="68"/>
      <c r="M664" s="46"/>
      <c r="N664" s="232" t="str">
        <f ca="1">IF(Tabla1[[#This Row],[Fecha de nac]]="","",IF(Tabla1[[#This Row],[Fecha Finalización]] &gt;=TODAY(), DATEDIF(Tabla1[[#This Row],[Fecha de nac]],TODAY(),"y"), ROUNDDOWN((Tabla1[[#This Row],[Fecha Finalización]] -Tabla1[[#This Row],[Fecha de nac]])/365,0)))</f>
        <v/>
      </c>
      <c r="O664" s="163"/>
      <c r="P664" s="34"/>
      <c r="Q664" s="67"/>
      <c r="R664" s="67"/>
      <c r="S664" s="67"/>
      <c r="T664" s="67"/>
      <c r="U664" s="234" t="str">
        <f>IF(F664="","",Tabla1[[#This Row],[Fecha Inicio grupo]]+3*7-7)</f>
        <v/>
      </c>
      <c r="V664" s="235" t="str">
        <f>IF(F664="","",EDATE(Tabla1[[#This Row],[Fecha Inicio grupo]],3))</f>
        <v/>
      </c>
      <c r="W664" s="29"/>
      <c r="X664" s="29"/>
      <c r="Y664" s="72"/>
      <c r="Z664" s="72"/>
      <c r="AA664" s="72"/>
      <c r="AB664" s="72"/>
      <c r="AC664" s="72"/>
      <c r="AD664" s="72"/>
      <c r="AE664" s="72"/>
      <c r="AF664" s="72"/>
      <c r="AG664" s="72"/>
      <c r="AH664" s="72"/>
      <c r="AI664" s="72"/>
      <c r="AJ664" s="72"/>
      <c r="AK664" s="72"/>
      <c r="AL664" s="72"/>
      <c r="AM664" s="72"/>
      <c r="AN664" s="72"/>
      <c r="AO664" s="139"/>
      <c r="AP664" s="236" t="str">
        <f>IF(F664="","",IFERROR(VLOOKUP(SUBSTITUTE(SUBSTITUTE(Tabla1[[#This Row],[Uso Sistemas]],"T","P"),"N","F"),Parámetros!$M$2:$N$17,2,0),"Completar hasta 3ra sem. para evaluar a Probacionista"))</f>
        <v/>
      </c>
      <c r="AQ664" s="39"/>
      <c r="AR664" s="39"/>
      <c r="AS664" s="39"/>
      <c r="AT664" s="28"/>
      <c r="AU664" s="55"/>
      <c r="AV664" s="55"/>
      <c r="AW664" s="55"/>
      <c r="AX664" s="238" t="str">
        <f>IF(V664="","",EOMONTH(EDATE(Tabla1[[#This Row],[Fecha Finalización]],2),0))</f>
        <v/>
      </c>
      <c r="AY664" s="39"/>
      <c r="AZ664" s="239" t="str">
        <f>IF(V664="","",EOMONTH(EDATE(Tabla1[[#This Row],[Fecha Finalización]],3),0))</f>
        <v/>
      </c>
      <c r="BA664" s="39"/>
      <c r="BB664" s="39"/>
      <c r="BC664" s="229"/>
      <c r="BD664" s="227" t="str">
        <f>IF(F664="","",Tabla1[[#This Row],[sem 01]]&amp;Tabla1[[#This Row],[sem 02]]&amp;Tabla1[[#This Row],[sem 03]])</f>
        <v/>
      </c>
      <c r="BE664" s="228" t="str">
        <f>IF(TRIM(F664)="","",$B$1&amp;"-"&amp;SUBSTITUTE(Tabla1[[#This Row],[Mes Inscrito]]," ","")&amp;"-"&amp;SUBSTITUTE(Tabla1[[#This Row],[Dia de clases Inscrito]]," ","")&amp;"-"&amp;SUBSTITUTE(Tabla1[[#This Row],[Horario Inscrito]]," ","")&amp;"-"&amp;Tabla1[[#This Row],[Fecha Inicio grupo]])</f>
        <v/>
      </c>
      <c r="BF664" s="241" t="str">
        <f>IF(F664="","",Tabla1[[#This Row],[Curso]])</f>
        <v/>
      </c>
      <c r="BG664" s="242" t="str">
        <f>+IF(TRIM(F664)="","",$B$1&amp;"-"&amp;TRIM(Tabla1[[#This Row],[Mes Inscrito]])&amp;"-"&amp;TRIM(Tabla1[[#This Row],[Dia de clases Inscrito]])&amp;"-"&amp;TRIM(Tabla1[[#This Row],[Horario Inscrito]])&amp;"-"&amp;TRIM(Tabla1[[#This Row],[Fecha Inicio grupo]])&amp;"-"&amp;TRIM(Tabla1[[#This Row],[Tipo Incrito]]))</f>
        <v/>
      </c>
      <c r="BH664" s="299" t="str">
        <f>IF(F664="","",OR(IFERROR(SEARCH("CG",Tabla1[[#This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4" s="300" t="str">
        <f>IF(F664&lt;&gt;"",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4" s="300" t="str">
        <f>IF(F664&lt;&gt;"",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4" s="300" t="str">
        <f>IF(Tabla1[[#This Row],[Fecha Inicio grupo]]="","",IFERROR(VLOOKUP(Tabla1[[#This Row],[Mes de Alta como miembro]],Parámetros!$AM$2:$AN$16,2,0),"01/01/1900"))</f>
        <v/>
      </c>
    </row>
    <row r="665" spans="1:63" ht="14.45">
      <c r="A665" s="68">
        <v>658</v>
      </c>
      <c r="B665" s="29"/>
      <c r="C665" s="34"/>
      <c r="D665" s="42"/>
      <c r="E665" s="64"/>
      <c r="F665" s="45"/>
      <c r="G665" s="45"/>
      <c r="H665" s="158"/>
      <c r="I665" s="42"/>
      <c r="J665" s="28"/>
      <c r="K665" s="69"/>
      <c r="L665" s="68"/>
      <c r="M665" s="46"/>
      <c r="N665" s="232" t="str">
        <f ca="1">IF(Tabla1[[#This Row],[Fecha de nac]]="","",IF(Tabla1[[#This Row],[Fecha Finalización]] &gt;=TODAY(), DATEDIF(Tabla1[[#This Row],[Fecha de nac]],TODAY(),"y"), ROUNDDOWN((Tabla1[[#This Row],[Fecha Finalización]] -Tabla1[[#This Row],[Fecha de nac]])/365,0)))</f>
        <v/>
      </c>
      <c r="O665" s="163"/>
      <c r="P665" s="34"/>
      <c r="Q665" s="67"/>
      <c r="R665" s="67"/>
      <c r="S665" s="67"/>
      <c r="T665" s="67"/>
      <c r="U665" s="234" t="str">
        <f>IF(F665="","",Tabla1[[#This Row],[Fecha Inicio grupo]]+3*7-7)</f>
        <v/>
      </c>
      <c r="V665" s="235" t="str">
        <f>IF(F665="","",EDATE(Tabla1[[#This Row],[Fecha Inicio grupo]],3))</f>
        <v/>
      </c>
      <c r="W665" s="29"/>
      <c r="X665" s="29"/>
      <c r="Y665" s="72"/>
      <c r="Z665" s="72"/>
      <c r="AA665" s="72"/>
      <c r="AB665" s="72"/>
      <c r="AC665" s="72"/>
      <c r="AD665" s="72"/>
      <c r="AE665" s="72"/>
      <c r="AF665" s="72"/>
      <c r="AG665" s="72"/>
      <c r="AH665" s="72"/>
      <c r="AI665" s="72"/>
      <c r="AJ665" s="72"/>
      <c r="AK665" s="72"/>
      <c r="AL665" s="72"/>
      <c r="AM665" s="72"/>
      <c r="AN665" s="72"/>
      <c r="AO665" s="139"/>
      <c r="AP665" s="236" t="str">
        <f>IF(F665="","",IFERROR(VLOOKUP(SUBSTITUTE(SUBSTITUTE(Tabla1[[#This Row],[Uso Sistemas]],"T","P"),"N","F"),Parámetros!$M$2:$N$17,2,0),"Completar hasta 3ra sem. para evaluar a Probacionista"))</f>
        <v/>
      </c>
      <c r="AQ665" s="39"/>
      <c r="AR665" s="39"/>
      <c r="AS665" s="39"/>
      <c r="AT665" s="28"/>
      <c r="AU665" s="55"/>
      <c r="AV665" s="55"/>
      <c r="AW665" s="55"/>
      <c r="AX665" s="238" t="str">
        <f>IF(V665="","",EOMONTH(EDATE(Tabla1[[#This Row],[Fecha Finalización]],2),0))</f>
        <v/>
      </c>
      <c r="AY665" s="39"/>
      <c r="AZ665" s="239" t="str">
        <f>IF(V665="","",EOMONTH(EDATE(Tabla1[[#This Row],[Fecha Finalización]],3),0))</f>
        <v/>
      </c>
      <c r="BA665" s="39"/>
      <c r="BB665" s="39"/>
      <c r="BC665" s="229"/>
      <c r="BD665" s="227" t="str">
        <f>IF(F665="","",Tabla1[[#This Row],[sem 01]]&amp;Tabla1[[#This Row],[sem 02]]&amp;Tabla1[[#This Row],[sem 03]])</f>
        <v/>
      </c>
      <c r="BE665" s="228" t="str">
        <f>IF(TRIM(F665)="","",$B$1&amp;"-"&amp;SUBSTITUTE(Tabla1[[#This Row],[Mes Inscrito]]," ","")&amp;"-"&amp;SUBSTITUTE(Tabla1[[#This Row],[Dia de clases Inscrito]]," ","")&amp;"-"&amp;SUBSTITUTE(Tabla1[[#This Row],[Horario Inscrito]]," ","")&amp;"-"&amp;Tabla1[[#This Row],[Fecha Inicio grupo]])</f>
        <v/>
      </c>
      <c r="BF665" s="241" t="str">
        <f>IF(F665="","",Tabla1[[#This Row],[Curso]])</f>
        <v/>
      </c>
      <c r="BG665" s="242" t="str">
        <f>+IF(TRIM(F665)="","",$B$1&amp;"-"&amp;TRIM(Tabla1[[#This Row],[Mes Inscrito]])&amp;"-"&amp;TRIM(Tabla1[[#This Row],[Dia de clases Inscrito]])&amp;"-"&amp;TRIM(Tabla1[[#This Row],[Horario Inscrito]])&amp;"-"&amp;TRIM(Tabla1[[#This Row],[Fecha Inicio grupo]])&amp;"-"&amp;TRIM(Tabla1[[#This Row],[Tipo Incrito]]))</f>
        <v/>
      </c>
      <c r="BH665" s="299" t="str">
        <f>IF(F665="","",OR(IFERROR(SEARCH("CG",Tabla1[[#This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5" s="300" t="str">
        <f>IF(F665&lt;&gt;"",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5" s="300" t="str">
        <f>IF(F665&lt;&gt;"",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5" s="300" t="str">
        <f>IF(Tabla1[[#This Row],[Fecha Inicio grupo]]="","",IFERROR(VLOOKUP(Tabla1[[#This Row],[Mes de Alta como miembro]],Parámetros!$AM$2:$AN$16,2,0),"01/01/1900"))</f>
        <v/>
      </c>
    </row>
    <row r="666" spans="1:63" ht="14.45">
      <c r="A666" s="68">
        <v>659</v>
      </c>
      <c r="B666" s="29"/>
      <c r="C666" s="34"/>
      <c r="D666" s="42"/>
      <c r="E666" s="64"/>
      <c r="F666" s="45"/>
      <c r="G666" s="45"/>
      <c r="H666" s="158"/>
      <c r="I666" s="42"/>
      <c r="J666" s="28"/>
      <c r="K666" s="69"/>
      <c r="L666" s="68"/>
      <c r="M666" s="46"/>
      <c r="N666" s="232" t="str">
        <f ca="1">IF(Tabla1[[#This Row],[Fecha de nac]]="","",IF(Tabla1[[#This Row],[Fecha Finalización]] &gt;=TODAY(), DATEDIF(Tabla1[[#This Row],[Fecha de nac]],TODAY(),"y"), ROUNDDOWN((Tabla1[[#This Row],[Fecha Finalización]] -Tabla1[[#This Row],[Fecha de nac]])/365,0)))</f>
        <v/>
      </c>
      <c r="O666" s="163"/>
      <c r="P666" s="34"/>
      <c r="Q666" s="67"/>
      <c r="R666" s="67"/>
      <c r="S666" s="67"/>
      <c r="T666" s="67"/>
      <c r="U666" s="234" t="str">
        <f>IF(F666="","",Tabla1[[#This Row],[Fecha Inicio grupo]]+3*7-7)</f>
        <v/>
      </c>
      <c r="V666" s="235" t="str">
        <f>IF(F666="","",EDATE(Tabla1[[#This Row],[Fecha Inicio grupo]],3))</f>
        <v/>
      </c>
      <c r="W666" s="29"/>
      <c r="X666" s="29"/>
      <c r="Y666" s="72"/>
      <c r="Z666" s="72"/>
      <c r="AA666" s="72"/>
      <c r="AB666" s="72"/>
      <c r="AC666" s="72"/>
      <c r="AD666" s="72"/>
      <c r="AE666" s="72"/>
      <c r="AF666" s="72"/>
      <c r="AG666" s="72"/>
      <c r="AH666" s="72"/>
      <c r="AI666" s="72"/>
      <c r="AJ666" s="72"/>
      <c r="AK666" s="72"/>
      <c r="AL666" s="72"/>
      <c r="AM666" s="72"/>
      <c r="AN666" s="72"/>
      <c r="AO666" s="139"/>
      <c r="AP666" s="236" t="str">
        <f>IF(F666="","",IFERROR(VLOOKUP(SUBSTITUTE(SUBSTITUTE(Tabla1[[#This Row],[Uso Sistemas]],"T","P"),"N","F"),Parámetros!$M$2:$N$17,2,0),"Completar hasta 3ra sem. para evaluar a Probacionista"))</f>
        <v/>
      </c>
      <c r="AQ666" s="39"/>
      <c r="AR666" s="39"/>
      <c r="AS666" s="39"/>
      <c r="AT666" s="28"/>
      <c r="AU666" s="55"/>
      <c r="AV666" s="55"/>
      <c r="AW666" s="55"/>
      <c r="AX666" s="238" t="str">
        <f>IF(V666="","",EOMONTH(EDATE(Tabla1[[#This Row],[Fecha Finalización]],2),0))</f>
        <v/>
      </c>
      <c r="AY666" s="39"/>
      <c r="AZ666" s="239" t="str">
        <f>IF(V666="","",EOMONTH(EDATE(Tabla1[[#This Row],[Fecha Finalización]],3),0))</f>
        <v/>
      </c>
      <c r="BA666" s="39"/>
      <c r="BB666" s="39"/>
      <c r="BC666" s="229"/>
      <c r="BD666" s="227" t="str">
        <f>IF(F666="","",Tabla1[[#This Row],[sem 01]]&amp;Tabla1[[#This Row],[sem 02]]&amp;Tabla1[[#This Row],[sem 03]])</f>
        <v/>
      </c>
      <c r="BE666" s="228" t="str">
        <f>IF(TRIM(F666)="","",$B$1&amp;"-"&amp;SUBSTITUTE(Tabla1[[#This Row],[Mes Inscrito]]," ","")&amp;"-"&amp;SUBSTITUTE(Tabla1[[#This Row],[Dia de clases Inscrito]]," ","")&amp;"-"&amp;SUBSTITUTE(Tabla1[[#This Row],[Horario Inscrito]]," ","")&amp;"-"&amp;Tabla1[[#This Row],[Fecha Inicio grupo]])</f>
        <v/>
      </c>
      <c r="BF666" s="241" t="str">
        <f>IF(F666="","",Tabla1[[#This Row],[Curso]])</f>
        <v/>
      </c>
      <c r="BG666" s="242" t="str">
        <f>+IF(TRIM(F666)="","",$B$1&amp;"-"&amp;TRIM(Tabla1[[#This Row],[Mes Inscrito]])&amp;"-"&amp;TRIM(Tabla1[[#This Row],[Dia de clases Inscrito]])&amp;"-"&amp;TRIM(Tabla1[[#This Row],[Horario Inscrito]])&amp;"-"&amp;TRIM(Tabla1[[#This Row],[Fecha Inicio grupo]])&amp;"-"&amp;TRIM(Tabla1[[#This Row],[Tipo Incrito]]))</f>
        <v/>
      </c>
      <c r="BH666" s="299" t="str">
        <f>IF(F666="","",OR(IFERROR(SEARCH("CG",Tabla1[[#This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6" s="300" t="str">
        <f>IF(F666&lt;&gt;"",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6" s="300" t="str">
        <f>IF(F666&lt;&gt;"",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6" s="300" t="str">
        <f>IF(Tabla1[[#This Row],[Fecha Inicio grupo]]="","",IFERROR(VLOOKUP(Tabla1[[#This Row],[Mes de Alta como miembro]],Parámetros!$AM$2:$AN$16,2,0),"01/01/1900"))</f>
        <v/>
      </c>
    </row>
    <row r="667" spans="1:63" ht="14.45">
      <c r="A667" s="68">
        <v>660</v>
      </c>
      <c r="B667" s="29"/>
      <c r="C667" s="34"/>
      <c r="D667" s="42"/>
      <c r="E667" s="64"/>
      <c r="F667" s="45"/>
      <c r="G667" s="45"/>
      <c r="H667" s="158"/>
      <c r="I667" s="42"/>
      <c r="J667" s="28"/>
      <c r="K667" s="69"/>
      <c r="L667" s="68"/>
      <c r="M667" s="46"/>
      <c r="N667" s="232" t="str">
        <f ca="1">IF(Tabla1[[#This Row],[Fecha de nac]]="","",IF(Tabla1[[#This Row],[Fecha Finalización]] &gt;=TODAY(), DATEDIF(Tabla1[[#This Row],[Fecha de nac]],TODAY(),"y"), ROUNDDOWN((Tabla1[[#This Row],[Fecha Finalización]] -Tabla1[[#This Row],[Fecha de nac]])/365,0)))</f>
        <v/>
      </c>
      <c r="O667" s="163"/>
      <c r="P667" s="34"/>
      <c r="Q667" s="67"/>
      <c r="R667" s="67"/>
      <c r="S667" s="67"/>
      <c r="T667" s="67"/>
      <c r="U667" s="234" t="str">
        <f>IF(F667="","",Tabla1[[#This Row],[Fecha Inicio grupo]]+3*7-7)</f>
        <v/>
      </c>
      <c r="V667" s="235" t="str">
        <f>IF(F667="","",EDATE(Tabla1[[#This Row],[Fecha Inicio grupo]],3))</f>
        <v/>
      </c>
      <c r="W667" s="29"/>
      <c r="X667" s="29"/>
      <c r="Y667" s="72"/>
      <c r="Z667" s="72"/>
      <c r="AA667" s="72"/>
      <c r="AB667" s="72"/>
      <c r="AC667" s="72"/>
      <c r="AD667" s="72"/>
      <c r="AE667" s="72"/>
      <c r="AF667" s="72"/>
      <c r="AG667" s="72"/>
      <c r="AH667" s="72"/>
      <c r="AI667" s="72"/>
      <c r="AJ667" s="72"/>
      <c r="AK667" s="72"/>
      <c r="AL667" s="72"/>
      <c r="AM667" s="72"/>
      <c r="AN667" s="72"/>
      <c r="AO667" s="139"/>
      <c r="AP667" s="236" t="str">
        <f>IF(F667="","",IFERROR(VLOOKUP(SUBSTITUTE(SUBSTITUTE(Tabla1[[#This Row],[Uso Sistemas]],"T","P"),"N","F"),Parámetros!$M$2:$N$17,2,0),"Completar hasta 3ra sem. para evaluar a Probacionista"))</f>
        <v/>
      </c>
      <c r="AQ667" s="39"/>
      <c r="AR667" s="39"/>
      <c r="AS667" s="39"/>
      <c r="AT667" s="28"/>
      <c r="AU667" s="55"/>
      <c r="AV667" s="55"/>
      <c r="AW667" s="55"/>
      <c r="AX667" s="238" t="str">
        <f>IF(V667="","",EOMONTH(EDATE(Tabla1[[#This Row],[Fecha Finalización]],2),0))</f>
        <v/>
      </c>
      <c r="AY667" s="39"/>
      <c r="AZ667" s="239" t="str">
        <f>IF(V667="","",EOMONTH(EDATE(Tabla1[[#This Row],[Fecha Finalización]],3),0))</f>
        <v/>
      </c>
      <c r="BA667" s="39"/>
      <c r="BB667" s="39"/>
      <c r="BC667" s="229"/>
      <c r="BD667" s="227" t="str">
        <f>IF(F667="","",Tabla1[[#This Row],[sem 01]]&amp;Tabla1[[#This Row],[sem 02]]&amp;Tabla1[[#This Row],[sem 03]])</f>
        <v/>
      </c>
      <c r="BE667" s="228" t="str">
        <f>IF(TRIM(F667)="","",$B$1&amp;"-"&amp;SUBSTITUTE(Tabla1[[#This Row],[Mes Inscrito]]," ","")&amp;"-"&amp;SUBSTITUTE(Tabla1[[#This Row],[Dia de clases Inscrito]]," ","")&amp;"-"&amp;SUBSTITUTE(Tabla1[[#This Row],[Horario Inscrito]]," ","")&amp;"-"&amp;Tabla1[[#This Row],[Fecha Inicio grupo]])</f>
        <v/>
      </c>
      <c r="BF667" s="241" t="str">
        <f>IF(F667="","",Tabla1[[#This Row],[Curso]])</f>
        <v/>
      </c>
      <c r="BG667" s="242" t="str">
        <f>+IF(TRIM(F667)="","",$B$1&amp;"-"&amp;TRIM(Tabla1[[#This Row],[Mes Inscrito]])&amp;"-"&amp;TRIM(Tabla1[[#This Row],[Dia de clases Inscrito]])&amp;"-"&amp;TRIM(Tabla1[[#This Row],[Horario Inscrito]])&amp;"-"&amp;TRIM(Tabla1[[#This Row],[Fecha Inicio grupo]])&amp;"-"&amp;TRIM(Tabla1[[#This Row],[Tipo Incrito]]))</f>
        <v/>
      </c>
      <c r="BH667" s="299" t="str">
        <f>IF(F667="","",OR(IFERROR(SEARCH("CG",Tabla1[[#This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7" s="300" t="str">
        <f>IF(F667&lt;&gt;"",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7" s="300" t="str">
        <f>IF(F667&lt;&gt;"",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7" s="300" t="str">
        <f>IF(Tabla1[[#This Row],[Fecha Inicio grupo]]="","",IFERROR(VLOOKUP(Tabla1[[#This Row],[Mes de Alta como miembro]],Parámetros!$AM$2:$AN$16,2,0),"01/01/1900"))</f>
        <v/>
      </c>
    </row>
    <row r="668" spans="1:63" ht="14.45">
      <c r="A668" s="68">
        <v>661</v>
      </c>
      <c r="B668" s="29"/>
      <c r="C668" s="34"/>
      <c r="D668" s="42"/>
      <c r="E668" s="64"/>
      <c r="F668" s="45"/>
      <c r="G668" s="45"/>
      <c r="H668" s="158"/>
      <c r="I668" s="42"/>
      <c r="J668" s="28"/>
      <c r="K668" s="69"/>
      <c r="L668" s="68"/>
      <c r="M668" s="46"/>
      <c r="N668" s="232" t="str">
        <f ca="1">IF(Tabla1[[#This Row],[Fecha de nac]]="","",IF(Tabla1[[#This Row],[Fecha Finalización]] &gt;=TODAY(), DATEDIF(Tabla1[[#This Row],[Fecha de nac]],TODAY(),"y"), ROUNDDOWN((Tabla1[[#This Row],[Fecha Finalización]] -Tabla1[[#This Row],[Fecha de nac]])/365,0)))</f>
        <v/>
      </c>
      <c r="O668" s="163"/>
      <c r="P668" s="34"/>
      <c r="Q668" s="67"/>
      <c r="R668" s="67"/>
      <c r="S668" s="67"/>
      <c r="T668" s="67"/>
      <c r="U668" s="234" t="str">
        <f>IF(F668="","",Tabla1[[#This Row],[Fecha Inicio grupo]]+3*7-7)</f>
        <v/>
      </c>
      <c r="V668" s="235" t="str">
        <f>IF(F668="","",EDATE(Tabla1[[#This Row],[Fecha Inicio grupo]],3))</f>
        <v/>
      </c>
      <c r="W668" s="29"/>
      <c r="X668" s="29"/>
      <c r="Y668" s="72"/>
      <c r="Z668" s="72"/>
      <c r="AA668" s="72"/>
      <c r="AB668" s="72"/>
      <c r="AC668" s="72"/>
      <c r="AD668" s="72"/>
      <c r="AE668" s="72"/>
      <c r="AF668" s="72"/>
      <c r="AG668" s="72"/>
      <c r="AH668" s="72"/>
      <c r="AI668" s="72"/>
      <c r="AJ668" s="72"/>
      <c r="AK668" s="72"/>
      <c r="AL668" s="72"/>
      <c r="AM668" s="72"/>
      <c r="AN668" s="72"/>
      <c r="AO668" s="139"/>
      <c r="AP668" s="236" t="str">
        <f>IF(F668="","",IFERROR(VLOOKUP(SUBSTITUTE(SUBSTITUTE(Tabla1[[#This Row],[Uso Sistemas]],"T","P"),"N","F"),Parámetros!$M$2:$N$17,2,0),"Completar hasta 3ra sem. para evaluar a Probacionista"))</f>
        <v/>
      </c>
      <c r="AQ668" s="39"/>
      <c r="AR668" s="39"/>
      <c r="AS668" s="39"/>
      <c r="AT668" s="28"/>
      <c r="AU668" s="55"/>
      <c r="AV668" s="55"/>
      <c r="AW668" s="55"/>
      <c r="AX668" s="238" t="str">
        <f>IF(V668="","",EOMONTH(EDATE(Tabla1[[#This Row],[Fecha Finalización]],2),0))</f>
        <v/>
      </c>
      <c r="AY668" s="39"/>
      <c r="AZ668" s="239" t="str">
        <f>IF(V668="","",EOMONTH(EDATE(Tabla1[[#This Row],[Fecha Finalización]],3),0))</f>
        <v/>
      </c>
      <c r="BA668" s="39"/>
      <c r="BB668" s="39"/>
      <c r="BC668" s="229"/>
      <c r="BD668" s="227" t="str">
        <f>IF(F668="","",Tabla1[[#This Row],[sem 01]]&amp;Tabla1[[#This Row],[sem 02]]&amp;Tabla1[[#This Row],[sem 03]])</f>
        <v/>
      </c>
      <c r="BE668" s="228" t="str">
        <f>IF(TRIM(F668)="","",$B$1&amp;"-"&amp;SUBSTITUTE(Tabla1[[#This Row],[Mes Inscrito]]," ","")&amp;"-"&amp;SUBSTITUTE(Tabla1[[#This Row],[Dia de clases Inscrito]]," ","")&amp;"-"&amp;SUBSTITUTE(Tabla1[[#This Row],[Horario Inscrito]]," ","")&amp;"-"&amp;Tabla1[[#This Row],[Fecha Inicio grupo]])</f>
        <v/>
      </c>
      <c r="BF668" s="241" t="str">
        <f>IF(F668="","",Tabla1[[#This Row],[Curso]])</f>
        <v/>
      </c>
      <c r="BG668" s="242" t="str">
        <f>+IF(TRIM(F668)="","",$B$1&amp;"-"&amp;TRIM(Tabla1[[#This Row],[Mes Inscrito]])&amp;"-"&amp;TRIM(Tabla1[[#This Row],[Dia de clases Inscrito]])&amp;"-"&amp;TRIM(Tabla1[[#This Row],[Horario Inscrito]])&amp;"-"&amp;TRIM(Tabla1[[#This Row],[Fecha Inicio grupo]])&amp;"-"&amp;TRIM(Tabla1[[#This Row],[Tipo Incrito]]))</f>
        <v/>
      </c>
      <c r="BH668" s="299" t="str">
        <f>IF(F668="","",OR(IFERROR(SEARCH("CG",Tabla1[[#This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8" s="300" t="str">
        <f>IF(F668&lt;&gt;"",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8" s="300" t="str">
        <f>IF(F668&lt;&gt;"",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8" s="300" t="str">
        <f>IF(Tabla1[[#This Row],[Fecha Inicio grupo]]="","",IFERROR(VLOOKUP(Tabla1[[#This Row],[Mes de Alta como miembro]],Parámetros!$AM$2:$AN$16,2,0),"01/01/1900"))</f>
        <v/>
      </c>
    </row>
    <row r="669" spans="1:63" ht="14.45">
      <c r="A669" s="68">
        <v>662</v>
      </c>
      <c r="B669" s="29"/>
      <c r="C669" s="34"/>
      <c r="D669" s="42"/>
      <c r="E669" s="64"/>
      <c r="F669" s="45"/>
      <c r="G669" s="45"/>
      <c r="H669" s="158"/>
      <c r="I669" s="42"/>
      <c r="J669" s="28"/>
      <c r="K669" s="69"/>
      <c r="L669" s="68"/>
      <c r="M669" s="46"/>
      <c r="N669" s="232" t="str">
        <f ca="1">IF(Tabla1[[#This Row],[Fecha de nac]]="","",IF(Tabla1[[#This Row],[Fecha Finalización]] &gt;=TODAY(), DATEDIF(Tabla1[[#This Row],[Fecha de nac]],TODAY(),"y"), ROUNDDOWN((Tabla1[[#This Row],[Fecha Finalización]] -Tabla1[[#This Row],[Fecha de nac]])/365,0)))</f>
        <v/>
      </c>
      <c r="O669" s="163"/>
      <c r="P669" s="34"/>
      <c r="Q669" s="67"/>
      <c r="R669" s="67"/>
      <c r="S669" s="67"/>
      <c r="T669" s="67"/>
      <c r="U669" s="234" t="str">
        <f>IF(F669="","",Tabla1[[#This Row],[Fecha Inicio grupo]]+3*7-7)</f>
        <v/>
      </c>
      <c r="V669" s="235" t="str">
        <f>IF(F669="","",EDATE(Tabla1[[#This Row],[Fecha Inicio grupo]],3))</f>
        <v/>
      </c>
      <c r="W669" s="29"/>
      <c r="X669" s="29"/>
      <c r="Y669" s="72"/>
      <c r="Z669" s="72"/>
      <c r="AA669" s="72"/>
      <c r="AB669" s="72"/>
      <c r="AC669" s="72"/>
      <c r="AD669" s="72"/>
      <c r="AE669" s="72"/>
      <c r="AF669" s="72"/>
      <c r="AG669" s="72"/>
      <c r="AH669" s="72"/>
      <c r="AI669" s="72"/>
      <c r="AJ669" s="72"/>
      <c r="AK669" s="72"/>
      <c r="AL669" s="72"/>
      <c r="AM669" s="72"/>
      <c r="AN669" s="72"/>
      <c r="AO669" s="139"/>
      <c r="AP669" s="236" t="str">
        <f>IF(F669="","",IFERROR(VLOOKUP(SUBSTITUTE(SUBSTITUTE(Tabla1[[#This Row],[Uso Sistemas]],"T","P"),"N","F"),Parámetros!$M$2:$N$17,2,0),"Completar hasta 3ra sem. para evaluar a Probacionista"))</f>
        <v/>
      </c>
      <c r="AQ669" s="39"/>
      <c r="AR669" s="39"/>
      <c r="AS669" s="39"/>
      <c r="AT669" s="28"/>
      <c r="AU669" s="55"/>
      <c r="AV669" s="55"/>
      <c r="AW669" s="55"/>
      <c r="AX669" s="238" t="str">
        <f>IF(V669="","",EOMONTH(EDATE(Tabla1[[#This Row],[Fecha Finalización]],2),0))</f>
        <v/>
      </c>
      <c r="AY669" s="39"/>
      <c r="AZ669" s="239" t="str">
        <f>IF(V669="","",EOMONTH(EDATE(Tabla1[[#This Row],[Fecha Finalización]],3),0))</f>
        <v/>
      </c>
      <c r="BA669" s="39"/>
      <c r="BB669" s="39"/>
      <c r="BC669" s="229"/>
      <c r="BD669" s="227" t="str">
        <f>IF(F669="","",Tabla1[[#This Row],[sem 01]]&amp;Tabla1[[#This Row],[sem 02]]&amp;Tabla1[[#This Row],[sem 03]])</f>
        <v/>
      </c>
      <c r="BE669" s="228" t="str">
        <f>IF(TRIM(F669)="","",$B$1&amp;"-"&amp;SUBSTITUTE(Tabla1[[#This Row],[Mes Inscrito]]," ","")&amp;"-"&amp;SUBSTITUTE(Tabla1[[#This Row],[Dia de clases Inscrito]]," ","")&amp;"-"&amp;SUBSTITUTE(Tabla1[[#This Row],[Horario Inscrito]]," ","")&amp;"-"&amp;Tabla1[[#This Row],[Fecha Inicio grupo]])</f>
        <v/>
      </c>
      <c r="BF669" s="241" t="str">
        <f>IF(F669="","",Tabla1[[#This Row],[Curso]])</f>
        <v/>
      </c>
      <c r="BG669" s="242" t="str">
        <f>+IF(TRIM(F669)="","",$B$1&amp;"-"&amp;TRIM(Tabla1[[#This Row],[Mes Inscrito]])&amp;"-"&amp;TRIM(Tabla1[[#This Row],[Dia de clases Inscrito]])&amp;"-"&amp;TRIM(Tabla1[[#This Row],[Horario Inscrito]])&amp;"-"&amp;TRIM(Tabla1[[#This Row],[Fecha Inicio grupo]])&amp;"-"&amp;TRIM(Tabla1[[#This Row],[Tipo Incrito]]))</f>
        <v/>
      </c>
      <c r="BH669" s="299" t="str">
        <f>IF(F669="","",OR(IFERROR(SEARCH("CG",Tabla1[[#This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9" s="300" t="str">
        <f>IF(F669&lt;&gt;"",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9" s="300" t="str">
        <f>IF(F669&lt;&gt;"",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9" s="300" t="str">
        <f>IF(Tabla1[[#This Row],[Fecha Inicio grupo]]="","",IFERROR(VLOOKUP(Tabla1[[#This Row],[Mes de Alta como miembro]],Parámetros!$AM$2:$AN$16,2,0),"01/01/1900"))</f>
        <v/>
      </c>
    </row>
    <row r="670" spans="1:63" ht="14.45">
      <c r="A670" s="68">
        <v>663</v>
      </c>
      <c r="B670" s="29"/>
      <c r="C670" s="34"/>
      <c r="D670" s="42"/>
      <c r="E670" s="64"/>
      <c r="F670" s="45"/>
      <c r="G670" s="45"/>
      <c r="H670" s="158"/>
      <c r="I670" s="42"/>
      <c r="J670" s="28"/>
      <c r="K670" s="69"/>
      <c r="L670" s="68"/>
      <c r="M670" s="46"/>
      <c r="N670" s="232" t="str">
        <f ca="1">IF(Tabla1[[#This Row],[Fecha de nac]]="","",IF(Tabla1[[#This Row],[Fecha Finalización]] &gt;=TODAY(), DATEDIF(Tabla1[[#This Row],[Fecha de nac]],TODAY(),"y"), ROUNDDOWN((Tabla1[[#This Row],[Fecha Finalización]] -Tabla1[[#This Row],[Fecha de nac]])/365,0)))</f>
        <v/>
      </c>
      <c r="O670" s="163"/>
      <c r="P670" s="34"/>
      <c r="Q670" s="67"/>
      <c r="R670" s="67"/>
      <c r="S670" s="67"/>
      <c r="T670" s="67"/>
      <c r="U670" s="234" t="str">
        <f>IF(F670="","",Tabla1[[#This Row],[Fecha Inicio grupo]]+3*7-7)</f>
        <v/>
      </c>
      <c r="V670" s="235" t="str">
        <f>IF(F670="","",EDATE(Tabla1[[#This Row],[Fecha Inicio grupo]],3))</f>
        <v/>
      </c>
      <c r="W670" s="29"/>
      <c r="X670" s="29"/>
      <c r="Y670" s="72"/>
      <c r="Z670" s="72"/>
      <c r="AA670" s="72"/>
      <c r="AB670" s="72"/>
      <c r="AC670" s="72"/>
      <c r="AD670" s="72"/>
      <c r="AE670" s="72"/>
      <c r="AF670" s="72"/>
      <c r="AG670" s="72"/>
      <c r="AH670" s="72"/>
      <c r="AI670" s="72"/>
      <c r="AJ670" s="72"/>
      <c r="AK670" s="72"/>
      <c r="AL670" s="72"/>
      <c r="AM670" s="72"/>
      <c r="AN670" s="72"/>
      <c r="AO670" s="139"/>
      <c r="AP670" s="236" t="str">
        <f>IF(F670="","",IFERROR(VLOOKUP(SUBSTITUTE(SUBSTITUTE(Tabla1[[#This Row],[Uso Sistemas]],"T","P"),"N","F"),Parámetros!$M$2:$N$17,2,0),"Completar hasta 3ra sem. para evaluar a Probacionista"))</f>
        <v/>
      </c>
      <c r="AQ670" s="39"/>
      <c r="AR670" s="39"/>
      <c r="AS670" s="39"/>
      <c r="AT670" s="28"/>
      <c r="AU670" s="55"/>
      <c r="AV670" s="55"/>
      <c r="AW670" s="55"/>
      <c r="AX670" s="238" t="str">
        <f>IF(V670="","",EOMONTH(EDATE(Tabla1[[#This Row],[Fecha Finalización]],2),0))</f>
        <v/>
      </c>
      <c r="AY670" s="39"/>
      <c r="AZ670" s="239" t="str">
        <f>IF(V670="","",EOMONTH(EDATE(Tabla1[[#This Row],[Fecha Finalización]],3),0))</f>
        <v/>
      </c>
      <c r="BA670" s="39"/>
      <c r="BB670" s="39"/>
      <c r="BC670" s="229"/>
      <c r="BD670" s="227" t="str">
        <f>IF(F670="","",Tabla1[[#This Row],[sem 01]]&amp;Tabla1[[#This Row],[sem 02]]&amp;Tabla1[[#This Row],[sem 03]])</f>
        <v/>
      </c>
      <c r="BE670" s="228" t="str">
        <f>IF(TRIM(F670)="","",$B$1&amp;"-"&amp;SUBSTITUTE(Tabla1[[#This Row],[Mes Inscrito]]," ","")&amp;"-"&amp;SUBSTITUTE(Tabla1[[#This Row],[Dia de clases Inscrito]]," ","")&amp;"-"&amp;SUBSTITUTE(Tabla1[[#This Row],[Horario Inscrito]]," ","")&amp;"-"&amp;Tabla1[[#This Row],[Fecha Inicio grupo]])</f>
        <v/>
      </c>
      <c r="BF670" s="241" t="str">
        <f>IF(F670="","",Tabla1[[#This Row],[Curso]])</f>
        <v/>
      </c>
      <c r="BG670" s="242" t="str">
        <f>+IF(TRIM(F670)="","",$B$1&amp;"-"&amp;TRIM(Tabla1[[#This Row],[Mes Inscrito]])&amp;"-"&amp;TRIM(Tabla1[[#This Row],[Dia de clases Inscrito]])&amp;"-"&amp;TRIM(Tabla1[[#This Row],[Horario Inscrito]])&amp;"-"&amp;TRIM(Tabla1[[#This Row],[Fecha Inicio grupo]])&amp;"-"&amp;TRIM(Tabla1[[#This Row],[Tipo Incrito]]))</f>
        <v/>
      </c>
      <c r="BH670" s="299" t="str">
        <f>IF(F670="","",OR(IFERROR(SEARCH("CG",Tabla1[[#This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0" s="300" t="str">
        <f>IF(F670&lt;&gt;"",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0" s="300" t="str">
        <f>IF(F670&lt;&gt;"",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0" s="300" t="str">
        <f>IF(Tabla1[[#This Row],[Fecha Inicio grupo]]="","",IFERROR(VLOOKUP(Tabla1[[#This Row],[Mes de Alta como miembro]],Parámetros!$AM$2:$AN$16,2,0),"01/01/1900"))</f>
        <v/>
      </c>
    </row>
    <row r="671" spans="1:63" ht="14.45">
      <c r="A671" s="68">
        <v>664</v>
      </c>
      <c r="B671" s="29"/>
      <c r="C671" s="34"/>
      <c r="D671" s="42"/>
      <c r="E671" s="64"/>
      <c r="F671" s="45"/>
      <c r="G671" s="45"/>
      <c r="H671" s="158"/>
      <c r="I671" s="42"/>
      <c r="J671" s="28"/>
      <c r="K671" s="69"/>
      <c r="L671" s="68"/>
      <c r="M671" s="46"/>
      <c r="N671" s="232" t="str">
        <f ca="1">IF(Tabla1[[#This Row],[Fecha de nac]]="","",IF(Tabla1[[#This Row],[Fecha Finalización]] &gt;=TODAY(), DATEDIF(Tabla1[[#This Row],[Fecha de nac]],TODAY(),"y"), ROUNDDOWN((Tabla1[[#This Row],[Fecha Finalización]] -Tabla1[[#This Row],[Fecha de nac]])/365,0)))</f>
        <v/>
      </c>
      <c r="O671" s="163"/>
      <c r="P671" s="34"/>
      <c r="Q671" s="67"/>
      <c r="R671" s="67"/>
      <c r="S671" s="67"/>
      <c r="T671" s="67"/>
      <c r="U671" s="234" t="str">
        <f>IF(F671="","",Tabla1[[#This Row],[Fecha Inicio grupo]]+3*7-7)</f>
        <v/>
      </c>
      <c r="V671" s="235" t="str">
        <f>IF(F671="","",EDATE(Tabla1[[#This Row],[Fecha Inicio grupo]],3))</f>
        <v/>
      </c>
      <c r="W671" s="29"/>
      <c r="X671" s="29"/>
      <c r="Y671" s="72"/>
      <c r="Z671" s="72"/>
      <c r="AA671" s="72"/>
      <c r="AB671" s="72"/>
      <c r="AC671" s="72"/>
      <c r="AD671" s="72"/>
      <c r="AE671" s="72"/>
      <c r="AF671" s="72"/>
      <c r="AG671" s="72"/>
      <c r="AH671" s="72"/>
      <c r="AI671" s="72"/>
      <c r="AJ671" s="72"/>
      <c r="AK671" s="72"/>
      <c r="AL671" s="72"/>
      <c r="AM671" s="72"/>
      <c r="AN671" s="72"/>
      <c r="AO671" s="139"/>
      <c r="AP671" s="236" t="str">
        <f>IF(F671="","",IFERROR(VLOOKUP(SUBSTITUTE(SUBSTITUTE(Tabla1[[#This Row],[Uso Sistemas]],"T","P"),"N","F"),Parámetros!$M$2:$N$17,2,0),"Completar hasta 3ra sem. para evaluar a Probacionista"))</f>
        <v/>
      </c>
      <c r="AQ671" s="39"/>
      <c r="AR671" s="39"/>
      <c r="AS671" s="39"/>
      <c r="AT671" s="28"/>
      <c r="AU671" s="55"/>
      <c r="AV671" s="55"/>
      <c r="AW671" s="55"/>
      <c r="AX671" s="238" t="str">
        <f>IF(V671="","",EOMONTH(EDATE(Tabla1[[#This Row],[Fecha Finalización]],2),0))</f>
        <v/>
      </c>
      <c r="AY671" s="39"/>
      <c r="AZ671" s="239" t="str">
        <f>IF(V671="","",EOMONTH(EDATE(Tabla1[[#This Row],[Fecha Finalización]],3),0))</f>
        <v/>
      </c>
      <c r="BA671" s="39"/>
      <c r="BB671" s="39"/>
      <c r="BC671" s="229"/>
      <c r="BD671" s="227" t="str">
        <f>IF(F671="","",Tabla1[[#This Row],[sem 01]]&amp;Tabla1[[#This Row],[sem 02]]&amp;Tabla1[[#This Row],[sem 03]])</f>
        <v/>
      </c>
      <c r="BE671" s="228" t="str">
        <f>IF(TRIM(F671)="","",$B$1&amp;"-"&amp;SUBSTITUTE(Tabla1[[#This Row],[Mes Inscrito]]," ","")&amp;"-"&amp;SUBSTITUTE(Tabla1[[#This Row],[Dia de clases Inscrito]]," ","")&amp;"-"&amp;SUBSTITUTE(Tabla1[[#This Row],[Horario Inscrito]]," ","")&amp;"-"&amp;Tabla1[[#This Row],[Fecha Inicio grupo]])</f>
        <v/>
      </c>
      <c r="BF671" s="241" t="str">
        <f>IF(F671="","",Tabla1[[#This Row],[Curso]])</f>
        <v/>
      </c>
      <c r="BG671" s="242" t="str">
        <f>+IF(TRIM(F671)="","",$B$1&amp;"-"&amp;TRIM(Tabla1[[#This Row],[Mes Inscrito]])&amp;"-"&amp;TRIM(Tabla1[[#This Row],[Dia de clases Inscrito]])&amp;"-"&amp;TRIM(Tabla1[[#This Row],[Horario Inscrito]])&amp;"-"&amp;TRIM(Tabla1[[#This Row],[Fecha Inicio grupo]])&amp;"-"&amp;TRIM(Tabla1[[#This Row],[Tipo Incrito]]))</f>
        <v/>
      </c>
      <c r="BH671" s="299" t="str">
        <f>IF(F671="","",OR(IFERROR(SEARCH("CG",Tabla1[[#This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1" s="300" t="str">
        <f>IF(F671&lt;&gt;"",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1" s="300" t="str">
        <f>IF(F671&lt;&gt;"",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1" s="300" t="str">
        <f>IF(Tabla1[[#This Row],[Fecha Inicio grupo]]="","",IFERROR(VLOOKUP(Tabla1[[#This Row],[Mes de Alta como miembro]],Parámetros!$AM$2:$AN$16,2,0),"01/01/1900"))</f>
        <v/>
      </c>
    </row>
    <row r="672" spans="1:63" ht="14.45">
      <c r="A672" s="68">
        <v>665</v>
      </c>
      <c r="B672" s="29"/>
      <c r="C672" s="34"/>
      <c r="D672" s="42"/>
      <c r="E672" s="64"/>
      <c r="F672" s="45"/>
      <c r="G672" s="45"/>
      <c r="H672" s="158"/>
      <c r="I672" s="42"/>
      <c r="J672" s="28"/>
      <c r="K672" s="69"/>
      <c r="L672" s="68"/>
      <c r="M672" s="46"/>
      <c r="N672" s="232" t="str">
        <f ca="1">IF(Tabla1[[#This Row],[Fecha de nac]]="","",IF(Tabla1[[#This Row],[Fecha Finalización]] &gt;=TODAY(), DATEDIF(Tabla1[[#This Row],[Fecha de nac]],TODAY(),"y"), ROUNDDOWN((Tabla1[[#This Row],[Fecha Finalización]] -Tabla1[[#This Row],[Fecha de nac]])/365,0)))</f>
        <v/>
      </c>
      <c r="O672" s="163"/>
      <c r="P672" s="34"/>
      <c r="Q672" s="67"/>
      <c r="R672" s="67"/>
      <c r="S672" s="67"/>
      <c r="T672" s="67"/>
      <c r="U672" s="234" t="str">
        <f>IF(F672="","",Tabla1[[#This Row],[Fecha Inicio grupo]]+3*7-7)</f>
        <v/>
      </c>
      <c r="V672" s="235" t="str">
        <f>IF(F672="","",EDATE(Tabla1[[#This Row],[Fecha Inicio grupo]],3))</f>
        <v/>
      </c>
      <c r="W672" s="29"/>
      <c r="X672" s="29"/>
      <c r="Y672" s="72"/>
      <c r="Z672" s="72"/>
      <c r="AA672" s="72"/>
      <c r="AB672" s="72"/>
      <c r="AC672" s="72"/>
      <c r="AD672" s="72"/>
      <c r="AE672" s="72"/>
      <c r="AF672" s="72"/>
      <c r="AG672" s="72"/>
      <c r="AH672" s="72"/>
      <c r="AI672" s="72"/>
      <c r="AJ672" s="72"/>
      <c r="AK672" s="72"/>
      <c r="AL672" s="72"/>
      <c r="AM672" s="72"/>
      <c r="AN672" s="72"/>
      <c r="AO672" s="139"/>
      <c r="AP672" s="236" t="str">
        <f>IF(F672="","",IFERROR(VLOOKUP(SUBSTITUTE(SUBSTITUTE(Tabla1[[#This Row],[Uso Sistemas]],"T","P"),"N","F"),Parámetros!$M$2:$N$17,2,0),"Completar hasta 3ra sem. para evaluar a Probacionista"))</f>
        <v/>
      </c>
      <c r="AQ672" s="39"/>
      <c r="AR672" s="39"/>
      <c r="AS672" s="39"/>
      <c r="AT672" s="28"/>
      <c r="AU672" s="55"/>
      <c r="AV672" s="55"/>
      <c r="AW672" s="55"/>
      <c r="AX672" s="238" t="str">
        <f>IF(V672="","",EOMONTH(EDATE(Tabla1[[#This Row],[Fecha Finalización]],2),0))</f>
        <v/>
      </c>
      <c r="AY672" s="39"/>
      <c r="AZ672" s="239" t="str">
        <f>IF(V672="","",EOMONTH(EDATE(Tabla1[[#This Row],[Fecha Finalización]],3),0))</f>
        <v/>
      </c>
      <c r="BA672" s="39"/>
      <c r="BB672" s="39"/>
      <c r="BC672" s="229"/>
      <c r="BD672" s="227" t="str">
        <f>IF(F672="","",Tabla1[[#This Row],[sem 01]]&amp;Tabla1[[#This Row],[sem 02]]&amp;Tabla1[[#This Row],[sem 03]])</f>
        <v/>
      </c>
      <c r="BE672" s="228" t="str">
        <f>IF(TRIM(F672)="","",$B$1&amp;"-"&amp;SUBSTITUTE(Tabla1[[#This Row],[Mes Inscrito]]," ","")&amp;"-"&amp;SUBSTITUTE(Tabla1[[#This Row],[Dia de clases Inscrito]]," ","")&amp;"-"&amp;SUBSTITUTE(Tabla1[[#This Row],[Horario Inscrito]]," ","")&amp;"-"&amp;Tabla1[[#This Row],[Fecha Inicio grupo]])</f>
        <v/>
      </c>
      <c r="BF672" s="241" t="str">
        <f>IF(F672="","",Tabla1[[#This Row],[Curso]])</f>
        <v/>
      </c>
      <c r="BG672" s="242" t="str">
        <f>+IF(TRIM(F672)="","",$B$1&amp;"-"&amp;TRIM(Tabla1[[#This Row],[Mes Inscrito]])&amp;"-"&amp;TRIM(Tabla1[[#This Row],[Dia de clases Inscrito]])&amp;"-"&amp;TRIM(Tabla1[[#This Row],[Horario Inscrito]])&amp;"-"&amp;TRIM(Tabla1[[#This Row],[Fecha Inicio grupo]])&amp;"-"&amp;TRIM(Tabla1[[#This Row],[Tipo Incrito]]))</f>
        <v/>
      </c>
      <c r="BH672" s="299" t="str">
        <f>IF(F672="","",OR(IFERROR(SEARCH("CG",Tabla1[[#This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2" s="300" t="str">
        <f>IF(F672&lt;&gt;"",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2" s="300" t="str">
        <f>IF(F672&lt;&gt;"",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2" s="300" t="str">
        <f>IF(Tabla1[[#This Row],[Fecha Inicio grupo]]="","",IFERROR(VLOOKUP(Tabla1[[#This Row],[Mes de Alta como miembro]],Parámetros!$AM$2:$AN$16,2,0),"01/01/1900"))</f>
        <v/>
      </c>
    </row>
    <row r="673" spans="1:63" ht="14.45">
      <c r="A673" s="68">
        <v>666</v>
      </c>
      <c r="B673" s="29"/>
      <c r="C673" s="34"/>
      <c r="D673" s="42"/>
      <c r="E673" s="64"/>
      <c r="F673" s="45"/>
      <c r="G673" s="45"/>
      <c r="H673" s="158"/>
      <c r="I673" s="42"/>
      <c r="J673" s="28"/>
      <c r="K673" s="69"/>
      <c r="L673" s="68"/>
      <c r="M673" s="46"/>
      <c r="N673" s="232" t="str">
        <f ca="1">IF(Tabla1[[#This Row],[Fecha de nac]]="","",IF(Tabla1[[#This Row],[Fecha Finalización]] &gt;=TODAY(), DATEDIF(Tabla1[[#This Row],[Fecha de nac]],TODAY(),"y"), ROUNDDOWN((Tabla1[[#This Row],[Fecha Finalización]] -Tabla1[[#This Row],[Fecha de nac]])/365,0)))</f>
        <v/>
      </c>
      <c r="O673" s="163"/>
      <c r="P673" s="34"/>
      <c r="Q673" s="67"/>
      <c r="R673" s="67"/>
      <c r="S673" s="67"/>
      <c r="T673" s="67"/>
      <c r="U673" s="234" t="str">
        <f>IF(F673="","",Tabla1[[#This Row],[Fecha Inicio grupo]]+3*7-7)</f>
        <v/>
      </c>
      <c r="V673" s="235" t="str">
        <f>IF(F673="","",EDATE(Tabla1[[#This Row],[Fecha Inicio grupo]],3))</f>
        <v/>
      </c>
      <c r="W673" s="29"/>
      <c r="X673" s="29"/>
      <c r="Y673" s="72"/>
      <c r="Z673" s="72"/>
      <c r="AA673" s="72"/>
      <c r="AB673" s="72"/>
      <c r="AC673" s="72"/>
      <c r="AD673" s="72"/>
      <c r="AE673" s="72"/>
      <c r="AF673" s="72"/>
      <c r="AG673" s="72"/>
      <c r="AH673" s="72"/>
      <c r="AI673" s="72"/>
      <c r="AJ673" s="72"/>
      <c r="AK673" s="72"/>
      <c r="AL673" s="72"/>
      <c r="AM673" s="72"/>
      <c r="AN673" s="72"/>
      <c r="AO673" s="139"/>
      <c r="AP673" s="236" t="str">
        <f>IF(F673="","",IFERROR(VLOOKUP(SUBSTITUTE(SUBSTITUTE(Tabla1[[#This Row],[Uso Sistemas]],"T","P"),"N","F"),Parámetros!$M$2:$N$17,2,0),"Completar hasta 3ra sem. para evaluar a Probacionista"))</f>
        <v/>
      </c>
      <c r="AQ673" s="39"/>
      <c r="AR673" s="39"/>
      <c r="AS673" s="39"/>
      <c r="AT673" s="28"/>
      <c r="AU673" s="55"/>
      <c r="AV673" s="55"/>
      <c r="AW673" s="55"/>
      <c r="AX673" s="238" t="str">
        <f>IF(V673="","",EOMONTH(EDATE(Tabla1[[#This Row],[Fecha Finalización]],2),0))</f>
        <v/>
      </c>
      <c r="AY673" s="39"/>
      <c r="AZ673" s="239" t="str">
        <f>IF(V673="","",EOMONTH(EDATE(Tabla1[[#This Row],[Fecha Finalización]],3),0))</f>
        <v/>
      </c>
      <c r="BA673" s="39"/>
      <c r="BB673" s="39"/>
      <c r="BC673" s="229"/>
      <c r="BD673" s="227" t="str">
        <f>IF(F673="","",Tabla1[[#This Row],[sem 01]]&amp;Tabla1[[#This Row],[sem 02]]&amp;Tabla1[[#This Row],[sem 03]])</f>
        <v/>
      </c>
      <c r="BE673" s="228" t="str">
        <f>IF(TRIM(F673)="","",$B$1&amp;"-"&amp;SUBSTITUTE(Tabla1[[#This Row],[Mes Inscrito]]," ","")&amp;"-"&amp;SUBSTITUTE(Tabla1[[#This Row],[Dia de clases Inscrito]]," ","")&amp;"-"&amp;SUBSTITUTE(Tabla1[[#This Row],[Horario Inscrito]]," ","")&amp;"-"&amp;Tabla1[[#This Row],[Fecha Inicio grupo]])</f>
        <v/>
      </c>
      <c r="BF673" s="241" t="str">
        <f>IF(F673="","",Tabla1[[#This Row],[Curso]])</f>
        <v/>
      </c>
      <c r="BG673" s="242" t="str">
        <f>+IF(TRIM(F673)="","",$B$1&amp;"-"&amp;TRIM(Tabla1[[#This Row],[Mes Inscrito]])&amp;"-"&amp;TRIM(Tabla1[[#This Row],[Dia de clases Inscrito]])&amp;"-"&amp;TRIM(Tabla1[[#This Row],[Horario Inscrito]])&amp;"-"&amp;TRIM(Tabla1[[#This Row],[Fecha Inicio grupo]])&amp;"-"&amp;TRIM(Tabla1[[#This Row],[Tipo Incrito]]))</f>
        <v/>
      </c>
      <c r="BH673" s="299" t="str">
        <f>IF(F673="","",OR(IFERROR(SEARCH("CG",Tabla1[[#This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3" s="300" t="str">
        <f>IF(F673&lt;&gt;"",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3" s="300" t="str">
        <f>IF(F673&lt;&gt;"",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3" s="300" t="str">
        <f>IF(Tabla1[[#This Row],[Fecha Inicio grupo]]="","",IFERROR(VLOOKUP(Tabla1[[#This Row],[Mes de Alta como miembro]],Parámetros!$AM$2:$AN$16,2,0),"01/01/1900"))</f>
        <v/>
      </c>
    </row>
    <row r="674" spans="1:63" ht="14.45">
      <c r="A674" s="68">
        <v>667</v>
      </c>
      <c r="B674" s="29"/>
      <c r="C674" s="34"/>
      <c r="D674" s="42"/>
      <c r="E674" s="64"/>
      <c r="F674" s="45"/>
      <c r="G674" s="45"/>
      <c r="H674" s="158"/>
      <c r="I674" s="42"/>
      <c r="J674" s="28"/>
      <c r="K674" s="69"/>
      <c r="L674" s="68"/>
      <c r="M674" s="46"/>
      <c r="N674" s="232" t="str">
        <f ca="1">IF(Tabla1[[#This Row],[Fecha de nac]]="","",IF(Tabla1[[#This Row],[Fecha Finalización]] &gt;=TODAY(), DATEDIF(Tabla1[[#This Row],[Fecha de nac]],TODAY(),"y"), ROUNDDOWN((Tabla1[[#This Row],[Fecha Finalización]] -Tabla1[[#This Row],[Fecha de nac]])/365,0)))</f>
        <v/>
      </c>
      <c r="O674" s="163"/>
      <c r="P674" s="34"/>
      <c r="Q674" s="67"/>
      <c r="R674" s="67"/>
      <c r="S674" s="67"/>
      <c r="T674" s="67"/>
      <c r="U674" s="234" t="str">
        <f>IF(F674="","",Tabla1[[#This Row],[Fecha Inicio grupo]]+3*7-7)</f>
        <v/>
      </c>
      <c r="V674" s="235" t="str">
        <f>IF(F674="","",EDATE(Tabla1[[#This Row],[Fecha Inicio grupo]],3))</f>
        <v/>
      </c>
      <c r="W674" s="29"/>
      <c r="X674" s="29"/>
      <c r="Y674" s="72"/>
      <c r="Z674" s="72"/>
      <c r="AA674" s="72"/>
      <c r="AB674" s="72"/>
      <c r="AC674" s="72"/>
      <c r="AD674" s="72"/>
      <c r="AE674" s="72"/>
      <c r="AF674" s="72"/>
      <c r="AG674" s="72"/>
      <c r="AH674" s="72"/>
      <c r="AI674" s="72"/>
      <c r="AJ674" s="72"/>
      <c r="AK674" s="72"/>
      <c r="AL674" s="72"/>
      <c r="AM674" s="72"/>
      <c r="AN674" s="72"/>
      <c r="AO674" s="139"/>
      <c r="AP674" s="236" t="str">
        <f>IF(F674="","",IFERROR(VLOOKUP(SUBSTITUTE(SUBSTITUTE(Tabla1[[#This Row],[Uso Sistemas]],"T","P"),"N","F"),Parámetros!$M$2:$N$17,2,0),"Completar hasta 3ra sem. para evaluar a Probacionista"))</f>
        <v/>
      </c>
      <c r="AQ674" s="39"/>
      <c r="AR674" s="39"/>
      <c r="AS674" s="39"/>
      <c r="AT674" s="28"/>
      <c r="AU674" s="55"/>
      <c r="AV674" s="55"/>
      <c r="AW674" s="55"/>
      <c r="AX674" s="238" t="str">
        <f>IF(V674="","",EOMONTH(EDATE(Tabla1[[#This Row],[Fecha Finalización]],2),0))</f>
        <v/>
      </c>
      <c r="AY674" s="39"/>
      <c r="AZ674" s="239" t="str">
        <f>IF(V674="","",EOMONTH(EDATE(Tabla1[[#This Row],[Fecha Finalización]],3),0))</f>
        <v/>
      </c>
      <c r="BA674" s="39"/>
      <c r="BB674" s="39"/>
      <c r="BC674" s="229"/>
      <c r="BD674" s="227" t="str">
        <f>IF(F674="","",Tabla1[[#This Row],[sem 01]]&amp;Tabla1[[#This Row],[sem 02]]&amp;Tabla1[[#This Row],[sem 03]])</f>
        <v/>
      </c>
      <c r="BE674" s="228" t="str">
        <f>IF(TRIM(F674)="","",$B$1&amp;"-"&amp;SUBSTITUTE(Tabla1[[#This Row],[Mes Inscrito]]," ","")&amp;"-"&amp;SUBSTITUTE(Tabla1[[#This Row],[Dia de clases Inscrito]]," ","")&amp;"-"&amp;SUBSTITUTE(Tabla1[[#This Row],[Horario Inscrito]]," ","")&amp;"-"&amp;Tabla1[[#This Row],[Fecha Inicio grupo]])</f>
        <v/>
      </c>
      <c r="BF674" s="241" t="str">
        <f>IF(F674="","",Tabla1[[#This Row],[Curso]])</f>
        <v/>
      </c>
      <c r="BG674" s="242" t="str">
        <f>+IF(TRIM(F674)="","",$B$1&amp;"-"&amp;TRIM(Tabla1[[#This Row],[Mes Inscrito]])&amp;"-"&amp;TRIM(Tabla1[[#This Row],[Dia de clases Inscrito]])&amp;"-"&amp;TRIM(Tabla1[[#This Row],[Horario Inscrito]])&amp;"-"&amp;TRIM(Tabla1[[#This Row],[Fecha Inicio grupo]])&amp;"-"&amp;TRIM(Tabla1[[#This Row],[Tipo Incrito]]))</f>
        <v/>
      </c>
      <c r="BH674" s="299" t="str">
        <f>IF(F674="","",OR(IFERROR(SEARCH("CG",Tabla1[[#This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4" s="300" t="str">
        <f>IF(F674&lt;&gt;"",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4" s="300" t="str">
        <f>IF(F674&lt;&gt;"",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4" s="300" t="str">
        <f>IF(Tabla1[[#This Row],[Fecha Inicio grupo]]="","",IFERROR(VLOOKUP(Tabla1[[#This Row],[Mes de Alta como miembro]],Parámetros!$AM$2:$AN$16,2,0),"01/01/1900"))</f>
        <v/>
      </c>
    </row>
    <row r="675" spans="1:63" ht="14.45">
      <c r="A675" s="68">
        <v>668</v>
      </c>
      <c r="B675" s="29"/>
      <c r="C675" s="34"/>
      <c r="D675" s="42"/>
      <c r="E675" s="64"/>
      <c r="F675" s="45"/>
      <c r="G675" s="45"/>
      <c r="H675" s="158"/>
      <c r="I675" s="42"/>
      <c r="J675" s="28"/>
      <c r="K675" s="69"/>
      <c r="L675" s="68"/>
      <c r="M675" s="46"/>
      <c r="N675" s="232" t="str">
        <f ca="1">IF(Tabla1[[#This Row],[Fecha de nac]]="","",IF(Tabla1[[#This Row],[Fecha Finalización]] &gt;=TODAY(), DATEDIF(Tabla1[[#This Row],[Fecha de nac]],TODAY(),"y"), ROUNDDOWN((Tabla1[[#This Row],[Fecha Finalización]] -Tabla1[[#This Row],[Fecha de nac]])/365,0)))</f>
        <v/>
      </c>
      <c r="O675" s="163"/>
      <c r="P675" s="34"/>
      <c r="Q675" s="67"/>
      <c r="R675" s="67"/>
      <c r="S675" s="67"/>
      <c r="T675" s="67"/>
      <c r="U675" s="234" t="str">
        <f>IF(F675="","",Tabla1[[#This Row],[Fecha Inicio grupo]]+3*7-7)</f>
        <v/>
      </c>
      <c r="V675" s="235" t="str">
        <f>IF(F675="","",EDATE(Tabla1[[#This Row],[Fecha Inicio grupo]],3))</f>
        <v/>
      </c>
      <c r="W675" s="29"/>
      <c r="X675" s="29"/>
      <c r="Y675" s="72"/>
      <c r="Z675" s="72"/>
      <c r="AA675" s="72"/>
      <c r="AB675" s="72"/>
      <c r="AC675" s="72"/>
      <c r="AD675" s="72"/>
      <c r="AE675" s="72"/>
      <c r="AF675" s="72"/>
      <c r="AG675" s="72"/>
      <c r="AH675" s="72"/>
      <c r="AI675" s="72"/>
      <c r="AJ675" s="72"/>
      <c r="AK675" s="72"/>
      <c r="AL675" s="72"/>
      <c r="AM675" s="72"/>
      <c r="AN675" s="72"/>
      <c r="AO675" s="139"/>
      <c r="AP675" s="236" t="str">
        <f>IF(F675="","",IFERROR(VLOOKUP(SUBSTITUTE(SUBSTITUTE(Tabla1[[#This Row],[Uso Sistemas]],"T","P"),"N","F"),Parámetros!$M$2:$N$17,2,0),"Completar hasta 3ra sem. para evaluar a Probacionista"))</f>
        <v/>
      </c>
      <c r="AQ675" s="39"/>
      <c r="AR675" s="39"/>
      <c r="AS675" s="39"/>
      <c r="AT675" s="28"/>
      <c r="AU675" s="55"/>
      <c r="AV675" s="55"/>
      <c r="AW675" s="55"/>
      <c r="AX675" s="238" t="str">
        <f>IF(V675="","",EOMONTH(EDATE(Tabla1[[#This Row],[Fecha Finalización]],2),0))</f>
        <v/>
      </c>
      <c r="AY675" s="39"/>
      <c r="AZ675" s="239" t="str">
        <f>IF(V675="","",EOMONTH(EDATE(Tabla1[[#This Row],[Fecha Finalización]],3),0))</f>
        <v/>
      </c>
      <c r="BA675" s="39"/>
      <c r="BB675" s="39"/>
      <c r="BC675" s="229"/>
      <c r="BD675" s="227" t="str">
        <f>IF(F675="","",Tabla1[[#This Row],[sem 01]]&amp;Tabla1[[#This Row],[sem 02]]&amp;Tabla1[[#This Row],[sem 03]])</f>
        <v/>
      </c>
      <c r="BE675" s="228" t="str">
        <f>IF(TRIM(F675)="","",$B$1&amp;"-"&amp;SUBSTITUTE(Tabla1[[#This Row],[Mes Inscrito]]," ","")&amp;"-"&amp;SUBSTITUTE(Tabla1[[#This Row],[Dia de clases Inscrito]]," ","")&amp;"-"&amp;SUBSTITUTE(Tabla1[[#This Row],[Horario Inscrito]]," ","")&amp;"-"&amp;Tabla1[[#This Row],[Fecha Inicio grupo]])</f>
        <v/>
      </c>
      <c r="BF675" s="241" t="str">
        <f>IF(F675="","",Tabla1[[#This Row],[Curso]])</f>
        <v/>
      </c>
      <c r="BG675" s="242" t="str">
        <f>+IF(TRIM(F675)="","",$B$1&amp;"-"&amp;TRIM(Tabla1[[#This Row],[Mes Inscrito]])&amp;"-"&amp;TRIM(Tabla1[[#This Row],[Dia de clases Inscrito]])&amp;"-"&amp;TRIM(Tabla1[[#This Row],[Horario Inscrito]])&amp;"-"&amp;TRIM(Tabla1[[#This Row],[Fecha Inicio grupo]])&amp;"-"&amp;TRIM(Tabla1[[#This Row],[Tipo Incrito]]))</f>
        <v/>
      </c>
      <c r="BH675" s="299" t="str">
        <f>IF(F675="","",OR(IFERROR(SEARCH("CG",Tabla1[[#This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5" s="300" t="str">
        <f>IF(F675&lt;&gt;"",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5" s="300" t="str">
        <f>IF(F675&lt;&gt;"",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5" s="300" t="str">
        <f>IF(Tabla1[[#This Row],[Fecha Inicio grupo]]="","",IFERROR(VLOOKUP(Tabla1[[#This Row],[Mes de Alta como miembro]],Parámetros!$AM$2:$AN$16,2,0),"01/01/1900"))</f>
        <v/>
      </c>
    </row>
    <row r="676" spans="1:63" ht="14.45">
      <c r="A676" s="68">
        <v>669</v>
      </c>
      <c r="B676" s="29"/>
      <c r="C676" s="34"/>
      <c r="D676" s="42"/>
      <c r="E676" s="64"/>
      <c r="F676" s="45"/>
      <c r="G676" s="45"/>
      <c r="H676" s="158"/>
      <c r="I676" s="42"/>
      <c r="J676" s="28"/>
      <c r="K676" s="69"/>
      <c r="L676" s="68"/>
      <c r="M676" s="46"/>
      <c r="N676" s="232" t="str">
        <f ca="1">IF(Tabla1[[#This Row],[Fecha de nac]]="","",IF(Tabla1[[#This Row],[Fecha Finalización]] &gt;=TODAY(), DATEDIF(Tabla1[[#This Row],[Fecha de nac]],TODAY(),"y"), ROUNDDOWN((Tabla1[[#This Row],[Fecha Finalización]] -Tabla1[[#This Row],[Fecha de nac]])/365,0)))</f>
        <v/>
      </c>
      <c r="O676" s="163"/>
      <c r="P676" s="34"/>
      <c r="Q676" s="67"/>
      <c r="R676" s="67"/>
      <c r="S676" s="67"/>
      <c r="T676" s="67"/>
      <c r="U676" s="234" t="str">
        <f>IF(F676="","",Tabla1[[#This Row],[Fecha Inicio grupo]]+3*7-7)</f>
        <v/>
      </c>
      <c r="V676" s="235" t="str">
        <f>IF(F676="","",EDATE(Tabla1[[#This Row],[Fecha Inicio grupo]],3))</f>
        <v/>
      </c>
      <c r="W676" s="29"/>
      <c r="X676" s="29"/>
      <c r="Y676" s="72"/>
      <c r="Z676" s="72"/>
      <c r="AA676" s="72"/>
      <c r="AB676" s="72"/>
      <c r="AC676" s="72"/>
      <c r="AD676" s="72"/>
      <c r="AE676" s="72"/>
      <c r="AF676" s="72"/>
      <c r="AG676" s="72"/>
      <c r="AH676" s="72"/>
      <c r="AI676" s="72"/>
      <c r="AJ676" s="72"/>
      <c r="AK676" s="72"/>
      <c r="AL676" s="72"/>
      <c r="AM676" s="72"/>
      <c r="AN676" s="72"/>
      <c r="AO676" s="139"/>
      <c r="AP676" s="236" t="str">
        <f>IF(F676="","",IFERROR(VLOOKUP(SUBSTITUTE(SUBSTITUTE(Tabla1[[#This Row],[Uso Sistemas]],"T","P"),"N","F"),Parámetros!$M$2:$N$17,2,0),"Completar hasta 3ra sem. para evaluar a Probacionista"))</f>
        <v/>
      </c>
      <c r="AQ676" s="39"/>
      <c r="AR676" s="39"/>
      <c r="AS676" s="39"/>
      <c r="AT676" s="28"/>
      <c r="AU676" s="55"/>
      <c r="AV676" s="55"/>
      <c r="AW676" s="55"/>
      <c r="AX676" s="238" t="str">
        <f>IF(V676="","",EOMONTH(EDATE(Tabla1[[#This Row],[Fecha Finalización]],2),0))</f>
        <v/>
      </c>
      <c r="AY676" s="39"/>
      <c r="AZ676" s="239" t="str">
        <f>IF(V676="","",EOMONTH(EDATE(Tabla1[[#This Row],[Fecha Finalización]],3),0))</f>
        <v/>
      </c>
      <c r="BA676" s="39"/>
      <c r="BB676" s="39"/>
      <c r="BC676" s="229"/>
      <c r="BD676" s="227" t="str">
        <f>IF(F676="","",Tabla1[[#This Row],[sem 01]]&amp;Tabla1[[#This Row],[sem 02]]&amp;Tabla1[[#This Row],[sem 03]])</f>
        <v/>
      </c>
      <c r="BE676" s="228" t="str">
        <f>IF(TRIM(F676)="","",$B$1&amp;"-"&amp;SUBSTITUTE(Tabla1[[#This Row],[Mes Inscrito]]," ","")&amp;"-"&amp;SUBSTITUTE(Tabla1[[#This Row],[Dia de clases Inscrito]]," ","")&amp;"-"&amp;SUBSTITUTE(Tabla1[[#This Row],[Horario Inscrito]]," ","")&amp;"-"&amp;Tabla1[[#This Row],[Fecha Inicio grupo]])</f>
        <v/>
      </c>
      <c r="BF676" s="241" t="str">
        <f>IF(F676="","",Tabla1[[#This Row],[Curso]])</f>
        <v/>
      </c>
      <c r="BG676" s="242" t="str">
        <f>+IF(TRIM(F676)="","",$B$1&amp;"-"&amp;TRIM(Tabla1[[#This Row],[Mes Inscrito]])&amp;"-"&amp;TRIM(Tabla1[[#This Row],[Dia de clases Inscrito]])&amp;"-"&amp;TRIM(Tabla1[[#This Row],[Horario Inscrito]])&amp;"-"&amp;TRIM(Tabla1[[#This Row],[Fecha Inicio grupo]])&amp;"-"&amp;TRIM(Tabla1[[#This Row],[Tipo Incrito]]))</f>
        <v/>
      </c>
      <c r="BH676" s="299" t="str">
        <f>IF(F676="","",OR(IFERROR(SEARCH("CG",Tabla1[[#This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6" s="300" t="str">
        <f>IF(F676&lt;&gt;"",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6" s="300" t="str">
        <f>IF(F676&lt;&gt;"",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6" s="300" t="str">
        <f>IF(Tabla1[[#This Row],[Fecha Inicio grupo]]="","",IFERROR(VLOOKUP(Tabla1[[#This Row],[Mes de Alta como miembro]],Parámetros!$AM$2:$AN$16,2,0),"01/01/1900"))</f>
        <v/>
      </c>
    </row>
    <row r="677" spans="1:63" ht="14.45">
      <c r="A677" s="68">
        <v>670</v>
      </c>
      <c r="B677" s="29"/>
      <c r="C677" s="34"/>
      <c r="D677" s="42"/>
      <c r="E677" s="64"/>
      <c r="F677" s="45"/>
      <c r="G677" s="45"/>
      <c r="H677" s="158"/>
      <c r="I677" s="42"/>
      <c r="J677" s="28"/>
      <c r="K677" s="69"/>
      <c r="L677" s="68"/>
      <c r="M677" s="46"/>
      <c r="N677" s="232" t="str">
        <f ca="1">IF(Tabla1[[#This Row],[Fecha de nac]]="","",IF(Tabla1[[#This Row],[Fecha Finalización]] &gt;=TODAY(), DATEDIF(Tabla1[[#This Row],[Fecha de nac]],TODAY(),"y"), ROUNDDOWN((Tabla1[[#This Row],[Fecha Finalización]] -Tabla1[[#This Row],[Fecha de nac]])/365,0)))</f>
        <v/>
      </c>
      <c r="O677" s="163"/>
      <c r="P677" s="34"/>
      <c r="Q677" s="67"/>
      <c r="R677" s="67"/>
      <c r="S677" s="67"/>
      <c r="T677" s="67"/>
      <c r="U677" s="234" t="str">
        <f>IF(F677="","",Tabla1[[#This Row],[Fecha Inicio grupo]]+3*7-7)</f>
        <v/>
      </c>
      <c r="V677" s="235" t="str">
        <f>IF(F677="","",EDATE(Tabla1[[#This Row],[Fecha Inicio grupo]],3))</f>
        <v/>
      </c>
      <c r="W677" s="29"/>
      <c r="X677" s="29"/>
      <c r="Y677" s="72"/>
      <c r="Z677" s="72"/>
      <c r="AA677" s="72"/>
      <c r="AB677" s="72"/>
      <c r="AC677" s="72"/>
      <c r="AD677" s="72"/>
      <c r="AE677" s="72"/>
      <c r="AF677" s="72"/>
      <c r="AG677" s="72"/>
      <c r="AH677" s="72"/>
      <c r="AI677" s="72"/>
      <c r="AJ677" s="72"/>
      <c r="AK677" s="72"/>
      <c r="AL677" s="72"/>
      <c r="AM677" s="72"/>
      <c r="AN677" s="72"/>
      <c r="AO677" s="139"/>
      <c r="AP677" s="236" t="str">
        <f>IF(F677="","",IFERROR(VLOOKUP(SUBSTITUTE(SUBSTITUTE(Tabla1[[#This Row],[Uso Sistemas]],"T","P"),"N","F"),Parámetros!$M$2:$N$17,2,0),"Completar hasta 3ra sem. para evaluar a Probacionista"))</f>
        <v/>
      </c>
      <c r="AQ677" s="39"/>
      <c r="AR677" s="39"/>
      <c r="AS677" s="39"/>
      <c r="AT677" s="28"/>
      <c r="AU677" s="55"/>
      <c r="AV677" s="55"/>
      <c r="AW677" s="55"/>
      <c r="AX677" s="238" t="str">
        <f>IF(V677="","",EOMONTH(EDATE(Tabla1[[#This Row],[Fecha Finalización]],2),0))</f>
        <v/>
      </c>
      <c r="AY677" s="39"/>
      <c r="AZ677" s="239" t="str">
        <f>IF(V677="","",EOMONTH(EDATE(Tabla1[[#This Row],[Fecha Finalización]],3),0))</f>
        <v/>
      </c>
      <c r="BA677" s="39"/>
      <c r="BB677" s="39"/>
      <c r="BC677" s="229"/>
      <c r="BD677" s="227" t="str">
        <f>IF(F677="","",Tabla1[[#This Row],[sem 01]]&amp;Tabla1[[#This Row],[sem 02]]&amp;Tabla1[[#This Row],[sem 03]])</f>
        <v/>
      </c>
      <c r="BE677" s="228" t="str">
        <f>IF(TRIM(F677)="","",$B$1&amp;"-"&amp;SUBSTITUTE(Tabla1[[#This Row],[Mes Inscrito]]," ","")&amp;"-"&amp;SUBSTITUTE(Tabla1[[#This Row],[Dia de clases Inscrito]]," ","")&amp;"-"&amp;SUBSTITUTE(Tabla1[[#This Row],[Horario Inscrito]]," ","")&amp;"-"&amp;Tabla1[[#This Row],[Fecha Inicio grupo]])</f>
        <v/>
      </c>
      <c r="BF677" s="241" t="str">
        <f>IF(F677="","",Tabla1[[#This Row],[Curso]])</f>
        <v/>
      </c>
      <c r="BG677" s="242" t="str">
        <f>+IF(TRIM(F677)="","",$B$1&amp;"-"&amp;TRIM(Tabla1[[#This Row],[Mes Inscrito]])&amp;"-"&amp;TRIM(Tabla1[[#This Row],[Dia de clases Inscrito]])&amp;"-"&amp;TRIM(Tabla1[[#This Row],[Horario Inscrito]])&amp;"-"&amp;TRIM(Tabla1[[#This Row],[Fecha Inicio grupo]])&amp;"-"&amp;TRIM(Tabla1[[#This Row],[Tipo Incrito]]))</f>
        <v/>
      </c>
      <c r="BH677" s="299" t="str">
        <f>IF(F677="","",OR(IFERROR(SEARCH("CG",Tabla1[[#This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7" s="300" t="str">
        <f>IF(F677&lt;&gt;"",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7" s="300" t="str">
        <f>IF(F677&lt;&gt;"",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7" s="300" t="str">
        <f>IF(Tabla1[[#This Row],[Fecha Inicio grupo]]="","",IFERROR(VLOOKUP(Tabla1[[#This Row],[Mes de Alta como miembro]],Parámetros!$AM$2:$AN$16,2,0),"01/01/1900"))</f>
        <v/>
      </c>
    </row>
    <row r="678" spans="1:63" ht="14.45">
      <c r="A678" s="68">
        <v>671</v>
      </c>
      <c r="B678" s="29"/>
      <c r="C678" s="34"/>
      <c r="D678" s="42"/>
      <c r="E678" s="64"/>
      <c r="F678" s="45"/>
      <c r="G678" s="45"/>
      <c r="H678" s="158"/>
      <c r="I678" s="42"/>
      <c r="J678" s="28"/>
      <c r="K678" s="69"/>
      <c r="L678" s="68"/>
      <c r="M678" s="46"/>
      <c r="N678" s="232" t="str">
        <f ca="1">IF(Tabla1[[#This Row],[Fecha de nac]]="","",IF(Tabla1[[#This Row],[Fecha Finalización]] &gt;=TODAY(), DATEDIF(Tabla1[[#This Row],[Fecha de nac]],TODAY(),"y"), ROUNDDOWN((Tabla1[[#This Row],[Fecha Finalización]] -Tabla1[[#This Row],[Fecha de nac]])/365,0)))</f>
        <v/>
      </c>
      <c r="O678" s="163"/>
      <c r="P678" s="34"/>
      <c r="Q678" s="67"/>
      <c r="R678" s="67"/>
      <c r="S678" s="67"/>
      <c r="T678" s="67"/>
      <c r="U678" s="234" t="str">
        <f>IF(F678="","",Tabla1[[#This Row],[Fecha Inicio grupo]]+3*7-7)</f>
        <v/>
      </c>
      <c r="V678" s="235" t="str">
        <f>IF(F678="","",EDATE(Tabla1[[#This Row],[Fecha Inicio grupo]],3))</f>
        <v/>
      </c>
      <c r="W678" s="29"/>
      <c r="X678" s="29"/>
      <c r="Y678" s="72"/>
      <c r="Z678" s="72"/>
      <c r="AA678" s="72"/>
      <c r="AB678" s="72"/>
      <c r="AC678" s="72"/>
      <c r="AD678" s="72"/>
      <c r="AE678" s="72"/>
      <c r="AF678" s="72"/>
      <c r="AG678" s="72"/>
      <c r="AH678" s="72"/>
      <c r="AI678" s="72"/>
      <c r="AJ678" s="72"/>
      <c r="AK678" s="72"/>
      <c r="AL678" s="72"/>
      <c r="AM678" s="72"/>
      <c r="AN678" s="72"/>
      <c r="AO678" s="139"/>
      <c r="AP678" s="236" t="str">
        <f>IF(F678="","",IFERROR(VLOOKUP(SUBSTITUTE(SUBSTITUTE(Tabla1[[#This Row],[Uso Sistemas]],"T","P"),"N","F"),Parámetros!$M$2:$N$17,2,0),"Completar hasta 3ra sem. para evaluar a Probacionista"))</f>
        <v/>
      </c>
      <c r="AQ678" s="39"/>
      <c r="AR678" s="39"/>
      <c r="AS678" s="39"/>
      <c r="AT678" s="28"/>
      <c r="AU678" s="55"/>
      <c r="AV678" s="55"/>
      <c r="AW678" s="55"/>
      <c r="AX678" s="238" t="str">
        <f>IF(V678="","",EOMONTH(EDATE(Tabla1[[#This Row],[Fecha Finalización]],2),0))</f>
        <v/>
      </c>
      <c r="AY678" s="39"/>
      <c r="AZ678" s="239" t="str">
        <f>IF(V678="","",EOMONTH(EDATE(Tabla1[[#This Row],[Fecha Finalización]],3),0))</f>
        <v/>
      </c>
      <c r="BA678" s="39"/>
      <c r="BB678" s="39"/>
      <c r="BC678" s="229"/>
      <c r="BD678" s="227" t="str">
        <f>IF(F678="","",Tabla1[[#This Row],[sem 01]]&amp;Tabla1[[#This Row],[sem 02]]&amp;Tabla1[[#This Row],[sem 03]])</f>
        <v/>
      </c>
      <c r="BE678" s="228" t="str">
        <f>IF(TRIM(F678)="","",$B$1&amp;"-"&amp;SUBSTITUTE(Tabla1[[#This Row],[Mes Inscrito]]," ","")&amp;"-"&amp;SUBSTITUTE(Tabla1[[#This Row],[Dia de clases Inscrito]]," ","")&amp;"-"&amp;SUBSTITUTE(Tabla1[[#This Row],[Horario Inscrito]]," ","")&amp;"-"&amp;Tabla1[[#This Row],[Fecha Inicio grupo]])</f>
        <v/>
      </c>
      <c r="BF678" s="241" t="str">
        <f>IF(F678="","",Tabla1[[#This Row],[Curso]])</f>
        <v/>
      </c>
      <c r="BG678" s="242" t="str">
        <f>+IF(TRIM(F678)="","",$B$1&amp;"-"&amp;TRIM(Tabla1[[#This Row],[Mes Inscrito]])&amp;"-"&amp;TRIM(Tabla1[[#This Row],[Dia de clases Inscrito]])&amp;"-"&amp;TRIM(Tabla1[[#This Row],[Horario Inscrito]])&amp;"-"&amp;TRIM(Tabla1[[#This Row],[Fecha Inicio grupo]])&amp;"-"&amp;TRIM(Tabla1[[#This Row],[Tipo Incrito]]))</f>
        <v/>
      </c>
      <c r="BH678" s="299" t="str">
        <f>IF(F678="","",OR(IFERROR(SEARCH("CG",Tabla1[[#This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8" s="300" t="str">
        <f>IF(F678&lt;&gt;"",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8" s="300" t="str">
        <f>IF(F678&lt;&gt;"",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8" s="300" t="str">
        <f>IF(Tabla1[[#This Row],[Fecha Inicio grupo]]="","",IFERROR(VLOOKUP(Tabla1[[#This Row],[Mes de Alta como miembro]],Parámetros!$AM$2:$AN$16,2,0),"01/01/1900"))</f>
        <v/>
      </c>
    </row>
    <row r="679" spans="1:63" ht="14.45">
      <c r="A679" s="68">
        <v>672</v>
      </c>
      <c r="B679" s="29"/>
      <c r="C679" s="34"/>
      <c r="D679" s="42"/>
      <c r="E679" s="64"/>
      <c r="F679" s="45"/>
      <c r="G679" s="45"/>
      <c r="H679" s="158"/>
      <c r="I679" s="42"/>
      <c r="J679" s="28"/>
      <c r="K679" s="69"/>
      <c r="L679" s="68"/>
      <c r="M679" s="46"/>
      <c r="N679" s="232" t="str">
        <f ca="1">IF(Tabla1[[#This Row],[Fecha de nac]]="","",IF(Tabla1[[#This Row],[Fecha Finalización]] &gt;=TODAY(), DATEDIF(Tabla1[[#This Row],[Fecha de nac]],TODAY(),"y"), ROUNDDOWN((Tabla1[[#This Row],[Fecha Finalización]] -Tabla1[[#This Row],[Fecha de nac]])/365,0)))</f>
        <v/>
      </c>
      <c r="O679" s="163"/>
      <c r="P679" s="34"/>
      <c r="Q679" s="67"/>
      <c r="R679" s="67"/>
      <c r="S679" s="67"/>
      <c r="T679" s="67"/>
      <c r="U679" s="234" t="str">
        <f>IF(F679="","",Tabla1[[#This Row],[Fecha Inicio grupo]]+3*7-7)</f>
        <v/>
      </c>
      <c r="V679" s="235" t="str">
        <f>IF(F679="","",EDATE(Tabla1[[#This Row],[Fecha Inicio grupo]],3))</f>
        <v/>
      </c>
      <c r="W679" s="29"/>
      <c r="X679" s="29"/>
      <c r="Y679" s="72"/>
      <c r="Z679" s="72"/>
      <c r="AA679" s="72"/>
      <c r="AB679" s="72"/>
      <c r="AC679" s="72"/>
      <c r="AD679" s="72"/>
      <c r="AE679" s="72"/>
      <c r="AF679" s="72"/>
      <c r="AG679" s="72"/>
      <c r="AH679" s="72"/>
      <c r="AI679" s="72"/>
      <c r="AJ679" s="72"/>
      <c r="AK679" s="72"/>
      <c r="AL679" s="72"/>
      <c r="AM679" s="72"/>
      <c r="AN679" s="72"/>
      <c r="AO679" s="139"/>
      <c r="AP679" s="236" t="str">
        <f>IF(F679="","",IFERROR(VLOOKUP(SUBSTITUTE(SUBSTITUTE(Tabla1[[#This Row],[Uso Sistemas]],"T","P"),"N","F"),Parámetros!$M$2:$N$17,2,0),"Completar hasta 3ra sem. para evaluar a Probacionista"))</f>
        <v/>
      </c>
      <c r="AQ679" s="39"/>
      <c r="AR679" s="39"/>
      <c r="AS679" s="39"/>
      <c r="AT679" s="28"/>
      <c r="AU679" s="55"/>
      <c r="AV679" s="55"/>
      <c r="AW679" s="55"/>
      <c r="AX679" s="238" t="str">
        <f>IF(V679="","",EOMONTH(EDATE(Tabla1[[#This Row],[Fecha Finalización]],2),0))</f>
        <v/>
      </c>
      <c r="AY679" s="39"/>
      <c r="AZ679" s="239" t="str">
        <f>IF(V679="","",EOMONTH(EDATE(Tabla1[[#This Row],[Fecha Finalización]],3),0))</f>
        <v/>
      </c>
      <c r="BA679" s="39"/>
      <c r="BB679" s="39"/>
      <c r="BC679" s="229"/>
      <c r="BD679" s="227" t="str">
        <f>IF(F679="","",Tabla1[[#This Row],[sem 01]]&amp;Tabla1[[#This Row],[sem 02]]&amp;Tabla1[[#This Row],[sem 03]])</f>
        <v/>
      </c>
      <c r="BE679" s="228" t="str">
        <f>IF(TRIM(F679)="","",$B$1&amp;"-"&amp;SUBSTITUTE(Tabla1[[#This Row],[Mes Inscrito]]," ","")&amp;"-"&amp;SUBSTITUTE(Tabla1[[#This Row],[Dia de clases Inscrito]]," ","")&amp;"-"&amp;SUBSTITUTE(Tabla1[[#This Row],[Horario Inscrito]]," ","")&amp;"-"&amp;Tabla1[[#This Row],[Fecha Inicio grupo]])</f>
        <v/>
      </c>
      <c r="BF679" s="241" t="str">
        <f>IF(F679="","",Tabla1[[#This Row],[Curso]])</f>
        <v/>
      </c>
      <c r="BG679" s="242" t="str">
        <f>+IF(TRIM(F679)="","",$B$1&amp;"-"&amp;TRIM(Tabla1[[#This Row],[Mes Inscrito]])&amp;"-"&amp;TRIM(Tabla1[[#This Row],[Dia de clases Inscrito]])&amp;"-"&amp;TRIM(Tabla1[[#This Row],[Horario Inscrito]])&amp;"-"&amp;TRIM(Tabla1[[#This Row],[Fecha Inicio grupo]])&amp;"-"&amp;TRIM(Tabla1[[#This Row],[Tipo Incrito]]))</f>
        <v/>
      </c>
      <c r="BH679" s="299" t="str">
        <f>IF(F679="","",OR(IFERROR(SEARCH("CG",Tabla1[[#This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9" s="300" t="str">
        <f>IF(F679&lt;&gt;"",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9" s="300" t="str">
        <f>IF(F679&lt;&gt;"",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9" s="300" t="str">
        <f>IF(Tabla1[[#This Row],[Fecha Inicio grupo]]="","",IFERROR(VLOOKUP(Tabla1[[#This Row],[Mes de Alta como miembro]],Parámetros!$AM$2:$AN$16,2,0),"01/01/1900"))</f>
        <v/>
      </c>
    </row>
    <row r="680" spans="1:63" ht="14.45">
      <c r="A680" s="68">
        <v>673</v>
      </c>
      <c r="B680" s="29"/>
      <c r="C680" s="34"/>
      <c r="D680" s="42"/>
      <c r="E680" s="64"/>
      <c r="F680" s="45"/>
      <c r="G680" s="45"/>
      <c r="H680" s="158"/>
      <c r="I680" s="42"/>
      <c r="J680" s="28"/>
      <c r="K680" s="69"/>
      <c r="L680" s="68"/>
      <c r="M680" s="46"/>
      <c r="N680" s="232" t="str">
        <f ca="1">IF(Tabla1[[#This Row],[Fecha de nac]]="","",IF(Tabla1[[#This Row],[Fecha Finalización]] &gt;=TODAY(), DATEDIF(Tabla1[[#This Row],[Fecha de nac]],TODAY(),"y"), ROUNDDOWN((Tabla1[[#This Row],[Fecha Finalización]] -Tabla1[[#This Row],[Fecha de nac]])/365,0)))</f>
        <v/>
      </c>
      <c r="O680" s="163"/>
      <c r="P680" s="34"/>
      <c r="Q680" s="67"/>
      <c r="R680" s="67"/>
      <c r="S680" s="67"/>
      <c r="T680" s="67"/>
      <c r="U680" s="234" t="str">
        <f>IF(F680="","",Tabla1[[#This Row],[Fecha Inicio grupo]]+3*7-7)</f>
        <v/>
      </c>
      <c r="V680" s="235" t="str">
        <f>IF(F680="","",EDATE(Tabla1[[#This Row],[Fecha Inicio grupo]],3))</f>
        <v/>
      </c>
      <c r="W680" s="29"/>
      <c r="X680" s="29"/>
      <c r="Y680" s="72"/>
      <c r="Z680" s="72"/>
      <c r="AA680" s="72"/>
      <c r="AB680" s="72"/>
      <c r="AC680" s="72"/>
      <c r="AD680" s="72"/>
      <c r="AE680" s="72"/>
      <c r="AF680" s="72"/>
      <c r="AG680" s="72"/>
      <c r="AH680" s="72"/>
      <c r="AI680" s="72"/>
      <c r="AJ680" s="72"/>
      <c r="AK680" s="72"/>
      <c r="AL680" s="72"/>
      <c r="AM680" s="72"/>
      <c r="AN680" s="72"/>
      <c r="AO680" s="139"/>
      <c r="AP680" s="236" t="str">
        <f>IF(F680="","",IFERROR(VLOOKUP(SUBSTITUTE(SUBSTITUTE(Tabla1[[#This Row],[Uso Sistemas]],"T","P"),"N","F"),Parámetros!$M$2:$N$17,2,0),"Completar hasta 3ra sem. para evaluar a Probacionista"))</f>
        <v/>
      </c>
      <c r="AQ680" s="39"/>
      <c r="AR680" s="39"/>
      <c r="AS680" s="39"/>
      <c r="AT680" s="28"/>
      <c r="AU680" s="55"/>
      <c r="AV680" s="55"/>
      <c r="AW680" s="55"/>
      <c r="AX680" s="238" t="str">
        <f>IF(V680="","",EOMONTH(EDATE(Tabla1[[#This Row],[Fecha Finalización]],2),0))</f>
        <v/>
      </c>
      <c r="AY680" s="39"/>
      <c r="AZ680" s="239" t="str">
        <f>IF(V680="","",EOMONTH(EDATE(Tabla1[[#This Row],[Fecha Finalización]],3),0))</f>
        <v/>
      </c>
      <c r="BA680" s="39"/>
      <c r="BB680" s="39"/>
      <c r="BC680" s="229"/>
      <c r="BD680" s="227" t="str">
        <f>IF(F680="","",Tabla1[[#This Row],[sem 01]]&amp;Tabla1[[#This Row],[sem 02]]&amp;Tabla1[[#This Row],[sem 03]])</f>
        <v/>
      </c>
      <c r="BE680" s="228" t="str">
        <f>IF(TRIM(F680)="","",$B$1&amp;"-"&amp;SUBSTITUTE(Tabla1[[#This Row],[Mes Inscrito]]," ","")&amp;"-"&amp;SUBSTITUTE(Tabla1[[#This Row],[Dia de clases Inscrito]]," ","")&amp;"-"&amp;SUBSTITUTE(Tabla1[[#This Row],[Horario Inscrito]]," ","")&amp;"-"&amp;Tabla1[[#This Row],[Fecha Inicio grupo]])</f>
        <v/>
      </c>
      <c r="BF680" s="241" t="str">
        <f>IF(F680="","",Tabla1[[#This Row],[Curso]])</f>
        <v/>
      </c>
      <c r="BG680" s="242" t="str">
        <f>+IF(TRIM(F680)="","",$B$1&amp;"-"&amp;TRIM(Tabla1[[#This Row],[Mes Inscrito]])&amp;"-"&amp;TRIM(Tabla1[[#This Row],[Dia de clases Inscrito]])&amp;"-"&amp;TRIM(Tabla1[[#This Row],[Horario Inscrito]])&amp;"-"&amp;TRIM(Tabla1[[#This Row],[Fecha Inicio grupo]])&amp;"-"&amp;TRIM(Tabla1[[#This Row],[Tipo Incrito]]))</f>
        <v/>
      </c>
      <c r="BH680" s="299" t="str">
        <f>IF(F680="","",OR(IFERROR(SEARCH("CG",Tabla1[[#This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0" s="300" t="str">
        <f>IF(F680&lt;&gt;"",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0" s="300" t="str">
        <f>IF(F680&lt;&gt;"",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0" s="300" t="str">
        <f>IF(Tabla1[[#This Row],[Fecha Inicio grupo]]="","",IFERROR(VLOOKUP(Tabla1[[#This Row],[Mes de Alta como miembro]],Parámetros!$AM$2:$AN$16,2,0),"01/01/1900"))</f>
        <v/>
      </c>
    </row>
    <row r="681" spans="1:63" ht="14.45">
      <c r="A681" s="68">
        <v>674</v>
      </c>
      <c r="B681" s="29"/>
      <c r="C681" s="34"/>
      <c r="D681" s="42"/>
      <c r="E681" s="64"/>
      <c r="F681" s="45"/>
      <c r="G681" s="45"/>
      <c r="H681" s="158"/>
      <c r="I681" s="42"/>
      <c r="J681" s="28"/>
      <c r="K681" s="69"/>
      <c r="L681" s="68"/>
      <c r="M681" s="46"/>
      <c r="N681" s="232" t="str">
        <f ca="1">IF(Tabla1[[#This Row],[Fecha de nac]]="","",IF(Tabla1[[#This Row],[Fecha Finalización]] &gt;=TODAY(), DATEDIF(Tabla1[[#This Row],[Fecha de nac]],TODAY(),"y"), ROUNDDOWN((Tabla1[[#This Row],[Fecha Finalización]] -Tabla1[[#This Row],[Fecha de nac]])/365,0)))</f>
        <v/>
      </c>
      <c r="O681" s="163"/>
      <c r="P681" s="34"/>
      <c r="Q681" s="67"/>
      <c r="R681" s="67"/>
      <c r="S681" s="67"/>
      <c r="T681" s="67"/>
      <c r="U681" s="234" t="str">
        <f>IF(F681="","",Tabla1[[#This Row],[Fecha Inicio grupo]]+3*7-7)</f>
        <v/>
      </c>
      <c r="V681" s="235" t="str">
        <f>IF(F681="","",EDATE(Tabla1[[#This Row],[Fecha Inicio grupo]],3))</f>
        <v/>
      </c>
      <c r="W681" s="29"/>
      <c r="X681" s="29"/>
      <c r="Y681" s="72"/>
      <c r="Z681" s="72"/>
      <c r="AA681" s="72"/>
      <c r="AB681" s="72"/>
      <c r="AC681" s="72"/>
      <c r="AD681" s="72"/>
      <c r="AE681" s="72"/>
      <c r="AF681" s="72"/>
      <c r="AG681" s="72"/>
      <c r="AH681" s="72"/>
      <c r="AI681" s="72"/>
      <c r="AJ681" s="72"/>
      <c r="AK681" s="72"/>
      <c r="AL681" s="72"/>
      <c r="AM681" s="72"/>
      <c r="AN681" s="72"/>
      <c r="AO681" s="139"/>
      <c r="AP681" s="236" t="str">
        <f>IF(F681="","",IFERROR(VLOOKUP(SUBSTITUTE(SUBSTITUTE(Tabla1[[#This Row],[Uso Sistemas]],"T","P"),"N","F"),Parámetros!$M$2:$N$17,2,0),"Completar hasta 3ra sem. para evaluar a Probacionista"))</f>
        <v/>
      </c>
      <c r="AQ681" s="39"/>
      <c r="AR681" s="39"/>
      <c r="AS681" s="39"/>
      <c r="AT681" s="28"/>
      <c r="AU681" s="55"/>
      <c r="AV681" s="55"/>
      <c r="AW681" s="55"/>
      <c r="AX681" s="238" t="str">
        <f>IF(V681="","",EOMONTH(EDATE(Tabla1[[#This Row],[Fecha Finalización]],2),0))</f>
        <v/>
      </c>
      <c r="AY681" s="39"/>
      <c r="AZ681" s="239" t="str">
        <f>IF(V681="","",EOMONTH(EDATE(Tabla1[[#This Row],[Fecha Finalización]],3),0))</f>
        <v/>
      </c>
      <c r="BA681" s="39"/>
      <c r="BB681" s="39"/>
      <c r="BC681" s="229"/>
      <c r="BD681" s="227" t="str">
        <f>IF(F681="","",Tabla1[[#This Row],[sem 01]]&amp;Tabla1[[#This Row],[sem 02]]&amp;Tabla1[[#This Row],[sem 03]])</f>
        <v/>
      </c>
      <c r="BE681" s="228" t="str">
        <f>IF(TRIM(F681)="","",$B$1&amp;"-"&amp;SUBSTITUTE(Tabla1[[#This Row],[Mes Inscrito]]," ","")&amp;"-"&amp;SUBSTITUTE(Tabla1[[#This Row],[Dia de clases Inscrito]]," ","")&amp;"-"&amp;SUBSTITUTE(Tabla1[[#This Row],[Horario Inscrito]]," ","")&amp;"-"&amp;Tabla1[[#This Row],[Fecha Inicio grupo]])</f>
        <v/>
      </c>
      <c r="BF681" s="241" t="str">
        <f>IF(F681="","",Tabla1[[#This Row],[Curso]])</f>
        <v/>
      </c>
      <c r="BG681" s="242" t="str">
        <f>+IF(TRIM(F681)="","",$B$1&amp;"-"&amp;TRIM(Tabla1[[#This Row],[Mes Inscrito]])&amp;"-"&amp;TRIM(Tabla1[[#This Row],[Dia de clases Inscrito]])&amp;"-"&amp;TRIM(Tabla1[[#This Row],[Horario Inscrito]])&amp;"-"&amp;TRIM(Tabla1[[#This Row],[Fecha Inicio grupo]])&amp;"-"&amp;TRIM(Tabla1[[#This Row],[Tipo Incrito]]))</f>
        <v/>
      </c>
      <c r="BH681" s="299" t="str">
        <f>IF(F681="","",OR(IFERROR(SEARCH("CG",Tabla1[[#This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1" s="300" t="str">
        <f>IF(F681&lt;&gt;"",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1" s="300" t="str">
        <f>IF(F681&lt;&gt;"",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1" s="300" t="str">
        <f>IF(Tabla1[[#This Row],[Fecha Inicio grupo]]="","",IFERROR(VLOOKUP(Tabla1[[#This Row],[Mes de Alta como miembro]],Parámetros!$AM$2:$AN$16,2,0),"01/01/1900"))</f>
        <v/>
      </c>
    </row>
    <row r="682" spans="1:63" ht="14.45">
      <c r="A682" s="68">
        <v>675</v>
      </c>
      <c r="B682" s="29"/>
      <c r="C682" s="34"/>
      <c r="D682" s="42"/>
      <c r="E682" s="64"/>
      <c r="F682" s="45"/>
      <c r="G682" s="45"/>
      <c r="H682" s="158"/>
      <c r="I682" s="42"/>
      <c r="J682" s="28"/>
      <c r="K682" s="69"/>
      <c r="L682" s="68"/>
      <c r="M682" s="46"/>
      <c r="N682" s="232" t="str">
        <f ca="1">IF(Tabla1[[#This Row],[Fecha de nac]]="","",IF(Tabla1[[#This Row],[Fecha Finalización]] &gt;=TODAY(), DATEDIF(Tabla1[[#This Row],[Fecha de nac]],TODAY(),"y"), ROUNDDOWN((Tabla1[[#This Row],[Fecha Finalización]] -Tabla1[[#This Row],[Fecha de nac]])/365,0)))</f>
        <v/>
      </c>
      <c r="O682" s="163"/>
      <c r="P682" s="34"/>
      <c r="Q682" s="67"/>
      <c r="R682" s="67"/>
      <c r="S682" s="67"/>
      <c r="T682" s="67"/>
      <c r="U682" s="234" t="str">
        <f>IF(F682="","",Tabla1[[#This Row],[Fecha Inicio grupo]]+3*7-7)</f>
        <v/>
      </c>
      <c r="V682" s="235" t="str">
        <f>IF(F682="","",EDATE(Tabla1[[#This Row],[Fecha Inicio grupo]],3))</f>
        <v/>
      </c>
      <c r="W682" s="29"/>
      <c r="X682" s="29"/>
      <c r="Y682" s="72"/>
      <c r="Z682" s="72"/>
      <c r="AA682" s="72"/>
      <c r="AB682" s="72"/>
      <c r="AC682" s="72"/>
      <c r="AD682" s="72"/>
      <c r="AE682" s="72"/>
      <c r="AF682" s="72"/>
      <c r="AG682" s="72"/>
      <c r="AH682" s="72"/>
      <c r="AI682" s="72"/>
      <c r="AJ682" s="72"/>
      <c r="AK682" s="72"/>
      <c r="AL682" s="72"/>
      <c r="AM682" s="72"/>
      <c r="AN682" s="72"/>
      <c r="AO682" s="139"/>
      <c r="AP682" s="236" t="str">
        <f>IF(F682="","",IFERROR(VLOOKUP(SUBSTITUTE(SUBSTITUTE(Tabla1[[#This Row],[Uso Sistemas]],"T","P"),"N","F"),Parámetros!$M$2:$N$17,2,0),"Completar hasta 3ra sem. para evaluar a Probacionista"))</f>
        <v/>
      </c>
      <c r="AQ682" s="39"/>
      <c r="AR682" s="39"/>
      <c r="AS682" s="39"/>
      <c r="AT682" s="28"/>
      <c r="AU682" s="55"/>
      <c r="AV682" s="55"/>
      <c r="AW682" s="55"/>
      <c r="AX682" s="238" t="str">
        <f>IF(V682="","",EOMONTH(EDATE(Tabla1[[#This Row],[Fecha Finalización]],2),0))</f>
        <v/>
      </c>
      <c r="AY682" s="39"/>
      <c r="AZ682" s="239" t="str">
        <f>IF(V682="","",EOMONTH(EDATE(Tabla1[[#This Row],[Fecha Finalización]],3),0))</f>
        <v/>
      </c>
      <c r="BA682" s="39"/>
      <c r="BB682" s="39"/>
      <c r="BC682" s="229"/>
      <c r="BD682" s="227" t="str">
        <f>IF(F682="","",Tabla1[[#This Row],[sem 01]]&amp;Tabla1[[#This Row],[sem 02]]&amp;Tabla1[[#This Row],[sem 03]])</f>
        <v/>
      </c>
      <c r="BE682" s="228" t="str">
        <f>IF(TRIM(F682)="","",$B$1&amp;"-"&amp;SUBSTITUTE(Tabla1[[#This Row],[Mes Inscrito]]," ","")&amp;"-"&amp;SUBSTITUTE(Tabla1[[#This Row],[Dia de clases Inscrito]]," ","")&amp;"-"&amp;SUBSTITUTE(Tabla1[[#This Row],[Horario Inscrito]]," ","")&amp;"-"&amp;Tabla1[[#This Row],[Fecha Inicio grupo]])</f>
        <v/>
      </c>
      <c r="BF682" s="241" t="str">
        <f>IF(F682="","",Tabla1[[#This Row],[Curso]])</f>
        <v/>
      </c>
      <c r="BG682" s="242" t="str">
        <f>+IF(TRIM(F682)="","",$B$1&amp;"-"&amp;TRIM(Tabla1[[#This Row],[Mes Inscrito]])&amp;"-"&amp;TRIM(Tabla1[[#This Row],[Dia de clases Inscrito]])&amp;"-"&amp;TRIM(Tabla1[[#This Row],[Horario Inscrito]])&amp;"-"&amp;TRIM(Tabla1[[#This Row],[Fecha Inicio grupo]])&amp;"-"&amp;TRIM(Tabla1[[#This Row],[Tipo Incrito]]))</f>
        <v/>
      </c>
      <c r="BH682" s="299" t="str">
        <f>IF(F682="","",OR(IFERROR(SEARCH("CG",Tabla1[[#This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2" s="300" t="str">
        <f>IF(F682&lt;&gt;"",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2" s="300" t="str">
        <f>IF(F682&lt;&gt;"",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2" s="300" t="str">
        <f>IF(Tabla1[[#This Row],[Fecha Inicio grupo]]="","",IFERROR(VLOOKUP(Tabla1[[#This Row],[Mes de Alta como miembro]],Parámetros!$AM$2:$AN$16,2,0),"01/01/1900"))</f>
        <v/>
      </c>
    </row>
    <row r="683" spans="1:63" ht="14.45">
      <c r="A683" s="68">
        <v>676</v>
      </c>
      <c r="B683" s="29"/>
      <c r="C683" s="34"/>
      <c r="D683" s="42"/>
      <c r="E683" s="64"/>
      <c r="F683" s="45"/>
      <c r="G683" s="45"/>
      <c r="H683" s="158"/>
      <c r="I683" s="42"/>
      <c r="J683" s="28"/>
      <c r="K683" s="69"/>
      <c r="L683" s="68"/>
      <c r="M683" s="46"/>
      <c r="N683" s="232" t="str">
        <f ca="1">IF(Tabla1[[#This Row],[Fecha de nac]]="","",IF(Tabla1[[#This Row],[Fecha Finalización]] &gt;=TODAY(), DATEDIF(Tabla1[[#This Row],[Fecha de nac]],TODAY(),"y"), ROUNDDOWN((Tabla1[[#This Row],[Fecha Finalización]] -Tabla1[[#This Row],[Fecha de nac]])/365,0)))</f>
        <v/>
      </c>
      <c r="O683" s="163"/>
      <c r="P683" s="34"/>
      <c r="Q683" s="67"/>
      <c r="R683" s="67"/>
      <c r="S683" s="67"/>
      <c r="T683" s="67"/>
      <c r="U683" s="234" t="str">
        <f>IF(F683="","",Tabla1[[#This Row],[Fecha Inicio grupo]]+3*7-7)</f>
        <v/>
      </c>
      <c r="V683" s="235" t="str">
        <f>IF(F683="","",EDATE(Tabla1[[#This Row],[Fecha Inicio grupo]],3))</f>
        <v/>
      </c>
      <c r="W683" s="29"/>
      <c r="X683" s="29"/>
      <c r="Y683" s="72"/>
      <c r="Z683" s="72"/>
      <c r="AA683" s="72"/>
      <c r="AB683" s="72"/>
      <c r="AC683" s="72"/>
      <c r="AD683" s="72"/>
      <c r="AE683" s="72"/>
      <c r="AF683" s="72"/>
      <c r="AG683" s="72"/>
      <c r="AH683" s="72"/>
      <c r="AI683" s="72"/>
      <c r="AJ683" s="72"/>
      <c r="AK683" s="72"/>
      <c r="AL683" s="72"/>
      <c r="AM683" s="72"/>
      <c r="AN683" s="72"/>
      <c r="AO683" s="139"/>
      <c r="AP683" s="236" t="str">
        <f>IF(F683="","",IFERROR(VLOOKUP(SUBSTITUTE(SUBSTITUTE(Tabla1[[#This Row],[Uso Sistemas]],"T","P"),"N","F"),Parámetros!$M$2:$N$17,2,0),"Completar hasta 3ra sem. para evaluar a Probacionista"))</f>
        <v/>
      </c>
      <c r="AQ683" s="39"/>
      <c r="AR683" s="39"/>
      <c r="AS683" s="39"/>
      <c r="AT683" s="28"/>
      <c r="AU683" s="55"/>
      <c r="AV683" s="55"/>
      <c r="AW683" s="55"/>
      <c r="AX683" s="238" t="str">
        <f>IF(V683="","",EOMONTH(EDATE(Tabla1[[#This Row],[Fecha Finalización]],2),0))</f>
        <v/>
      </c>
      <c r="AY683" s="39"/>
      <c r="AZ683" s="239" t="str">
        <f>IF(V683="","",EOMONTH(EDATE(Tabla1[[#This Row],[Fecha Finalización]],3),0))</f>
        <v/>
      </c>
      <c r="BA683" s="39"/>
      <c r="BB683" s="39"/>
      <c r="BC683" s="229"/>
      <c r="BD683" s="227" t="str">
        <f>IF(F683="","",Tabla1[[#This Row],[sem 01]]&amp;Tabla1[[#This Row],[sem 02]]&amp;Tabla1[[#This Row],[sem 03]])</f>
        <v/>
      </c>
      <c r="BE683" s="228" t="str">
        <f>IF(TRIM(F683)="","",$B$1&amp;"-"&amp;SUBSTITUTE(Tabla1[[#This Row],[Mes Inscrito]]," ","")&amp;"-"&amp;SUBSTITUTE(Tabla1[[#This Row],[Dia de clases Inscrito]]," ","")&amp;"-"&amp;SUBSTITUTE(Tabla1[[#This Row],[Horario Inscrito]]," ","")&amp;"-"&amp;Tabla1[[#This Row],[Fecha Inicio grupo]])</f>
        <v/>
      </c>
      <c r="BF683" s="241" t="str">
        <f>IF(F683="","",Tabla1[[#This Row],[Curso]])</f>
        <v/>
      </c>
      <c r="BG683" s="242" t="str">
        <f>+IF(TRIM(F683)="","",$B$1&amp;"-"&amp;TRIM(Tabla1[[#This Row],[Mes Inscrito]])&amp;"-"&amp;TRIM(Tabla1[[#This Row],[Dia de clases Inscrito]])&amp;"-"&amp;TRIM(Tabla1[[#This Row],[Horario Inscrito]])&amp;"-"&amp;TRIM(Tabla1[[#This Row],[Fecha Inicio grupo]])&amp;"-"&amp;TRIM(Tabla1[[#This Row],[Tipo Incrito]]))</f>
        <v/>
      </c>
      <c r="BH683" s="299" t="str">
        <f>IF(F683="","",OR(IFERROR(SEARCH("CG",Tabla1[[#This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3" s="300" t="str">
        <f>IF(F683&lt;&gt;"",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3" s="300" t="str">
        <f>IF(F683&lt;&gt;"",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3" s="300" t="str">
        <f>IF(Tabla1[[#This Row],[Fecha Inicio grupo]]="","",IFERROR(VLOOKUP(Tabla1[[#This Row],[Mes de Alta como miembro]],Parámetros!$AM$2:$AN$16,2,0),"01/01/1900"))</f>
        <v/>
      </c>
    </row>
    <row r="684" spans="1:63" ht="14.45">
      <c r="A684" s="68">
        <v>677</v>
      </c>
      <c r="B684" s="29"/>
      <c r="C684" s="34"/>
      <c r="D684" s="42"/>
      <c r="E684" s="64"/>
      <c r="F684" s="45"/>
      <c r="G684" s="45"/>
      <c r="H684" s="158"/>
      <c r="I684" s="42"/>
      <c r="J684" s="28"/>
      <c r="K684" s="69"/>
      <c r="L684" s="68"/>
      <c r="M684" s="46"/>
      <c r="N684" s="232" t="str">
        <f ca="1">IF(Tabla1[[#This Row],[Fecha de nac]]="","",IF(Tabla1[[#This Row],[Fecha Finalización]] &gt;=TODAY(), DATEDIF(Tabla1[[#This Row],[Fecha de nac]],TODAY(),"y"), ROUNDDOWN((Tabla1[[#This Row],[Fecha Finalización]] -Tabla1[[#This Row],[Fecha de nac]])/365,0)))</f>
        <v/>
      </c>
      <c r="O684" s="163"/>
      <c r="P684" s="34"/>
      <c r="Q684" s="67"/>
      <c r="R684" s="67"/>
      <c r="S684" s="67"/>
      <c r="T684" s="67"/>
      <c r="U684" s="234" t="str">
        <f>IF(F684="","",Tabla1[[#This Row],[Fecha Inicio grupo]]+3*7-7)</f>
        <v/>
      </c>
      <c r="V684" s="235" t="str">
        <f>IF(F684="","",EDATE(Tabla1[[#This Row],[Fecha Inicio grupo]],3))</f>
        <v/>
      </c>
      <c r="W684" s="29"/>
      <c r="X684" s="29"/>
      <c r="Y684" s="72"/>
      <c r="Z684" s="72"/>
      <c r="AA684" s="72"/>
      <c r="AB684" s="72"/>
      <c r="AC684" s="72"/>
      <c r="AD684" s="72"/>
      <c r="AE684" s="72"/>
      <c r="AF684" s="72"/>
      <c r="AG684" s="72"/>
      <c r="AH684" s="72"/>
      <c r="AI684" s="72"/>
      <c r="AJ684" s="72"/>
      <c r="AK684" s="72"/>
      <c r="AL684" s="72"/>
      <c r="AM684" s="72"/>
      <c r="AN684" s="72"/>
      <c r="AO684" s="139"/>
      <c r="AP684" s="236" t="str">
        <f>IF(F684="","",IFERROR(VLOOKUP(SUBSTITUTE(SUBSTITUTE(Tabla1[[#This Row],[Uso Sistemas]],"T","P"),"N","F"),Parámetros!$M$2:$N$17,2,0),"Completar hasta 3ra sem. para evaluar a Probacionista"))</f>
        <v/>
      </c>
      <c r="AQ684" s="39"/>
      <c r="AR684" s="39"/>
      <c r="AS684" s="39"/>
      <c r="AT684" s="28"/>
      <c r="AU684" s="55"/>
      <c r="AV684" s="55"/>
      <c r="AW684" s="55"/>
      <c r="AX684" s="238" t="str">
        <f>IF(V684="","",EOMONTH(EDATE(Tabla1[[#This Row],[Fecha Finalización]],2),0))</f>
        <v/>
      </c>
      <c r="AY684" s="39"/>
      <c r="AZ684" s="239" t="str">
        <f>IF(V684="","",EOMONTH(EDATE(Tabla1[[#This Row],[Fecha Finalización]],3),0))</f>
        <v/>
      </c>
      <c r="BA684" s="39"/>
      <c r="BB684" s="39"/>
      <c r="BC684" s="229"/>
      <c r="BD684" s="227" t="str">
        <f>IF(F684="","",Tabla1[[#This Row],[sem 01]]&amp;Tabla1[[#This Row],[sem 02]]&amp;Tabla1[[#This Row],[sem 03]])</f>
        <v/>
      </c>
      <c r="BE684" s="228" t="str">
        <f>IF(TRIM(F684)="","",$B$1&amp;"-"&amp;SUBSTITUTE(Tabla1[[#This Row],[Mes Inscrito]]," ","")&amp;"-"&amp;SUBSTITUTE(Tabla1[[#This Row],[Dia de clases Inscrito]]," ","")&amp;"-"&amp;SUBSTITUTE(Tabla1[[#This Row],[Horario Inscrito]]," ","")&amp;"-"&amp;Tabla1[[#This Row],[Fecha Inicio grupo]])</f>
        <v/>
      </c>
      <c r="BF684" s="241" t="str">
        <f>IF(F684="","",Tabla1[[#This Row],[Curso]])</f>
        <v/>
      </c>
      <c r="BG684" s="242" t="str">
        <f>+IF(TRIM(F684)="","",$B$1&amp;"-"&amp;TRIM(Tabla1[[#This Row],[Mes Inscrito]])&amp;"-"&amp;TRIM(Tabla1[[#This Row],[Dia de clases Inscrito]])&amp;"-"&amp;TRIM(Tabla1[[#This Row],[Horario Inscrito]])&amp;"-"&amp;TRIM(Tabla1[[#This Row],[Fecha Inicio grupo]])&amp;"-"&amp;TRIM(Tabla1[[#This Row],[Tipo Incrito]]))</f>
        <v/>
      </c>
      <c r="BH684" s="299" t="str">
        <f>IF(F684="","",OR(IFERROR(SEARCH("CG",Tabla1[[#This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4" s="300" t="str">
        <f>IF(F684&lt;&gt;"",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4" s="300" t="str">
        <f>IF(F684&lt;&gt;"",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4" s="300" t="str">
        <f>IF(Tabla1[[#This Row],[Fecha Inicio grupo]]="","",IFERROR(VLOOKUP(Tabla1[[#This Row],[Mes de Alta como miembro]],Parámetros!$AM$2:$AN$16,2,0),"01/01/1900"))</f>
        <v/>
      </c>
    </row>
    <row r="685" spans="1:63" ht="14.45">
      <c r="A685" s="68">
        <v>678</v>
      </c>
      <c r="B685" s="29"/>
      <c r="C685" s="34"/>
      <c r="D685" s="42"/>
      <c r="E685" s="64"/>
      <c r="F685" s="45"/>
      <c r="G685" s="45"/>
      <c r="H685" s="158"/>
      <c r="I685" s="42"/>
      <c r="J685" s="28"/>
      <c r="K685" s="69"/>
      <c r="L685" s="68"/>
      <c r="M685" s="46"/>
      <c r="N685" s="232" t="str">
        <f ca="1">IF(Tabla1[[#This Row],[Fecha de nac]]="","",IF(Tabla1[[#This Row],[Fecha Finalización]] &gt;=TODAY(), DATEDIF(Tabla1[[#This Row],[Fecha de nac]],TODAY(),"y"), ROUNDDOWN((Tabla1[[#This Row],[Fecha Finalización]] -Tabla1[[#This Row],[Fecha de nac]])/365,0)))</f>
        <v/>
      </c>
      <c r="O685" s="163"/>
      <c r="P685" s="34"/>
      <c r="Q685" s="67"/>
      <c r="R685" s="67"/>
      <c r="S685" s="67"/>
      <c r="T685" s="67"/>
      <c r="U685" s="234" t="str">
        <f>IF(F685="","",Tabla1[[#This Row],[Fecha Inicio grupo]]+3*7-7)</f>
        <v/>
      </c>
      <c r="V685" s="235" t="str">
        <f>IF(F685="","",EDATE(Tabla1[[#This Row],[Fecha Inicio grupo]],3))</f>
        <v/>
      </c>
      <c r="W685" s="29"/>
      <c r="X685" s="29"/>
      <c r="Y685" s="72"/>
      <c r="Z685" s="72"/>
      <c r="AA685" s="72"/>
      <c r="AB685" s="72"/>
      <c r="AC685" s="72"/>
      <c r="AD685" s="72"/>
      <c r="AE685" s="72"/>
      <c r="AF685" s="72"/>
      <c r="AG685" s="72"/>
      <c r="AH685" s="72"/>
      <c r="AI685" s="72"/>
      <c r="AJ685" s="72"/>
      <c r="AK685" s="72"/>
      <c r="AL685" s="72"/>
      <c r="AM685" s="72"/>
      <c r="AN685" s="72"/>
      <c r="AO685" s="139"/>
      <c r="AP685" s="236" t="str">
        <f>IF(F685="","",IFERROR(VLOOKUP(SUBSTITUTE(SUBSTITUTE(Tabla1[[#This Row],[Uso Sistemas]],"T","P"),"N","F"),Parámetros!$M$2:$N$17,2,0),"Completar hasta 3ra sem. para evaluar a Probacionista"))</f>
        <v/>
      </c>
      <c r="AQ685" s="39"/>
      <c r="AR685" s="39"/>
      <c r="AS685" s="39"/>
      <c r="AT685" s="28"/>
      <c r="AU685" s="55"/>
      <c r="AV685" s="55"/>
      <c r="AW685" s="55"/>
      <c r="AX685" s="238" t="str">
        <f>IF(V685="","",EOMONTH(EDATE(Tabla1[[#This Row],[Fecha Finalización]],2),0))</f>
        <v/>
      </c>
      <c r="AY685" s="39"/>
      <c r="AZ685" s="239" t="str">
        <f>IF(V685="","",EOMONTH(EDATE(Tabla1[[#This Row],[Fecha Finalización]],3),0))</f>
        <v/>
      </c>
      <c r="BA685" s="39"/>
      <c r="BB685" s="39"/>
      <c r="BC685" s="229"/>
      <c r="BD685" s="227" t="str">
        <f>IF(F685="","",Tabla1[[#This Row],[sem 01]]&amp;Tabla1[[#This Row],[sem 02]]&amp;Tabla1[[#This Row],[sem 03]])</f>
        <v/>
      </c>
      <c r="BE685" s="228" t="str">
        <f>IF(TRIM(F685)="","",$B$1&amp;"-"&amp;SUBSTITUTE(Tabla1[[#This Row],[Mes Inscrito]]," ","")&amp;"-"&amp;SUBSTITUTE(Tabla1[[#This Row],[Dia de clases Inscrito]]," ","")&amp;"-"&amp;SUBSTITUTE(Tabla1[[#This Row],[Horario Inscrito]]," ","")&amp;"-"&amp;Tabla1[[#This Row],[Fecha Inicio grupo]])</f>
        <v/>
      </c>
      <c r="BF685" s="241" t="str">
        <f>IF(F685="","",Tabla1[[#This Row],[Curso]])</f>
        <v/>
      </c>
      <c r="BG685" s="242" t="str">
        <f>+IF(TRIM(F685)="","",$B$1&amp;"-"&amp;TRIM(Tabla1[[#This Row],[Mes Inscrito]])&amp;"-"&amp;TRIM(Tabla1[[#This Row],[Dia de clases Inscrito]])&amp;"-"&amp;TRIM(Tabla1[[#This Row],[Horario Inscrito]])&amp;"-"&amp;TRIM(Tabla1[[#This Row],[Fecha Inicio grupo]])&amp;"-"&amp;TRIM(Tabla1[[#This Row],[Tipo Incrito]]))</f>
        <v/>
      </c>
      <c r="BH685" s="299" t="str">
        <f>IF(F685="","",OR(IFERROR(SEARCH("CG",Tabla1[[#This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5" s="300" t="str">
        <f>IF(F685&lt;&gt;"",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5" s="300" t="str">
        <f>IF(F685&lt;&gt;"",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5" s="300" t="str">
        <f>IF(Tabla1[[#This Row],[Fecha Inicio grupo]]="","",IFERROR(VLOOKUP(Tabla1[[#This Row],[Mes de Alta como miembro]],Parámetros!$AM$2:$AN$16,2,0),"01/01/1900"))</f>
        <v/>
      </c>
    </row>
    <row r="686" spans="1:63" ht="14.45">
      <c r="A686" s="68">
        <v>679</v>
      </c>
      <c r="B686" s="29"/>
      <c r="C686" s="34"/>
      <c r="D686" s="42"/>
      <c r="E686" s="64"/>
      <c r="F686" s="45"/>
      <c r="G686" s="45"/>
      <c r="H686" s="158"/>
      <c r="I686" s="42"/>
      <c r="J686" s="28"/>
      <c r="K686" s="69"/>
      <c r="L686" s="68"/>
      <c r="M686" s="46"/>
      <c r="N686" s="232" t="str">
        <f ca="1">IF(Tabla1[[#This Row],[Fecha de nac]]="","",IF(Tabla1[[#This Row],[Fecha Finalización]] &gt;=TODAY(), DATEDIF(Tabla1[[#This Row],[Fecha de nac]],TODAY(),"y"), ROUNDDOWN((Tabla1[[#This Row],[Fecha Finalización]] -Tabla1[[#This Row],[Fecha de nac]])/365,0)))</f>
        <v/>
      </c>
      <c r="O686" s="163"/>
      <c r="P686" s="34"/>
      <c r="Q686" s="67"/>
      <c r="R686" s="67"/>
      <c r="S686" s="67"/>
      <c r="T686" s="67"/>
      <c r="U686" s="234" t="str">
        <f>IF(F686="","",Tabla1[[#This Row],[Fecha Inicio grupo]]+3*7-7)</f>
        <v/>
      </c>
      <c r="V686" s="235" t="str">
        <f>IF(F686="","",EDATE(Tabla1[[#This Row],[Fecha Inicio grupo]],3))</f>
        <v/>
      </c>
      <c r="W686" s="29"/>
      <c r="X686" s="29"/>
      <c r="Y686" s="72"/>
      <c r="Z686" s="72"/>
      <c r="AA686" s="72"/>
      <c r="AB686" s="72"/>
      <c r="AC686" s="72"/>
      <c r="AD686" s="72"/>
      <c r="AE686" s="72"/>
      <c r="AF686" s="72"/>
      <c r="AG686" s="72"/>
      <c r="AH686" s="72"/>
      <c r="AI686" s="72"/>
      <c r="AJ686" s="72"/>
      <c r="AK686" s="72"/>
      <c r="AL686" s="72"/>
      <c r="AM686" s="72"/>
      <c r="AN686" s="72"/>
      <c r="AO686" s="139"/>
      <c r="AP686" s="236" t="str">
        <f>IF(F686="","",IFERROR(VLOOKUP(SUBSTITUTE(SUBSTITUTE(Tabla1[[#This Row],[Uso Sistemas]],"T","P"),"N","F"),Parámetros!$M$2:$N$17,2,0),"Completar hasta 3ra sem. para evaluar a Probacionista"))</f>
        <v/>
      </c>
      <c r="AQ686" s="39"/>
      <c r="AR686" s="39"/>
      <c r="AS686" s="39"/>
      <c r="AT686" s="28"/>
      <c r="AU686" s="55"/>
      <c r="AV686" s="55"/>
      <c r="AW686" s="55"/>
      <c r="AX686" s="238" t="str">
        <f>IF(V686="","",EOMONTH(EDATE(Tabla1[[#This Row],[Fecha Finalización]],2),0))</f>
        <v/>
      </c>
      <c r="AY686" s="39"/>
      <c r="AZ686" s="239" t="str">
        <f>IF(V686="","",EOMONTH(EDATE(Tabla1[[#This Row],[Fecha Finalización]],3),0))</f>
        <v/>
      </c>
      <c r="BA686" s="39"/>
      <c r="BB686" s="39"/>
      <c r="BC686" s="229"/>
      <c r="BD686" s="227" t="str">
        <f>IF(F686="","",Tabla1[[#This Row],[sem 01]]&amp;Tabla1[[#This Row],[sem 02]]&amp;Tabla1[[#This Row],[sem 03]])</f>
        <v/>
      </c>
      <c r="BE686" s="228" t="str">
        <f>IF(TRIM(F686)="","",$B$1&amp;"-"&amp;SUBSTITUTE(Tabla1[[#This Row],[Mes Inscrito]]," ","")&amp;"-"&amp;SUBSTITUTE(Tabla1[[#This Row],[Dia de clases Inscrito]]," ","")&amp;"-"&amp;SUBSTITUTE(Tabla1[[#This Row],[Horario Inscrito]]," ","")&amp;"-"&amp;Tabla1[[#This Row],[Fecha Inicio grupo]])</f>
        <v/>
      </c>
      <c r="BF686" s="241" t="str">
        <f>IF(F686="","",Tabla1[[#This Row],[Curso]])</f>
        <v/>
      </c>
      <c r="BG686" s="242" t="str">
        <f>+IF(TRIM(F686)="","",$B$1&amp;"-"&amp;TRIM(Tabla1[[#This Row],[Mes Inscrito]])&amp;"-"&amp;TRIM(Tabla1[[#This Row],[Dia de clases Inscrito]])&amp;"-"&amp;TRIM(Tabla1[[#This Row],[Horario Inscrito]])&amp;"-"&amp;TRIM(Tabla1[[#This Row],[Fecha Inicio grupo]])&amp;"-"&amp;TRIM(Tabla1[[#This Row],[Tipo Incrito]]))</f>
        <v/>
      </c>
      <c r="BH686" s="299" t="str">
        <f>IF(F686="","",OR(IFERROR(SEARCH("CG",Tabla1[[#This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6" s="300" t="str">
        <f>IF(F686&lt;&gt;"",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6" s="300" t="str">
        <f>IF(F686&lt;&gt;"",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6" s="300" t="str">
        <f>IF(Tabla1[[#This Row],[Fecha Inicio grupo]]="","",IFERROR(VLOOKUP(Tabla1[[#This Row],[Mes de Alta como miembro]],Parámetros!$AM$2:$AN$16,2,0),"01/01/1900"))</f>
        <v/>
      </c>
    </row>
    <row r="687" spans="1:63" ht="14.45">
      <c r="A687" s="68">
        <v>680</v>
      </c>
      <c r="B687" s="29"/>
      <c r="C687" s="34"/>
      <c r="D687" s="42"/>
      <c r="E687" s="64"/>
      <c r="F687" s="45"/>
      <c r="G687" s="45"/>
      <c r="H687" s="158"/>
      <c r="I687" s="42"/>
      <c r="J687" s="28"/>
      <c r="K687" s="69"/>
      <c r="L687" s="68"/>
      <c r="M687" s="46"/>
      <c r="N687" s="232" t="str">
        <f ca="1">IF(Tabla1[[#This Row],[Fecha de nac]]="","",IF(Tabla1[[#This Row],[Fecha Finalización]] &gt;=TODAY(), DATEDIF(Tabla1[[#This Row],[Fecha de nac]],TODAY(),"y"), ROUNDDOWN((Tabla1[[#This Row],[Fecha Finalización]] -Tabla1[[#This Row],[Fecha de nac]])/365,0)))</f>
        <v/>
      </c>
      <c r="O687" s="163"/>
      <c r="P687" s="34"/>
      <c r="Q687" s="67"/>
      <c r="R687" s="67"/>
      <c r="S687" s="67"/>
      <c r="T687" s="67"/>
      <c r="U687" s="234" t="str">
        <f>IF(F687="","",Tabla1[[#This Row],[Fecha Inicio grupo]]+3*7-7)</f>
        <v/>
      </c>
      <c r="V687" s="235" t="str">
        <f>IF(F687="","",EDATE(Tabla1[[#This Row],[Fecha Inicio grupo]],3))</f>
        <v/>
      </c>
      <c r="W687" s="29"/>
      <c r="X687" s="29"/>
      <c r="Y687" s="72"/>
      <c r="Z687" s="72"/>
      <c r="AA687" s="72"/>
      <c r="AB687" s="72"/>
      <c r="AC687" s="72"/>
      <c r="AD687" s="72"/>
      <c r="AE687" s="72"/>
      <c r="AF687" s="72"/>
      <c r="AG687" s="72"/>
      <c r="AH687" s="72"/>
      <c r="AI687" s="72"/>
      <c r="AJ687" s="72"/>
      <c r="AK687" s="72"/>
      <c r="AL687" s="72"/>
      <c r="AM687" s="72"/>
      <c r="AN687" s="72"/>
      <c r="AO687" s="139"/>
      <c r="AP687" s="236" t="str">
        <f>IF(F687="","",IFERROR(VLOOKUP(SUBSTITUTE(SUBSTITUTE(Tabla1[[#This Row],[Uso Sistemas]],"T","P"),"N","F"),Parámetros!$M$2:$N$17,2,0),"Completar hasta 3ra sem. para evaluar a Probacionista"))</f>
        <v/>
      </c>
      <c r="AQ687" s="39"/>
      <c r="AR687" s="39"/>
      <c r="AS687" s="39"/>
      <c r="AT687" s="28"/>
      <c r="AU687" s="55"/>
      <c r="AV687" s="55"/>
      <c r="AW687" s="55"/>
      <c r="AX687" s="238" t="str">
        <f>IF(V687="","",EOMONTH(EDATE(Tabla1[[#This Row],[Fecha Finalización]],2),0))</f>
        <v/>
      </c>
      <c r="AY687" s="39"/>
      <c r="AZ687" s="239" t="str">
        <f>IF(V687="","",EOMONTH(EDATE(Tabla1[[#This Row],[Fecha Finalización]],3),0))</f>
        <v/>
      </c>
      <c r="BA687" s="39"/>
      <c r="BB687" s="39"/>
      <c r="BC687" s="229"/>
      <c r="BD687" s="227" t="str">
        <f>IF(F687="","",Tabla1[[#This Row],[sem 01]]&amp;Tabla1[[#This Row],[sem 02]]&amp;Tabla1[[#This Row],[sem 03]])</f>
        <v/>
      </c>
      <c r="BE687" s="228" t="str">
        <f>IF(TRIM(F687)="","",$B$1&amp;"-"&amp;SUBSTITUTE(Tabla1[[#This Row],[Mes Inscrito]]," ","")&amp;"-"&amp;SUBSTITUTE(Tabla1[[#This Row],[Dia de clases Inscrito]]," ","")&amp;"-"&amp;SUBSTITUTE(Tabla1[[#This Row],[Horario Inscrito]]," ","")&amp;"-"&amp;Tabla1[[#This Row],[Fecha Inicio grupo]])</f>
        <v/>
      </c>
      <c r="BF687" s="241" t="str">
        <f>IF(F687="","",Tabla1[[#This Row],[Curso]])</f>
        <v/>
      </c>
      <c r="BG687" s="242" t="str">
        <f>+IF(TRIM(F687)="","",$B$1&amp;"-"&amp;TRIM(Tabla1[[#This Row],[Mes Inscrito]])&amp;"-"&amp;TRIM(Tabla1[[#This Row],[Dia de clases Inscrito]])&amp;"-"&amp;TRIM(Tabla1[[#This Row],[Horario Inscrito]])&amp;"-"&amp;TRIM(Tabla1[[#This Row],[Fecha Inicio grupo]])&amp;"-"&amp;TRIM(Tabla1[[#This Row],[Tipo Incrito]]))</f>
        <v/>
      </c>
      <c r="BH687" s="299" t="str">
        <f>IF(F687="","",OR(IFERROR(SEARCH("CG",Tabla1[[#This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7" s="300" t="str">
        <f>IF(F687&lt;&gt;"",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7" s="300" t="str">
        <f>IF(F687&lt;&gt;"",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7" s="300" t="str">
        <f>IF(Tabla1[[#This Row],[Fecha Inicio grupo]]="","",IFERROR(VLOOKUP(Tabla1[[#This Row],[Mes de Alta como miembro]],Parámetros!$AM$2:$AN$16,2,0),"01/01/1900"))</f>
        <v/>
      </c>
    </row>
    <row r="688" spans="1:63" ht="14.45">
      <c r="A688" s="68">
        <v>681</v>
      </c>
      <c r="B688" s="29"/>
      <c r="C688" s="34"/>
      <c r="D688" s="42"/>
      <c r="E688" s="64"/>
      <c r="F688" s="45"/>
      <c r="G688" s="45"/>
      <c r="H688" s="158"/>
      <c r="I688" s="42"/>
      <c r="J688" s="28"/>
      <c r="K688" s="69"/>
      <c r="L688" s="68"/>
      <c r="M688" s="46"/>
      <c r="N688" s="232" t="str">
        <f ca="1">IF(Tabla1[[#This Row],[Fecha de nac]]="","",IF(Tabla1[[#This Row],[Fecha Finalización]] &gt;=TODAY(), DATEDIF(Tabla1[[#This Row],[Fecha de nac]],TODAY(),"y"), ROUNDDOWN((Tabla1[[#This Row],[Fecha Finalización]] -Tabla1[[#This Row],[Fecha de nac]])/365,0)))</f>
        <v/>
      </c>
      <c r="O688" s="163"/>
      <c r="P688" s="34"/>
      <c r="Q688" s="67"/>
      <c r="R688" s="67"/>
      <c r="S688" s="67"/>
      <c r="T688" s="67"/>
      <c r="U688" s="234" t="str">
        <f>IF(F688="","",Tabla1[[#This Row],[Fecha Inicio grupo]]+3*7-7)</f>
        <v/>
      </c>
      <c r="V688" s="235" t="str">
        <f>IF(F688="","",EDATE(Tabla1[[#This Row],[Fecha Inicio grupo]],3))</f>
        <v/>
      </c>
      <c r="W688" s="29"/>
      <c r="X688" s="29"/>
      <c r="Y688" s="72"/>
      <c r="Z688" s="72"/>
      <c r="AA688" s="72"/>
      <c r="AB688" s="72"/>
      <c r="AC688" s="72"/>
      <c r="AD688" s="72"/>
      <c r="AE688" s="72"/>
      <c r="AF688" s="72"/>
      <c r="AG688" s="72"/>
      <c r="AH688" s="72"/>
      <c r="AI688" s="72"/>
      <c r="AJ688" s="72"/>
      <c r="AK688" s="72"/>
      <c r="AL688" s="72"/>
      <c r="AM688" s="72"/>
      <c r="AN688" s="72"/>
      <c r="AO688" s="139"/>
      <c r="AP688" s="236" t="str">
        <f>IF(F688="","",IFERROR(VLOOKUP(SUBSTITUTE(SUBSTITUTE(Tabla1[[#This Row],[Uso Sistemas]],"T","P"),"N","F"),Parámetros!$M$2:$N$17,2,0),"Completar hasta 3ra sem. para evaluar a Probacionista"))</f>
        <v/>
      </c>
      <c r="AQ688" s="39"/>
      <c r="AR688" s="39"/>
      <c r="AS688" s="39"/>
      <c r="AT688" s="28"/>
      <c r="AU688" s="55"/>
      <c r="AV688" s="55"/>
      <c r="AW688" s="55"/>
      <c r="AX688" s="238" t="str">
        <f>IF(V688="","",EOMONTH(EDATE(Tabla1[[#This Row],[Fecha Finalización]],2),0))</f>
        <v/>
      </c>
      <c r="AY688" s="39"/>
      <c r="AZ688" s="239" t="str">
        <f>IF(V688="","",EOMONTH(EDATE(Tabla1[[#This Row],[Fecha Finalización]],3),0))</f>
        <v/>
      </c>
      <c r="BA688" s="39"/>
      <c r="BB688" s="39"/>
      <c r="BC688" s="229"/>
      <c r="BD688" s="227" t="str">
        <f>IF(F688="","",Tabla1[[#This Row],[sem 01]]&amp;Tabla1[[#This Row],[sem 02]]&amp;Tabla1[[#This Row],[sem 03]])</f>
        <v/>
      </c>
      <c r="BE688" s="228" t="str">
        <f>IF(TRIM(F688)="","",$B$1&amp;"-"&amp;SUBSTITUTE(Tabla1[[#This Row],[Mes Inscrito]]," ","")&amp;"-"&amp;SUBSTITUTE(Tabla1[[#This Row],[Dia de clases Inscrito]]," ","")&amp;"-"&amp;SUBSTITUTE(Tabla1[[#This Row],[Horario Inscrito]]," ","")&amp;"-"&amp;Tabla1[[#This Row],[Fecha Inicio grupo]])</f>
        <v/>
      </c>
      <c r="BF688" s="241" t="str">
        <f>IF(F688="","",Tabla1[[#This Row],[Curso]])</f>
        <v/>
      </c>
      <c r="BG688" s="242" t="str">
        <f>+IF(TRIM(F688)="","",$B$1&amp;"-"&amp;TRIM(Tabla1[[#This Row],[Mes Inscrito]])&amp;"-"&amp;TRIM(Tabla1[[#This Row],[Dia de clases Inscrito]])&amp;"-"&amp;TRIM(Tabla1[[#This Row],[Horario Inscrito]])&amp;"-"&amp;TRIM(Tabla1[[#This Row],[Fecha Inicio grupo]])&amp;"-"&amp;TRIM(Tabla1[[#This Row],[Tipo Incrito]]))</f>
        <v/>
      </c>
      <c r="BH688" s="299" t="str">
        <f>IF(F688="","",OR(IFERROR(SEARCH("CG",Tabla1[[#This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8" s="300" t="str">
        <f>IF(F688&lt;&gt;"",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8" s="300" t="str">
        <f>IF(F688&lt;&gt;"",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8" s="300" t="str">
        <f>IF(Tabla1[[#This Row],[Fecha Inicio grupo]]="","",IFERROR(VLOOKUP(Tabla1[[#This Row],[Mes de Alta como miembro]],Parámetros!$AM$2:$AN$16,2,0),"01/01/1900"))</f>
        <v/>
      </c>
    </row>
    <row r="689" spans="1:63" ht="14.45">
      <c r="A689" s="68">
        <v>682</v>
      </c>
      <c r="B689" s="29"/>
      <c r="C689" s="34"/>
      <c r="D689" s="42"/>
      <c r="E689" s="64"/>
      <c r="F689" s="45"/>
      <c r="G689" s="45"/>
      <c r="H689" s="158"/>
      <c r="I689" s="42"/>
      <c r="J689" s="28"/>
      <c r="K689" s="69"/>
      <c r="L689" s="68"/>
      <c r="M689" s="46"/>
      <c r="N689" s="232" t="str">
        <f ca="1">IF(Tabla1[[#This Row],[Fecha de nac]]="","",IF(Tabla1[[#This Row],[Fecha Finalización]] &gt;=TODAY(), DATEDIF(Tabla1[[#This Row],[Fecha de nac]],TODAY(),"y"), ROUNDDOWN((Tabla1[[#This Row],[Fecha Finalización]] -Tabla1[[#This Row],[Fecha de nac]])/365,0)))</f>
        <v/>
      </c>
      <c r="O689" s="163"/>
      <c r="P689" s="34"/>
      <c r="Q689" s="67"/>
      <c r="R689" s="67"/>
      <c r="S689" s="67"/>
      <c r="T689" s="67"/>
      <c r="U689" s="234" t="str">
        <f>IF(F689="","",Tabla1[[#This Row],[Fecha Inicio grupo]]+3*7-7)</f>
        <v/>
      </c>
      <c r="V689" s="235" t="str">
        <f>IF(F689="","",EDATE(Tabla1[[#This Row],[Fecha Inicio grupo]],3))</f>
        <v/>
      </c>
      <c r="W689" s="29"/>
      <c r="X689" s="29"/>
      <c r="Y689" s="72"/>
      <c r="Z689" s="72"/>
      <c r="AA689" s="72"/>
      <c r="AB689" s="72"/>
      <c r="AC689" s="72"/>
      <c r="AD689" s="72"/>
      <c r="AE689" s="72"/>
      <c r="AF689" s="72"/>
      <c r="AG689" s="72"/>
      <c r="AH689" s="72"/>
      <c r="AI689" s="72"/>
      <c r="AJ689" s="72"/>
      <c r="AK689" s="72"/>
      <c r="AL689" s="72"/>
      <c r="AM689" s="72"/>
      <c r="AN689" s="72"/>
      <c r="AO689" s="139"/>
      <c r="AP689" s="236" t="str">
        <f>IF(F689="","",IFERROR(VLOOKUP(SUBSTITUTE(SUBSTITUTE(Tabla1[[#This Row],[Uso Sistemas]],"T","P"),"N","F"),Parámetros!$M$2:$N$17,2,0),"Completar hasta 3ra sem. para evaluar a Probacionista"))</f>
        <v/>
      </c>
      <c r="AQ689" s="39"/>
      <c r="AR689" s="39"/>
      <c r="AS689" s="39"/>
      <c r="AT689" s="28"/>
      <c r="AU689" s="55"/>
      <c r="AV689" s="55"/>
      <c r="AW689" s="55"/>
      <c r="AX689" s="238" t="str">
        <f>IF(V689="","",EOMONTH(EDATE(Tabla1[[#This Row],[Fecha Finalización]],2),0))</f>
        <v/>
      </c>
      <c r="AY689" s="39"/>
      <c r="AZ689" s="239" t="str">
        <f>IF(V689="","",EOMONTH(EDATE(Tabla1[[#This Row],[Fecha Finalización]],3),0))</f>
        <v/>
      </c>
      <c r="BA689" s="39"/>
      <c r="BB689" s="39"/>
      <c r="BC689" s="229"/>
      <c r="BD689" s="227" t="str">
        <f>IF(F689="","",Tabla1[[#This Row],[sem 01]]&amp;Tabla1[[#This Row],[sem 02]]&amp;Tabla1[[#This Row],[sem 03]])</f>
        <v/>
      </c>
      <c r="BE689" s="228" t="str">
        <f>IF(TRIM(F689)="","",$B$1&amp;"-"&amp;SUBSTITUTE(Tabla1[[#This Row],[Mes Inscrito]]," ","")&amp;"-"&amp;SUBSTITUTE(Tabla1[[#This Row],[Dia de clases Inscrito]]," ","")&amp;"-"&amp;SUBSTITUTE(Tabla1[[#This Row],[Horario Inscrito]]," ","")&amp;"-"&amp;Tabla1[[#This Row],[Fecha Inicio grupo]])</f>
        <v/>
      </c>
      <c r="BF689" s="241" t="str">
        <f>IF(F689="","",Tabla1[[#This Row],[Curso]])</f>
        <v/>
      </c>
      <c r="BG689" s="242" t="str">
        <f>+IF(TRIM(F689)="","",$B$1&amp;"-"&amp;TRIM(Tabla1[[#This Row],[Mes Inscrito]])&amp;"-"&amp;TRIM(Tabla1[[#This Row],[Dia de clases Inscrito]])&amp;"-"&amp;TRIM(Tabla1[[#This Row],[Horario Inscrito]])&amp;"-"&amp;TRIM(Tabla1[[#This Row],[Fecha Inicio grupo]])&amp;"-"&amp;TRIM(Tabla1[[#This Row],[Tipo Incrito]]))</f>
        <v/>
      </c>
      <c r="BH689" s="299" t="str">
        <f>IF(F689="","",OR(IFERROR(SEARCH("CG",Tabla1[[#This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9" s="300" t="str">
        <f>IF(F689&lt;&gt;"",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9" s="300" t="str">
        <f>IF(F689&lt;&gt;"",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9" s="300" t="str">
        <f>IF(Tabla1[[#This Row],[Fecha Inicio grupo]]="","",IFERROR(VLOOKUP(Tabla1[[#This Row],[Mes de Alta como miembro]],Parámetros!$AM$2:$AN$16,2,0),"01/01/1900"))</f>
        <v/>
      </c>
    </row>
    <row r="690" spans="1:63" ht="14.45">
      <c r="A690" s="68">
        <v>683</v>
      </c>
      <c r="B690" s="29"/>
      <c r="C690" s="34"/>
      <c r="D690" s="42"/>
      <c r="E690" s="64"/>
      <c r="F690" s="45"/>
      <c r="G690" s="45"/>
      <c r="H690" s="158"/>
      <c r="I690" s="42"/>
      <c r="J690" s="28"/>
      <c r="K690" s="69"/>
      <c r="L690" s="68"/>
      <c r="M690" s="46"/>
      <c r="N690" s="232" t="str">
        <f ca="1">IF(Tabla1[[#This Row],[Fecha de nac]]="","",IF(Tabla1[[#This Row],[Fecha Finalización]] &gt;=TODAY(), DATEDIF(Tabla1[[#This Row],[Fecha de nac]],TODAY(),"y"), ROUNDDOWN((Tabla1[[#This Row],[Fecha Finalización]] -Tabla1[[#This Row],[Fecha de nac]])/365,0)))</f>
        <v/>
      </c>
      <c r="O690" s="163"/>
      <c r="P690" s="34"/>
      <c r="Q690" s="67"/>
      <c r="R690" s="67"/>
      <c r="S690" s="67"/>
      <c r="T690" s="67"/>
      <c r="U690" s="234" t="str">
        <f>IF(F690="","",Tabla1[[#This Row],[Fecha Inicio grupo]]+3*7-7)</f>
        <v/>
      </c>
      <c r="V690" s="235" t="str">
        <f>IF(F690="","",EDATE(Tabla1[[#This Row],[Fecha Inicio grupo]],3))</f>
        <v/>
      </c>
      <c r="W690" s="29"/>
      <c r="X690" s="29"/>
      <c r="Y690" s="72"/>
      <c r="Z690" s="72"/>
      <c r="AA690" s="72"/>
      <c r="AB690" s="72"/>
      <c r="AC690" s="72"/>
      <c r="AD690" s="72"/>
      <c r="AE690" s="72"/>
      <c r="AF690" s="72"/>
      <c r="AG690" s="72"/>
      <c r="AH690" s="72"/>
      <c r="AI690" s="72"/>
      <c r="AJ690" s="72"/>
      <c r="AK690" s="72"/>
      <c r="AL690" s="72"/>
      <c r="AM690" s="72"/>
      <c r="AN690" s="72"/>
      <c r="AO690" s="139"/>
      <c r="AP690" s="236" t="str">
        <f>IF(F690="","",IFERROR(VLOOKUP(SUBSTITUTE(SUBSTITUTE(Tabla1[[#This Row],[Uso Sistemas]],"T","P"),"N","F"),Parámetros!$M$2:$N$17,2,0),"Completar hasta 3ra sem. para evaluar a Probacionista"))</f>
        <v/>
      </c>
      <c r="AQ690" s="39"/>
      <c r="AR690" s="39"/>
      <c r="AS690" s="39"/>
      <c r="AT690" s="28"/>
      <c r="AU690" s="55"/>
      <c r="AV690" s="55"/>
      <c r="AW690" s="55"/>
      <c r="AX690" s="238" t="str">
        <f>IF(V690="","",EOMONTH(EDATE(Tabla1[[#This Row],[Fecha Finalización]],2),0))</f>
        <v/>
      </c>
      <c r="AY690" s="39"/>
      <c r="AZ690" s="239" t="str">
        <f>IF(V690="","",EOMONTH(EDATE(Tabla1[[#This Row],[Fecha Finalización]],3),0))</f>
        <v/>
      </c>
      <c r="BA690" s="39"/>
      <c r="BB690" s="39"/>
      <c r="BC690" s="229"/>
      <c r="BD690" s="227" t="str">
        <f>IF(F690="","",Tabla1[[#This Row],[sem 01]]&amp;Tabla1[[#This Row],[sem 02]]&amp;Tabla1[[#This Row],[sem 03]])</f>
        <v/>
      </c>
      <c r="BE690" s="228" t="str">
        <f>IF(TRIM(F690)="","",$B$1&amp;"-"&amp;SUBSTITUTE(Tabla1[[#This Row],[Mes Inscrito]]," ","")&amp;"-"&amp;SUBSTITUTE(Tabla1[[#This Row],[Dia de clases Inscrito]]," ","")&amp;"-"&amp;SUBSTITUTE(Tabla1[[#This Row],[Horario Inscrito]]," ","")&amp;"-"&amp;Tabla1[[#This Row],[Fecha Inicio grupo]])</f>
        <v/>
      </c>
      <c r="BF690" s="241" t="str">
        <f>IF(F690="","",Tabla1[[#This Row],[Curso]])</f>
        <v/>
      </c>
      <c r="BG690" s="242" t="str">
        <f>+IF(TRIM(F690)="","",$B$1&amp;"-"&amp;TRIM(Tabla1[[#This Row],[Mes Inscrito]])&amp;"-"&amp;TRIM(Tabla1[[#This Row],[Dia de clases Inscrito]])&amp;"-"&amp;TRIM(Tabla1[[#This Row],[Horario Inscrito]])&amp;"-"&amp;TRIM(Tabla1[[#This Row],[Fecha Inicio grupo]])&amp;"-"&amp;TRIM(Tabla1[[#This Row],[Tipo Incrito]]))</f>
        <v/>
      </c>
      <c r="BH690" s="299" t="str">
        <f>IF(F690="","",OR(IFERROR(SEARCH("CG",Tabla1[[#This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0" s="300" t="str">
        <f>IF(F690&lt;&gt;"",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0" s="300" t="str">
        <f>IF(F690&lt;&gt;"",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0" s="300" t="str">
        <f>IF(Tabla1[[#This Row],[Fecha Inicio grupo]]="","",IFERROR(VLOOKUP(Tabla1[[#This Row],[Mes de Alta como miembro]],Parámetros!$AM$2:$AN$16,2,0),"01/01/1900"))</f>
        <v/>
      </c>
    </row>
    <row r="691" spans="1:63" ht="14.45">
      <c r="A691" s="68">
        <v>684</v>
      </c>
      <c r="B691" s="29"/>
      <c r="C691" s="34"/>
      <c r="D691" s="42"/>
      <c r="E691" s="64"/>
      <c r="F691" s="45"/>
      <c r="G691" s="45"/>
      <c r="H691" s="158"/>
      <c r="I691" s="42"/>
      <c r="J691" s="28"/>
      <c r="K691" s="69"/>
      <c r="L691" s="68"/>
      <c r="M691" s="46"/>
      <c r="N691" s="232" t="str">
        <f ca="1">IF(Tabla1[[#This Row],[Fecha de nac]]="","",IF(Tabla1[[#This Row],[Fecha Finalización]] &gt;=TODAY(), DATEDIF(Tabla1[[#This Row],[Fecha de nac]],TODAY(),"y"), ROUNDDOWN((Tabla1[[#This Row],[Fecha Finalización]] -Tabla1[[#This Row],[Fecha de nac]])/365,0)))</f>
        <v/>
      </c>
      <c r="O691" s="163"/>
      <c r="P691" s="34"/>
      <c r="Q691" s="67"/>
      <c r="R691" s="67"/>
      <c r="S691" s="67"/>
      <c r="T691" s="67"/>
      <c r="U691" s="234" t="str">
        <f>IF(F691="","",Tabla1[[#This Row],[Fecha Inicio grupo]]+3*7-7)</f>
        <v/>
      </c>
      <c r="V691" s="235" t="str">
        <f>IF(F691="","",EDATE(Tabla1[[#This Row],[Fecha Inicio grupo]],3))</f>
        <v/>
      </c>
      <c r="W691" s="29"/>
      <c r="X691" s="29"/>
      <c r="Y691" s="72"/>
      <c r="Z691" s="72"/>
      <c r="AA691" s="72"/>
      <c r="AB691" s="72"/>
      <c r="AC691" s="72"/>
      <c r="AD691" s="72"/>
      <c r="AE691" s="72"/>
      <c r="AF691" s="72"/>
      <c r="AG691" s="72"/>
      <c r="AH691" s="72"/>
      <c r="AI691" s="72"/>
      <c r="AJ691" s="72"/>
      <c r="AK691" s="72"/>
      <c r="AL691" s="72"/>
      <c r="AM691" s="72"/>
      <c r="AN691" s="72"/>
      <c r="AO691" s="139"/>
      <c r="AP691" s="236" t="str">
        <f>IF(F691="","",IFERROR(VLOOKUP(SUBSTITUTE(SUBSTITUTE(Tabla1[[#This Row],[Uso Sistemas]],"T","P"),"N","F"),Parámetros!$M$2:$N$17,2,0),"Completar hasta 3ra sem. para evaluar a Probacionista"))</f>
        <v/>
      </c>
      <c r="AQ691" s="39"/>
      <c r="AR691" s="39"/>
      <c r="AS691" s="39"/>
      <c r="AT691" s="28"/>
      <c r="AU691" s="55"/>
      <c r="AV691" s="55"/>
      <c r="AW691" s="55"/>
      <c r="AX691" s="238" t="str">
        <f>IF(V691="","",EOMONTH(EDATE(Tabla1[[#This Row],[Fecha Finalización]],2),0))</f>
        <v/>
      </c>
      <c r="AY691" s="39"/>
      <c r="AZ691" s="239" t="str">
        <f>IF(V691="","",EOMONTH(EDATE(Tabla1[[#This Row],[Fecha Finalización]],3),0))</f>
        <v/>
      </c>
      <c r="BA691" s="39"/>
      <c r="BB691" s="39"/>
      <c r="BC691" s="229"/>
      <c r="BD691" s="227" t="str">
        <f>IF(F691="","",Tabla1[[#This Row],[sem 01]]&amp;Tabla1[[#This Row],[sem 02]]&amp;Tabla1[[#This Row],[sem 03]])</f>
        <v/>
      </c>
      <c r="BE691" s="228" t="str">
        <f>IF(TRIM(F691)="","",$B$1&amp;"-"&amp;SUBSTITUTE(Tabla1[[#This Row],[Mes Inscrito]]," ","")&amp;"-"&amp;SUBSTITUTE(Tabla1[[#This Row],[Dia de clases Inscrito]]," ","")&amp;"-"&amp;SUBSTITUTE(Tabla1[[#This Row],[Horario Inscrito]]," ","")&amp;"-"&amp;Tabla1[[#This Row],[Fecha Inicio grupo]])</f>
        <v/>
      </c>
      <c r="BF691" s="241" t="str">
        <f>IF(F691="","",Tabla1[[#This Row],[Curso]])</f>
        <v/>
      </c>
      <c r="BG691" s="242" t="str">
        <f>+IF(TRIM(F691)="","",$B$1&amp;"-"&amp;TRIM(Tabla1[[#This Row],[Mes Inscrito]])&amp;"-"&amp;TRIM(Tabla1[[#This Row],[Dia de clases Inscrito]])&amp;"-"&amp;TRIM(Tabla1[[#This Row],[Horario Inscrito]])&amp;"-"&amp;TRIM(Tabla1[[#This Row],[Fecha Inicio grupo]])&amp;"-"&amp;TRIM(Tabla1[[#This Row],[Tipo Incrito]]))</f>
        <v/>
      </c>
      <c r="BH691" s="299" t="str">
        <f>IF(F691="","",OR(IFERROR(SEARCH("CG",Tabla1[[#This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1" s="300" t="str">
        <f>IF(F691&lt;&gt;"",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1" s="300" t="str">
        <f>IF(F691&lt;&gt;"",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1" s="300" t="str">
        <f>IF(Tabla1[[#This Row],[Fecha Inicio grupo]]="","",IFERROR(VLOOKUP(Tabla1[[#This Row],[Mes de Alta como miembro]],Parámetros!$AM$2:$AN$16,2,0),"01/01/1900"))</f>
        <v/>
      </c>
    </row>
    <row r="692" spans="1:63" ht="14.45">
      <c r="A692" s="68">
        <v>685</v>
      </c>
      <c r="B692" s="29"/>
      <c r="C692" s="34"/>
      <c r="D692" s="42"/>
      <c r="E692" s="64"/>
      <c r="F692" s="45"/>
      <c r="G692" s="45"/>
      <c r="H692" s="158"/>
      <c r="I692" s="42"/>
      <c r="J692" s="28"/>
      <c r="K692" s="69"/>
      <c r="L692" s="68"/>
      <c r="M692" s="46"/>
      <c r="N692" s="232" t="str">
        <f ca="1">IF(Tabla1[[#This Row],[Fecha de nac]]="","",IF(Tabla1[[#This Row],[Fecha Finalización]] &gt;=TODAY(), DATEDIF(Tabla1[[#This Row],[Fecha de nac]],TODAY(),"y"), ROUNDDOWN((Tabla1[[#This Row],[Fecha Finalización]] -Tabla1[[#This Row],[Fecha de nac]])/365,0)))</f>
        <v/>
      </c>
      <c r="O692" s="163"/>
      <c r="P692" s="34"/>
      <c r="Q692" s="67"/>
      <c r="R692" s="67"/>
      <c r="S692" s="67"/>
      <c r="T692" s="67"/>
      <c r="U692" s="234" t="str">
        <f>IF(F692="","",Tabla1[[#This Row],[Fecha Inicio grupo]]+3*7-7)</f>
        <v/>
      </c>
      <c r="V692" s="235" t="str">
        <f>IF(F692="","",EDATE(Tabla1[[#This Row],[Fecha Inicio grupo]],3))</f>
        <v/>
      </c>
      <c r="W692" s="29"/>
      <c r="X692" s="29"/>
      <c r="Y692" s="72"/>
      <c r="Z692" s="72"/>
      <c r="AA692" s="72"/>
      <c r="AB692" s="72"/>
      <c r="AC692" s="72"/>
      <c r="AD692" s="72"/>
      <c r="AE692" s="72"/>
      <c r="AF692" s="72"/>
      <c r="AG692" s="72"/>
      <c r="AH692" s="72"/>
      <c r="AI692" s="72"/>
      <c r="AJ692" s="72"/>
      <c r="AK692" s="72"/>
      <c r="AL692" s="72"/>
      <c r="AM692" s="72"/>
      <c r="AN692" s="72"/>
      <c r="AO692" s="139"/>
      <c r="AP692" s="236" t="str">
        <f>IF(F692="","",IFERROR(VLOOKUP(SUBSTITUTE(SUBSTITUTE(Tabla1[[#This Row],[Uso Sistemas]],"T","P"),"N","F"),Parámetros!$M$2:$N$17,2,0),"Completar hasta 3ra sem. para evaluar a Probacionista"))</f>
        <v/>
      </c>
      <c r="AQ692" s="39"/>
      <c r="AR692" s="39"/>
      <c r="AS692" s="39"/>
      <c r="AT692" s="28"/>
      <c r="AU692" s="55"/>
      <c r="AV692" s="55"/>
      <c r="AW692" s="55"/>
      <c r="AX692" s="238" t="str">
        <f>IF(V692="","",EOMONTH(EDATE(Tabla1[[#This Row],[Fecha Finalización]],2),0))</f>
        <v/>
      </c>
      <c r="AY692" s="39"/>
      <c r="AZ692" s="239" t="str">
        <f>IF(V692="","",EOMONTH(EDATE(Tabla1[[#This Row],[Fecha Finalización]],3),0))</f>
        <v/>
      </c>
      <c r="BA692" s="39"/>
      <c r="BB692" s="39"/>
      <c r="BC692" s="229"/>
      <c r="BD692" s="227" t="str">
        <f>IF(F692="","",Tabla1[[#This Row],[sem 01]]&amp;Tabla1[[#This Row],[sem 02]]&amp;Tabla1[[#This Row],[sem 03]])</f>
        <v/>
      </c>
      <c r="BE692" s="228" t="str">
        <f>IF(TRIM(F692)="","",$B$1&amp;"-"&amp;SUBSTITUTE(Tabla1[[#This Row],[Mes Inscrito]]," ","")&amp;"-"&amp;SUBSTITUTE(Tabla1[[#This Row],[Dia de clases Inscrito]]," ","")&amp;"-"&amp;SUBSTITUTE(Tabla1[[#This Row],[Horario Inscrito]]," ","")&amp;"-"&amp;Tabla1[[#This Row],[Fecha Inicio grupo]])</f>
        <v/>
      </c>
      <c r="BF692" s="241" t="str">
        <f>IF(F692="","",Tabla1[[#This Row],[Curso]])</f>
        <v/>
      </c>
      <c r="BG692" s="242" t="str">
        <f>+IF(TRIM(F692)="","",$B$1&amp;"-"&amp;TRIM(Tabla1[[#This Row],[Mes Inscrito]])&amp;"-"&amp;TRIM(Tabla1[[#This Row],[Dia de clases Inscrito]])&amp;"-"&amp;TRIM(Tabla1[[#This Row],[Horario Inscrito]])&amp;"-"&amp;TRIM(Tabla1[[#This Row],[Fecha Inicio grupo]])&amp;"-"&amp;TRIM(Tabla1[[#This Row],[Tipo Incrito]]))</f>
        <v/>
      </c>
      <c r="BH692" s="299" t="str">
        <f>IF(F692="","",OR(IFERROR(SEARCH("CG",Tabla1[[#This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2" s="300" t="str">
        <f>IF(F692&lt;&gt;"",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2" s="300" t="str">
        <f>IF(F692&lt;&gt;"",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2" s="300" t="str">
        <f>IF(Tabla1[[#This Row],[Fecha Inicio grupo]]="","",IFERROR(VLOOKUP(Tabla1[[#This Row],[Mes de Alta como miembro]],Parámetros!$AM$2:$AN$16,2,0),"01/01/1900"))</f>
        <v/>
      </c>
    </row>
    <row r="693" spans="1:63" ht="14.45">
      <c r="A693" s="68">
        <v>686</v>
      </c>
      <c r="B693" s="29"/>
      <c r="C693" s="34"/>
      <c r="D693" s="42"/>
      <c r="E693" s="64"/>
      <c r="F693" s="45"/>
      <c r="G693" s="45"/>
      <c r="H693" s="158"/>
      <c r="I693" s="42"/>
      <c r="J693" s="28"/>
      <c r="K693" s="69"/>
      <c r="L693" s="68"/>
      <c r="M693" s="46"/>
      <c r="N693" s="232" t="str">
        <f ca="1">IF(Tabla1[[#This Row],[Fecha de nac]]="","",IF(Tabla1[[#This Row],[Fecha Finalización]] &gt;=TODAY(), DATEDIF(Tabla1[[#This Row],[Fecha de nac]],TODAY(),"y"), ROUNDDOWN((Tabla1[[#This Row],[Fecha Finalización]] -Tabla1[[#This Row],[Fecha de nac]])/365,0)))</f>
        <v/>
      </c>
      <c r="O693" s="163"/>
      <c r="P693" s="34"/>
      <c r="Q693" s="67"/>
      <c r="R693" s="67"/>
      <c r="S693" s="67"/>
      <c r="T693" s="67"/>
      <c r="U693" s="234" t="str">
        <f>IF(F693="","",Tabla1[[#This Row],[Fecha Inicio grupo]]+3*7-7)</f>
        <v/>
      </c>
      <c r="V693" s="235" t="str">
        <f>IF(F693="","",EDATE(Tabla1[[#This Row],[Fecha Inicio grupo]],3))</f>
        <v/>
      </c>
      <c r="W693" s="29"/>
      <c r="X693" s="29"/>
      <c r="Y693" s="72"/>
      <c r="Z693" s="72"/>
      <c r="AA693" s="72"/>
      <c r="AB693" s="72"/>
      <c r="AC693" s="72"/>
      <c r="AD693" s="72"/>
      <c r="AE693" s="72"/>
      <c r="AF693" s="72"/>
      <c r="AG693" s="72"/>
      <c r="AH693" s="72"/>
      <c r="AI693" s="72"/>
      <c r="AJ693" s="72"/>
      <c r="AK693" s="72"/>
      <c r="AL693" s="72"/>
      <c r="AM693" s="72"/>
      <c r="AN693" s="72"/>
      <c r="AO693" s="139"/>
      <c r="AP693" s="236" t="str">
        <f>IF(F693="","",IFERROR(VLOOKUP(SUBSTITUTE(SUBSTITUTE(Tabla1[[#This Row],[Uso Sistemas]],"T","P"),"N","F"),Parámetros!$M$2:$N$17,2,0),"Completar hasta 3ra sem. para evaluar a Probacionista"))</f>
        <v/>
      </c>
      <c r="AQ693" s="39"/>
      <c r="AR693" s="39"/>
      <c r="AS693" s="39"/>
      <c r="AT693" s="28"/>
      <c r="AU693" s="55"/>
      <c r="AV693" s="55"/>
      <c r="AW693" s="55"/>
      <c r="AX693" s="238" t="str">
        <f>IF(V693="","",EOMONTH(EDATE(Tabla1[[#This Row],[Fecha Finalización]],2),0))</f>
        <v/>
      </c>
      <c r="AY693" s="39"/>
      <c r="AZ693" s="239" t="str">
        <f>IF(V693="","",EOMONTH(EDATE(Tabla1[[#This Row],[Fecha Finalización]],3),0))</f>
        <v/>
      </c>
      <c r="BA693" s="39"/>
      <c r="BB693" s="39"/>
      <c r="BC693" s="229"/>
      <c r="BD693" s="227" t="str">
        <f>IF(F693="","",Tabla1[[#This Row],[sem 01]]&amp;Tabla1[[#This Row],[sem 02]]&amp;Tabla1[[#This Row],[sem 03]])</f>
        <v/>
      </c>
      <c r="BE693" s="228" t="str">
        <f>IF(TRIM(F693)="","",$B$1&amp;"-"&amp;SUBSTITUTE(Tabla1[[#This Row],[Mes Inscrito]]," ","")&amp;"-"&amp;SUBSTITUTE(Tabla1[[#This Row],[Dia de clases Inscrito]]," ","")&amp;"-"&amp;SUBSTITUTE(Tabla1[[#This Row],[Horario Inscrito]]," ","")&amp;"-"&amp;Tabla1[[#This Row],[Fecha Inicio grupo]])</f>
        <v/>
      </c>
      <c r="BF693" s="241" t="str">
        <f>IF(F693="","",Tabla1[[#This Row],[Curso]])</f>
        <v/>
      </c>
      <c r="BG693" s="242" t="str">
        <f>+IF(TRIM(F693)="","",$B$1&amp;"-"&amp;TRIM(Tabla1[[#This Row],[Mes Inscrito]])&amp;"-"&amp;TRIM(Tabla1[[#This Row],[Dia de clases Inscrito]])&amp;"-"&amp;TRIM(Tabla1[[#This Row],[Horario Inscrito]])&amp;"-"&amp;TRIM(Tabla1[[#This Row],[Fecha Inicio grupo]])&amp;"-"&amp;TRIM(Tabla1[[#This Row],[Tipo Incrito]]))</f>
        <v/>
      </c>
      <c r="BH693" s="299" t="str">
        <f>IF(F693="","",OR(IFERROR(SEARCH("CG",Tabla1[[#This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3" s="300" t="str">
        <f>IF(F693&lt;&gt;"",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3" s="300" t="str">
        <f>IF(F693&lt;&gt;"",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3" s="300" t="str">
        <f>IF(Tabla1[[#This Row],[Fecha Inicio grupo]]="","",IFERROR(VLOOKUP(Tabla1[[#This Row],[Mes de Alta como miembro]],Parámetros!$AM$2:$AN$16,2,0),"01/01/1900"))</f>
        <v/>
      </c>
    </row>
    <row r="694" spans="1:63" ht="14.45">
      <c r="A694" s="68">
        <v>687</v>
      </c>
      <c r="B694" s="29"/>
      <c r="C694" s="34"/>
      <c r="D694" s="42"/>
      <c r="E694" s="64"/>
      <c r="F694" s="45"/>
      <c r="G694" s="45"/>
      <c r="H694" s="158"/>
      <c r="I694" s="42"/>
      <c r="J694" s="28"/>
      <c r="K694" s="69"/>
      <c r="L694" s="68"/>
      <c r="M694" s="46"/>
      <c r="N694" s="232" t="str">
        <f ca="1">IF(Tabla1[[#This Row],[Fecha de nac]]="","",IF(Tabla1[[#This Row],[Fecha Finalización]] &gt;=TODAY(), DATEDIF(Tabla1[[#This Row],[Fecha de nac]],TODAY(),"y"), ROUNDDOWN((Tabla1[[#This Row],[Fecha Finalización]] -Tabla1[[#This Row],[Fecha de nac]])/365,0)))</f>
        <v/>
      </c>
      <c r="O694" s="163"/>
      <c r="P694" s="34"/>
      <c r="Q694" s="67"/>
      <c r="R694" s="67"/>
      <c r="S694" s="67"/>
      <c r="T694" s="67"/>
      <c r="U694" s="234" t="str">
        <f>IF(F694="","",Tabla1[[#This Row],[Fecha Inicio grupo]]+3*7-7)</f>
        <v/>
      </c>
      <c r="V694" s="235" t="str">
        <f>IF(F694="","",EDATE(Tabla1[[#This Row],[Fecha Inicio grupo]],3))</f>
        <v/>
      </c>
      <c r="W694" s="29"/>
      <c r="X694" s="29"/>
      <c r="Y694" s="72"/>
      <c r="Z694" s="72"/>
      <c r="AA694" s="72"/>
      <c r="AB694" s="72"/>
      <c r="AC694" s="72"/>
      <c r="AD694" s="72"/>
      <c r="AE694" s="72"/>
      <c r="AF694" s="72"/>
      <c r="AG694" s="72"/>
      <c r="AH694" s="72"/>
      <c r="AI694" s="72"/>
      <c r="AJ694" s="72"/>
      <c r="AK694" s="72"/>
      <c r="AL694" s="72"/>
      <c r="AM694" s="72"/>
      <c r="AN694" s="72"/>
      <c r="AO694" s="139"/>
      <c r="AP694" s="236" t="str">
        <f>IF(F694="","",IFERROR(VLOOKUP(SUBSTITUTE(SUBSTITUTE(Tabla1[[#This Row],[Uso Sistemas]],"T","P"),"N","F"),Parámetros!$M$2:$N$17,2,0),"Completar hasta 3ra sem. para evaluar a Probacionista"))</f>
        <v/>
      </c>
      <c r="AQ694" s="39"/>
      <c r="AR694" s="39"/>
      <c r="AS694" s="39"/>
      <c r="AT694" s="28"/>
      <c r="AU694" s="55"/>
      <c r="AV694" s="55"/>
      <c r="AW694" s="55"/>
      <c r="AX694" s="238" t="str">
        <f>IF(V694="","",EOMONTH(EDATE(Tabla1[[#This Row],[Fecha Finalización]],2),0))</f>
        <v/>
      </c>
      <c r="AY694" s="39"/>
      <c r="AZ694" s="239" t="str">
        <f>IF(V694="","",EOMONTH(EDATE(Tabla1[[#This Row],[Fecha Finalización]],3),0))</f>
        <v/>
      </c>
      <c r="BA694" s="39"/>
      <c r="BB694" s="39"/>
      <c r="BC694" s="229"/>
      <c r="BD694" s="227" t="str">
        <f>IF(F694="","",Tabla1[[#This Row],[sem 01]]&amp;Tabla1[[#This Row],[sem 02]]&amp;Tabla1[[#This Row],[sem 03]])</f>
        <v/>
      </c>
      <c r="BE694" s="228" t="str">
        <f>IF(TRIM(F694)="","",$B$1&amp;"-"&amp;SUBSTITUTE(Tabla1[[#This Row],[Mes Inscrito]]," ","")&amp;"-"&amp;SUBSTITUTE(Tabla1[[#This Row],[Dia de clases Inscrito]]," ","")&amp;"-"&amp;SUBSTITUTE(Tabla1[[#This Row],[Horario Inscrito]]," ","")&amp;"-"&amp;Tabla1[[#This Row],[Fecha Inicio grupo]])</f>
        <v/>
      </c>
      <c r="BF694" s="241" t="str">
        <f>IF(F694="","",Tabla1[[#This Row],[Curso]])</f>
        <v/>
      </c>
      <c r="BG694" s="242" t="str">
        <f>+IF(TRIM(F694)="","",$B$1&amp;"-"&amp;TRIM(Tabla1[[#This Row],[Mes Inscrito]])&amp;"-"&amp;TRIM(Tabla1[[#This Row],[Dia de clases Inscrito]])&amp;"-"&amp;TRIM(Tabla1[[#This Row],[Horario Inscrito]])&amp;"-"&amp;TRIM(Tabla1[[#This Row],[Fecha Inicio grupo]])&amp;"-"&amp;TRIM(Tabla1[[#This Row],[Tipo Incrito]]))</f>
        <v/>
      </c>
      <c r="BH694" s="299" t="str">
        <f>IF(F694="","",OR(IFERROR(SEARCH("CG",Tabla1[[#This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4" s="300" t="str">
        <f>IF(F694&lt;&gt;"",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4" s="300" t="str">
        <f>IF(F694&lt;&gt;"",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4" s="300" t="str">
        <f>IF(Tabla1[[#This Row],[Fecha Inicio grupo]]="","",IFERROR(VLOOKUP(Tabla1[[#This Row],[Mes de Alta como miembro]],Parámetros!$AM$2:$AN$16,2,0),"01/01/1900"))</f>
        <v/>
      </c>
    </row>
    <row r="695" spans="1:63" ht="14.45">
      <c r="A695" s="68">
        <v>688</v>
      </c>
      <c r="B695" s="29"/>
      <c r="C695" s="34"/>
      <c r="D695" s="42"/>
      <c r="E695" s="64"/>
      <c r="F695" s="45"/>
      <c r="G695" s="45"/>
      <c r="H695" s="158"/>
      <c r="I695" s="42"/>
      <c r="J695" s="28"/>
      <c r="K695" s="69"/>
      <c r="L695" s="68"/>
      <c r="M695" s="46"/>
      <c r="N695" s="232" t="str">
        <f ca="1">IF(Tabla1[[#This Row],[Fecha de nac]]="","",IF(Tabla1[[#This Row],[Fecha Finalización]] &gt;=TODAY(), DATEDIF(Tabla1[[#This Row],[Fecha de nac]],TODAY(),"y"), ROUNDDOWN((Tabla1[[#This Row],[Fecha Finalización]] -Tabla1[[#This Row],[Fecha de nac]])/365,0)))</f>
        <v/>
      </c>
      <c r="O695" s="163"/>
      <c r="P695" s="34"/>
      <c r="Q695" s="67"/>
      <c r="R695" s="67"/>
      <c r="S695" s="67"/>
      <c r="T695" s="67"/>
      <c r="U695" s="234" t="str">
        <f>IF(F695="","",Tabla1[[#This Row],[Fecha Inicio grupo]]+3*7-7)</f>
        <v/>
      </c>
      <c r="V695" s="235" t="str">
        <f>IF(F695="","",EDATE(Tabla1[[#This Row],[Fecha Inicio grupo]],3))</f>
        <v/>
      </c>
      <c r="W695" s="29"/>
      <c r="X695" s="29"/>
      <c r="Y695" s="72"/>
      <c r="Z695" s="72"/>
      <c r="AA695" s="72"/>
      <c r="AB695" s="72"/>
      <c r="AC695" s="72"/>
      <c r="AD695" s="72"/>
      <c r="AE695" s="72"/>
      <c r="AF695" s="72"/>
      <c r="AG695" s="72"/>
      <c r="AH695" s="72"/>
      <c r="AI695" s="72"/>
      <c r="AJ695" s="72"/>
      <c r="AK695" s="72"/>
      <c r="AL695" s="72"/>
      <c r="AM695" s="72"/>
      <c r="AN695" s="72"/>
      <c r="AO695" s="139"/>
      <c r="AP695" s="236" t="str">
        <f>IF(F695="","",IFERROR(VLOOKUP(SUBSTITUTE(SUBSTITUTE(Tabla1[[#This Row],[Uso Sistemas]],"T","P"),"N","F"),Parámetros!$M$2:$N$17,2,0),"Completar hasta 3ra sem. para evaluar a Probacionista"))</f>
        <v/>
      </c>
      <c r="AQ695" s="39"/>
      <c r="AR695" s="39"/>
      <c r="AS695" s="39"/>
      <c r="AT695" s="28"/>
      <c r="AU695" s="55"/>
      <c r="AV695" s="55"/>
      <c r="AW695" s="55"/>
      <c r="AX695" s="238" t="str">
        <f>IF(V695="","",EOMONTH(EDATE(Tabla1[[#This Row],[Fecha Finalización]],2),0))</f>
        <v/>
      </c>
      <c r="AY695" s="39"/>
      <c r="AZ695" s="239" t="str">
        <f>IF(V695="","",EOMONTH(EDATE(Tabla1[[#This Row],[Fecha Finalización]],3),0))</f>
        <v/>
      </c>
      <c r="BA695" s="39"/>
      <c r="BB695" s="39"/>
      <c r="BC695" s="229"/>
      <c r="BD695" s="227" t="str">
        <f>IF(F695="","",Tabla1[[#This Row],[sem 01]]&amp;Tabla1[[#This Row],[sem 02]]&amp;Tabla1[[#This Row],[sem 03]])</f>
        <v/>
      </c>
      <c r="BE695" s="228" t="str">
        <f>IF(TRIM(F695)="","",$B$1&amp;"-"&amp;SUBSTITUTE(Tabla1[[#This Row],[Mes Inscrito]]," ","")&amp;"-"&amp;SUBSTITUTE(Tabla1[[#This Row],[Dia de clases Inscrito]]," ","")&amp;"-"&amp;SUBSTITUTE(Tabla1[[#This Row],[Horario Inscrito]]," ","")&amp;"-"&amp;Tabla1[[#This Row],[Fecha Inicio grupo]])</f>
        <v/>
      </c>
      <c r="BF695" s="241" t="str">
        <f>IF(F695="","",Tabla1[[#This Row],[Curso]])</f>
        <v/>
      </c>
      <c r="BG695" s="242" t="str">
        <f>+IF(TRIM(F695)="","",$B$1&amp;"-"&amp;TRIM(Tabla1[[#This Row],[Mes Inscrito]])&amp;"-"&amp;TRIM(Tabla1[[#This Row],[Dia de clases Inscrito]])&amp;"-"&amp;TRIM(Tabla1[[#This Row],[Horario Inscrito]])&amp;"-"&amp;TRIM(Tabla1[[#This Row],[Fecha Inicio grupo]])&amp;"-"&amp;TRIM(Tabla1[[#This Row],[Tipo Incrito]]))</f>
        <v/>
      </c>
      <c r="BH695" s="299" t="str">
        <f>IF(F695="","",OR(IFERROR(SEARCH("CG",Tabla1[[#This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5" s="300" t="str">
        <f>IF(F695&lt;&gt;"",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5" s="300" t="str">
        <f>IF(F695&lt;&gt;"",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5" s="300" t="str">
        <f>IF(Tabla1[[#This Row],[Fecha Inicio grupo]]="","",IFERROR(VLOOKUP(Tabla1[[#This Row],[Mes de Alta como miembro]],Parámetros!$AM$2:$AN$16,2,0),"01/01/1900"))</f>
        <v/>
      </c>
    </row>
    <row r="696" spans="1:63" ht="14.45">
      <c r="A696" s="68">
        <v>689</v>
      </c>
      <c r="B696" s="29"/>
      <c r="C696" s="34"/>
      <c r="D696" s="42"/>
      <c r="E696" s="64"/>
      <c r="F696" s="45"/>
      <c r="G696" s="45"/>
      <c r="H696" s="158"/>
      <c r="I696" s="42"/>
      <c r="J696" s="28"/>
      <c r="K696" s="69"/>
      <c r="L696" s="68"/>
      <c r="M696" s="46"/>
      <c r="N696" s="232" t="str">
        <f ca="1">IF(Tabla1[[#This Row],[Fecha de nac]]="","",IF(Tabla1[[#This Row],[Fecha Finalización]] &gt;=TODAY(), DATEDIF(Tabla1[[#This Row],[Fecha de nac]],TODAY(),"y"), ROUNDDOWN((Tabla1[[#This Row],[Fecha Finalización]] -Tabla1[[#This Row],[Fecha de nac]])/365,0)))</f>
        <v/>
      </c>
      <c r="O696" s="163"/>
      <c r="P696" s="34"/>
      <c r="Q696" s="67"/>
      <c r="R696" s="67"/>
      <c r="S696" s="67"/>
      <c r="T696" s="67"/>
      <c r="U696" s="234" t="str">
        <f>IF(F696="","",Tabla1[[#This Row],[Fecha Inicio grupo]]+3*7-7)</f>
        <v/>
      </c>
      <c r="V696" s="235" t="str">
        <f>IF(F696="","",EDATE(Tabla1[[#This Row],[Fecha Inicio grupo]],3))</f>
        <v/>
      </c>
      <c r="W696" s="29"/>
      <c r="X696" s="29"/>
      <c r="Y696" s="72"/>
      <c r="Z696" s="72"/>
      <c r="AA696" s="72"/>
      <c r="AB696" s="72"/>
      <c r="AC696" s="72"/>
      <c r="AD696" s="72"/>
      <c r="AE696" s="72"/>
      <c r="AF696" s="72"/>
      <c r="AG696" s="72"/>
      <c r="AH696" s="72"/>
      <c r="AI696" s="72"/>
      <c r="AJ696" s="72"/>
      <c r="AK696" s="72"/>
      <c r="AL696" s="72"/>
      <c r="AM696" s="72"/>
      <c r="AN696" s="72"/>
      <c r="AO696" s="139"/>
      <c r="AP696" s="236" t="str">
        <f>IF(F696="","",IFERROR(VLOOKUP(SUBSTITUTE(SUBSTITUTE(Tabla1[[#This Row],[Uso Sistemas]],"T","P"),"N","F"),Parámetros!$M$2:$N$17,2,0),"Completar hasta 3ra sem. para evaluar a Probacionista"))</f>
        <v/>
      </c>
      <c r="AQ696" s="39"/>
      <c r="AR696" s="39"/>
      <c r="AS696" s="39"/>
      <c r="AT696" s="28"/>
      <c r="AU696" s="55"/>
      <c r="AV696" s="55"/>
      <c r="AW696" s="55"/>
      <c r="AX696" s="238" t="str">
        <f>IF(V696="","",EOMONTH(EDATE(Tabla1[[#This Row],[Fecha Finalización]],2),0))</f>
        <v/>
      </c>
      <c r="AY696" s="39"/>
      <c r="AZ696" s="239" t="str">
        <f>IF(V696="","",EOMONTH(EDATE(Tabla1[[#This Row],[Fecha Finalización]],3),0))</f>
        <v/>
      </c>
      <c r="BA696" s="39"/>
      <c r="BB696" s="39"/>
      <c r="BC696" s="229"/>
      <c r="BD696" s="227" t="str">
        <f>IF(F696="","",Tabla1[[#This Row],[sem 01]]&amp;Tabla1[[#This Row],[sem 02]]&amp;Tabla1[[#This Row],[sem 03]])</f>
        <v/>
      </c>
      <c r="BE696" s="228" t="str">
        <f>IF(TRIM(F696)="","",$B$1&amp;"-"&amp;SUBSTITUTE(Tabla1[[#This Row],[Mes Inscrito]]," ","")&amp;"-"&amp;SUBSTITUTE(Tabla1[[#This Row],[Dia de clases Inscrito]]," ","")&amp;"-"&amp;SUBSTITUTE(Tabla1[[#This Row],[Horario Inscrito]]," ","")&amp;"-"&amp;Tabla1[[#This Row],[Fecha Inicio grupo]])</f>
        <v/>
      </c>
      <c r="BF696" s="241" t="str">
        <f>IF(F696="","",Tabla1[[#This Row],[Curso]])</f>
        <v/>
      </c>
      <c r="BG696" s="242" t="str">
        <f>+IF(TRIM(F696)="","",$B$1&amp;"-"&amp;TRIM(Tabla1[[#This Row],[Mes Inscrito]])&amp;"-"&amp;TRIM(Tabla1[[#This Row],[Dia de clases Inscrito]])&amp;"-"&amp;TRIM(Tabla1[[#This Row],[Horario Inscrito]])&amp;"-"&amp;TRIM(Tabla1[[#This Row],[Fecha Inicio grupo]])&amp;"-"&amp;TRIM(Tabla1[[#This Row],[Tipo Incrito]]))</f>
        <v/>
      </c>
      <c r="BH696" s="299" t="str">
        <f>IF(F696="","",OR(IFERROR(SEARCH("CG",Tabla1[[#This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6" s="300" t="str">
        <f>IF(F696&lt;&gt;"",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6" s="300" t="str">
        <f>IF(F696&lt;&gt;"",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6" s="300" t="str">
        <f>IF(Tabla1[[#This Row],[Fecha Inicio grupo]]="","",IFERROR(VLOOKUP(Tabla1[[#This Row],[Mes de Alta como miembro]],Parámetros!$AM$2:$AN$16,2,0),"01/01/1900"))</f>
        <v/>
      </c>
    </row>
    <row r="697" spans="1:63" ht="14.45">
      <c r="A697" s="68">
        <v>690</v>
      </c>
      <c r="B697" s="29"/>
      <c r="C697" s="34"/>
      <c r="D697" s="42"/>
      <c r="E697" s="64"/>
      <c r="F697" s="45"/>
      <c r="G697" s="45"/>
      <c r="H697" s="158"/>
      <c r="I697" s="42"/>
      <c r="J697" s="28"/>
      <c r="K697" s="69"/>
      <c r="L697" s="68"/>
      <c r="M697" s="46"/>
      <c r="N697" s="232" t="str">
        <f ca="1">IF(Tabla1[[#This Row],[Fecha de nac]]="","",IF(Tabla1[[#This Row],[Fecha Finalización]] &gt;=TODAY(), DATEDIF(Tabla1[[#This Row],[Fecha de nac]],TODAY(),"y"), ROUNDDOWN((Tabla1[[#This Row],[Fecha Finalización]] -Tabla1[[#This Row],[Fecha de nac]])/365,0)))</f>
        <v/>
      </c>
      <c r="O697" s="163"/>
      <c r="P697" s="34"/>
      <c r="Q697" s="67"/>
      <c r="R697" s="67"/>
      <c r="S697" s="67"/>
      <c r="T697" s="67"/>
      <c r="U697" s="234" t="str">
        <f>IF(F697="","",Tabla1[[#This Row],[Fecha Inicio grupo]]+3*7-7)</f>
        <v/>
      </c>
      <c r="V697" s="235" t="str">
        <f>IF(F697="","",EDATE(Tabla1[[#This Row],[Fecha Inicio grupo]],3))</f>
        <v/>
      </c>
      <c r="W697" s="29"/>
      <c r="X697" s="29"/>
      <c r="Y697" s="72"/>
      <c r="Z697" s="72"/>
      <c r="AA697" s="72"/>
      <c r="AB697" s="72"/>
      <c r="AC697" s="72"/>
      <c r="AD697" s="72"/>
      <c r="AE697" s="72"/>
      <c r="AF697" s="72"/>
      <c r="AG697" s="72"/>
      <c r="AH697" s="72"/>
      <c r="AI697" s="72"/>
      <c r="AJ697" s="72"/>
      <c r="AK697" s="72"/>
      <c r="AL697" s="72"/>
      <c r="AM697" s="72"/>
      <c r="AN697" s="72"/>
      <c r="AO697" s="139"/>
      <c r="AP697" s="236" t="str">
        <f>IF(F697="","",IFERROR(VLOOKUP(SUBSTITUTE(SUBSTITUTE(Tabla1[[#This Row],[Uso Sistemas]],"T","P"),"N","F"),Parámetros!$M$2:$N$17,2,0),"Completar hasta 3ra sem. para evaluar a Probacionista"))</f>
        <v/>
      </c>
      <c r="AQ697" s="39"/>
      <c r="AR697" s="39"/>
      <c r="AS697" s="39"/>
      <c r="AT697" s="28"/>
      <c r="AU697" s="55"/>
      <c r="AV697" s="55"/>
      <c r="AW697" s="55"/>
      <c r="AX697" s="238" t="str">
        <f>IF(V697="","",EOMONTH(EDATE(Tabla1[[#This Row],[Fecha Finalización]],2),0))</f>
        <v/>
      </c>
      <c r="AY697" s="39"/>
      <c r="AZ697" s="239" t="str">
        <f>IF(V697="","",EOMONTH(EDATE(Tabla1[[#This Row],[Fecha Finalización]],3),0))</f>
        <v/>
      </c>
      <c r="BA697" s="39"/>
      <c r="BB697" s="39"/>
      <c r="BC697" s="229"/>
      <c r="BD697" s="227" t="str">
        <f>IF(F697="","",Tabla1[[#This Row],[sem 01]]&amp;Tabla1[[#This Row],[sem 02]]&amp;Tabla1[[#This Row],[sem 03]])</f>
        <v/>
      </c>
      <c r="BE697" s="228" t="str">
        <f>IF(TRIM(F697)="","",$B$1&amp;"-"&amp;SUBSTITUTE(Tabla1[[#This Row],[Mes Inscrito]]," ","")&amp;"-"&amp;SUBSTITUTE(Tabla1[[#This Row],[Dia de clases Inscrito]]," ","")&amp;"-"&amp;SUBSTITUTE(Tabla1[[#This Row],[Horario Inscrito]]," ","")&amp;"-"&amp;Tabla1[[#This Row],[Fecha Inicio grupo]])</f>
        <v/>
      </c>
      <c r="BF697" s="241" t="str">
        <f>IF(F697="","",Tabla1[[#This Row],[Curso]])</f>
        <v/>
      </c>
      <c r="BG697" s="242" t="str">
        <f>+IF(TRIM(F697)="","",$B$1&amp;"-"&amp;TRIM(Tabla1[[#This Row],[Mes Inscrito]])&amp;"-"&amp;TRIM(Tabla1[[#This Row],[Dia de clases Inscrito]])&amp;"-"&amp;TRIM(Tabla1[[#This Row],[Horario Inscrito]])&amp;"-"&amp;TRIM(Tabla1[[#This Row],[Fecha Inicio grupo]])&amp;"-"&amp;TRIM(Tabla1[[#This Row],[Tipo Incrito]]))</f>
        <v/>
      </c>
      <c r="BH697" s="299" t="str">
        <f>IF(F697="","",OR(IFERROR(SEARCH("CG",Tabla1[[#This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7" s="300" t="str">
        <f>IF(F697&lt;&gt;"",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7" s="300" t="str">
        <f>IF(F697&lt;&gt;"",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7" s="300" t="str">
        <f>IF(Tabla1[[#This Row],[Fecha Inicio grupo]]="","",IFERROR(VLOOKUP(Tabla1[[#This Row],[Mes de Alta como miembro]],Parámetros!$AM$2:$AN$16,2,0),"01/01/1900"))</f>
        <v/>
      </c>
    </row>
    <row r="698" spans="1:63" ht="14.45">
      <c r="A698" s="68">
        <v>691</v>
      </c>
      <c r="B698" s="29"/>
      <c r="C698" s="34"/>
      <c r="D698" s="42"/>
      <c r="E698" s="64"/>
      <c r="F698" s="45"/>
      <c r="G698" s="45"/>
      <c r="H698" s="158"/>
      <c r="I698" s="42"/>
      <c r="J698" s="28"/>
      <c r="K698" s="69"/>
      <c r="L698" s="68"/>
      <c r="M698" s="46"/>
      <c r="N698" s="232" t="str">
        <f ca="1">IF(Tabla1[[#This Row],[Fecha de nac]]="","",IF(Tabla1[[#This Row],[Fecha Finalización]] &gt;=TODAY(), DATEDIF(Tabla1[[#This Row],[Fecha de nac]],TODAY(),"y"), ROUNDDOWN((Tabla1[[#This Row],[Fecha Finalización]] -Tabla1[[#This Row],[Fecha de nac]])/365,0)))</f>
        <v/>
      </c>
      <c r="O698" s="163"/>
      <c r="P698" s="34"/>
      <c r="Q698" s="67"/>
      <c r="R698" s="67"/>
      <c r="S698" s="67"/>
      <c r="T698" s="67"/>
      <c r="U698" s="234" t="str">
        <f>IF(F698="","",Tabla1[[#This Row],[Fecha Inicio grupo]]+3*7-7)</f>
        <v/>
      </c>
      <c r="V698" s="235" t="str">
        <f>IF(F698="","",EDATE(Tabla1[[#This Row],[Fecha Inicio grupo]],3))</f>
        <v/>
      </c>
      <c r="W698" s="29"/>
      <c r="X698" s="29"/>
      <c r="Y698" s="72"/>
      <c r="Z698" s="72"/>
      <c r="AA698" s="72"/>
      <c r="AB698" s="72"/>
      <c r="AC698" s="72"/>
      <c r="AD698" s="72"/>
      <c r="AE698" s="72"/>
      <c r="AF698" s="72"/>
      <c r="AG698" s="72"/>
      <c r="AH698" s="72"/>
      <c r="AI698" s="72"/>
      <c r="AJ698" s="72"/>
      <c r="AK698" s="72"/>
      <c r="AL698" s="72"/>
      <c r="AM698" s="72"/>
      <c r="AN698" s="72"/>
      <c r="AO698" s="139"/>
      <c r="AP698" s="236" t="str">
        <f>IF(F698="","",IFERROR(VLOOKUP(SUBSTITUTE(SUBSTITUTE(Tabla1[[#This Row],[Uso Sistemas]],"T","P"),"N","F"),Parámetros!$M$2:$N$17,2,0),"Completar hasta 3ra sem. para evaluar a Probacionista"))</f>
        <v/>
      </c>
      <c r="AQ698" s="39"/>
      <c r="AR698" s="39"/>
      <c r="AS698" s="39"/>
      <c r="AT698" s="28"/>
      <c r="AU698" s="55"/>
      <c r="AV698" s="55"/>
      <c r="AW698" s="55"/>
      <c r="AX698" s="238" t="str">
        <f>IF(V698="","",EOMONTH(EDATE(Tabla1[[#This Row],[Fecha Finalización]],2),0))</f>
        <v/>
      </c>
      <c r="AY698" s="39"/>
      <c r="AZ698" s="239" t="str">
        <f>IF(V698="","",EOMONTH(EDATE(Tabla1[[#This Row],[Fecha Finalización]],3),0))</f>
        <v/>
      </c>
      <c r="BA698" s="39"/>
      <c r="BB698" s="39"/>
      <c r="BC698" s="229"/>
      <c r="BD698" s="227" t="str">
        <f>IF(F698="","",Tabla1[[#This Row],[sem 01]]&amp;Tabla1[[#This Row],[sem 02]]&amp;Tabla1[[#This Row],[sem 03]])</f>
        <v/>
      </c>
      <c r="BE698" s="228" t="str">
        <f>IF(TRIM(F698)="","",$B$1&amp;"-"&amp;SUBSTITUTE(Tabla1[[#This Row],[Mes Inscrito]]," ","")&amp;"-"&amp;SUBSTITUTE(Tabla1[[#This Row],[Dia de clases Inscrito]]," ","")&amp;"-"&amp;SUBSTITUTE(Tabla1[[#This Row],[Horario Inscrito]]," ","")&amp;"-"&amp;Tabla1[[#This Row],[Fecha Inicio grupo]])</f>
        <v/>
      </c>
      <c r="BF698" s="241" t="str">
        <f>IF(F698="","",Tabla1[[#This Row],[Curso]])</f>
        <v/>
      </c>
      <c r="BG698" s="242" t="str">
        <f>+IF(TRIM(F698)="","",$B$1&amp;"-"&amp;TRIM(Tabla1[[#This Row],[Mes Inscrito]])&amp;"-"&amp;TRIM(Tabla1[[#This Row],[Dia de clases Inscrito]])&amp;"-"&amp;TRIM(Tabla1[[#This Row],[Horario Inscrito]])&amp;"-"&amp;TRIM(Tabla1[[#This Row],[Fecha Inicio grupo]])&amp;"-"&amp;TRIM(Tabla1[[#This Row],[Tipo Incrito]]))</f>
        <v/>
      </c>
      <c r="BH698" s="299" t="str">
        <f>IF(F698="","",OR(IFERROR(SEARCH("CG",Tabla1[[#This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8" s="300" t="str">
        <f>IF(F698&lt;&gt;"",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8" s="300" t="str">
        <f>IF(F698&lt;&gt;"",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8" s="300" t="str">
        <f>IF(Tabla1[[#This Row],[Fecha Inicio grupo]]="","",IFERROR(VLOOKUP(Tabla1[[#This Row],[Mes de Alta como miembro]],Parámetros!$AM$2:$AN$16,2,0),"01/01/1900"))</f>
        <v/>
      </c>
    </row>
    <row r="699" spans="1:63" ht="14.45">
      <c r="A699" s="68">
        <v>692</v>
      </c>
      <c r="B699" s="29"/>
      <c r="C699" s="34"/>
      <c r="D699" s="42"/>
      <c r="E699" s="64"/>
      <c r="F699" s="45"/>
      <c r="G699" s="45"/>
      <c r="H699" s="158"/>
      <c r="I699" s="42"/>
      <c r="J699" s="28"/>
      <c r="K699" s="69"/>
      <c r="L699" s="68"/>
      <c r="M699" s="46"/>
      <c r="N699" s="232" t="str">
        <f ca="1">IF(Tabla1[[#This Row],[Fecha de nac]]="","",IF(Tabla1[[#This Row],[Fecha Finalización]] &gt;=TODAY(), DATEDIF(Tabla1[[#This Row],[Fecha de nac]],TODAY(),"y"), ROUNDDOWN((Tabla1[[#This Row],[Fecha Finalización]] -Tabla1[[#This Row],[Fecha de nac]])/365,0)))</f>
        <v/>
      </c>
      <c r="O699" s="163"/>
      <c r="P699" s="34"/>
      <c r="Q699" s="67"/>
      <c r="R699" s="67"/>
      <c r="S699" s="67"/>
      <c r="T699" s="67"/>
      <c r="U699" s="234" t="str">
        <f>IF(F699="","",Tabla1[[#This Row],[Fecha Inicio grupo]]+3*7-7)</f>
        <v/>
      </c>
      <c r="V699" s="235" t="str">
        <f>IF(F699="","",EDATE(Tabla1[[#This Row],[Fecha Inicio grupo]],3))</f>
        <v/>
      </c>
      <c r="W699" s="29"/>
      <c r="X699" s="29"/>
      <c r="Y699" s="72"/>
      <c r="Z699" s="72"/>
      <c r="AA699" s="72"/>
      <c r="AB699" s="72"/>
      <c r="AC699" s="72"/>
      <c r="AD699" s="72"/>
      <c r="AE699" s="72"/>
      <c r="AF699" s="72"/>
      <c r="AG699" s="72"/>
      <c r="AH699" s="72"/>
      <c r="AI699" s="72"/>
      <c r="AJ699" s="72"/>
      <c r="AK699" s="72"/>
      <c r="AL699" s="72"/>
      <c r="AM699" s="72"/>
      <c r="AN699" s="72"/>
      <c r="AO699" s="139"/>
      <c r="AP699" s="236" t="str">
        <f>IF(F699="","",IFERROR(VLOOKUP(SUBSTITUTE(SUBSTITUTE(Tabla1[[#This Row],[Uso Sistemas]],"T","P"),"N","F"),Parámetros!$M$2:$N$17,2,0),"Completar hasta 3ra sem. para evaluar a Probacionista"))</f>
        <v/>
      </c>
      <c r="AQ699" s="39"/>
      <c r="AR699" s="39"/>
      <c r="AS699" s="39"/>
      <c r="AT699" s="28"/>
      <c r="AU699" s="55"/>
      <c r="AV699" s="55"/>
      <c r="AW699" s="55"/>
      <c r="AX699" s="238" t="str">
        <f>IF(V699="","",EOMONTH(EDATE(Tabla1[[#This Row],[Fecha Finalización]],2),0))</f>
        <v/>
      </c>
      <c r="AY699" s="39"/>
      <c r="AZ699" s="239" t="str">
        <f>IF(V699="","",EOMONTH(EDATE(Tabla1[[#This Row],[Fecha Finalización]],3),0))</f>
        <v/>
      </c>
      <c r="BA699" s="39"/>
      <c r="BB699" s="39"/>
      <c r="BC699" s="229"/>
      <c r="BD699" s="227" t="str">
        <f>IF(F699="","",Tabla1[[#This Row],[sem 01]]&amp;Tabla1[[#This Row],[sem 02]]&amp;Tabla1[[#This Row],[sem 03]])</f>
        <v/>
      </c>
      <c r="BE699" s="228" t="str">
        <f>IF(TRIM(F699)="","",$B$1&amp;"-"&amp;SUBSTITUTE(Tabla1[[#This Row],[Mes Inscrito]]," ","")&amp;"-"&amp;SUBSTITUTE(Tabla1[[#This Row],[Dia de clases Inscrito]]," ","")&amp;"-"&amp;SUBSTITUTE(Tabla1[[#This Row],[Horario Inscrito]]," ","")&amp;"-"&amp;Tabla1[[#This Row],[Fecha Inicio grupo]])</f>
        <v/>
      </c>
      <c r="BF699" s="241" t="str">
        <f>IF(F699="","",Tabla1[[#This Row],[Curso]])</f>
        <v/>
      </c>
      <c r="BG699" s="242" t="str">
        <f>+IF(TRIM(F699)="","",$B$1&amp;"-"&amp;TRIM(Tabla1[[#This Row],[Mes Inscrito]])&amp;"-"&amp;TRIM(Tabla1[[#This Row],[Dia de clases Inscrito]])&amp;"-"&amp;TRIM(Tabla1[[#This Row],[Horario Inscrito]])&amp;"-"&amp;TRIM(Tabla1[[#This Row],[Fecha Inicio grupo]])&amp;"-"&amp;TRIM(Tabla1[[#This Row],[Tipo Incrito]]))</f>
        <v/>
      </c>
      <c r="BH699" s="299" t="str">
        <f>IF(F699="","",OR(IFERROR(SEARCH("CG",Tabla1[[#This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9" s="300" t="str">
        <f>IF(F699&lt;&gt;"",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9" s="300" t="str">
        <f>IF(F699&lt;&gt;"",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9" s="300" t="str">
        <f>IF(Tabla1[[#This Row],[Fecha Inicio grupo]]="","",IFERROR(VLOOKUP(Tabla1[[#This Row],[Mes de Alta como miembro]],Parámetros!$AM$2:$AN$16,2,0),"01/01/1900"))</f>
        <v/>
      </c>
    </row>
    <row r="700" spans="1:63" ht="14.45">
      <c r="A700" s="68">
        <v>693</v>
      </c>
      <c r="B700" s="29"/>
      <c r="C700" s="34"/>
      <c r="D700" s="42"/>
      <c r="E700" s="64"/>
      <c r="F700" s="45"/>
      <c r="G700" s="45"/>
      <c r="H700" s="158"/>
      <c r="I700" s="42"/>
      <c r="J700" s="28"/>
      <c r="K700" s="69"/>
      <c r="L700" s="68"/>
      <c r="M700" s="46"/>
      <c r="N700" s="232" t="str">
        <f ca="1">IF(Tabla1[[#This Row],[Fecha de nac]]="","",IF(Tabla1[[#This Row],[Fecha Finalización]] &gt;=TODAY(), DATEDIF(Tabla1[[#This Row],[Fecha de nac]],TODAY(),"y"), ROUNDDOWN((Tabla1[[#This Row],[Fecha Finalización]] -Tabla1[[#This Row],[Fecha de nac]])/365,0)))</f>
        <v/>
      </c>
      <c r="O700" s="163"/>
      <c r="P700" s="34"/>
      <c r="Q700" s="67"/>
      <c r="R700" s="67"/>
      <c r="S700" s="67"/>
      <c r="T700" s="67"/>
      <c r="U700" s="234" t="str">
        <f>IF(F700="","",Tabla1[[#This Row],[Fecha Inicio grupo]]+3*7-7)</f>
        <v/>
      </c>
      <c r="V700" s="235" t="str">
        <f>IF(F700="","",EDATE(Tabla1[[#This Row],[Fecha Inicio grupo]],3))</f>
        <v/>
      </c>
      <c r="W700" s="29"/>
      <c r="X700" s="29"/>
      <c r="Y700" s="72"/>
      <c r="Z700" s="72"/>
      <c r="AA700" s="72"/>
      <c r="AB700" s="72"/>
      <c r="AC700" s="72"/>
      <c r="AD700" s="72"/>
      <c r="AE700" s="72"/>
      <c r="AF700" s="72"/>
      <c r="AG700" s="72"/>
      <c r="AH700" s="72"/>
      <c r="AI700" s="72"/>
      <c r="AJ700" s="72"/>
      <c r="AK700" s="72"/>
      <c r="AL700" s="72"/>
      <c r="AM700" s="72"/>
      <c r="AN700" s="72"/>
      <c r="AO700" s="139"/>
      <c r="AP700" s="236" t="str">
        <f>IF(F700="","",IFERROR(VLOOKUP(SUBSTITUTE(SUBSTITUTE(Tabla1[[#This Row],[Uso Sistemas]],"T","P"),"N","F"),Parámetros!$M$2:$N$17,2,0),"Completar hasta 3ra sem. para evaluar a Probacionista"))</f>
        <v/>
      </c>
      <c r="AQ700" s="39"/>
      <c r="AR700" s="39"/>
      <c r="AS700" s="39"/>
      <c r="AT700" s="28"/>
      <c r="AU700" s="55"/>
      <c r="AV700" s="55"/>
      <c r="AW700" s="55"/>
      <c r="AX700" s="238" t="str">
        <f>IF(V700="","",EOMONTH(EDATE(Tabla1[[#This Row],[Fecha Finalización]],2),0))</f>
        <v/>
      </c>
      <c r="AY700" s="39"/>
      <c r="AZ700" s="239" t="str">
        <f>IF(V700="","",EOMONTH(EDATE(Tabla1[[#This Row],[Fecha Finalización]],3),0))</f>
        <v/>
      </c>
      <c r="BA700" s="39"/>
      <c r="BB700" s="39"/>
      <c r="BC700" s="229"/>
      <c r="BD700" s="227" t="str">
        <f>IF(F700="","",Tabla1[[#This Row],[sem 01]]&amp;Tabla1[[#This Row],[sem 02]]&amp;Tabla1[[#This Row],[sem 03]])</f>
        <v/>
      </c>
      <c r="BE700" s="228" t="str">
        <f>IF(TRIM(F700)="","",$B$1&amp;"-"&amp;SUBSTITUTE(Tabla1[[#This Row],[Mes Inscrito]]," ","")&amp;"-"&amp;SUBSTITUTE(Tabla1[[#This Row],[Dia de clases Inscrito]]," ","")&amp;"-"&amp;SUBSTITUTE(Tabla1[[#This Row],[Horario Inscrito]]," ","")&amp;"-"&amp;Tabla1[[#This Row],[Fecha Inicio grupo]])</f>
        <v/>
      </c>
      <c r="BF700" s="241" t="str">
        <f>IF(F700="","",Tabla1[[#This Row],[Curso]])</f>
        <v/>
      </c>
      <c r="BG700" s="242" t="str">
        <f>+IF(TRIM(F700)="","",$B$1&amp;"-"&amp;TRIM(Tabla1[[#This Row],[Mes Inscrito]])&amp;"-"&amp;TRIM(Tabla1[[#This Row],[Dia de clases Inscrito]])&amp;"-"&amp;TRIM(Tabla1[[#This Row],[Horario Inscrito]])&amp;"-"&amp;TRIM(Tabla1[[#This Row],[Fecha Inicio grupo]])&amp;"-"&amp;TRIM(Tabla1[[#This Row],[Tipo Incrito]]))</f>
        <v/>
      </c>
      <c r="BH700" s="299" t="str">
        <f>IF(F700="","",OR(IFERROR(SEARCH("CG",Tabla1[[#This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0" s="300" t="str">
        <f>IF(F700&lt;&gt;"",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0" s="300" t="str">
        <f>IF(F700&lt;&gt;"",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0" s="300" t="str">
        <f>IF(Tabla1[[#This Row],[Fecha Inicio grupo]]="","",IFERROR(VLOOKUP(Tabla1[[#This Row],[Mes de Alta como miembro]],Parámetros!$AM$2:$AN$16,2,0),"01/01/1900"))</f>
        <v/>
      </c>
    </row>
    <row r="701" spans="1:63" ht="14.45">
      <c r="A701" s="68">
        <v>694</v>
      </c>
      <c r="B701" s="29"/>
      <c r="C701" s="34"/>
      <c r="D701" s="42"/>
      <c r="E701" s="64"/>
      <c r="F701" s="45"/>
      <c r="G701" s="45"/>
      <c r="H701" s="158"/>
      <c r="I701" s="42"/>
      <c r="J701" s="28"/>
      <c r="K701" s="69"/>
      <c r="L701" s="68"/>
      <c r="M701" s="46"/>
      <c r="N701" s="232" t="str">
        <f ca="1">IF(Tabla1[[#This Row],[Fecha de nac]]="","",IF(Tabla1[[#This Row],[Fecha Finalización]] &gt;=TODAY(), DATEDIF(Tabla1[[#This Row],[Fecha de nac]],TODAY(),"y"), ROUNDDOWN((Tabla1[[#This Row],[Fecha Finalización]] -Tabla1[[#This Row],[Fecha de nac]])/365,0)))</f>
        <v/>
      </c>
      <c r="O701" s="163"/>
      <c r="P701" s="34"/>
      <c r="Q701" s="67"/>
      <c r="R701" s="67"/>
      <c r="S701" s="67"/>
      <c r="T701" s="67"/>
      <c r="U701" s="234" t="str">
        <f>IF(F701="","",Tabla1[[#This Row],[Fecha Inicio grupo]]+3*7-7)</f>
        <v/>
      </c>
      <c r="V701" s="235" t="str">
        <f>IF(F701="","",EDATE(Tabla1[[#This Row],[Fecha Inicio grupo]],3))</f>
        <v/>
      </c>
      <c r="W701" s="29"/>
      <c r="X701" s="29"/>
      <c r="Y701" s="72"/>
      <c r="Z701" s="72"/>
      <c r="AA701" s="72"/>
      <c r="AB701" s="72"/>
      <c r="AC701" s="72"/>
      <c r="AD701" s="72"/>
      <c r="AE701" s="72"/>
      <c r="AF701" s="72"/>
      <c r="AG701" s="72"/>
      <c r="AH701" s="72"/>
      <c r="AI701" s="72"/>
      <c r="AJ701" s="72"/>
      <c r="AK701" s="72"/>
      <c r="AL701" s="72"/>
      <c r="AM701" s="72"/>
      <c r="AN701" s="72"/>
      <c r="AO701" s="139"/>
      <c r="AP701" s="236" t="str">
        <f>IF(F701="","",IFERROR(VLOOKUP(SUBSTITUTE(SUBSTITUTE(Tabla1[[#This Row],[Uso Sistemas]],"T","P"),"N","F"),Parámetros!$M$2:$N$17,2,0),"Completar hasta 3ra sem. para evaluar a Probacionista"))</f>
        <v/>
      </c>
      <c r="AQ701" s="39"/>
      <c r="AR701" s="39"/>
      <c r="AS701" s="39"/>
      <c r="AT701" s="28"/>
      <c r="AU701" s="55"/>
      <c r="AV701" s="55"/>
      <c r="AW701" s="55"/>
      <c r="AX701" s="238" t="str">
        <f>IF(V701="","",EOMONTH(EDATE(Tabla1[[#This Row],[Fecha Finalización]],2),0))</f>
        <v/>
      </c>
      <c r="AY701" s="39"/>
      <c r="AZ701" s="239" t="str">
        <f>IF(V701="","",EOMONTH(EDATE(Tabla1[[#This Row],[Fecha Finalización]],3),0))</f>
        <v/>
      </c>
      <c r="BA701" s="39"/>
      <c r="BB701" s="39"/>
      <c r="BC701" s="229"/>
      <c r="BD701" s="227" t="str">
        <f>IF(F701="","",Tabla1[[#This Row],[sem 01]]&amp;Tabla1[[#This Row],[sem 02]]&amp;Tabla1[[#This Row],[sem 03]])</f>
        <v/>
      </c>
      <c r="BE701" s="228" t="str">
        <f>IF(TRIM(F701)="","",$B$1&amp;"-"&amp;SUBSTITUTE(Tabla1[[#This Row],[Mes Inscrito]]," ","")&amp;"-"&amp;SUBSTITUTE(Tabla1[[#This Row],[Dia de clases Inscrito]]," ","")&amp;"-"&amp;SUBSTITUTE(Tabla1[[#This Row],[Horario Inscrito]]," ","")&amp;"-"&amp;Tabla1[[#This Row],[Fecha Inicio grupo]])</f>
        <v/>
      </c>
      <c r="BF701" s="241" t="str">
        <f>IF(F701="","",Tabla1[[#This Row],[Curso]])</f>
        <v/>
      </c>
      <c r="BG701" s="242" t="str">
        <f>+IF(TRIM(F701)="","",$B$1&amp;"-"&amp;TRIM(Tabla1[[#This Row],[Mes Inscrito]])&amp;"-"&amp;TRIM(Tabla1[[#This Row],[Dia de clases Inscrito]])&amp;"-"&amp;TRIM(Tabla1[[#This Row],[Horario Inscrito]])&amp;"-"&amp;TRIM(Tabla1[[#This Row],[Fecha Inicio grupo]])&amp;"-"&amp;TRIM(Tabla1[[#This Row],[Tipo Incrito]]))</f>
        <v/>
      </c>
      <c r="BH701" s="299" t="str">
        <f>IF(F701="","",OR(IFERROR(SEARCH("CG",Tabla1[[#This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1" s="300" t="str">
        <f>IF(F701&lt;&gt;"",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1" s="300" t="str">
        <f>IF(F701&lt;&gt;"",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1" s="300" t="str">
        <f>IF(Tabla1[[#This Row],[Fecha Inicio grupo]]="","",IFERROR(VLOOKUP(Tabla1[[#This Row],[Mes de Alta como miembro]],Parámetros!$AM$2:$AN$16,2,0),"01/01/1900"))</f>
        <v/>
      </c>
    </row>
    <row r="702" spans="1:63" ht="14.45">
      <c r="A702" s="68">
        <v>695</v>
      </c>
      <c r="B702" s="29"/>
      <c r="C702" s="34"/>
      <c r="D702" s="42"/>
      <c r="E702" s="64"/>
      <c r="F702" s="45"/>
      <c r="G702" s="45"/>
      <c r="H702" s="158"/>
      <c r="I702" s="42"/>
      <c r="J702" s="28"/>
      <c r="K702" s="69"/>
      <c r="L702" s="68"/>
      <c r="M702" s="46"/>
      <c r="N702" s="232" t="str">
        <f ca="1">IF(Tabla1[[#This Row],[Fecha de nac]]="","",IF(Tabla1[[#This Row],[Fecha Finalización]] &gt;=TODAY(), DATEDIF(Tabla1[[#This Row],[Fecha de nac]],TODAY(),"y"), ROUNDDOWN((Tabla1[[#This Row],[Fecha Finalización]] -Tabla1[[#This Row],[Fecha de nac]])/365,0)))</f>
        <v/>
      </c>
      <c r="O702" s="163"/>
      <c r="P702" s="34"/>
      <c r="Q702" s="67"/>
      <c r="R702" s="67"/>
      <c r="S702" s="67"/>
      <c r="T702" s="67"/>
      <c r="U702" s="234" t="str">
        <f>IF(F702="","",Tabla1[[#This Row],[Fecha Inicio grupo]]+3*7-7)</f>
        <v/>
      </c>
      <c r="V702" s="235" t="str">
        <f>IF(F702="","",EDATE(Tabla1[[#This Row],[Fecha Inicio grupo]],3))</f>
        <v/>
      </c>
      <c r="W702" s="29"/>
      <c r="X702" s="29"/>
      <c r="Y702" s="72"/>
      <c r="Z702" s="72"/>
      <c r="AA702" s="72"/>
      <c r="AB702" s="72"/>
      <c r="AC702" s="72"/>
      <c r="AD702" s="72"/>
      <c r="AE702" s="72"/>
      <c r="AF702" s="72"/>
      <c r="AG702" s="72"/>
      <c r="AH702" s="72"/>
      <c r="AI702" s="72"/>
      <c r="AJ702" s="72"/>
      <c r="AK702" s="72"/>
      <c r="AL702" s="72"/>
      <c r="AM702" s="72"/>
      <c r="AN702" s="72"/>
      <c r="AO702" s="139"/>
      <c r="AP702" s="236" t="str">
        <f>IF(F702="","",IFERROR(VLOOKUP(SUBSTITUTE(SUBSTITUTE(Tabla1[[#This Row],[Uso Sistemas]],"T","P"),"N","F"),Parámetros!$M$2:$N$17,2,0),"Completar hasta 3ra sem. para evaluar a Probacionista"))</f>
        <v/>
      </c>
      <c r="AQ702" s="39"/>
      <c r="AR702" s="39"/>
      <c r="AS702" s="39"/>
      <c r="AT702" s="28"/>
      <c r="AU702" s="55"/>
      <c r="AV702" s="55"/>
      <c r="AW702" s="55"/>
      <c r="AX702" s="238" t="str">
        <f>IF(V702="","",EOMONTH(EDATE(Tabla1[[#This Row],[Fecha Finalización]],2),0))</f>
        <v/>
      </c>
      <c r="AY702" s="39"/>
      <c r="AZ702" s="239" t="str">
        <f>IF(V702="","",EOMONTH(EDATE(Tabla1[[#This Row],[Fecha Finalización]],3),0))</f>
        <v/>
      </c>
      <c r="BA702" s="39"/>
      <c r="BB702" s="39"/>
      <c r="BC702" s="229"/>
      <c r="BD702" s="227" t="str">
        <f>IF(F702="","",Tabla1[[#This Row],[sem 01]]&amp;Tabla1[[#This Row],[sem 02]]&amp;Tabla1[[#This Row],[sem 03]])</f>
        <v/>
      </c>
      <c r="BE702" s="228" t="str">
        <f>IF(TRIM(F702)="","",$B$1&amp;"-"&amp;SUBSTITUTE(Tabla1[[#This Row],[Mes Inscrito]]," ","")&amp;"-"&amp;SUBSTITUTE(Tabla1[[#This Row],[Dia de clases Inscrito]]," ","")&amp;"-"&amp;SUBSTITUTE(Tabla1[[#This Row],[Horario Inscrito]]," ","")&amp;"-"&amp;Tabla1[[#This Row],[Fecha Inicio grupo]])</f>
        <v/>
      </c>
      <c r="BF702" s="241" t="str">
        <f>IF(F702="","",Tabla1[[#This Row],[Curso]])</f>
        <v/>
      </c>
      <c r="BG702" s="242" t="str">
        <f>+IF(TRIM(F702)="","",$B$1&amp;"-"&amp;TRIM(Tabla1[[#This Row],[Mes Inscrito]])&amp;"-"&amp;TRIM(Tabla1[[#This Row],[Dia de clases Inscrito]])&amp;"-"&amp;TRIM(Tabla1[[#This Row],[Horario Inscrito]])&amp;"-"&amp;TRIM(Tabla1[[#This Row],[Fecha Inicio grupo]])&amp;"-"&amp;TRIM(Tabla1[[#This Row],[Tipo Incrito]]))</f>
        <v/>
      </c>
      <c r="BH702" s="299" t="str">
        <f>IF(F702="","",OR(IFERROR(SEARCH("CG",Tabla1[[#This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2" s="300" t="str">
        <f>IF(F702&lt;&gt;"",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2" s="300" t="str">
        <f>IF(F702&lt;&gt;"",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2" s="300" t="str">
        <f>IF(Tabla1[[#This Row],[Fecha Inicio grupo]]="","",IFERROR(VLOOKUP(Tabla1[[#This Row],[Mes de Alta como miembro]],Parámetros!$AM$2:$AN$16,2,0),"01/01/1900"))</f>
        <v/>
      </c>
    </row>
    <row r="703" spans="1:63" ht="14.45">
      <c r="A703" s="68">
        <v>696</v>
      </c>
      <c r="B703" s="29"/>
      <c r="C703" s="34"/>
      <c r="D703" s="42"/>
      <c r="E703" s="64"/>
      <c r="F703" s="45"/>
      <c r="G703" s="45"/>
      <c r="H703" s="158"/>
      <c r="I703" s="42"/>
      <c r="J703" s="28"/>
      <c r="K703" s="69"/>
      <c r="L703" s="68"/>
      <c r="M703" s="46"/>
      <c r="N703" s="232" t="str">
        <f ca="1">IF(Tabla1[[#This Row],[Fecha de nac]]="","",IF(Tabla1[[#This Row],[Fecha Finalización]] &gt;=TODAY(), DATEDIF(Tabla1[[#This Row],[Fecha de nac]],TODAY(),"y"), ROUNDDOWN((Tabla1[[#This Row],[Fecha Finalización]] -Tabla1[[#This Row],[Fecha de nac]])/365,0)))</f>
        <v/>
      </c>
      <c r="O703" s="163"/>
      <c r="P703" s="34"/>
      <c r="Q703" s="67"/>
      <c r="R703" s="67"/>
      <c r="S703" s="67"/>
      <c r="T703" s="67"/>
      <c r="U703" s="234" t="str">
        <f>IF(F703="","",Tabla1[[#This Row],[Fecha Inicio grupo]]+3*7-7)</f>
        <v/>
      </c>
      <c r="V703" s="235" t="str">
        <f>IF(F703="","",EDATE(Tabla1[[#This Row],[Fecha Inicio grupo]],3))</f>
        <v/>
      </c>
      <c r="W703" s="29"/>
      <c r="X703" s="29"/>
      <c r="Y703" s="72"/>
      <c r="Z703" s="72"/>
      <c r="AA703" s="72"/>
      <c r="AB703" s="72"/>
      <c r="AC703" s="72"/>
      <c r="AD703" s="72"/>
      <c r="AE703" s="72"/>
      <c r="AF703" s="72"/>
      <c r="AG703" s="72"/>
      <c r="AH703" s="72"/>
      <c r="AI703" s="72"/>
      <c r="AJ703" s="72"/>
      <c r="AK703" s="72"/>
      <c r="AL703" s="72"/>
      <c r="AM703" s="72"/>
      <c r="AN703" s="72"/>
      <c r="AO703" s="139"/>
      <c r="AP703" s="236" t="str">
        <f>IF(F703="","",IFERROR(VLOOKUP(SUBSTITUTE(SUBSTITUTE(Tabla1[[#This Row],[Uso Sistemas]],"T","P"),"N","F"),Parámetros!$M$2:$N$17,2,0),"Completar hasta 3ra sem. para evaluar a Probacionista"))</f>
        <v/>
      </c>
      <c r="AQ703" s="39"/>
      <c r="AR703" s="39"/>
      <c r="AS703" s="39"/>
      <c r="AT703" s="28"/>
      <c r="AU703" s="55"/>
      <c r="AV703" s="55"/>
      <c r="AW703" s="55"/>
      <c r="AX703" s="238" t="str">
        <f>IF(V703="","",EOMONTH(EDATE(Tabla1[[#This Row],[Fecha Finalización]],2),0))</f>
        <v/>
      </c>
      <c r="AY703" s="39"/>
      <c r="AZ703" s="239" t="str">
        <f>IF(V703="","",EOMONTH(EDATE(Tabla1[[#This Row],[Fecha Finalización]],3),0))</f>
        <v/>
      </c>
      <c r="BA703" s="39"/>
      <c r="BB703" s="39"/>
      <c r="BC703" s="229"/>
      <c r="BD703" s="227" t="str">
        <f>IF(F703="","",Tabla1[[#This Row],[sem 01]]&amp;Tabla1[[#This Row],[sem 02]]&amp;Tabla1[[#This Row],[sem 03]])</f>
        <v/>
      </c>
      <c r="BE703" s="228" t="str">
        <f>IF(TRIM(F703)="","",$B$1&amp;"-"&amp;SUBSTITUTE(Tabla1[[#This Row],[Mes Inscrito]]," ","")&amp;"-"&amp;SUBSTITUTE(Tabla1[[#This Row],[Dia de clases Inscrito]]," ","")&amp;"-"&amp;SUBSTITUTE(Tabla1[[#This Row],[Horario Inscrito]]," ","")&amp;"-"&amp;Tabla1[[#This Row],[Fecha Inicio grupo]])</f>
        <v/>
      </c>
      <c r="BF703" s="241" t="str">
        <f>IF(F703="","",Tabla1[[#This Row],[Curso]])</f>
        <v/>
      </c>
      <c r="BG703" s="242" t="str">
        <f>+IF(TRIM(F703)="","",$B$1&amp;"-"&amp;TRIM(Tabla1[[#This Row],[Mes Inscrito]])&amp;"-"&amp;TRIM(Tabla1[[#This Row],[Dia de clases Inscrito]])&amp;"-"&amp;TRIM(Tabla1[[#This Row],[Horario Inscrito]])&amp;"-"&amp;TRIM(Tabla1[[#This Row],[Fecha Inicio grupo]])&amp;"-"&amp;TRIM(Tabla1[[#This Row],[Tipo Incrito]]))</f>
        <v/>
      </c>
      <c r="BH703" s="299" t="str">
        <f>IF(F703="","",OR(IFERROR(SEARCH("CG",Tabla1[[#This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3" s="300" t="str">
        <f>IF(F703&lt;&gt;"",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3" s="300" t="str">
        <f>IF(F703&lt;&gt;"",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3" s="300" t="str">
        <f>IF(Tabla1[[#This Row],[Fecha Inicio grupo]]="","",IFERROR(VLOOKUP(Tabla1[[#This Row],[Mes de Alta como miembro]],Parámetros!$AM$2:$AN$16,2,0),"01/01/1900"))</f>
        <v/>
      </c>
    </row>
    <row r="704" spans="1:63" ht="14.45">
      <c r="A704" s="68">
        <v>697</v>
      </c>
      <c r="B704" s="29"/>
      <c r="C704" s="34"/>
      <c r="D704" s="42"/>
      <c r="E704" s="64"/>
      <c r="F704" s="45"/>
      <c r="G704" s="45"/>
      <c r="H704" s="158"/>
      <c r="I704" s="42"/>
      <c r="J704" s="28"/>
      <c r="K704" s="69"/>
      <c r="L704" s="68"/>
      <c r="M704" s="46"/>
      <c r="N704" s="232" t="str">
        <f ca="1">IF(Tabla1[[#This Row],[Fecha de nac]]="","",IF(Tabla1[[#This Row],[Fecha Finalización]] &gt;=TODAY(), DATEDIF(Tabla1[[#This Row],[Fecha de nac]],TODAY(),"y"), ROUNDDOWN((Tabla1[[#This Row],[Fecha Finalización]] -Tabla1[[#This Row],[Fecha de nac]])/365,0)))</f>
        <v/>
      </c>
      <c r="O704" s="163"/>
      <c r="P704" s="34"/>
      <c r="Q704" s="67"/>
      <c r="R704" s="67"/>
      <c r="S704" s="67"/>
      <c r="T704" s="67"/>
      <c r="U704" s="234" t="str">
        <f>IF(F704="","",Tabla1[[#This Row],[Fecha Inicio grupo]]+3*7-7)</f>
        <v/>
      </c>
      <c r="V704" s="235" t="str">
        <f>IF(F704="","",EDATE(Tabla1[[#This Row],[Fecha Inicio grupo]],3))</f>
        <v/>
      </c>
      <c r="W704" s="29"/>
      <c r="X704" s="29"/>
      <c r="Y704" s="72"/>
      <c r="Z704" s="72"/>
      <c r="AA704" s="72"/>
      <c r="AB704" s="72"/>
      <c r="AC704" s="72"/>
      <c r="AD704" s="72"/>
      <c r="AE704" s="72"/>
      <c r="AF704" s="72"/>
      <c r="AG704" s="72"/>
      <c r="AH704" s="72"/>
      <c r="AI704" s="72"/>
      <c r="AJ704" s="72"/>
      <c r="AK704" s="72"/>
      <c r="AL704" s="72"/>
      <c r="AM704" s="72"/>
      <c r="AN704" s="72"/>
      <c r="AO704" s="139"/>
      <c r="AP704" s="236" t="str">
        <f>IF(F704="","",IFERROR(VLOOKUP(SUBSTITUTE(SUBSTITUTE(Tabla1[[#This Row],[Uso Sistemas]],"T","P"),"N","F"),Parámetros!$M$2:$N$17,2,0),"Completar hasta 3ra sem. para evaluar a Probacionista"))</f>
        <v/>
      </c>
      <c r="AQ704" s="39"/>
      <c r="AR704" s="39"/>
      <c r="AS704" s="39"/>
      <c r="AT704" s="28"/>
      <c r="AU704" s="55"/>
      <c r="AV704" s="55"/>
      <c r="AW704" s="55"/>
      <c r="AX704" s="238" t="str">
        <f>IF(V704="","",EOMONTH(EDATE(Tabla1[[#This Row],[Fecha Finalización]],2),0))</f>
        <v/>
      </c>
      <c r="AY704" s="39"/>
      <c r="AZ704" s="239" t="str">
        <f>IF(V704="","",EOMONTH(EDATE(Tabla1[[#This Row],[Fecha Finalización]],3),0))</f>
        <v/>
      </c>
      <c r="BA704" s="39"/>
      <c r="BB704" s="39"/>
      <c r="BC704" s="229"/>
      <c r="BD704" s="227" t="str">
        <f>IF(F704="","",Tabla1[[#This Row],[sem 01]]&amp;Tabla1[[#This Row],[sem 02]]&amp;Tabla1[[#This Row],[sem 03]])</f>
        <v/>
      </c>
      <c r="BE704" s="228" t="str">
        <f>IF(TRIM(F704)="","",$B$1&amp;"-"&amp;SUBSTITUTE(Tabla1[[#This Row],[Mes Inscrito]]," ","")&amp;"-"&amp;SUBSTITUTE(Tabla1[[#This Row],[Dia de clases Inscrito]]," ","")&amp;"-"&amp;SUBSTITUTE(Tabla1[[#This Row],[Horario Inscrito]]," ","")&amp;"-"&amp;Tabla1[[#This Row],[Fecha Inicio grupo]])</f>
        <v/>
      </c>
      <c r="BF704" s="241" t="str">
        <f>IF(F704="","",Tabla1[[#This Row],[Curso]])</f>
        <v/>
      </c>
      <c r="BG704" s="242" t="str">
        <f>+IF(TRIM(F704)="","",$B$1&amp;"-"&amp;TRIM(Tabla1[[#This Row],[Mes Inscrito]])&amp;"-"&amp;TRIM(Tabla1[[#This Row],[Dia de clases Inscrito]])&amp;"-"&amp;TRIM(Tabla1[[#This Row],[Horario Inscrito]])&amp;"-"&amp;TRIM(Tabla1[[#This Row],[Fecha Inicio grupo]])&amp;"-"&amp;TRIM(Tabla1[[#This Row],[Tipo Incrito]]))</f>
        <v/>
      </c>
      <c r="BH704" s="299" t="str">
        <f>IF(F704="","",OR(IFERROR(SEARCH("CG",Tabla1[[#This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4" s="300" t="str">
        <f>IF(F704&lt;&gt;"",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4" s="300" t="str">
        <f>IF(F704&lt;&gt;"",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4" s="300" t="str">
        <f>IF(Tabla1[[#This Row],[Fecha Inicio grupo]]="","",IFERROR(VLOOKUP(Tabla1[[#This Row],[Mes de Alta como miembro]],Parámetros!$AM$2:$AN$16,2,0),"01/01/1900"))</f>
        <v/>
      </c>
    </row>
    <row r="705" spans="1:63" ht="14.45">
      <c r="A705" s="68">
        <v>698</v>
      </c>
      <c r="B705" s="29"/>
      <c r="C705" s="34"/>
      <c r="D705" s="42"/>
      <c r="E705" s="64"/>
      <c r="F705" s="45"/>
      <c r="G705" s="45"/>
      <c r="H705" s="158"/>
      <c r="I705" s="42"/>
      <c r="J705" s="28"/>
      <c r="K705" s="69"/>
      <c r="L705" s="68"/>
      <c r="M705" s="46"/>
      <c r="N705" s="232" t="str">
        <f ca="1">IF(Tabla1[[#This Row],[Fecha de nac]]="","",IF(Tabla1[[#This Row],[Fecha Finalización]] &gt;=TODAY(), DATEDIF(Tabla1[[#This Row],[Fecha de nac]],TODAY(),"y"), ROUNDDOWN((Tabla1[[#This Row],[Fecha Finalización]] -Tabla1[[#This Row],[Fecha de nac]])/365,0)))</f>
        <v/>
      </c>
      <c r="O705" s="163"/>
      <c r="P705" s="34"/>
      <c r="Q705" s="67"/>
      <c r="R705" s="67"/>
      <c r="S705" s="67"/>
      <c r="T705" s="67"/>
      <c r="U705" s="234" t="str">
        <f>IF(F705="","",Tabla1[[#This Row],[Fecha Inicio grupo]]+3*7-7)</f>
        <v/>
      </c>
      <c r="V705" s="235" t="str">
        <f>IF(F705="","",EDATE(Tabla1[[#This Row],[Fecha Inicio grupo]],3))</f>
        <v/>
      </c>
      <c r="W705" s="29"/>
      <c r="X705" s="29"/>
      <c r="Y705" s="72"/>
      <c r="Z705" s="72"/>
      <c r="AA705" s="72"/>
      <c r="AB705" s="72"/>
      <c r="AC705" s="72"/>
      <c r="AD705" s="72"/>
      <c r="AE705" s="72"/>
      <c r="AF705" s="72"/>
      <c r="AG705" s="72"/>
      <c r="AH705" s="72"/>
      <c r="AI705" s="72"/>
      <c r="AJ705" s="72"/>
      <c r="AK705" s="72"/>
      <c r="AL705" s="72"/>
      <c r="AM705" s="72"/>
      <c r="AN705" s="72"/>
      <c r="AO705" s="139"/>
      <c r="AP705" s="236" t="str">
        <f>IF(F705="","",IFERROR(VLOOKUP(SUBSTITUTE(SUBSTITUTE(Tabla1[[#This Row],[Uso Sistemas]],"T","P"),"N","F"),Parámetros!$M$2:$N$17,2,0),"Completar hasta 3ra sem. para evaluar a Probacionista"))</f>
        <v/>
      </c>
      <c r="AQ705" s="39"/>
      <c r="AR705" s="39"/>
      <c r="AS705" s="39"/>
      <c r="AT705" s="28"/>
      <c r="AU705" s="55"/>
      <c r="AV705" s="55"/>
      <c r="AW705" s="55"/>
      <c r="AX705" s="238" t="str">
        <f>IF(V705="","",EOMONTH(EDATE(Tabla1[[#This Row],[Fecha Finalización]],2),0))</f>
        <v/>
      </c>
      <c r="AY705" s="39"/>
      <c r="AZ705" s="239" t="str">
        <f>IF(V705="","",EOMONTH(EDATE(Tabla1[[#This Row],[Fecha Finalización]],3),0))</f>
        <v/>
      </c>
      <c r="BA705" s="39"/>
      <c r="BB705" s="39"/>
      <c r="BC705" s="229"/>
      <c r="BD705" s="227" t="str">
        <f>IF(F705="","",Tabla1[[#This Row],[sem 01]]&amp;Tabla1[[#This Row],[sem 02]]&amp;Tabla1[[#This Row],[sem 03]])</f>
        <v/>
      </c>
      <c r="BE705" s="228" t="str">
        <f>IF(TRIM(F705)="","",$B$1&amp;"-"&amp;SUBSTITUTE(Tabla1[[#This Row],[Mes Inscrito]]," ","")&amp;"-"&amp;SUBSTITUTE(Tabla1[[#This Row],[Dia de clases Inscrito]]," ","")&amp;"-"&amp;SUBSTITUTE(Tabla1[[#This Row],[Horario Inscrito]]," ","")&amp;"-"&amp;Tabla1[[#This Row],[Fecha Inicio grupo]])</f>
        <v/>
      </c>
      <c r="BF705" s="241" t="str">
        <f>IF(F705="","",Tabla1[[#This Row],[Curso]])</f>
        <v/>
      </c>
      <c r="BG705" s="242" t="str">
        <f>+IF(TRIM(F705)="","",$B$1&amp;"-"&amp;TRIM(Tabla1[[#This Row],[Mes Inscrito]])&amp;"-"&amp;TRIM(Tabla1[[#This Row],[Dia de clases Inscrito]])&amp;"-"&amp;TRIM(Tabla1[[#This Row],[Horario Inscrito]])&amp;"-"&amp;TRIM(Tabla1[[#This Row],[Fecha Inicio grupo]])&amp;"-"&amp;TRIM(Tabla1[[#This Row],[Tipo Incrito]]))</f>
        <v/>
      </c>
      <c r="BH705" s="299" t="str">
        <f>IF(F705="","",OR(IFERROR(SEARCH("CG",Tabla1[[#This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5" s="300" t="str">
        <f>IF(F705&lt;&gt;"",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5" s="300" t="str">
        <f>IF(F705&lt;&gt;"",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5" s="300" t="str">
        <f>IF(Tabla1[[#This Row],[Fecha Inicio grupo]]="","",IFERROR(VLOOKUP(Tabla1[[#This Row],[Mes de Alta como miembro]],Parámetros!$AM$2:$AN$16,2,0),"01/01/1900"))</f>
        <v/>
      </c>
    </row>
    <row r="706" spans="1:63" ht="14.45">
      <c r="A706" s="68">
        <v>699</v>
      </c>
      <c r="B706" s="29"/>
      <c r="C706" s="34"/>
      <c r="D706" s="42"/>
      <c r="E706" s="64"/>
      <c r="F706" s="45"/>
      <c r="G706" s="45"/>
      <c r="H706" s="158"/>
      <c r="I706" s="42"/>
      <c r="J706" s="28"/>
      <c r="K706" s="69"/>
      <c r="L706" s="68"/>
      <c r="M706" s="46"/>
      <c r="N706" s="232" t="str">
        <f ca="1">IF(Tabla1[[#This Row],[Fecha de nac]]="","",IF(Tabla1[[#This Row],[Fecha Finalización]] &gt;=TODAY(), DATEDIF(Tabla1[[#This Row],[Fecha de nac]],TODAY(),"y"), ROUNDDOWN((Tabla1[[#This Row],[Fecha Finalización]] -Tabla1[[#This Row],[Fecha de nac]])/365,0)))</f>
        <v/>
      </c>
      <c r="O706" s="163"/>
      <c r="P706" s="34"/>
      <c r="Q706" s="67"/>
      <c r="R706" s="67"/>
      <c r="S706" s="67"/>
      <c r="T706" s="67"/>
      <c r="U706" s="234" t="str">
        <f>IF(F706="","",Tabla1[[#This Row],[Fecha Inicio grupo]]+3*7-7)</f>
        <v/>
      </c>
      <c r="V706" s="235" t="str">
        <f>IF(F706="","",EDATE(Tabla1[[#This Row],[Fecha Inicio grupo]],3))</f>
        <v/>
      </c>
      <c r="W706" s="29"/>
      <c r="X706" s="29"/>
      <c r="Y706" s="72"/>
      <c r="Z706" s="72"/>
      <c r="AA706" s="72"/>
      <c r="AB706" s="72"/>
      <c r="AC706" s="72"/>
      <c r="AD706" s="72"/>
      <c r="AE706" s="72"/>
      <c r="AF706" s="72"/>
      <c r="AG706" s="72"/>
      <c r="AH706" s="72"/>
      <c r="AI706" s="72"/>
      <c r="AJ706" s="72"/>
      <c r="AK706" s="72"/>
      <c r="AL706" s="72"/>
      <c r="AM706" s="72"/>
      <c r="AN706" s="72"/>
      <c r="AO706" s="139"/>
      <c r="AP706" s="236" t="str">
        <f>IF(F706="","",IFERROR(VLOOKUP(SUBSTITUTE(SUBSTITUTE(Tabla1[[#This Row],[Uso Sistemas]],"T","P"),"N","F"),Parámetros!$M$2:$N$17,2,0),"Completar hasta 3ra sem. para evaluar a Probacionista"))</f>
        <v/>
      </c>
      <c r="AQ706" s="39"/>
      <c r="AR706" s="39"/>
      <c r="AS706" s="39"/>
      <c r="AT706" s="28"/>
      <c r="AU706" s="55"/>
      <c r="AV706" s="55"/>
      <c r="AW706" s="55"/>
      <c r="AX706" s="238" t="str">
        <f>IF(V706="","",EOMONTH(EDATE(Tabla1[[#This Row],[Fecha Finalización]],2),0))</f>
        <v/>
      </c>
      <c r="AY706" s="39"/>
      <c r="AZ706" s="239" t="str">
        <f>IF(V706="","",EOMONTH(EDATE(Tabla1[[#This Row],[Fecha Finalización]],3),0))</f>
        <v/>
      </c>
      <c r="BA706" s="39"/>
      <c r="BB706" s="39"/>
      <c r="BC706" s="229"/>
      <c r="BD706" s="227" t="str">
        <f>IF(F706="","",Tabla1[[#This Row],[sem 01]]&amp;Tabla1[[#This Row],[sem 02]]&amp;Tabla1[[#This Row],[sem 03]])</f>
        <v/>
      </c>
      <c r="BE706" s="228" t="str">
        <f>IF(TRIM(F706)="","",$B$1&amp;"-"&amp;SUBSTITUTE(Tabla1[[#This Row],[Mes Inscrito]]," ","")&amp;"-"&amp;SUBSTITUTE(Tabla1[[#This Row],[Dia de clases Inscrito]]," ","")&amp;"-"&amp;SUBSTITUTE(Tabla1[[#This Row],[Horario Inscrito]]," ","")&amp;"-"&amp;Tabla1[[#This Row],[Fecha Inicio grupo]])</f>
        <v/>
      </c>
      <c r="BF706" s="241" t="str">
        <f>IF(F706="","",Tabla1[[#This Row],[Curso]])</f>
        <v/>
      </c>
      <c r="BG706" s="242" t="str">
        <f>+IF(TRIM(F706)="","",$B$1&amp;"-"&amp;TRIM(Tabla1[[#This Row],[Mes Inscrito]])&amp;"-"&amp;TRIM(Tabla1[[#This Row],[Dia de clases Inscrito]])&amp;"-"&amp;TRIM(Tabla1[[#This Row],[Horario Inscrito]])&amp;"-"&amp;TRIM(Tabla1[[#This Row],[Fecha Inicio grupo]])&amp;"-"&amp;TRIM(Tabla1[[#This Row],[Tipo Incrito]]))</f>
        <v/>
      </c>
      <c r="BH706" s="299" t="str">
        <f>IF(F706="","",OR(IFERROR(SEARCH("CG",Tabla1[[#This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6" s="300" t="str">
        <f>IF(F706&lt;&gt;"",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6" s="300" t="str">
        <f>IF(F706&lt;&gt;"",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6" s="300" t="str">
        <f>IF(Tabla1[[#This Row],[Fecha Inicio grupo]]="","",IFERROR(VLOOKUP(Tabla1[[#This Row],[Mes de Alta como miembro]],Parámetros!$AM$2:$AN$16,2,0),"01/01/1900"))</f>
        <v/>
      </c>
    </row>
    <row r="707" spans="1:63" ht="14.45">
      <c r="A707" s="68">
        <v>700</v>
      </c>
      <c r="B707" s="29"/>
      <c r="C707" s="34"/>
      <c r="D707" s="42"/>
      <c r="E707" s="64"/>
      <c r="F707" s="45"/>
      <c r="G707" s="45"/>
      <c r="H707" s="158"/>
      <c r="I707" s="42"/>
      <c r="J707" s="28"/>
      <c r="K707" s="69"/>
      <c r="L707" s="68"/>
      <c r="M707" s="46"/>
      <c r="N707" s="232" t="str">
        <f ca="1">IF(Tabla1[[#This Row],[Fecha de nac]]="","",IF(Tabla1[[#This Row],[Fecha Finalización]] &gt;=TODAY(), DATEDIF(Tabla1[[#This Row],[Fecha de nac]],TODAY(),"y"), ROUNDDOWN((Tabla1[[#This Row],[Fecha Finalización]] -Tabla1[[#This Row],[Fecha de nac]])/365,0)))</f>
        <v/>
      </c>
      <c r="O707" s="163"/>
      <c r="P707" s="34"/>
      <c r="Q707" s="67"/>
      <c r="R707" s="67"/>
      <c r="S707" s="67"/>
      <c r="T707" s="67"/>
      <c r="U707" s="234" t="str">
        <f>IF(F707="","",Tabla1[[#This Row],[Fecha Inicio grupo]]+3*7-7)</f>
        <v/>
      </c>
      <c r="V707" s="235" t="str">
        <f>IF(F707="","",EDATE(Tabla1[[#This Row],[Fecha Inicio grupo]],3))</f>
        <v/>
      </c>
      <c r="W707" s="29"/>
      <c r="X707" s="29"/>
      <c r="Y707" s="72"/>
      <c r="Z707" s="72"/>
      <c r="AA707" s="72"/>
      <c r="AB707" s="72"/>
      <c r="AC707" s="72"/>
      <c r="AD707" s="72"/>
      <c r="AE707" s="72"/>
      <c r="AF707" s="72"/>
      <c r="AG707" s="72"/>
      <c r="AH707" s="72"/>
      <c r="AI707" s="72"/>
      <c r="AJ707" s="72"/>
      <c r="AK707" s="72"/>
      <c r="AL707" s="72"/>
      <c r="AM707" s="72"/>
      <c r="AN707" s="72"/>
      <c r="AO707" s="139"/>
      <c r="AP707" s="236" t="str">
        <f>IF(F707="","",IFERROR(VLOOKUP(SUBSTITUTE(SUBSTITUTE(Tabla1[[#This Row],[Uso Sistemas]],"T","P"),"N","F"),Parámetros!$M$2:$N$17,2,0),"Completar hasta 3ra sem. para evaluar a Probacionista"))</f>
        <v/>
      </c>
      <c r="AQ707" s="39"/>
      <c r="AR707" s="39"/>
      <c r="AS707" s="39"/>
      <c r="AT707" s="28"/>
      <c r="AU707" s="55"/>
      <c r="AV707" s="55"/>
      <c r="AW707" s="55"/>
      <c r="AX707" s="238" t="str">
        <f>IF(V707="","",EOMONTH(EDATE(Tabla1[[#This Row],[Fecha Finalización]],2),0))</f>
        <v/>
      </c>
      <c r="AY707" s="39"/>
      <c r="AZ707" s="239" t="str">
        <f>IF(V707="","",EOMONTH(EDATE(Tabla1[[#This Row],[Fecha Finalización]],3),0))</f>
        <v/>
      </c>
      <c r="BA707" s="39"/>
      <c r="BB707" s="39"/>
      <c r="BC707" s="229"/>
      <c r="BD707" s="227" t="str">
        <f>IF(F707="","",Tabla1[[#This Row],[sem 01]]&amp;Tabla1[[#This Row],[sem 02]]&amp;Tabla1[[#This Row],[sem 03]])</f>
        <v/>
      </c>
      <c r="BE707" s="228" t="str">
        <f>IF(TRIM(F707)="","",$B$1&amp;"-"&amp;SUBSTITUTE(Tabla1[[#This Row],[Mes Inscrito]]," ","")&amp;"-"&amp;SUBSTITUTE(Tabla1[[#This Row],[Dia de clases Inscrito]]," ","")&amp;"-"&amp;SUBSTITUTE(Tabla1[[#This Row],[Horario Inscrito]]," ","")&amp;"-"&amp;Tabla1[[#This Row],[Fecha Inicio grupo]])</f>
        <v/>
      </c>
      <c r="BF707" s="241" t="str">
        <f>IF(F707="","",Tabla1[[#This Row],[Curso]])</f>
        <v/>
      </c>
      <c r="BG707" s="242" t="str">
        <f>+IF(TRIM(F707)="","",$B$1&amp;"-"&amp;TRIM(Tabla1[[#This Row],[Mes Inscrito]])&amp;"-"&amp;TRIM(Tabla1[[#This Row],[Dia de clases Inscrito]])&amp;"-"&amp;TRIM(Tabla1[[#This Row],[Horario Inscrito]])&amp;"-"&amp;TRIM(Tabla1[[#This Row],[Fecha Inicio grupo]])&amp;"-"&amp;TRIM(Tabla1[[#This Row],[Tipo Incrito]]))</f>
        <v/>
      </c>
      <c r="BH707" s="299" t="str">
        <f>IF(F707="","",OR(IFERROR(SEARCH("CG",Tabla1[[#This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7" s="300" t="str">
        <f>IF(F707&lt;&gt;"",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7" s="300" t="str">
        <f>IF(F707&lt;&gt;"",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7" s="300" t="str">
        <f>IF(Tabla1[[#This Row],[Fecha Inicio grupo]]="","",IFERROR(VLOOKUP(Tabla1[[#This Row],[Mes de Alta como miembro]],Parámetros!$AM$2:$AN$16,2,0),"01/01/1900"))</f>
        <v/>
      </c>
    </row>
    <row r="708" spans="1:63" ht="14.45">
      <c r="A708" s="68">
        <v>701</v>
      </c>
      <c r="B708" s="29"/>
      <c r="C708" s="34"/>
      <c r="D708" s="42"/>
      <c r="E708" s="64"/>
      <c r="F708" s="45"/>
      <c r="G708" s="45"/>
      <c r="H708" s="158"/>
      <c r="I708" s="42"/>
      <c r="J708" s="28"/>
      <c r="K708" s="69"/>
      <c r="L708" s="68"/>
      <c r="M708" s="46"/>
      <c r="N708" s="232" t="str">
        <f ca="1">IF(Tabla1[[#This Row],[Fecha de nac]]="","",IF(Tabla1[[#This Row],[Fecha Finalización]] &gt;=TODAY(), DATEDIF(Tabla1[[#This Row],[Fecha de nac]],TODAY(),"y"), ROUNDDOWN((Tabla1[[#This Row],[Fecha Finalización]] -Tabla1[[#This Row],[Fecha de nac]])/365,0)))</f>
        <v/>
      </c>
      <c r="O708" s="163"/>
      <c r="P708" s="34"/>
      <c r="Q708" s="67"/>
      <c r="R708" s="67"/>
      <c r="S708" s="67"/>
      <c r="T708" s="67"/>
      <c r="U708" s="234" t="str">
        <f>IF(F708="","",Tabla1[[#This Row],[Fecha Inicio grupo]]+3*7-7)</f>
        <v/>
      </c>
      <c r="V708" s="235" t="str">
        <f>IF(F708="","",EDATE(Tabla1[[#This Row],[Fecha Inicio grupo]],3))</f>
        <v/>
      </c>
      <c r="W708" s="29"/>
      <c r="X708" s="29"/>
      <c r="Y708" s="72"/>
      <c r="Z708" s="72"/>
      <c r="AA708" s="72"/>
      <c r="AB708" s="72"/>
      <c r="AC708" s="72"/>
      <c r="AD708" s="72"/>
      <c r="AE708" s="72"/>
      <c r="AF708" s="72"/>
      <c r="AG708" s="72"/>
      <c r="AH708" s="72"/>
      <c r="AI708" s="72"/>
      <c r="AJ708" s="72"/>
      <c r="AK708" s="72"/>
      <c r="AL708" s="72"/>
      <c r="AM708" s="72"/>
      <c r="AN708" s="72"/>
      <c r="AO708" s="139"/>
      <c r="AP708" s="236" t="str">
        <f>IF(F708="","",IFERROR(VLOOKUP(SUBSTITUTE(SUBSTITUTE(Tabla1[[#This Row],[Uso Sistemas]],"T","P"),"N","F"),Parámetros!$M$2:$N$17,2,0),"Completar hasta 3ra sem. para evaluar a Probacionista"))</f>
        <v/>
      </c>
      <c r="AQ708" s="39"/>
      <c r="AR708" s="39"/>
      <c r="AS708" s="39"/>
      <c r="AT708" s="28"/>
      <c r="AU708" s="55"/>
      <c r="AV708" s="55"/>
      <c r="AW708" s="55"/>
      <c r="AX708" s="238" t="str">
        <f>IF(V708="","",EOMONTH(EDATE(Tabla1[[#This Row],[Fecha Finalización]],2),0))</f>
        <v/>
      </c>
      <c r="AY708" s="39"/>
      <c r="AZ708" s="239" t="str">
        <f>IF(V708="","",EOMONTH(EDATE(Tabla1[[#This Row],[Fecha Finalización]],3),0))</f>
        <v/>
      </c>
      <c r="BA708" s="39"/>
      <c r="BB708" s="39"/>
      <c r="BC708" s="229"/>
      <c r="BD708" s="227" t="str">
        <f>IF(F708="","",Tabla1[[#This Row],[sem 01]]&amp;Tabla1[[#This Row],[sem 02]]&amp;Tabla1[[#This Row],[sem 03]])</f>
        <v/>
      </c>
      <c r="BE708" s="228" t="str">
        <f>IF(TRIM(F708)="","",$B$1&amp;"-"&amp;SUBSTITUTE(Tabla1[[#This Row],[Mes Inscrito]]," ","")&amp;"-"&amp;SUBSTITUTE(Tabla1[[#This Row],[Dia de clases Inscrito]]," ","")&amp;"-"&amp;SUBSTITUTE(Tabla1[[#This Row],[Horario Inscrito]]," ","")&amp;"-"&amp;Tabla1[[#This Row],[Fecha Inicio grupo]])</f>
        <v/>
      </c>
      <c r="BF708" s="241" t="str">
        <f>IF(F708="","",Tabla1[[#This Row],[Curso]])</f>
        <v/>
      </c>
      <c r="BG708" s="242" t="str">
        <f>+IF(TRIM(F708)="","",$B$1&amp;"-"&amp;TRIM(Tabla1[[#This Row],[Mes Inscrito]])&amp;"-"&amp;TRIM(Tabla1[[#This Row],[Dia de clases Inscrito]])&amp;"-"&amp;TRIM(Tabla1[[#This Row],[Horario Inscrito]])&amp;"-"&amp;TRIM(Tabla1[[#This Row],[Fecha Inicio grupo]])&amp;"-"&amp;TRIM(Tabla1[[#This Row],[Tipo Incrito]]))</f>
        <v/>
      </c>
      <c r="BH708" s="299" t="str">
        <f>IF(F708="","",OR(IFERROR(SEARCH("CG",Tabla1[[#This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8" s="300" t="str">
        <f>IF(F708&lt;&gt;"",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8" s="300" t="str">
        <f>IF(F708&lt;&gt;"",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8" s="300" t="str">
        <f>IF(Tabla1[[#This Row],[Fecha Inicio grupo]]="","",IFERROR(VLOOKUP(Tabla1[[#This Row],[Mes de Alta como miembro]],Parámetros!$AM$2:$AN$16,2,0),"01/01/1900"))</f>
        <v/>
      </c>
    </row>
    <row r="709" spans="1:63" ht="14.45">
      <c r="A709" s="68">
        <v>702</v>
      </c>
      <c r="B709" s="29"/>
      <c r="C709" s="34"/>
      <c r="D709" s="42"/>
      <c r="E709" s="64"/>
      <c r="F709" s="45"/>
      <c r="G709" s="45"/>
      <c r="H709" s="158"/>
      <c r="I709" s="42"/>
      <c r="J709" s="28"/>
      <c r="K709" s="69"/>
      <c r="L709" s="68"/>
      <c r="M709" s="46"/>
      <c r="N709" s="232" t="str">
        <f ca="1">IF(Tabla1[[#This Row],[Fecha de nac]]="","",IF(Tabla1[[#This Row],[Fecha Finalización]] &gt;=TODAY(), DATEDIF(Tabla1[[#This Row],[Fecha de nac]],TODAY(),"y"), ROUNDDOWN((Tabla1[[#This Row],[Fecha Finalización]] -Tabla1[[#This Row],[Fecha de nac]])/365,0)))</f>
        <v/>
      </c>
      <c r="O709" s="163"/>
      <c r="P709" s="34"/>
      <c r="Q709" s="67"/>
      <c r="R709" s="67"/>
      <c r="S709" s="67"/>
      <c r="T709" s="67"/>
      <c r="U709" s="234" t="str">
        <f>IF(F709="","",Tabla1[[#This Row],[Fecha Inicio grupo]]+3*7-7)</f>
        <v/>
      </c>
      <c r="V709" s="235" t="str">
        <f>IF(F709="","",EDATE(Tabla1[[#This Row],[Fecha Inicio grupo]],3))</f>
        <v/>
      </c>
      <c r="W709" s="29"/>
      <c r="X709" s="29"/>
      <c r="Y709" s="72"/>
      <c r="Z709" s="72"/>
      <c r="AA709" s="72"/>
      <c r="AB709" s="72"/>
      <c r="AC709" s="72"/>
      <c r="AD709" s="72"/>
      <c r="AE709" s="72"/>
      <c r="AF709" s="72"/>
      <c r="AG709" s="72"/>
      <c r="AH709" s="72"/>
      <c r="AI709" s="72"/>
      <c r="AJ709" s="72"/>
      <c r="AK709" s="72"/>
      <c r="AL709" s="72"/>
      <c r="AM709" s="72"/>
      <c r="AN709" s="72"/>
      <c r="AO709" s="139"/>
      <c r="AP709" s="236" t="str">
        <f>IF(F709="","",IFERROR(VLOOKUP(SUBSTITUTE(SUBSTITUTE(Tabla1[[#This Row],[Uso Sistemas]],"T","P"),"N","F"),Parámetros!$M$2:$N$17,2,0),"Completar hasta 3ra sem. para evaluar a Probacionista"))</f>
        <v/>
      </c>
      <c r="AQ709" s="39"/>
      <c r="AR709" s="39"/>
      <c r="AS709" s="39"/>
      <c r="AT709" s="28"/>
      <c r="AU709" s="55"/>
      <c r="AV709" s="55"/>
      <c r="AW709" s="55"/>
      <c r="AX709" s="238" t="str">
        <f>IF(V709="","",EOMONTH(EDATE(Tabla1[[#This Row],[Fecha Finalización]],2),0))</f>
        <v/>
      </c>
      <c r="AY709" s="39"/>
      <c r="AZ709" s="239" t="str">
        <f>IF(V709="","",EOMONTH(EDATE(Tabla1[[#This Row],[Fecha Finalización]],3),0))</f>
        <v/>
      </c>
      <c r="BA709" s="39"/>
      <c r="BB709" s="39"/>
      <c r="BC709" s="229"/>
      <c r="BD709" s="227" t="str">
        <f>IF(F709="","",Tabla1[[#This Row],[sem 01]]&amp;Tabla1[[#This Row],[sem 02]]&amp;Tabla1[[#This Row],[sem 03]])</f>
        <v/>
      </c>
      <c r="BE709" s="228" t="str">
        <f>IF(TRIM(F709)="","",$B$1&amp;"-"&amp;SUBSTITUTE(Tabla1[[#This Row],[Mes Inscrito]]," ","")&amp;"-"&amp;SUBSTITUTE(Tabla1[[#This Row],[Dia de clases Inscrito]]," ","")&amp;"-"&amp;SUBSTITUTE(Tabla1[[#This Row],[Horario Inscrito]]," ","")&amp;"-"&amp;Tabla1[[#This Row],[Fecha Inicio grupo]])</f>
        <v/>
      </c>
      <c r="BF709" s="241" t="str">
        <f>IF(F709="","",Tabla1[[#This Row],[Curso]])</f>
        <v/>
      </c>
      <c r="BG709" s="242" t="str">
        <f>+IF(TRIM(F709)="","",$B$1&amp;"-"&amp;TRIM(Tabla1[[#This Row],[Mes Inscrito]])&amp;"-"&amp;TRIM(Tabla1[[#This Row],[Dia de clases Inscrito]])&amp;"-"&amp;TRIM(Tabla1[[#This Row],[Horario Inscrito]])&amp;"-"&amp;TRIM(Tabla1[[#This Row],[Fecha Inicio grupo]])&amp;"-"&amp;TRIM(Tabla1[[#This Row],[Tipo Incrito]]))</f>
        <v/>
      </c>
      <c r="BH709" s="299" t="str">
        <f>IF(F709="","",OR(IFERROR(SEARCH("CG",Tabla1[[#This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9" s="300" t="str">
        <f>IF(F709&lt;&gt;"",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9" s="300" t="str">
        <f>IF(F709&lt;&gt;"",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9" s="300" t="str">
        <f>IF(Tabla1[[#This Row],[Fecha Inicio grupo]]="","",IFERROR(VLOOKUP(Tabla1[[#This Row],[Mes de Alta como miembro]],Parámetros!$AM$2:$AN$16,2,0),"01/01/1900"))</f>
        <v/>
      </c>
    </row>
    <row r="710" spans="1:63" ht="14.45">
      <c r="A710" s="68">
        <v>703</v>
      </c>
      <c r="B710" s="29"/>
      <c r="C710" s="34"/>
      <c r="D710" s="42"/>
      <c r="E710" s="64"/>
      <c r="F710" s="45"/>
      <c r="G710" s="45"/>
      <c r="H710" s="158"/>
      <c r="I710" s="42"/>
      <c r="J710" s="28"/>
      <c r="K710" s="69"/>
      <c r="L710" s="68"/>
      <c r="M710" s="46"/>
      <c r="N710" s="232" t="str">
        <f ca="1">IF(Tabla1[[#This Row],[Fecha de nac]]="","",IF(Tabla1[[#This Row],[Fecha Finalización]] &gt;=TODAY(), DATEDIF(Tabla1[[#This Row],[Fecha de nac]],TODAY(),"y"), ROUNDDOWN((Tabla1[[#This Row],[Fecha Finalización]] -Tabla1[[#This Row],[Fecha de nac]])/365,0)))</f>
        <v/>
      </c>
      <c r="O710" s="163"/>
      <c r="P710" s="34"/>
      <c r="Q710" s="67"/>
      <c r="R710" s="67"/>
      <c r="S710" s="67"/>
      <c r="T710" s="67"/>
      <c r="U710" s="234" t="str">
        <f>IF(F710="","",Tabla1[[#This Row],[Fecha Inicio grupo]]+3*7-7)</f>
        <v/>
      </c>
      <c r="V710" s="235" t="str">
        <f>IF(F710="","",EDATE(Tabla1[[#This Row],[Fecha Inicio grupo]],3))</f>
        <v/>
      </c>
      <c r="W710" s="29"/>
      <c r="X710" s="29"/>
      <c r="Y710" s="72"/>
      <c r="Z710" s="72"/>
      <c r="AA710" s="72"/>
      <c r="AB710" s="72"/>
      <c r="AC710" s="72"/>
      <c r="AD710" s="72"/>
      <c r="AE710" s="72"/>
      <c r="AF710" s="72"/>
      <c r="AG710" s="72"/>
      <c r="AH710" s="72"/>
      <c r="AI710" s="72"/>
      <c r="AJ710" s="72"/>
      <c r="AK710" s="72"/>
      <c r="AL710" s="72"/>
      <c r="AM710" s="72"/>
      <c r="AN710" s="72"/>
      <c r="AO710" s="139"/>
      <c r="AP710" s="236" t="str">
        <f>IF(F710="","",IFERROR(VLOOKUP(SUBSTITUTE(SUBSTITUTE(Tabla1[[#This Row],[Uso Sistemas]],"T","P"),"N","F"),Parámetros!$M$2:$N$17,2,0),"Completar hasta 3ra sem. para evaluar a Probacionista"))</f>
        <v/>
      </c>
      <c r="AQ710" s="39"/>
      <c r="AR710" s="39"/>
      <c r="AS710" s="39"/>
      <c r="AT710" s="28"/>
      <c r="AU710" s="55"/>
      <c r="AV710" s="55"/>
      <c r="AW710" s="55"/>
      <c r="AX710" s="238" t="str">
        <f>IF(V710="","",EOMONTH(EDATE(Tabla1[[#This Row],[Fecha Finalización]],2),0))</f>
        <v/>
      </c>
      <c r="AY710" s="39"/>
      <c r="AZ710" s="239" t="str">
        <f>IF(V710="","",EOMONTH(EDATE(Tabla1[[#This Row],[Fecha Finalización]],3),0))</f>
        <v/>
      </c>
      <c r="BA710" s="39"/>
      <c r="BB710" s="39"/>
      <c r="BC710" s="229"/>
      <c r="BD710" s="227" t="str">
        <f>IF(F710="","",Tabla1[[#This Row],[sem 01]]&amp;Tabla1[[#This Row],[sem 02]]&amp;Tabla1[[#This Row],[sem 03]])</f>
        <v/>
      </c>
      <c r="BE710" s="228" t="str">
        <f>IF(TRIM(F710)="","",$B$1&amp;"-"&amp;SUBSTITUTE(Tabla1[[#This Row],[Mes Inscrito]]," ","")&amp;"-"&amp;SUBSTITUTE(Tabla1[[#This Row],[Dia de clases Inscrito]]," ","")&amp;"-"&amp;SUBSTITUTE(Tabla1[[#This Row],[Horario Inscrito]]," ","")&amp;"-"&amp;Tabla1[[#This Row],[Fecha Inicio grupo]])</f>
        <v/>
      </c>
      <c r="BF710" s="241" t="str">
        <f>IF(F710="","",Tabla1[[#This Row],[Curso]])</f>
        <v/>
      </c>
      <c r="BG710" s="242" t="str">
        <f>+IF(TRIM(F710)="","",$B$1&amp;"-"&amp;TRIM(Tabla1[[#This Row],[Mes Inscrito]])&amp;"-"&amp;TRIM(Tabla1[[#This Row],[Dia de clases Inscrito]])&amp;"-"&amp;TRIM(Tabla1[[#This Row],[Horario Inscrito]])&amp;"-"&amp;TRIM(Tabla1[[#This Row],[Fecha Inicio grupo]])&amp;"-"&amp;TRIM(Tabla1[[#This Row],[Tipo Incrito]]))</f>
        <v/>
      </c>
      <c r="BH710" s="299" t="str">
        <f>IF(F710="","",OR(IFERROR(SEARCH("CG",Tabla1[[#This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0" s="300" t="str">
        <f>IF(F710&lt;&gt;"",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0" s="300" t="str">
        <f>IF(F710&lt;&gt;"",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0" s="300" t="str">
        <f>IF(Tabla1[[#This Row],[Fecha Inicio grupo]]="","",IFERROR(VLOOKUP(Tabla1[[#This Row],[Mes de Alta como miembro]],Parámetros!$AM$2:$AN$16,2,0),"01/01/1900"))</f>
        <v/>
      </c>
    </row>
    <row r="711" spans="1:63" ht="14.45">
      <c r="A711" s="68">
        <v>704</v>
      </c>
      <c r="B711" s="29"/>
      <c r="C711" s="34"/>
      <c r="D711" s="42"/>
      <c r="E711" s="64"/>
      <c r="F711" s="45"/>
      <c r="G711" s="45"/>
      <c r="H711" s="158"/>
      <c r="I711" s="42"/>
      <c r="J711" s="28"/>
      <c r="K711" s="69"/>
      <c r="L711" s="68"/>
      <c r="M711" s="46"/>
      <c r="N711" s="232" t="str">
        <f ca="1">IF(Tabla1[[#This Row],[Fecha de nac]]="","",IF(Tabla1[[#This Row],[Fecha Finalización]] &gt;=TODAY(), DATEDIF(Tabla1[[#This Row],[Fecha de nac]],TODAY(),"y"), ROUNDDOWN((Tabla1[[#This Row],[Fecha Finalización]] -Tabla1[[#This Row],[Fecha de nac]])/365,0)))</f>
        <v/>
      </c>
      <c r="O711" s="163"/>
      <c r="P711" s="34"/>
      <c r="Q711" s="67"/>
      <c r="R711" s="67"/>
      <c r="S711" s="67"/>
      <c r="T711" s="67"/>
      <c r="U711" s="234" t="str">
        <f>IF(F711="","",Tabla1[[#This Row],[Fecha Inicio grupo]]+3*7-7)</f>
        <v/>
      </c>
      <c r="V711" s="235" t="str">
        <f>IF(F711="","",EDATE(Tabla1[[#This Row],[Fecha Inicio grupo]],3))</f>
        <v/>
      </c>
      <c r="W711" s="29"/>
      <c r="X711" s="29"/>
      <c r="Y711" s="72"/>
      <c r="Z711" s="72"/>
      <c r="AA711" s="72"/>
      <c r="AB711" s="72"/>
      <c r="AC711" s="72"/>
      <c r="AD711" s="72"/>
      <c r="AE711" s="72"/>
      <c r="AF711" s="72"/>
      <c r="AG711" s="72"/>
      <c r="AH711" s="72"/>
      <c r="AI711" s="72"/>
      <c r="AJ711" s="72"/>
      <c r="AK711" s="72"/>
      <c r="AL711" s="72"/>
      <c r="AM711" s="72"/>
      <c r="AN711" s="72"/>
      <c r="AO711" s="139"/>
      <c r="AP711" s="236" t="str">
        <f>IF(F711="","",IFERROR(VLOOKUP(SUBSTITUTE(SUBSTITUTE(Tabla1[[#This Row],[Uso Sistemas]],"T","P"),"N","F"),Parámetros!$M$2:$N$17,2,0),"Completar hasta 3ra sem. para evaluar a Probacionista"))</f>
        <v/>
      </c>
      <c r="AQ711" s="39"/>
      <c r="AR711" s="39"/>
      <c r="AS711" s="39"/>
      <c r="AT711" s="28"/>
      <c r="AU711" s="55"/>
      <c r="AV711" s="55"/>
      <c r="AW711" s="55"/>
      <c r="AX711" s="238" t="str">
        <f>IF(V711="","",EOMONTH(EDATE(Tabla1[[#This Row],[Fecha Finalización]],2),0))</f>
        <v/>
      </c>
      <c r="AY711" s="39"/>
      <c r="AZ711" s="239" t="str">
        <f>IF(V711="","",EOMONTH(EDATE(Tabla1[[#This Row],[Fecha Finalización]],3),0))</f>
        <v/>
      </c>
      <c r="BA711" s="39"/>
      <c r="BB711" s="39"/>
      <c r="BC711" s="229"/>
      <c r="BD711" s="227" t="str">
        <f>IF(F711="","",Tabla1[[#This Row],[sem 01]]&amp;Tabla1[[#This Row],[sem 02]]&amp;Tabla1[[#This Row],[sem 03]])</f>
        <v/>
      </c>
      <c r="BE711" s="228" t="str">
        <f>IF(TRIM(F711)="","",$B$1&amp;"-"&amp;SUBSTITUTE(Tabla1[[#This Row],[Mes Inscrito]]," ","")&amp;"-"&amp;SUBSTITUTE(Tabla1[[#This Row],[Dia de clases Inscrito]]," ","")&amp;"-"&amp;SUBSTITUTE(Tabla1[[#This Row],[Horario Inscrito]]," ","")&amp;"-"&amp;Tabla1[[#This Row],[Fecha Inicio grupo]])</f>
        <v/>
      </c>
      <c r="BF711" s="241" t="str">
        <f>IF(F711="","",Tabla1[[#This Row],[Curso]])</f>
        <v/>
      </c>
      <c r="BG711" s="242" t="str">
        <f>+IF(TRIM(F711)="","",$B$1&amp;"-"&amp;TRIM(Tabla1[[#This Row],[Mes Inscrito]])&amp;"-"&amp;TRIM(Tabla1[[#This Row],[Dia de clases Inscrito]])&amp;"-"&amp;TRIM(Tabla1[[#This Row],[Horario Inscrito]])&amp;"-"&amp;TRIM(Tabla1[[#This Row],[Fecha Inicio grupo]])&amp;"-"&amp;TRIM(Tabla1[[#This Row],[Tipo Incrito]]))</f>
        <v/>
      </c>
      <c r="BH711" s="299" t="str">
        <f>IF(F711="","",OR(IFERROR(SEARCH("CG",Tabla1[[#This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1" s="300" t="str">
        <f>IF(F711&lt;&gt;"",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1" s="300" t="str">
        <f>IF(F711&lt;&gt;"",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1" s="300" t="str">
        <f>IF(Tabla1[[#This Row],[Fecha Inicio grupo]]="","",IFERROR(VLOOKUP(Tabla1[[#This Row],[Mes de Alta como miembro]],Parámetros!$AM$2:$AN$16,2,0),"01/01/1900"))</f>
        <v/>
      </c>
    </row>
    <row r="712" spans="1:63" ht="14.45">
      <c r="A712" s="68">
        <v>705</v>
      </c>
      <c r="B712" s="29"/>
      <c r="C712" s="34"/>
      <c r="D712" s="42"/>
      <c r="E712" s="64"/>
      <c r="F712" s="45"/>
      <c r="G712" s="45"/>
      <c r="H712" s="158"/>
      <c r="I712" s="42"/>
      <c r="J712" s="28"/>
      <c r="K712" s="69"/>
      <c r="L712" s="68"/>
      <c r="M712" s="46"/>
      <c r="N712" s="232" t="str">
        <f ca="1">IF(Tabla1[[#This Row],[Fecha de nac]]="","",IF(Tabla1[[#This Row],[Fecha Finalización]] &gt;=TODAY(), DATEDIF(Tabla1[[#This Row],[Fecha de nac]],TODAY(),"y"), ROUNDDOWN((Tabla1[[#This Row],[Fecha Finalización]] -Tabla1[[#This Row],[Fecha de nac]])/365,0)))</f>
        <v/>
      </c>
      <c r="O712" s="163"/>
      <c r="P712" s="34"/>
      <c r="Q712" s="67"/>
      <c r="R712" s="67"/>
      <c r="S712" s="67"/>
      <c r="T712" s="67"/>
      <c r="U712" s="234" t="str">
        <f>IF(F712="","",Tabla1[[#This Row],[Fecha Inicio grupo]]+3*7-7)</f>
        <v/>
      </c>
      <c r="V712" s="235" t="str">
        <f>IF(F712="","",EDATE(Tabla1[[#This Row],[Fecha Inicio grupo]],3))</f>
        <v/>
      </c>
      <c r="W712" s="29"/>
      <c r="X712" s="29"/>
      <c r="Y712" s="72"/>
      <c r="Z712" s="72"/>
      <c r="AA712" s="72"/>
      <c r="AB712" s="72"/>
      <c r="AC712" s="72"/>
      <c r="AD712" s="72"/>
      <c r="AE712" s="72"/>
      <c r="AF712" s="72"/>
      <c r="AG712" s="72"/>
      <c r="AH712" s="72"/>
      <c r="AI712" s="72"/>
      <c r="AJ712" s="72"/>
      <c r="AK712" s="72"/>
      <c r="AL712" s="72"/>
      <c r="AM712" s="72"/>
      <c r="AN712" s="72"/>
      <c r="AO712" s="139"/>
      <c r="AP712" s="236" t="str">
        <f>IF(F712="","",IFERROR(VLOOKUP(SUBSTITUTE(SUBSTITUTE(Tabla1[[#This Row],[Uso Sistemas]],"T","P"),"N","F"),Parámetros!$M$2:$N$17,2,0),"Completar hasta 3ra sem. para evaluar a Probacionista"))</f>
        <v/>
      </c>
      <c r="AQ712" s="39"/>
      <c r="AR712" s="39"/>
      <c r="AS712" s="39"/>
      <c r="AT712" s="28"/>
      <c r="AU712" s="55"/>
      <c r="AV712" s="55"/>
      <c r="AW712" s="55"/>
      <c r="AX712" s="238" t="str">
        <f>IF(V712="","",EOMONTH(EDATE(Tabla1[[#This Row],[Fecha Finalización]],2),0))</f>
        <v/>
      </c>
      <c r="AY712" s="39"/>
      <c r="AZ712" s="239" t="str">
        <f>IF(V712="","",EOMONTH(EDATE(Tabla1[[#This Row],[Fecha Finalización]],3),0))</f>
        <v/>
      </c>
      <c r="BA712" s="39"/>
      <c r="BB712" s="39"/>
      <c r="BC712" s="229"/>
      <c r="BD712" s="227" t="str">
        <f>IF(F712="","",Tabla1[[#This Row],[sem 01]]&amp;Tabla1[[#This Row],[sem 02]]&amp;Tabla1[[#This Row],[sem 03]])</f>
        <v/>
      </c>
      <c r="BE712" s="228" t="str">
        <f>IF(TRIM(F712)="","",$B$1&amp;"-"&amp;SUBSTITUTE(Tabla1[[#This Row],[Mes Inscrito]]," ","")&amp;"-"&amp;SUBSTITUTE(Tabla1[[#This Row],[Dia de clases Inscrito]]," ","")&amp;"-"&amp;SUBSTITUTE(Tabla1[[#This Row],[Horario Inscrito]]," ","")&amp;"-"&amp;Tabla1[[#This Row],[Fecha Inicio grupo]])</f>
        <v/>
      </c>
      <c r="BF712" s="241" t="str">
        <f>IF(F712="","",Tabla1[[#This Row],[Curso]])</f>
        <v/>
      </c>
      <c r="BG712" s="242" t="str">
        <f>+IF(TRIM(F712)="","",$B$1&amp;"-"&amp;TRIM(Tabla1[[#This Row],[Mes Inscrito]])&amp;"-"&amp;TRIM(Tabla1[[#This Row],[Dia de clases Inscrito]])&amp;"-"&amp;TRIM(Tabla1[[#This Row],[Horario Inscrito]])&amp;"-"&amp;TRIM(Tabla1[[#This Row],[Fecha Inicio grupo]])&amp;"-"&amp;TRIM(Tabla1[[#This Row],[Tipo Incrito]]))</f>
        <v/>
      </c>
      <c r="BH712" s="299" t="str">
        <f>IF(F712="","",OR(IFERROR(SEARCH("CG",Tabla1[[#This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2" s="300" t="str">
        <f>IF(F712&lt;&gt;"",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2" s="300" t="str">
        <f>IF(F712&lt;&gt;"",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2" s="300" t="str">
        <f>IF(Tabla1[[#This Row],[Fecha Inicio grupo]]="","",IFERROR(VLOOKUP(Tabla1[[#This Row],[Mes de Alta como miembro]],Parámetros!$AM$2:$AN$16,2,0),"01/01/1900"))</f>
        <v/>
      </c>
    </row>
    <row r="713" spans="1:63" ht="14.45">
      <c r="A713" s="68">
        <v>706</v>
      </c>
      <c r="B713" s="29"/>
      <c r="C713" s="34"/>
      <c r="D713" s="42"/>
      <c r="E713" s="64"/>
      <c r="F713" s="45"/>
      <c r="G713" s="45"/>
      <c r="H713" s="158"/>
      <c r="I713" s="42"/>
      <c r="J713" s="28"/>
      <c r="K713" s="69"/>
      <c r="L713" s="68"/>
      <c r="M713" s="46"/>
      <c r="N713" s="232" t="str">
        <f ca="1">IF(Tabla1[[#This Row],[Fecha de nac]]="","",IF(Tabla1[[#This Row],[Fecha Finalización]] &gt;=TODAY(), DATEDIF(Tabla1[[#This Row],[Fecha de nac]],TODAY(),"y"), ROUNDDOWN((Tabla1[[#This Row],[Fecha Finalización]] -Tabla1[[#This Row],[Fecha de nac]])/365,0)))</f>
        <v/>
      </c>
      <c r="O713" s="163"/>
      <c r="P713" s="34"/>
      <c r="Q713" s="67"/>
      <c r="R713" s="67"/>
      <c r="S713" s="67"/>
      <c r="T713" s="67"/>
      <c r="U713" s="234" t="str">
        <f>IF(F713="","",Tabla1[[#This Row],[Fecha Inicio grupo]]+3*7-7)</f>
        <v/>
      </c>
      <c r="V713" s="235" t="str">
        <f>IF(F713="","",EDATE(Tabla1[[#This Row],[Fecha Inicio grupo]],3))</f>
        <v/>
      </c>
      <c r="W713" s="29"/>
      <c r="X713" s="29"/>
      <c r="Y713" s="72"/>
      <c r="Z713" s="72"/>
      <c r="AA713" s="72"/>
      <c r="AB713" s="72"/>
      <c r="AC713" s="72"/>
      <c r="AD713" s="72"/>
      <c r="AE713" s="72"/>
      <c r="AF713" s="72"/>
      <c r="AG713" s="72"/>
      <c r="AH713" s="72"/>
      <c r="AI713" s="72"/>
      <c r="AJ713" s="72"/>
      <c r="AK713" s="72"/>
      <c r="AL713" s="72"/>
      <c r="AM713" s="72"/>
      <c r="AN713" s="72"/>
      <c r="AO713" s="139"/>
      <c r="AP713" s="236" t="str">
        <f>IF(F713="","",IFERROR(VLOOKUP(SUBSTITUTE(SUBSTITUTE(Tabla1[[#This Row],[Uso Sistemas]],"T","P"),"N","F"),Parámetros!$M$2:$N$17,2,0),"Completar hasta 3ra sem. para evaluar a Probacionista"))</f>
        <v/>
      </c>
      <c r="AQ713" s="39"/>
      <c r="AR713" s="39"/>
      <c r="AS713" s="39"/>
      <c r="AT713" s="28"/>
      <c r="AU713" s="55"/>
      <c r="AV713" s="55"/>
      <c r="AW713" s="55"/>
      <c r="AX713" s="238" t="str">
        <f>IF(V713="","",EOMONTH(EDATE(Tabla1[[#This Row],[Fecha Finalización]],2),0))</f>
        <v/>
      </c>
      <c r="AY713" s="39"/>
      <c r="AZ713" s="239" t="str">
        <f>IF(V713="","",EOMONTH(EDATE(Tabla1[[#This Row],[Fecha Finalización]],3),0))</f>
        <v/>
      </c>
      <c r="BA713" s="39"/>
      <c r="BB713" s="39"/>
      <c r="BC713" s="229"/>
      <c r="BD713" s="227" t="str">
        <f>IF(F713="","",Tabla1[[#This Row],[sem 01]]&amp;Tabla1[[#This Row],[sem 02]]&amp;Tabla1[[#This Row],[sem 03]])</f>
        <v/>
      </c>
      <c r="BE713" s="228" t="str">
        <f>IF(TRIM(F713)="","",$B$1&amp;"-"&amp;SUBSTITUTE(Tabla1[[#This Row],[Mes Inscrito]]," ","")&amp;"-"&amp;SUBSTITUTE(Tabla1[[#This Row],[Dia de clases Inscrito]]," ","")&amp;"-"&amp;SUBSTITUTE(Tabla1[[#This Row],[Horario Inscrito]]," ","")&amp;"-"&amp;Tabla1[[#This Row],[Fecha Inicio grupo]])</f>
        <v/>
      </c>
      <c r="BF713" s="241" t="str">
        <f>IF(F713="","",Tabla1[[#This Row],[Curso]])</f>
        <v/>
      </c>
      <c r="BG713" s="242" t="str">
        <f>+IF(TRIM(F713)="","",$B$1&amp;"-"&amp;TRIM(Tabla1[[#This Row],[Mes Inscrito]])&amp;"-"&amp;TRIM(Tabla1[[#This Row],[Dia de clases Inscrito]])&amp;"-"&amp;TRIM(Tabla1[[#This Row],[Horario Inscrito]])&amp;"-"&amp;TRIM(Tabla1[[#This Row],[Fecha Inicio grupo]])&amp;"-"&amp;TRIM(Tabla1[[#This Row],[Tipo Incrito]]))</f>
        <v/>
      </c>
      <c r="BH713" s="299" t="str">
        <f>IF(F713="","",OR(IFERROR(SEARCH("CG",Tabla1[[#This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3" s="300" t="str">
        <f>IF(F713&lt;&gt;"",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3" s="300" t="str">
        <f>IF(F713&lt;&gt;"",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3" s="300" t="str">
        <f>IF(Tabla1[[#This Row],[Fecha Inicio grupo]]="","",IFERROR(VLOOKUP(Tabla1[[#This Row],[Mes de Alta como miembro]],Parámetros!$AM$2:$AN$16,2,0),"01/01/1900"))</f>
        <v/>
      </c>
    </row>
    <row r="714" spans="1:63" ht="14.45">
      <c r="A714" s="68">
        <v>707</v>
      </c>
      <c r="B714" s="29"/>
      <c r="C714" s="34"/>
      <c r="D714" s="42"/>
      <c r="E714" s="64"/>
      <c r="F714" s="45"/>
      <c r="G714" s="45"/>
      <c r="H714" s="158"/>
      <c r="I714" s="42"/>
      <c r="J714" s="28"/>
      <c r="K714" s="69"/>
      <c r="L714" s="68"/>
      <c r="M714" s="46"/>
      <c r="N714" s="232" t="str">
        <f ca="1">IF(Tabla1[[#This Row],[Fecha de nac]]="","",IF(Tabla1[[#This Row],[Fecha Finalización]] &gt;=TODAY(), DATEDIF(Tabla1[[#This Row],[Fecha de nac]],TODAY(),"y"), ROUNDDOWN((Tabla1[[#This Row],[Fecha Finalización]] -Tabla1[[#This Row],[Fecha de nac]])/365,0)))</f>
        <v/>
      </c>
      <c r="O714" s="163"/>
      <c r="P714" s="34"/>
      <c r="Q714" s="67"/>
      <c r="R714" s="67"/>
      <c r="S714" s="67"/>
      <c r="T714" s="67"/>
      <c r="U714" s="234" t="str">
        <f>IF(F714="","",Tabla1[[#This Row],[Fecha Inicio grupo]]+3*7-7)</f>
        <v/>
      </c>
      <c r="V714" s="235" t="str">
        <f>IF(F714="","",EDATE(Tabla1[[#This Row],[Fecha Inicio grupo]],3))</f>
        <v/>
      </c>
      <c r="W714" s="29"/>
      <c r="X714" s="29"/>
      <c r="Y714" s="72"/>
      <c r="Z714" s="72"/>
      <c r="AA714" s="72"/>
      <c r="AB714" s="72"/>
      <c r="AC714" s="72"/>
      <c r="AD714" s="72"/>
      <c r="AE714" s="72"/>
      <c r="AF714" s="72"/>
      <c r="AG714" s="72"/>
      <c r="AH714" s="72"/>
      <c r="AI714" s="72"/>
      <c r="AJ714" s="72"/>
      <c r="AK714" s="72"/>
      <c r="AL714" s="72"/>
      <c r="AM714" s="72"/>
      <c r="AN714" s="72"/>
      <c r="AO714" s="139"/>
      <c r="AP714" s="236" t="str">
        <f>IF(F714="","",IFERROR(VLOOKUP(SUBSTITUTE(SUBSTITUTE(Tabla1[[#This Row],[Uso Sistemas]],"T","P"),"N","F"),Parámetros!$M$2:$N$17,2,0),"Completar hasta 3ra sem. para evaluar a Probacionista"))</f>
        <v/>
      </c>
      <c r="AQ714" s="39"/>
      <c r="AR714" s="39"/>
      <c r="AS714" s="39"/>
      <c r="AT714" s="28"/>
      <c r="AU714" s="55"/>
      <c r="AV714" s="55"/>
      <c r="AW714" s="55"/>
      <c r="AX714" s="238" t="str">
        <f>IF(V714="","",EOMONTH(EDATE(Tabla1[[#This Row],[Fecha Finalización]],2),0))</f>
        <v/>
      </c>
      <c r="AY714" s="39"/>
      <c r="AZ714" s="239" t="str">
        <f>IF(V714="","",EOMONTH(EDATE(Tabla1[[#This Row],[Fecha Finalización]],3),0))</f>
        <v/>
      </c>
      <c r="BA714" s="39"/>
      <c r="BB714" s="39"/>
      <c r="BC714" s="229"/>
      <c r="BD714" s="227" t="str">
        <f>IF(F714="","",Tabla1[[#This Row],[sem 01]]&amp;Tabla1[[#This Row],[sem 02]]&amp;Tabla1[[#This Row],[sem 03]])</f>
        <v/>
      </c>
      <c r="BE714" s="228" t="str">
        <f>IF(TRIM(F714)="","",$B$1&amp;"-"&amp;SUBSTITUTE(Tabla1[[#This Row],[Mes Inscrito]]," ","")&amp;"-"&amp;SUBSTITUTE(Tabla1[[#This Row],[Dia de clases Inscrito]]," ","")&amp;"-"&amp;SUBSTITUTE(Tabla1[[#This Row],[Horario Inscrito]]," ","")&amp;"-"&amp;Tabla1[[#This Row],[Fecha Inicio grupo]])</f>
        <v/>
      </c>
      <c r="BF714" s="241" t="str">
        <f>IF(F714="","",Tabla1[[#This Row],[Curso]])</f>
        <v/>
      </c>
      <c r="BG714" s="242" t="str">
        <f>+IF(TRIM(F714)="","",$B$1&amp;"-"&amp;TRIM(Tabla1[[#This Row],[Mes Inscrito]])&amp;"-"&amp;TRIM(Tabla1[[#This Row],[Dia de clases Inscrito]])&amp;"-"&amp;TRIM(Tabla1[[#This Row],[Horario Inscrito]])&amp;"-"&amp;TRIM(Tabla1[[#This Row],[Fecha Inicio grupo]])&amp;"-"&amp;TRIM(Tabla1[[#This Row],[Tipo Incrito]]))</f>
        <v/>
      </c>
      <c r="BH714" s="299" t="str">
        <f>IF(F714="","",OR(IFERROR(SEARCH("CG",Tabla1[[#This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4" s="300" t="str">
        <f>IF(F714&lt;&gt;"",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4" s="300" t="str">
        <f>IF(F714&lt;&gt;"",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4" s="300" t="str">
        <f>IF(Tabla1[[#This Row],[Fecha Inicio grupo]]="","",IFERROR(VLOOKUP(Tabla1[[#This Row],[Mes de Alta como miembro]],Parámetros!$AM$2:$AN$16,2,0),"01/01/1900"))</f>
        <v/>
      </c>
    </row>
    <row r="715" spans="1:63" ht="14.45">
      <c r="A715" s="68">
        <v>708</v>
      </c>
      <c r="B715" s="29"/>
      <c r="C715" s="34"/>
      <c r="D715" s="42"/>
      <c r="E715" s="64"/>
      <c r="F715" s="45"/>
      <c r="G715" s="45"/>
      <c r="H715" s="158"/>
      <c r="I715" s="42"/>
      <c r="J715" s="28"/>
      <c r="K715" s="69"/>
      <c r="L715" s="68"/>
      <c r="M715" s="46"/>
      <c r="N715" s="232" t="str">
        <f ca="1">IF(Tabla1[[#This Row],[Fecha de nac]]="","",IF(Tabla1[[#This Row],[Fecha Finalización]] &gt;=TODAY(), DATEDIF(Tabla1[[#This Row],[Fecha de nac]],TODAY(),"y"), ROUNDDOWN((Tabla1[[#This Row],[Fecha Finalización]] -Tabla1[[#This Row],[Fecha de nac]])/365,0)))</f>
        <v/>
      </c>
      <c r="O715" s="163"/>
      <c r="P715" s="34"/>
      <c r="Q715" s="67"/>
      <c r="R715" s="67"/>
      <c r="S715" s="67"/>
      <c r="T715" s="67"/>
      <c r="U715" s="234" t="str">
        <f>IF(F715="","",Tabla1[[#This Row],[Fecha Inicio grupo]]+3*7-7)</f>
        <v/>
      </c>
      <c r="V715" s="235" t="str">
        <f>IF(F715="","",EDATE(Tabla1[[#This Row],[Fecha Inicio grupo]],3))</f>
        <v/>
      </c>
      <c r="W715" s="29"/>
      <c r="X715" s="29"/>
      <c r="Y715" s="72"/>
      <c r="Z715" s="72"/>
      <c r="AA715" s="72"/>
      <c r="AB715" s="72"/>
      <c r="AC715" s="72"/>
      <c r="AD715" s="72"/>
      <c r="AE715" s="72"/>
      <c r="AF715" s="72"/>
      <c r="AG715" s="72"/>
      <c r="AH715" s="72"/>
      <c r="AI715" s="72"/>
      <c r="AJ715" s="72"/>
      <c r="AK715" s="72"/>
      <c r="AL715" s="72"/>
      <c r="AM715" s="72"/>
      <c r="AN715" s="72"/>
      <c r="AO715" s="139"/>
      <c r="AP715" s="236" t="str">
        <f>IF(F715="","",IFERROR(VLOOKUP(SUBSTITUTE(SUBSTITUTE(Tabla1[[#This Row],[Uso Sistemas]],"T","P"),"N","F"),Parámetros!$M$2:$N$17,2,0),"Completar hasta 3ra sem. para evaluar a Probacionista"))</f>
        <v/>
      </c>
      <c r="AQ715" s="39"/>
      <c r="AR715" s="39"/>
      <c r="AS715" s="39"/>
      <c r="AT715" s="28"/>
      <c r="AU715" s="55"/>
      <c r="AV715" s="55"/>
      <c r="AW715" s="55"/>
      <c r="AX715" s="238" t="str">
        <f>IF(V715="","",EOMONTH(EDATE(Tabla1[[#This Row],[Fecha Finalización]],2),0))</f>
        <v/>
      </c>
      <c r="AY715" s="39"/>
      <c r="AZ715" s="239" t="str">
        <f>IF(V715="","",EOMONTH(EDATE(Tabla1[[#This Row],[Fecha Finalización]],3),0))</f>
        <v/>
      </c>
      <c r="BA715" s="39"/>
      <c r="BB715" s="39"/>
      <c r="BC715" s="229"/>
      <c r="BD715" s="227" t="str">
        <f>IF(F715="","",Tabla1[[#This Row],[sem 01]]&amp;Tabla1[[#This Row],[sem 02]]&amp;Tabla1[[#This Row],[sem 03]])</f>
        <v/>
      </c>
      <c r="BE715" s="228" t="str">
        <f>IF(TRIM(F715)="","",$B$1&amp;"-"&amp;SUBSTITUTE(Tabla1[[#This Row],[Mes Inscrito]]," ","")&amp;"-"&amp;SUBSTITUTE(Tabla1[[#This Row],[Dia de clases Inscrito]]," ","")&amp;"-"&amp;SUBSTITUTE(Tabla1[[#This Row],[Horario Inscrito]]," ","")&amp;"-"&amp;Tabla1[[#This Row],[Fecha Inicio grupo]])</f>
        <v/>
      </c>
      <c r="BF715" s="241" t="str">
        <f>IF(F715="","",Tabla1[[#This Row],[Curso]])</f>
        <v/>
      </c>
      <c r="BG715" s="242" t="str">
        <f>+IF(TRIM(F715)="","",$B$1&amp;"-"&amp;TRIM(Tabla1[[#This Row],[Mes Inscrito]])&amp;"-"&amp;TRIM(Tabla1[[#This Row],[Dia de clases Inscrito]])&amp;"-"&amp;TRIM(Tabla1[[#This Row],[Horario Inscrito]])&amp;"-"&amp;TRIM(Tabla1[[#This Row],[Fecha Inicio grupo]])&amp;"-"&amp;TRIM(Tabla1[[#This Row],[Tipo Incrito]]))</f>
        <v/>
      </c>
      <c r="BH715" s="299" t="str">
        <f>IF(F715="","",OR(IFERROR(SEARCH("CG",Tabla1[[#This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5" s="300" t="str">
        <f>IF(F715&lt;&gt;"",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5" s="300" t="str">
        <f>IF(F715&lt;&gt;"",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5" s="300" t="str">
        <f>IF(Tabla1[[#This Row],[Fecha Inicio grupo]]="","",IFERROR(VLOOKUP(Tabla1[[#This Row],[Mes de Alta como miembro]],Parámetros!$AM$2:$AN$16,2,0),"01/01/1900"))</f>
        <v/>
      </c>
    </row>
    <row r="716" spans="1:63" ht="14.45">
      <c r="A716" s="68">
        <v>709</v>
      </c>
      <c r="B716" s="29"/>
      <c r="C716" s="34"/>
      <c r="D716" s="42"/>
      <c r="E716" s="64"/>
      <c r="F716" s="45"/>
      <c r="G716" s="45"/>
      <c r="H716" s="158"/>
      <c r="I716" s="42"/>
      <c r="J716" s="28"/>
      <c r="K716" s="69"/>
      <c r="L716" s="68"/>
      <c r="M716" s="46"/>
      <c r="N716" s="232" t="str">
        <f ca="1">IF(Tabla1[[#This Row],[Fecha de nac]]="","",IF(Tabla1[[#This Row],[Fecha Finalización]] &gt;=TODAY(), DATEDIF(Tabla1[[#This Row],[Fecha de nac]],TODAY(),"y"), ROUNDDOWN((Tabla1[[#This Row],[Fecha Finalización]] -Tabla1[[#This Row],[Fecha de nac]])/365,0)))</f>
        <v/>
      </c>
      <c r="O716" s="163"/>
      <c r="P716" s="34"/>
      <c r="Q716" s="67"/>
      <c r="R716" s="67"/>
      <c r="S716" s="67"/>
      <c r="T716" s="67"/>
      <c r="U716" s="234" t="str">
        <f>IF(F716="","",Tabla1[[#This Row],[Fecha Inicio grupo]]+3*7-7)</f>
        <v/>
      </c>
      <c r="V716" s="235" t="str">
        <f>IF(F716="","",EDATE(Tabla1[[#This Row],[Fecha Inicio grupo]],3))</f>
        <v/>
      </c>
      <c r="W716" s="29"/>
      <c r="X716" s="29"/>
      <c r="Y716" s="72"/>
      <c r="Z716" s="72"/>
      <c r="AA716" s="72"/>
      <c r="AB716" s="72"/>
      <c r="AC716" s="72"/>
      <c r="AD716" s="72"/>
      <c r="AE716" s="72"/>
      <c r="AF716" s="72"/>
      <c r="AG716" s="72"/>
      <c r="AH716" s="72"/>
      <c r="AI716" s="72"/>
      <c r="AJ716" s="72"/>
      <c r="AK716" s="72"/>
      <c r="AL716" s="72"/>
      <c r="AM716" s="72"/>
      <c r="AN716" s="72"/>
      <c r="AO716" s="139"/>
      <c r="AP716" s="236" t="str">
        <f>IF(F716="","",IFERROR(VLOOKUP(SUBSTITUTE(SUBSTITUTE(Tabla1[[#This Row],[Uso Sistemas]],"T","P"),"N","F"),Parámetros!$M$2:$N$17,2,0),"Completar hasta 3ra sem. para evaluar a Probacionista"))</f>
        <v/>
      </c>
      <c r="AQ716" s="39"/>
      <c r="AR716" s="39"/>
      <c r="AS716" s="39"/>
      <c r="AT716" s="28"/>
      <c r="AU716" s="55"/>
      <c r="AV716" s="55"/>
      <c r="AW716" s="55"/>
      <c r="AX716" s="238" t="str">
        <f>IF(V716="","",EOMONTH(EDATE(Tabla1[[#This Row],[Fecha Finalización]],2),0))</f>
        <v/>
      </c>
      <c r="AY716" s="39"/>
      <c r="AZ716" s="239" t="str">
        <f>IF(V716="","",EOMONTH(EDATE(Tabla1[[#This Row],[Fecha Finalización]],3),0))</f>
        <v/>
      </c>
      <c r="BA716" s="39"/>
      <c r="BB716" s="39"/>
      <c r="BC716" s="229"/>
      <c r="BD716" s="227" t="str">
        <f>IF(F716="","",Tabla1[[#This Row],[sem 01]]&amp;Tabla1[[#This Row],[sem 02]]&amp;Tabla1[[#This Row],[sem 03]])</f>
        <v/>
      </c>
      <c r="BE716" s="228" t="str">
        <f>IF(TRIM(F716)="","",$B$1&amp;"-"&amp;SUBSTITUTE(Tabla1[[#This Row],[Mes Inscrito]]," ","")&amp;"-"&amp;SUBSTITUTE(Tabla1[[#This Row],[Dia de clases Inscrito]]," ","")&amp;"-"&amp;SUBSTITUTE(Tabla1[[#This Row],[Horario Inscrito]]," ","")&amp;"-"&amp;Tabla1[[#This Row],[Fecha Inicio grupo]])</f>
        <v/>
      </c>
      <c r="BF716" s="241" t="str">
        <f>IF(F716="","",Tabla1[[#This Row],[Curso]])</f>
        <v/>
      </c>
      <c r="BG716" s="242" t="str">
        <f>+IF(TRIM(F716)="","",$B$1&amp;"-"&amp;TRIM(Tabla1[[#This Row],[Mes Inscrito]])&amp;"-"&amp;TRIM(Tabla1[[#This Row],[Dia de clases Inscrito]])&amp;"-"&amp;TRIM(Tabla1[[#This Row],[Horario Inscrito]])&amp;"-"&amp;TRIM(Tabla1[[#This Row],[Fecha Inicio grupo]])&amp;"-"&amp;TRIM(Tabla1[[#This Row],[Tipo Incrito]]))</f>
        <v/>
      </c>
      <c r="BH716" s="299" t="str">
        <f>IF(F716="","",OR(IFERROR(SEARCH("CG",Tabla1[[#This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6" s="300" t="str">
        <f>IF(F716&lt;&gt;"",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6" s="300" t="str">
        <f>IF(F716&lt;&gt;"",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6" s="300" t="str">
        <f>IF(Tabla1[[#This Row],[Fecha Inicio grupo]]="","",IFERROR(VLOOKUP(Tabla1[[#This Row],[Mes de Alta como miembro]],Parámetros!$AM$2:$AN$16,2,0),"01/01/1900"))</f>
        <v/>
      </c>
    </row>
    <row r="717" spans="1:63" ht="14.45">
      <c r="A717" s="68">
        <v>710</v>
      </c>
      <c r="B717" s="29"/>
      <c r="C717" s="34"/>
      <c r="D717" s="42"/>
      <c r="E717" s="64"/>
      <c r="F717" s="45"/>
      <c r="G717" s="45"/>
      <c r="H717" s="158"/>
      <c r="I717" s="42"/>
      <c r="J717" s="28"/>
      <c r="K717" s="69"/>
      <c r="L717" s="68"/>
      <c r="M717" s="46"/>
      <c r="N717" s="232" t="str">
        <f ca="1">IF(Tabla1[[#This Row],[Fecha de nac]]="","",IF(Tabla1[[#This Row],[Fecha Finalización]] &gt;=TODAY(), DATEDIF(Tabla1[[#This Row],[Fecha de nac]],TODAY(),"y"), ROUNDDOWN((Tabla1[[#This Row],[Fecha Finalización]] -Tabla1[[#This Row],[Fecha de nac]])/365,0)))</f>
        <v/>
      </c>
      <c r="O717" s="163"/>
      <c r="P717" s="34"/>
      <c r="Q717" s="67"/>
      <c r="R717" s="67"/>
      <c r="S717" s="67"/>
      <c r="T717" s="67"/>
      <c r="U717" s="234" t="str">
        <f>IF(F717="","",Tabla1[[#This Row],[Fecha Inicio grupo]]+3*7-7)</f>
        <v/>
      </c>
      <c r="V717" s="235" t="str">
        <f>IF(F717="","",EDATE(Tabla1[[#This Row],[Fecha Inicio grupo]],3))</f>
        <v/>
      </c>
      <c r="W717" s="29"/>
      <c r="X717" s="29"/>
      <c r="Y717" s="72"/>
      <c r="Z717" s="72"/>
      <c r="AA717" s="72"/>
      <c r="AB717" s="72"/>
      <c r="AC717" s="72"/>
      <c r="AD717" s="72"/>
      <c r="AE717" s="72"/>
      <c r="AF717" s="72"/>
      <c r="AG717" s="72"/>
      <c r="AH717" s="72"/>
      <c r="AI717" s="72"/>
      <c r="AJ717" s="72"/>
      <c r="AK717" s="72"/>
      <c r="AL717" s="72"/>
      <c r="AM717" s="72"/>
      <c r="AN717" s="72"/>
      <c r="AO717" s="139"/>
      <c r="AP717" s="236" t="str">
        <f>IF(F717="","",IFERROR(VLOOKUP(SUBSTITUTE(SUBSTITUTE(Tabla1[[#This Row],[Uso Sistemas]],"T","P"),"N","F"),Parámetros!$M$2:$N$17,2,0),"Completar hasta 3ra sem. para evaluar a Probacionista"))</f>
        <v/>
      </c>
      <c r="AQ717" s="39"/>
      <c r="AR717" s="39"/>
      <c r="AS717" s="39"/>
      <c r="AT717" s="28"/>
      <c r="AU717" s="55"/>
      <c r="AV717" s="55"/>
      <c r="AW717" s="55"/>
      <c r="AX717" s="238" t="str">
        <f>IF(V717="","",EOMONTH(EDATE(Tabla1[[#This Row],[Fecha Finalización]],2),0))</f>
        <v/>
      </c>
      <c r="AY717" s="39"/>
      <c r="AZ717" s="239" t="str">
        <f>IF(V717="","",EOMONTH(EDATE(Tabla1[[#This Row],[Fecha Finalización]],3),0))</f>
        <v/>
      </c>
      <c r="BA717" s="39"/>
      <c r="BB717" s="39"/>
      <c r="BC717" s="229"/>
      <c r="BD717" s="227" t="str">
        <f>IF(F717="","",Tabla1[[#This Row],[sem 01]]&amp;Tabla1[[#This Row],[sem 02]]&amp;Tabla1[[#This Row],[sem 03]])</f>
        <v/>
      </c>
      <c r="BE717" s="228" t="str">
        <f>IF(TRIM(F717)="","",$B$1&amp;"-"&amp;SUBSTITUTE(Tabla1[[#This Row],[Mes Inscrito]]," ","")&amp;"-"&amp;SUBSTITUTE(Tabla1[[#This Row],[Dia de clases Inscrito]]," ","")&amp;"-"&amp;SUBSTITUTE(Tabla1[[#This Row],[Horario Inscrito]]," ","")&amp;"-"&amp;Tabla1[[#This Row],[Fecha Inicio grupo]])</f>
        <v/>
      </c>
      <c r="BF717" s="241" t="str">
        <f>IF(F717="","",Tabla1[[#This Row],[Curso]])</f>
        <v/>
      </c>
      <c r="BG717" s="242" t="str">
        <f>+IF(TRIM(F717)="","",$B$1&amp;"-"&amp;TRIM(Tabla1[[#This Row],[Mes Inscrito]])&amp;"-"&amp;TRIM(Tabla1[[#This Row],[Dia de clases Inscrito]])&amp;"-"&amp;TRIM(Tabla1[[#This Row],[Horario Inscrito]])&amp;"-"&amp;TRIM(Tabla1[[#This Row],[Fecha Inicio grupo]])&amp;"-"&amp;TRIM(Tabla1[[#This Row],[Tipo Incrito]]))</f>
        <v/>
      </c>
      <c r="BH717" s="299" t="str">
        <f>IF(F717="","",OR(IFERROR(SEARCH("CG",Tabla1[[#This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7" s="300" t="str">
        <f>IF(F717&lt;&gt;"",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7" s="300" t="str">
        <f>IF(F717&lt;&gt;"",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7" s="300" t="str">
        <f>IF(Tabla1[[#This Row],[Fecha Inicio grupo]]="","",IFERROR(VLOOKUP(Tabla1[[#This Row],[Mes de Alta como miembro]],Parámetros!$AM$2:$AN$16,2,0),"01/01/1900"))</f>
        <v/>
      </c>
    </row>
    <row r="718" spans="1:63" ht="14.45">
      <c r="A718" s="68">
        <v>711</v>
      </c>
      <c r="B718" s="29"/>
      <c r="C718" s="34"/>
      <c r="D718" s="42"/>
      <c r="E718" s="64"/>
      <c r="F718" s="45"/>
      <c r="G718" s="45"/>
      <c r="H718" s="158"/>
      <c r="I718" s="42"/>
      <c r="J718" s="28"/>
      <c r="K718" s="69"/>
      <c r="L718" s="68"/>
      <c r="M718" s="46"/>
      <c r="N718" s="232" t="str">
        <f ca="1">IF(Tabla1[[#This Row],[Fecha de nac]]="","",IF(Tabla1[[#This Row],[Fecha Finalización]] &gt;=TODAY(), DATEDIF(Tabla1[[#This Row],[Fecha de nac]],TODAY(),"y"), ROUNDDOWN((Tabla1[[#This Row],[Fecha Finalización]] -Tabla1[[#This Row],[Fecha de nac]])/365,0)))</f>
        <v/>
      </c>
      <c r="O718" s="163"/>
      <c r="P718" s="34"/>
      <c r="Q718" s="67"/>
      <c r="R718" s="67"/>
      <c r="S718" s="67"/>
      <c r="T718" s="67"/>
      <c r="U718" s="234" t="str">
        <f>IF(F718="","",Tabla1[[#This Row],[Fecha Inicio grupo]]+3*7-7)</f>
        <v/>
      </c>
      <c r="V718" s="235" t="str">
        <f>IF(F718="","",EDATE(Tabla1[[#This Row],[Fecha Inicio grupo]],3))</f>
        <v/>
      </c>
      <c r="W718" s="29"/>
      <c r="X718" s="29"/>
      <c r="Y718" s="72"/>
      <c r="Z718" s="72"/>
      <c r="AA718" s="72"/>
      <c r="AB718" s="72"/>
      <c r="AC718" s="72"/>
      <c r="AD718" s="72"/>
      <c r="AE718" s="72"/>
      <c r="AF718" s="72"/>
      <c r="AG718" s="72"/>
      <c r="AH718" s="72"/>
      <c r="AI718" s="72"/>
      <c r="AJ718" s="72"/>
      <c r="AK718" s="72"/>
      <c r="AL718" s="72"/>
      <c r="AM718" s="72"/>
      <c r="AN718" s="72"/>
      <c r="AO718" s="139"/>
      <c r="AP718" s="236" t="str">
        <f>IF(F718="","",IFERROR(VLOOKUP(SUBSTITUTE(SUBSTITUTE(Tabla1[[#This Row],[Uso Sistemas]],"T","P"),"N","F"),Parámetros!$M$2:$N$17,2,0),"Completar hasta 3ra sem. para evaluar a Probacionista"))</f>
        <v/>
      </c>
      <c r="AQ718" s="39"/>
      <c r="AR718" s="39"/>
      <c r="AS718" s="39"/>
      <c r="AT718" s="28"/>
      <c r="AU718" s="55"/>
      <c r="AV718" s="55"/>
      <c r="AW718" s="55"/>
      <c r="AX718" s="238" t="str">
        <f>IF(V718="","",EOMONTH(EDATE(Tabla1[[#This Row],[Fecha Finalización]],2),0))</f>
        <v/>
      </c>
      <c r="AY718" s="39"/>
      <c r="AZ718" s="239" t="str">
        <f>IF(V718="","",EOMONTH(EDATE(Tabla1[[#This Row],[Fecha Finalización]],3),0))</f>
        <v/>
      </c>
      <c r="BA718" s="39"/>
      <c r="BB718" s="39"/>
      <c r="BC718" s="229"/>
      <c r="BD718" s="227" t="str">
        <f>IF(F718="","",Tabla1[[#This Row],[sem 01]]&amp;Tabla1[[#This Row],[sem 02]]&amp;Tabla1[[#This Row],[sem 03]])</f>
        <v/>
      </c>
      <c r="BE718" s="228" t="str">
        <f>IF(TRIM(F718)="","",$B$1&amp;"-"&amp;SUBSTITUTE(Tabla1[[#This Row],[Mes Inscrito]]," ","")&amp;"-"&amp;SUBSTITUTE(Tabla1[[#This Row],[Dia de clases Inscrito]]," ","")&amp;"-"&amp;SUBSTITUTE(Tabla1[[#This Row],[Horario Inscrito]]," ","")&amp;"-"&amp;Tabla1[[#This Row],[Fecha Inicio grupo]])</f>
        <v/>
      </c>
      <c r="BF718" s="241" t="str">
        <f>IF(F718="","",Tabla1[[#This Row],[Curso]])</f>
        <v/>
      </c>
      <c r="BG718" s="242" t="str">
        <f>+IF(TRIM(F718)="","",$B$1&amp;"-"&amp;TRIM(Tabla1[[#This Row],[Mes Inscrito]])&amp;"-"&amp;TRIM(Tabla1[[#This Row],[Dia de clases Inscrito]])&amp;"-"&amp;TRIM(Tabla1[[#This Row],[Horario Inscrito]])&amp;"-"&amp;TRIM(Tabla1[[#This Row],[Fecha Inicio grupo]])&amp;"-"&amp;TRIM(Tabla1[[#This Row],[Tipo Incrito]]))</f>
        <v/>
      </c>
      <c r="BH718" s="299" t="str">
        <f>IF(F718="","",OR(IFERROR(SEARCH("CG",Tabla1[[#This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8" s="300" t="str">
        <f>IF(F718&lt;&gt;"",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8" s="300" t="str">
        <f>IF(F718&lt;&gt;"",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8" s="300" t="str">
        <f>IF(Tabla1[[#This Row],[Fecha Inicio grupo]]="","",IFERROR(VLOOKUP(Tabla1[[#This Row],[Mes de Alta como miembro]],Parámetros!$AM$2:$AN$16,2,0),"01/01/1900"))</f>
        <v/>
      </c>
    </row>
    <row r="719" spans="1:63" ht="14.45">
      <c r="A719" s="68">
        <v>712</v>
      </c>
      <c r="B719" s="29"/>
      <c r="C719" s="34"/>
      <c r="D719" s="42"/>
      <c r="E719" s="64"/>
      <c r="F719" s="45"/>
      <c r="G719" s="45"/>
      <c r="H719" s="158"/>
      <c r="I719" s="42"/>
      <c r="J719" s="28"/>
      <c r="K719" s="69"/>
      <c r="L719" s="68"/>
      <c r="M719" s="46"/>
      <c r="N719" s="232" t="str">
        <f ca="1">IF(Tabla1[[#This Row],[Fecha de nac]]="","",IF(Tabla1[[#This Row],[Fecha Finalización]] &gt;=TODAY(), DATEDIF(Tabla1[[#This Row],[Fecha de nac]],TODAY(),"y"), ROUNDDOWN((Tabla1[[#This Row],[Fecha Finalización]] -Tabla1[[#This Row],[Fecha de nac]])/365,0)))</f>
        <v/>
      </c>
      <c r="O719" s="163"/>
      <c r="P719" s="34"/>
      <c r="Q719" s="67"/>
      <c r="R719" s="67"/>
      <c r="S719" s="67"/>
      <c r="T719" s="67"/>
      <c r="U719" s="234" t="str">
        <f>IF(F719="","",Tabla1[[#This Row],[Fecha Inicio grupo]]+3*7-7)</f>
        <v/>
      </c>
      <c r="V719" s="235" t="str">
        <f>IF(F719="","",EDATE(Tabla1[[#This Row],[Fecha Inicio grupo]],3))</f>
        <v/>
      </c>
      <c r="W719" s="29"/>
      <c r="X719" s="29"/>
      <c r="Y719" s="72"/>
      <c r="Z719" s="72"/>
      <c r="AA719" s="72"/>
      <c r="AB719" s="72"/>
      <c r="AC719" s="72"/>
      <c r="AD719" s="72"/>
      <c r="AE719" s="72"/>
      <c r="AF719" s="72"/>
      <c r="AG719" s="72"/>
      <c r="AH719" s="72"/>
      <c r="AI719" s="72"/>
      <c r="AJ719" s="72"/>
      <c r="AK719" s="72"/>
      <c r="AL719" s="72"/>
      <c r="AM719" s="72"/>
      <c r="AN719" s="72"/>
      <c r="AO719" s="139"/>
      <c r="AP719" s="236" t="str">
        <f>IF(F719="","",IFERROR(VLOOKUP(SUBSTITUTE(SUBSTITUTE(Tabla1[[#This Row],[Uso Sistemas]],"T","P"),"N","F"),Parámetros!$M$2:$N$17,2,0),"Completar hasta 3ra sem. para evaluar a Probacionista"))</f>
        <v/>
      </c>
      <c r="AQ719" s="39"/>
      <c r="AR719" s="39"/>
      <c r="AS719" s="39"/>
      <c r="AT719" s="28"/>
      <c r="AU719" s="55"/>
      <c r="AV719" s="55"/>
      <c r="AW719" s="55"/>
      <c r="AX719" s="238" t="str">
        <f>IF(V719="","",EOMONTH(EDATE(Tabla1[[#This Row],[Fecha Finalización]],2),0))</f>
        <v/>
      </c>
      <c r="AY719" s="39"/>
      <c r="AZ719" s="239" t="str">
        <f>IF(V719="","",EOMONTH(EDATE(Tabla1[[#This Row],[Fecha Finalización]],3),0))</f>
        <v/>
      </c>
      <c r="BA719" s="39"/>
      <c r="BB719" s="39"/>
      <c r="BC719" s="229"/>
      <c r="BD719" s="227" t="str">
        <f>IF(F719="","",Tabla1[[#This Row],[sem 01]]&amp;Tabla1[[#This Row],[sem 02]]&amp;Tabla1[[#This Row],[sem 03]])</f>
        <v/>
      </c>
      <c r="BE719" s="228" t="str">
        <f>IF(TRIM(F719)="","",$B$1&amp;"-"&amp;SUBSTITUTE(Tabla1[[#This Row],[Mes Inscrito]]," ","")&amp;"-"&amp;SUBSTITUTE(Tabla1[[#This Row],[Dia de clases Inscrito]]," ","")&amp;"-"&amp;SUBSTITUTE(Tabla1[[#This Row],[Horario Inscrito]]," ","")&amp;"-"&amp;Tabla1[[#This Row],[Fecha Inicio grupo]])</f>
        <v/>
      </c>
      <c r="BF719" s="241" t="str">
        <f>IF(F719="","",Tabla1[[#This Row],[Curso]])</f>
        <v/>
      </c>
      <c r="BG719" s="242" t="str">
        <f>+IF(TRIM(F719)="","",$B$1&amp;"-"&amp;TRIM(Tabla1[[#This Row],[Mes Inscrito]])&amp;"-"&amp;TRIM(Tabla1[[#This Row],[Dia de clases Inscrito]])&amp;"-"&amp;TRIM(Tabla1[[#This Row],[Horario Inscrito]])&amp;"-"&amp;TRIM(Tabla1[[#This Row],[Fecha Inicio grupo]])&amp;"-"&amp;TRIM(Tabla1[[#This Row],[Tipo Incrito]]))</f>
        <v/>
      </c>
      <c r="BH719" s="299" t="str">
        <f>IF(F719="","",OR(IFERROR(SEARCH("CG",Tabla1[[#This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9" s="300" t="str">
        <f>IF(F719&lt;&gt;"",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9" s="300" t="str">
        <f>IF(F719&lt;&gt;"",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9" s="300" t="str">
        <f>IF(Tabla1[[#This Row],[Fecha Inicio grupo]]="","",IFERROR(VLOOKUP(Tabla1[[#This Row],[Mes de Alta como miembro]],Parámetros!$AM$2:$AN$16,2,0),"01/01/1900"))</f>
        <v/>
      </c>
    </row>
    <row r="720" spans="1:63" ht="14.45">
      <c r="A720" s="68">
        <v>713</v>
      </c>
      <c r="B720" s="29"/>
      <c r="C720" s="34"/>
      <c r="D720" s="42"/>
      <c r="E720" s="64"/>
      <c r="F720" s="45"/>
      <c r="G720" s="45"/>
      <c r="H720" s="158"/>
      <c r="I720" s="42"/>
      <c r="J720" s="28"/>
      <c r="K720" s="69"/>
      <c r="L720" s="68"/>
      <c r="M720" s="46"/>
      <c r="N720" s="232" t="str">
        <f ca="1">IF(Tabla1[[#This Row],[Fecha de nac]]="","",IF(Tabla1[[#This Row],[Fecha Finalización]] &gt;=TODAY(), DATEDIF(Tabla1[[#This Row],[Fecha de nac]],TODAY(),"y"), ROUNDDOWN((Tabla1[[#This Row],[Fecha Finalización]] -Tabla1[[#This Row],[Fecha de nac]])/365,0)))</f>
        <v/>
      </c>
      <c r="O720" s="163"/>
      <c r="P720" s="34"/>
      <c r="Q720" s="67"/>
      <c r="R720" s="67"/>
      <c r="S720" s="67"/>
      <c r="T720" s="67"/>
      <c r="U720" s="234" t="str">
        <f>IF(F720="","",Tabla1[[#This Row],[Fecha Inicio grupo]]+3*7-7)</f>
        <v/>
      </c>
      <c r="V720" s="235" t="str">
        <f>IF(F720="","",EDATE(Tabla1[[#This Row],[Fecha Inicio grupo]],3))</f>
        <v/>
      </c>
      <c r="W720" s="29"/>
      <c r="X720" s="29"/>
      <c r="Y720" s="72"/>
      <c r="Z720" s="72"/>
      <c r="AA720" s="72"/>
      <c r="AB720" s="72"/>
      <c r="AC720" s="72"/>
      <c r="AD720" s="72"/>
      <c r="AE720" s="72"/>
      <c r="AF720" s="72"/>
      <c r="AG720" s="72"/>
      <c r="AH720" s="72"/>
      <c r="AI720" s="72"/>
      <c r="AJ720" s="72"/>
      <c r="AK720" s="72"/>
      <c r="AL720" s="72"/>
      <c r="AM720" s="72"/>
      <c r="AN720" s="72"/>
      <c r="AO720" s="139"/>
      <c r="AP720" s="236" t="str">
        <f>IF(F720="","",IFERROR(VLOOKUP(SUBSTITUTE(SUBSTITUTE(Tabla1[[#This Row],[Uso Sistemas]],"T","P"),"N","F"),Parámetros!$M$2:$N$17,2,0),"Completar hasta 3ra sem. para evaluar a Probacionista"))</f>
        <v/>
      </c>
      <c r="AQ720" s="39"/>
      <c r="AR720" s="39"/>
      <c r="AS720" s="39"/>
      <c r="AT720" s="28"/>
      <c r="AU720" s="55"/>
      <c r="AV720" s="55"/>
      <c r="AW720" s="55"/>
      <c r="AX720" s="238" t="str">
        <f>IF(V720="","",EOMONTH(EDATE(Tabla1[[#This Row],[Fecha Finalización]],2),0))</f>
        <v/>
      </c>
      <c r="AY720" s="39"/>
      <c r="AZ720" s="239" t="str">
        <f>IF(V720="","",EOMONTH(EDATE(Tabla1[[#This Row],[Fecha Finalización]],3),0))</f>
        <v/>
      </c>
      <c r="BA720" s="39"/>
      <c r="BB720" s="39"/>
      <c r="BC720" s="229"/>
      <c r="BD720" s="227" t="str">
        <f>IF(F720="","",Tabla1[[#This Row],[sem 01]]&amp;Tabla1[[#This Row],[sem 02]]&amp;Tabla1[[#This Row],[sem 03]])</f>
        <v/>
      </c>
      <c r="BE720" s="228" t="str">
        <f>IF(TRIM(F720)="","",$B$1&amp;"-"&amp;SUBSTITUTE(Tabla1[[#This Row],[Mes Inscrito]]," ","")&amp;"-"&amp;SUBSTITUTE(Tabla1[[#This Row],[Dia de clases Inscrito]]," ","")&amp;"-"&amp;SUBSTITUTE(Tabla1[[#This Row],[Horario Inscrito]]," ","")&amp;"-"&amp;Tabla1[[#This Row],[Fecha Inicio grupo]])</f>
        <v/>
      </c>
      <c r="BF720" s="241" t="str">
        <f>IF(F720="","",Tabla1[[#This Row],[Curso]])</f>
        <v/>
      </c>
      <c r="BG720" s="242" t="str">
        <f>+IF(TRIM(F720)="","",$B$1&amp;"-"&amp;TRIM(Tabla1[[#This Row],[Mes Inscrito]])&amp;"-"&amp;TRIM(Tabla1[[#This Row],[Dia de clases Inscrito]])&amp;"-"&amp;TRIM(Tabla1[[#This Row],[Horario Inscrito]])&amp;"-"&amp;TRIM(Tabla1[[#This Row],[Fecha Inicio grupo]])&amp;"-"&amp;TRIM(Tabla1[[#This Row],[Tipo Incrito]]))</f>
        <v/>
      </c>
      <c r="BH720" s="299" t="str">
        <f>IF(F720="","",OR(IFERROR(SEARCH("CG",Tabla1[[#This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0" s="300" t="str">
        <f>IF(F720&lt;&gt;"",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0" s="300" t="str">
        <f>IF(F720&lt;&gt;"",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0" s="300" t="str">
        <f>IF(Tabla1[[#This Row],[Fecha Inicio grupo]]="","",IFERROR(VLOOKUP(Tabla1[[#This Row],[Mes de Alta como miembro]],Parámetros!$AM$2:$AN$16,2,0),"01/01/1900"))</f>
        <v/>
      </c>
    </row>
    <row r="721" spans="1:63" ht="14.45">
      <c r="A721" s="68">
        <v>714</v>
      </c>
      <c r="B721" s="29"/>
      <c r="C721" s="34"/>
      <c r="D721" s="42"/>
      <c r="E721" s="64"/>
      <c r="F721" s="45"/>
      <c r="G721" s="45"/>
      <c r="H721" s="158"/>
      <c r="I721" s="42"/>
      <c r="J721" s="28"/>
      <c r="K721" s="69"/>
      <c r="L721" s="68"/>
      <c r="M721" s="46"/>
      <c r="N721" s="232" t="str">
        <f ca="1">IF(Tabla1[[#This Row],[Fecha de nac]]="","",IF(Tabla1[[#This Row],[Fecha Finalización]] &gt;=TODAY(), DATEDIF(Tabla1[[#This Row],[Fecha de nac]],TODAY(),"y"), ROUNDDOWN((Tabla1[[#This Row],[Fecha Finalización]] -Tabla1[[#This Row],[Fecha de nac]])/365,0)))</f>
        <v/>
      </c>
      <c r="O721" s="163"/>
      <c r="P721" s="34"/>
      <c r="Q721" s="67"/>
      <c r="R721" s="67"/>
      <c r="S721" s="67"/>
      <c r="T721" s="67"/>
      <c r="U721" s="234" t="str">
        <f>IF(F721="","",Tabla1[[#This Row],[Fecha Inicio grupo]]+3*7-7)</f>
        <v/>
      </c>
      <c r="V721" s="235" t="str">
        <f>IF(F721="","",EDATE(Tabla1[[#This Row],[Fecha Inicio grupo]],3))</f>
        <v/>
      </c>
      <c r="W721" s="29"/>
      <c r="X721" s="29"/>
      <c r="Y721" s="72"/>
      <c r="Z721" s="72"/>
      <c r="AA721" s="72"/>
      <c r="AB721" s="72"/>
      <c r="AC721" s="72"/>
      <c r="AD721" s="72"/>
      <c r="AE721" s="72"/>
      <c r="AF721" s="72"/>
      <c r="AG721" s="72"/>
      <c r="AH721" s="72"/>
      <c r="AI721" s="72"/>
      <c r="AJ721" s="72"/>
      <c r="AK721" s="72"/>
      <c r="AL721" s="72"/>
      <c r="AM721" s="72"/>
      <c r="AN721" s="72"/>
      <c r="AO721" s="139"/>
      <c r="AP721" s="236" t="str">
        <f>IF(F721="","",IFERROR(VLOOKUP(SUBSTITUTE(SUBSTITUTE(Tabla1[[#This Row],[Uso Sistemas]],"T","P"),"N","F"),Parámetros!$M$2:$N$17,2,0),"Completar hasta 3ra sem. para evaluar a Probacionista"))</f>
        <v/>
      </c>
      <c r="AQ721" s="39"/>
      <c r="AR721" s="39"/>
      <c r="AS721" s="39"/>
      <c r="AT721" s="28"/>
      <c r="AU721" s="55"/>
      <c r="AV721" s="55"/>
      <c r="AW721" s="55"/>
      <c r="AX721" s="238" t="str">
        <f>IF(V721="","",EOMONTH(EDATE(Tabla1[[#This Row],[Fecha Finalización]],2),0))</f>
        <v/>
      </c>
      <c r="AY721" s="39"/>
      <c r="AZ721" s="239" t="str">
        <f>IF(V721="","",EOMONTH(EDATE(Tabla1[[#This Row],[Fecha Finalización]],3),0))</f>
        <v/>
      </c>
      <c r="BA721" s="39"/>
      <c r="BB721" s="39"/>
      <c r="BC721" s="229"/>
      <c r="BD721" s="227" t="str">
        <f>IF(F721="","",Tabla1[[#This Row],[sem 01]]&amp;Tabla1[[#This Row],[sem 02]]&amp;Tabla1[[#This Row],[sem 03]])</f>
        <v/>
      </c>
      <c r="BE721" s="228" t="str">
        <f>IF(TRIM(F721)="","",$B$1&amp;"-"&amp;SUBSTITUTE(Tabla1[[#This Row],[Mes Inscrito]]," ","")&amp;"-"&amp;SUBSTITUTE(Tabla1[[#This Row],[Dia de clases Inscrito]]," ","")&amp;"-"&amp;SUBSTITUTE(Tabla1[[#This Row],[Horario Inscrito]]," ","")&amp;"-"&amp;Tabla1[[#This Row],[Fecha Inicio grupo]])</f>
        <v/>
      </c>
      <c r="BF721" s="241" t="str">
        <f>IF(F721="","",Tabla1[[#This Row],[Curso]])</f>
        <v/>
      </c>
      <c r="BG721" s="242" t="str">
        <f>+IF(TRIM(F721)="","",$B$1&amp;"-"&amp;TRIM(Tabla1[[#This Row],[Mes Inscrito]])&amp;"-"&amp;TRIM(Tabla1[[#This Row],[Dia de clases Inscrito]])&amp;"-"&amp;TRIM(Tabla1[[#This Row],[Horario Inscrito]])&amp;"-"&amp;TRIM(Tabla1[[#This Row],[Fecha Inicio grupo]])&amp;"-"&amp;TRIM(Tabla1[[#This Row],[Tipo Incrito]]))</f>
        <v/>
      </c>
      <c r="BH721" s="299" t="str">
        <f>IF(F721="","",OR(IFERROR(SEARCH("CG",Tabla1[[#This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1" s="300" t="str">
        <f>IF(F721&lt;&gt;"",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1" s="300" t="str">
        <f>IF(F721&lt;&gt;"",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1" s="300" t="str">
        <f>IF(Tabla1[[#This Row],[Fecha Inicio grupo]]="","",IFERROR(VLOOKUP(Tabla1[[#This Row],[Mes de Alta como miembro]],Parámetros!$AM$2:$AN$16,2,0),"01/01/1900"))</f>
        <v/>
      </c>
    </row>
    <row r="722" spans="1:63" ht="14.45">
      <c r="A722" s="68">
        <v>715</v>
      </c>
      <c r="B722" s="29"/>
      <c r="C722" s="34"/>
      <c r="D722" s="42"/>
      <c r="E722" s="64"/>
      <c r="F722" s="45"/>
      <c r="G722" s="45"/>
      <c r="H722" s="158"/>
      <c r="I722" s="42"/>
      <c r="J722" s="28"/>
      <c r="K722" s="69"/>
      <c r="L722" s="68"/>
      <c r="M722" s="46"/>
      <c r="N722" s="232" t="str">
        <f ca="1">IF(Tabla1[[#This Row],[Fecha de nac]]="","",IF(Tabla1[[#This Row],[Fecha Finalización]] &gt;=TODAY(), DATEDIF(Tabla1[[#This Row],[Fecha de nac]],TODAY(),"y"), ROUNDDOWN((Tabla1[[#This Row],[Fecha Finalización]] -Tabla1[[#This Row],[Fecha de nac]])/365,0)))</f>
        <v/>
      </c>
      <c r="O722" s="163"/>
      <c r="P722" s="34"/>
      <c r="Q722" s="67"/>
      <c r="R722" s="67"/>
      <c r="S722" s="67"/>
      <c r="T722" s="67"/>
      <c r="U722" s="234" t="str">
        <f>IF(F722="","",Tabla1[[#This Row],[Fecha Inicio grupo]]+3*7-7)</f>
        <v/>
      </c>
      <c r="V722" s="235" t="str">
        <f>IF(F722="","",EDATE(Tabla1[[#This Row],[Fecha Inicio grupo]],3))</f>
        <v/>
      </c>
      <c r="W722" s="29"/>
      <c r="X722" s="29"/>
      <c r="Y722" s="72"/>
      <c r="Z722" s="72"/>
      <c r="AA722" s="72"/>
      <c r="AB722" s="72"/>
      <c r="AC722" s="72"/>
      <c r="AD722" s="72"/>
      <c r="AE722" s="72"/>
      <c r="AF722" s="72"/>
      <c r="AG722" s="72"/>
      <c r="AH722" s="72"/>
      <c r="AI722" s="72"/>
      <c r="AJ722" s="72"/>
      <c r="AK722" s="72"/>
      <c r="AL722" s="72"/>
      <c r="AM722" s="72"/>
      <c r="AN722" s="72"/>
      <c r="AO722" s="139"/>
      <c r="AP722" s="236" t="str">
        <f>IF(F722="","",IFERROR(VLOOKUP(SUBSTITUTE(SUBSTITUTE(Tabla1[[#This Row],[Uso Sistemas]],"T","P"),"N","F"),Parámetros!$M$2:$N$17,2,0),"Completar hasta 3ra sem. para evaluar a Probacionista"))</f>
        <v/>
      </c>
      <c r="AQ722" s="39"/>
      <c r="AR722" s="39"/>
      <c r="AS722" s="39"/>
      <c r="AT722" s="28"/>
      <c r="AU722" s="55"/>
      <c r="AV722" s="55"/>
      <c r="AW722" s="55"/>
      <c r="AX722" s="238" t="str">
        <f>IF(V722="","",EOMONTH(EDATE(Tabla1[[#This Row],[Fecha Finalización]],2),0))</f>
        <v/>
      </c>
      <c r="AY722" s="39"/>
      <c r="AZ722" s="239" t="str">
        <f>IF(V722="","",EOMONTH(EDATE(Tabla1[[#This Row],[Fecha Finalización]],3),0))</f>
        <v/>
      </c>
      <c r="BA722" s="39"/>
      <c r="BB722" s="39"/>
      <c r="BC722" s="229"/>
      <c r="BD722" s="227" t="str">
        <f>IF(F722="","",Tabla1[[#This Row],[sem 01]]&amp;Tabla1[[#This Row],[sem 02]]&amp;Tabla1[[#This Row],[sem 03]])</f>
        <v/>
      </c>
      <c r="BE722" s="228" t="str">
        <f>IF(TRIM(F722)="","",$B$1&amp;"-"&amp;SUBSTITUTE(Tabla1[[#This Row],[Mes Inscrito]]," ","")&amp;"-"&amp;SUBSTITUTE(Tabla1[[#This Row],[Dia de clases Inscrito]]," ","")&amp;"-"&amp;SUBSTITUTE(Tabla1[[#This Row],[Horario Inscrito]]," ","")&amp;"-"&amp;Tabla1[[#This Row],[Fecha Inicio grupo]])</f>
        <v/>
      </c>
      <c r="BF722" s="241" t="str">
        <f>IF(F722="","",Tabla1[[#This Row],[Curso]])</f>
        <v/>
      </c>
      <c r="BG722" s="242" t="str">
        <f>+IF(TRIM(F722)="","",$B$1&amp;"-"&amp;TRIM(Tabla1[[#This Row],[Mes Inscrito]])&amp;"-"&amp;TRIM(Tabla1[[#This Row],[Dia de clases Inscrito]])&amp;"-"&amp;TRIM(Tabla1[[#This Row],[Horario Inscrito]])&amp;"-"&amp;TRIM(Tabla1[[#This Row],[Fecha Inicio grupo]])&amp;"-"&amp;TRIM(Tabla1[[#This Row],[Tipo Incrito]]))</f>
        <v/>
      </c>
      <c r="BH722" s="299" t="str">
        <f>IF(F722="","",OR(IFERROR(SEARCH("CG",Tabla1[[#This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2" s="300" t="str">
        <f>IF(F722&lt;&gt;"",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2" s="300" t="str">
        <f>IF(F722&lt;&gt;"",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2" s="300" t="str">
        <f>IF(Tabla1[[#This Row],[Fecha Inicio grupo]]="","",IFERROR(VLOOKUP(Tabla1[[#This Row],[Mes de Alta como miembro]],Parámetros!$AM$2:$AN$16,2,0),"01/01/1900"))</f>
        <v/>
      </c>
    </row>
    <row r="723" spans="1:63" ht="14.45">
      <c r="A723" s="68">
        <v>716</v>
      </c>
      <c r="B723" s="29"/>
      <c r="C723" s="34"/>
      <c r="D723" s="42"/>
      <c r="E723" s="64"/>
      <c r="F723" s="45"/>
      <c r="G723" s="45"/>
      <c r="H723" s="158"/>
      <c r="I723" s="42"/>
      <c r="J723" s="28"/>
      <c r="K723" s="69"/>
      <c r="L723" s="68"/>
      <c r="M723" s="46"/>
      <c r="N723" s="232" t="str">
        <f ca="1">IF(Tabla1[[#This Row],[Fecha de nac]]="","",IF(Tabla1[[#This Row],[Fecha Finalización]] &gt;=TODAY(), DATEDIF(Tabla1[[#This Row],[Fecha de nac]],TODAY(),"y"), ROUNDDOWN((Tabla1[[#This Row],[Fecha Finalización]] -Tabla1[[#This Row],[Fecha de nac]])/365,0)))</f>
        <v/>
      </c>
      <c r="O723" s="163"/>
      <c r="P723" s="34"/>
      <c r="Q723" s="67"/>
      <c r="R723" s="67"/>
      <c r="S723" s="67"/>
      <c r="T723" s="67"/>
      <c r="U723" s="234" t="str">
        <f>IF(F723="","",Tabla1[[#This Row],[Fecha Inicio grupo]]+3*7-7)</f>
        <v/>
      </c>
      <c r="V723" s="235" t="str">
        <f>IF(F723="","",EDATE(Tabla1[[#This Row],[Fecha Inicio grupo]],3))</f>
        <v/>
      </c>
      <c r="W723" s="29"/>
      <c r="X723" s="29"/>
      <c r="Y723" s="72"/>
      <c r="Z723" s="72"/>
      <c r="AA723" s="72"/>
      <c r="AB723" s="72"/>
      <c r="AC723" s="72"/>
      <c r="AD723" s="72"/>
      <c r="AE723" s="72"/>
      <c r="AF723" s="72"/>
      <c r="AG723" s="72"/>
      <c r="AH723" s="72"/>
      <c r="AI723" s="72"/>
      <c r="AJ723" s="72"/>
      <c r="AK723" s="72"/>
      <c r="AL723" s="72"/>
      <c r="AM723" s="72"/>
      <c r="AN723" s="72"/>
      <c r="AO723" s="139"/>
      <c r="AP723" s="236" t="str">
        <f>IF(F723="","",IFERROR(VLOOKUP(SUBSTITUTE(SUBSTITUTE(Tabla1[[#This Row],[Uso Sistemas]],"T","P"),"N","F"),Parámetros!$M$2:$N$17,2,0),"Completar hasta 3ra sem. para evaluar a Probacionista"))</f>
        <v/>
      </c>
      <c r="AQ723" s="39"/>
      <c r="AR723" s="39"/>
      <c r="AS723" s="39"/>
      <c r="AT723" s="28"/>
      <c r="AU723" s="55"/>
      <c r="AV723" s="55"/>
      <c r="AW723" s="55"/>
      <c r="AX723" s="238" t="str">
        <f>IF(V723="","",EOMONTH(EDATE(Tabla1[[#This Row],[Fecha Finalización]],2),0))</f>
        <v/>
      </c>
      <c r="AY723" s="39"/>
      <c r="AZ723" s="239" t="str">
        <f>IF(V723="","",EOMONTH(EDATE(Tabla1[[#This Row],[Fecha Finalización]],3),0))</f>
        <v/>
      </c>
      <c r="BA723" s="39"/>
      <c r="BB723" s="39"/>
      <c r="BC723" s="229"/>
      <c r="BD723" s="227" t="str">
        <f>IF(F723="","",Tabla1[[#This Row],[sem 01]]&amp;Tabla1[[#This Row],[sem 02]]&amp;Tabla1[[#This Row],[sem 03]])</f>
        <v/>
      </c>
      <c r="BE723" s="228" t="str">
        <f>IF(TRIM(F723)="","",$B$1&amp;"-"&amp;SUBSTITUTE(Tabla1[[#This Row],[Mes Inscrito]]," ","")&amp;"-"&amp;SUBSTITUTE(Tabla1[[#This Row],[Dia de clases Inscrito]]," ","")&amp;"-"&amp;SUBSTITUTE(Tabla1[[#This Row],[Horario Inscrito]]," ","")&amp;"-"&amp;Tabla1[[#This Row],[Fecha Inicio grupo]])</f>
        <v/>
      </c>
      <c r="BF723" s="241" t="str">
        <f>IF(F723="","",Tabla1[[#This Row],[Curso]])</f>
        <v/>
      </c>
      <c r="BG723" s="242" t="str">
        <f>+IF(TRIM(F723)="","",$B$1&amp;"-"&amp;TRIM(Tabla1[[#This Row],[Mes Inscrito]])&amp;"-"&amp;TRIM(Tabla1[[#This Row],[Dia de clases Inscrito]])&amp;"-"&amp;TRIM(Tabla1[[#This Row],[Horario Inscrito]])&amp;"-"&amp;TRIM(Tabla1[[#This Row],[Fecha Inicio grupo]])&amp;"-"&amp;TRIM(Tabla1[[#This Row],[Tipo Incrito]]))</f>
        <v/>
      </c>
      <c r="BH723" s="299" t="str">
        <f>IF(F723="","",OR(IFERROR(SEARCH("CG",Tabla1[[#This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3" s="300" t="str">
        <f>IF(F723&lt;&gt;"",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3" s="300" t="str">
        <f>IF(F723&lt;&gt;"",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3" s="300" t="str">
        <f>IF(Tabla1[[#This Row],[Fecha Inicio grupo]]="","",IFERROR(VLOOKUP(Tabla1[[#This Row],[Mes de Alta como miembro]],Parámetros!$AM$2:$AN$16,2,0),"01/01/1900"))</f>
        <v/>
      </c>
    </row>
    <row r="724" spans="1:63" ht="14.45">
      <c r="A724" s="68">
        <v>717</v>
      </c>
      <c r="B724" s="29"/>
      <c r="C724" s="34"/>
      <c r="D724" s="42"/>
      <c r="E724" s="64"/>
      <c r="F724" s="45"/>
      <c r="G724" s="45"/>
      <c r="H724" s="158"/>
      <c r="I724" s="42"/>
      <c r="J724" s="28"/>
      <c r="K724" s="69"/>
      <c r="L724" s="68"/>
      <c r="M724" s="46"/>
      <c r="N724" s="232" t="str">
        <f ca="1">IF(Tabla1[[#This Row],[Fecha de nac]]="","",IF(Tabla1[[#This Row],[Fecha Finalización]] &gt;=TODAY(), DATEDIF(Tabla1[[#This Row],[Fecha de nac]],TODAY(),"y"), ROUNDDOWN((Tabla1[[#This Row],[Fecha Finalización]] -Tabla1[[#This Row],[Fecha de nac]])/365,0)))</f>
        <v/>
      </c>
      <c r="O724" s="163"/>
      <c r="P724" s="34"/>
      <c r="Q724" s="67"/>
      <c r="R724" s="67"/>
      <c r="S724" s="67"/>
      <c r="T724" s="67"/>
      <c r="U724" s="234" t="str">
        <f>IF(F724="","",Tabla1[[#This Row],[Fecha Inicio grupo]]+3*7-7)</f>
        <v/>
      </c>
      <c r="V724" s="235" t="str">
        <f>IF(F724="","",EDATE(Tabla1[[#This Row],[Fecha Inicio grupo]],3))</f>
        <v/>
      </c>
      <c r="W724" s="29"/>
      <c r="X724" s="29"/>
      <c r="Y724" s="72"/>
      <c r="Z724" s="72"/>
      <c r="AA724" s="72"/>
      <c r="AB724" s="72"/>
      <c r="AC724" s="72"/>
      <c r="AD724" s="72"/>
      <c r="AE724" s="72"/>
      <c r="AF724" s="72"/>
      <c r="AG724" s="72"/>
      <c r="AH724" s="72"/>
      <c r="AI724" s="72"/>
      <c r="AJ724" s="72"/>
      <c r="AK724" s="72"/>
      <c r="AL724" s="72"/>
      <c r="AM724" s="72"/>
      <c r="AN724" s="72"/>
      <c r="AO724" s="139"/>
      <c r="AP724" s="236" t="str">
        <f>IF(F724="","",IFERROR(VLOOKUP(SUBSTITUTE(SUBSTITUTE(Tabla1[[#This Row],[Uso Sistemas]],"T","P"),"N","F"),Parámetros!$M$2:$N$17,2,0),"Completar hasta 3ra sem. para evaluar a Probacionista"))</f>
        <v/>
      </c>
      <c r="AQ724" s="39"/>
      <c r="AR724" s="39"/>
      <c r="AS724" s="39"/>
      <c r="AT724" s="28"/>
      <c r="AU724" s="55"/>
      <c r="AV724" s="55"/>
      <c r="AW724" s="55"/>
      <c r="AX724" s="238" t="str">
        <f>IF(V724="","",EOMONTH(EDATE(Tabla1[[#This Row],[Fecha Finalización]],2),0))</f>
        <v/>
      </c>
      <c r="AY724" s="39"/>
      <c r="AZ724" s="239" t="str">
        <f>IF(V724="","",EOMONTH(EDATE(Tabla1[[#This Row],[Fecha Finalización]],3),0))</f>
        <v/>
      </c>
      <c r="BA724" s="39"/>
      <c r="BB724" s="39"/>
      <c r="BC724" s="229"/>
      <c r="BD724" s="227" t="str">
        <f>IF(F724="","",Tabla1[[#This Row],[sem 01]]&amp;Tabla1[[#This Row],[sem 02]]&amp;Tabla1[[#This Row],[sem 03]])</f>
        <v/>
      </c>
      <c r="BE724" s="228" t="str">
        <f>IF(TRIM(F724)="","",$B$1&amp;"-"&amp;SUBSTITUTE(Tabla1[[#This Row],[Mes Inscrito]]," ","")&amp;"-"&amp;SUBSTITUTE(Tabla1[[#This Row],[Dia de clases Inscrito]]," ","")&amp;"-"&amp;SUBSTITUTE(Tabla1[[#This Row],[Horario Inscrito]]," ","")&amp;"-"&amp;Tabla1[[#This Row],[Fecha Inicio grupo]])</f>
        <v/>
      </c>
      <c r="BF724" s="241" t="str">
        <f>IF(F724="","",Tabla1[[#This Row],[Curso]])</f>
        <v/>
      </c>
      <c r="BG724" s="242" t="str">
        <f>+IF(TRIM(F724)="","",$B$1&amp;"-"&amp;TRIM(Tabla1[[#This Row],[Mes Inscrito]])&amp;"-"&amp;TRIM(Tabla1[[#This Row],[Dia de clases Inscrito]])&amp;"-"&amp;TRIM(Tabla1[[#This Row],[Horario Inscrito]])&amp;"-"&amp;TRIM(Tabla1[[#This Row],[Fecha Inicio grupo]])&amp;"-"&amp;TRIM(Tabla1[[#This Row],[Tipo Incrito]]))</f>
        <v/>
      </c>
      <c r="BH724" s="299" t="str">
        <f>IF(F724="","",OR(IFERROR(SEARCH("CG",Tabla1[[#This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4" s="300" t="str">
        <f>IF(F724&lt;&gt;"",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4" s="300" t="str">
        <f>IF(F724&lt;&gt;"",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4" s="300" t="str">
        <f>IF(Tabla1[[#This Row],[Fecha Inicio grupo]]="","",IFERROR(VLOOKUP(Tabla1[[#This Row],[Mes de Alta como miembro]],Parámetros!$AM$2:$AN$16,2,0),"01/01/1900"))</f>
        <v/>
      </c>
    </row>
    <row r="725" spans="1:63" ht="14.45">
      <c r="A725" s="68">
        <v>718</v>
      </c>
      <c r="B725" s="29"/>
      <c r="C725" s="34"/>
      <c r="D725" s="42"/>
      <c r="E725" s="64"/>
      <c r="F725" s="45"/>
      <c r="G725" s="45"/>
      <c r="H725" s="158"/>
      <c r="I725" s="42"/>
      <c r="J725" s="28"/>
      <c r="K725" s="69"/>
      <c r="L725" s="68"/>
      <c r="M725" s="46"/>
      <c r="N725" s="232" t="str">
        <f ca="1">IF(Tabla1[[#This Row],[Fecha de nac]]="","",IF(Tabla1[[#This Row],[Fecha Finalización]] &gt;=TODAY(), DATEDIF(Tabla1[[#This Row],[Fecha de nac]],TODAY(),"y"), ROUNDDOWN((Tabla1[[#This Row],[Fecha Finalización]] -Tabla1[[#This Row],[Fecha de nac]])/365,0)))</f>
        <v/>
      </c>
      <c r="O725" s="163"/>
      <c r="P725" s="34"/>
      <c r="Q725" s="67"/>
      <c r="R725" s="67"/>
      <c r="S725" s="67"/>
      <c r="T725" s="67"/>
      <c r="U725" s="234" t="str">
        <f>IF(F725="","",Tabla1[[#This Row],[Fecha Inicio grupo]]+3*7-7)</f>
        <v/>
      </c>
      <c r="V725" s="235" t="str">
        <f>IF(F725="","",EDATE(Tabla1[[#This Row],[Fecha Inicio grupo]],3))</f>
        <v/>
      </c>
      <c r="W725" s="29"/>
      <c r="X725" s="29"/>
      <c r="Y725" s="72"/>
      <c r="Z725" s="72"/>
      <c r="AA725" s="72"/>
      <c r="AB725" s="72"/>
      <c r="AC725" s="72"/>
      <c r="AD725" s="72"/>
      <c r="AE725" s="72"/>
      <c r="AF725" s="72"/>
      <c r="AG725" s="72"/>
      <c r="AH725" s="72"/>
      <c r="AI725" s="72"/>
      <c r="AJ725" s="72"/>
      <c r="AK725" s="72"/>
      <c r="AL725" s="72"/>
      <c r="AM725" s="72"/>
      <c r="AN725" s="72"/>
      <c r="AO725" s="139"/>
      <c r="AP725" s="236" t="str">
        <f>IF(F725="","",IFERROR(VLOOKUP(SUBSTITUTE(SUBSTITUTE(Tabla1[[#This Row],[Uso Sistemas]],"T","P"),"N","F"),Parámetros!$M$2:$N$17,2,0),"Completar hasta 3ra sem. para evaluar a Probacionista"))</f>
        <v/>
      </c>
      <c r="AQ725" s="39"/>
      <c r="AR725" s="39"/>
      <c r="AS725" s="39"/>
      <c r="AT725" s="28"/>
      <c r="AU725" s="55"/>
      <c r="AV725" s="55"/>
      <c r="AW725" s="55"/>
      <c r="AX725" s="238" t="str">
        <f>IF(V725="","",EOMONTH(EDATE(Tabla1[[#This Row],[Fecha Finalización]],2),0))</f>
        <v/>
      </c>
      <c r="AY725" s="39"/>
      <c r="AZ725" s="239" t="str">
        <f>IF(V725="","",EOMONTH(EDATE(Tabla1[[#This Row],[Fecha Finalización]],3),0))</f>
        <v/>
      </c>
      <c r="BA725" s="39"/>
      <c r="BB725" s="39"/>
      <c r="BC725" s="229"/>
      <c r="BD725" s="227" t="str">
        <f>IF(F725="","",Tabla1[[#This Row],[sem 01]]&amp;Tabla1[[#This Row],[sem 02]]&amp;Tabla1[[#This Row],[sem 03]])</f>
        <v/>
      </c>
      <c r="BE725" s="228" t="str">
        <f>IF(TRIM(F725)="","",$B$1&amp;"-"&amp;SUBSTITUTE(Tabla1[[#This Row],[Mes Inscrito]]," ","")&amp;"-"&amp;SUBSTITUTE(Tabla1[[#This Row],[Dia de clases Inscrito]]," ","")&amp;"-"&amp;SUBSTITUTE(Tabla1[[#This Row],[Horario Inscrito]]," ","")&amp;"-"&amp;Tabla1[[#This Row],[Fecha Inicio grupo]])</f>
        <v/>
      </c>
      <c r="BF725" s="241" t="str">
        <f>IF(F725="","",Tabla1[[#This Row],[Curso]])</f>
        <v/>
      </c>
      <c r="BG725" s="242" t="str">
        <f>+IF(TRIM(F725)="","",$B$1&amp;"-"&amp;TRIM(Tabla1[[#This Row],[Mes Inscrito]])&amp;"-"&amp;TRIM(Tabla1[[#This Row],[Dia de clases Inscrito]])&amp;"-"&amp;TRIM(Tabla1[[#This Row],[Horario Inscrito]])&amp;"-"&amp;TRIM(Tabla1[[#This Row],[Fecha Inicio grupo]])&amp;"-"&amp;TRIM(Tabla1[[#This Row],[Tipo Incrito]]))</f>
        <v/>
      </c>
      <c r="BH725" s="299" t="str">
        <f>IF(F725="","",OR(IFERROR(SEARCH("CG",Tabla1[[#This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5" s="300" t="str">
        <f>IF(F725&lt;&gt;"",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5" s="300" t="str">
        <f>IF(F725&lt;&gt;"",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5" s="300" t="str">
        <f>IF(Tabla1[[#This Row],[Fecha Inicio grupo]]="","",IFERROR(VLOOKUP(Tabla1[[#This Row],[Mes de Alta como miembro]],Parámetros!$AM$2:$AN$16,2,0),"01/01/1900"))</f>
        <v/>
      </c>
    </row>
    <row r="726" spans="1:63" ht="14.45">
      <c r="A726" s="68">
        <v>719</v>
      </c>
      <c r="B726" s="29"/>
      <c r="C726" s="34"/>
      <c r="D726" s="42"/>
      <c r="E726" s="64"/>
      <c r="F726" s="45"/>
      <c r="G726" s="45"/>
      <c r="H726" s="158"/>
      <c r="I726" s="42"/>
      <c r="J726" s="28"/>
      <c r="K726" s="69"/>
      <c r="L726" s="68"/>
      <c r="M726" s="46"/>
      <c r="N726" s="232" t="str">
        <f ca="1">IF(Tabla1[[#This Row],[Fecha de nac]]="","",IF(Tabla1[[#This Row],[Fecha Finalización]] &gt;=TODAY(), DATEDIF(Tabla1[[#This Row],[Fecha de nac]],TODAY(),"y"), ROUNDDOWN((Tabla1[[#This Row],[Fecha Finalización]] -Tabla1[[#This Row],[Fecha de nac]])/365,0)))</f>
        <v/>
      </c>
      <c r="O726" s="163"/>
      <c r="P726" s="34"/>
      <c r="Q726" s="67"/>
      <c r="R726" s="67"/>
      <c r="S726" s="67"/>
      <c r="T726" s="67"/>
      <c r="U726" s="234" t="str">
        <f>IF(F726="","",Tabla1[[#This Row],[Fecha Inicio grupo]]+3*7-7)</f>
        <v/>
      </c>
      <c r="V726" s="235" t="str">
        <f>IF(F726="","",EDATE(Tabla1[[#This Row],[Fecha Inicio grupo]],3))</f>
        <v/>
      </c>
      <c r="W726" s="29"/>
      <c r="X726" s="29"/>
      <c r="Y726" s="72"/>
      <c r="Z726" s="72"/>
      <c r="AA726" s="72"/>
      <c r="AB726" s="72"/>
      <c r="AC726" s="72"/>
      <c r="AD726" s="72"/>
      <c r="AE726" s="72"/>
      <c r="AF726" s="72"/>
      <c r="AG726" s="72"/>
      <c r="AH726" s="72"/>
      <c r="AI726" s="72"/>
      <c r="AJ726" s="72"/>
      <c r="AK726" s="72"/>
      <c r="AL726" s="72"/>
      <c r="AM726" s="72"/>
      <c r="AN726" s="72"/>
      <c r="AO726" s="139"/>
      <c r="AP726" s="236" t="str">
        <f>IF(F726="","",IFERROR(VLOOKUP(SUBSTITUTE(SUBSTITUTE(Tabla1[[#This Row],[Uso Sistemas]],"T","P"),"N","F"),Parámetros!$M$2:$N$17,2,0),"Completar hasta 3ra sem. para evaluar a Probacionista"))</f>
        <v/>
      </c>
      <c r="AQ726" s="39"/>
      <c r="AR726" s="39"/>
      <c r="AS726" s="39"/>
      <c r="AT726" s="28"/>
      <c r="AU726" s="55"/>
      <c r="AV726" s="55"/>
      <c r="AW726" s="55"/>
      <c r="AX726" s="238" t="str">
        <f>IF(V726="","",EOMONTH(EDATE(Tabla1[[#This Row],[Fecha Finalización]],2),0))</f>
        <v/>
      </c>
      <c r="AY726" s="39"/>
      <c r="AZ726" s="239" t="str">
        <f>IF(V726="","",EOMONTH(EDATE(Tabla1[[#This Row],[Fecha Finalización]],3),0))</f>
        <v/>
      </c>
      <c r="BA726" s="39"/>
      <c r="BB726" s="39"/>
      <c r="BC726" s="229"/>
      <c r="BD726" s="227" t="str">
        <f>IF(F726="","",Tabla1[[#This Row],[sem 01]]&amp;Tabla1[[#This Row],[sem 02]]&amp;Tabla1[[#This Row],[sem 03]])</f>
        <v/>
      </c>
      <c r="BE726" s="228" t="str">
        <f>IF(TRIM(F726)="","",$B$1&amp;"-"&amp;SUBSTITUTE(Tabla1[[#This Row],[Mes Inscrito]]," ","")&amp;"-"&amp;SUBSTITUTE(Tabla1[[#This Row],[Dia de clases Inscrito]]," ","")&amp;"-"&amp;SUBSTITUTE(Tabla1[[#This Row],[Horario Inscrito]]," ","")&amp;"-"&amp;Tabla1[[#This Row],[Fecha Inicio grupo]])</f>
        <v/>
      </c>
      <c r="BF726" s="241" t="str">
        <f>IF(F726="","",Tabla1[[#This Row],[Curso]])</f>
        <v/>
      </c>
      <c r="BG726" s="242" t="str">
        <f>+IF(TRIM(F726)="","",$B$1&amp;"-"&amp;TRIM(Tabla1[[#This Row],[Mes Inscrito]])&amp;"-"&amp;TRIM(Tabla1[[#This Row],[Dia de clases Inscrito]])&amp;"-"&amp;TRIM(Tabla1[[#This Row],[Horario Inscrito]])&amp;"-"&amp;TRIM(Tabla1[[#This Row],[Fecha Inicio grupo]])&amp;"-"&amp;TRIM(Tabla1[[#This Row],[Tipo Incrito]]))</f>
        <v/>
      </c>
      <c r="BH726" s="299" t="str">
        <f>IF(F726="","",OR(IFERROR(SEARCH("CG",Tabla1[[#This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6" s="300" t="str">
        <f>IF(F726&lt;&gt;"",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6" s="300" t="str">
        <f>IF(F726&lt;&gt;"",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6" s="300" t="str">
        <f>IF(Tabla1[[#This Row],[Fecha Inicio grupo]]="","",IFERROR(VLOOKUP(Tabla1[[#This Row],[Mes de Alta como miembro]],Parámetros!$AM$2:$AN$16,2,0),"01/01/1900"))</f>
        <v/>
      </c>
    </row>
    <row r="727" spans="1:63" ht="14.45">
      <c r="A727" s="68">
        <v>720</v>
      </c>
      <c r="B727" s="29"/>
      <c r="C727" s="34"/>
      <c r="D727" s="42"/>
      <c r="E727" s="64"/>
      <c r="F727" s="45"/>
      <c r="G727" s="45"/>
      <c r="H727" s="158"/>
      <c r="I727" s="42"/>
      <c r="J727" s="28"/>
      <c r="K727" s="69"/>
      <c r="L727" s="68"/>
      <c r="M727" s="46"/>
      <c r="N727" s="232" t="str">
        <f ca="1">IF(Tabla1[[#This Row],[Fecha de nac]]="","",IF(Tabla1[[#This Row],[Fecha Finalización]] &gt;=TODAY(), DATEDIF(Tabla1[[#This Row],[Fecha de nac]],TODAY(),"y"), ROUNDDOWN((Tabla1[[#This Row],[Fecha Finalización]] -Tabla1[[#This Row],[Fecha de nac]])/365,0)))</f>
        <v/>
      </c>
      <c r="O727" s="163"/>
      <c r="P727" s="34"/>
      <c r="Q727" s="67"/>
      <c r="R727" s="67"/>
      <c r="S727" s="67"/>
      <c r="T727" s="67"/>
      <c r="U727" s="234" t="str">
        <f>IF(F727="","",Tabla1[[#This Row],[Fecha Inicio grupo]]+3*7-7)</f>
        <v/>
      </c>
      <c r="V727" s="235" t="str">
        <f>IF(F727="","",EDATE(Tabla1[[#This Row],[Fecha Inicio grupo]],3))</f>
        <v/>
      </c>
      <c r="W727" s="29"/>
      <c r="X727" s="29"/>
      <c r="Y727" s="72"/>
      <c r="Z727" s="72"/>
      <c r="AA727" s="72"/>
      <c r="AB727" s="72"/>
      <c r="AC727" s="72"/>
      <c r="AD727" s="72"/>
      <c r="AE727" s="72"/>
      <c r="AF727" s="72"/>
      <c r="AG727" s="72"/>
      <c r="AH727" s="72"/>
      <c r="AI727" s="72"/>
      <c r="AJ727" s="72"/>
      <c r="AK727" s="72"/>
      <c r="AL727" s="72"/>
      <c r="AM727" s="72"/>
      <c r="AN727" s="72"/>
      <c r="AO727" s="139"/>
      <c r="AP727" s="236" t="str">
        <f>IF(F727="","",IFERROR(VLOOKUP(SUBSTITUTE(SUBSTITUTE(Tabla1[[#This Row],[Uso Sistemas]],"T","P"),"N","F"),Parámetros!$M$2:$N$17,2,0),"Completar hasta 3ra sem. para evaluar a Probacionista"))</f>
        <v/>
      </c>
      <c r="AQ727" s="39"/>
      <c r="AR727" s="39"/>
      <c r="AS727" s="39"/>
      <c r="AT727" s="28"/>
      <c r="AU727" s="55"/>
      <c r="AV727" s="55"/>
      <c r="AW727" s="55"/>
      <c r="AX727" s="238" t="str">
        <f>IF(V727="","",EOMONTH(EDATE(Tabla1[[#This Row],[Fecha Finalización]],2),0))</f>
        <v/>
      </c>
      <c r="AY727" s="39"/>
      <c r="AZ727" s="239" t="str">
        <f>IF(V727="","",EOMONTH(EDATE(Tabla1[[#This Row],[Fecha Finalización]],3),0))</f>
        <v/>
      </c>
      <c r="BA727" s="39"/>
      <c r="BB727" s="39"/>
      <c r="BC727" s="229"/>
      <c r="BD727" s="227" t="str">
        <f>IF(F727="","",Tabla1[[#This Row],[sem 01]]&amp;Tabla1[[#This Row],[sem 02]]&amp;Tabla1[[#This Row],[sem 03]])</f>
        <v/>
      </c>
      <c r="BE727" s="228" t="str">
        <f>IF(TRIM(F727)="","",$B$1&amp;"-"&amp;SUBSTITUTE(Tabla1[[#This Row],[Mes Inscrito]]," ","")&amp;"-"&amp;SUBSTITUTE(Tabla1[[#This Row],[Dia de clases Inscrito]]," ","")&amp;"-"&amp;SUBSTITUTE(Tabla1[[#This Row],[Horario Inscrito]]," ","")&amp;"-"&amp;Tabla1[[#This Row],[Fecha Inicio grupo]])</f>
        <v/>
      </c>
      <c r="BF727" s="241" t="str">
        <f>IF(F727="","",Tabla1[[#This Row],[Curso]])</f>
        <v/>
      </c>
      <c r="BG727" s="242" t="str">
        <f>+IF(TRIM(F727)="","",$B$1&amp;"-"&amp;TRIM(Tabla1[[#This Row],[Mes Inscrito]])&amp;"-"&amp;TRIM(Tabla1[[#This Row],[Dia de clases Inscrito]])&amp;"-"&amp;TRIM(Tabla1[[#This Row],[Horario Inscrito]])&amp;"-"&amp;TRIM(Tabla1[[#This Row],[Fecha Inicio grupo]])&amp;"-"&amp;TRIM(Tabla1[[#This Row],[Tipo Incrito]]))</f>
        <v/>
      </c>
      <c r="BH727" s="299" t="str">
        <f>IF(F727="","",OR(IFERROR(SEARCH("CG",Tabla1[[#This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7" s="300" t="str">
        <f>IF(F727&lt;&gt;"",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7" s="300" t="str">
        <f>IF(F727&lt;&gt;"",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7" s="300" t="str">
        <f>IF(Tabla1[[#This Row],[Fecha Inicio grupo]]="","",IFERROR(VLOOKUP(Tabla1[[#This Row],[Mes de Alta como miembro]],Parámetros!$AM$2:$AN$16,2,0),"01/01/1900"))</f>
        <v/>
      </c>
    </row>
    <row r="728" spans="1:63" ht="14.45">
      <c r="A728" s="68">
        <v>721</v>
      </c>
      <c r="B728" s="29"/>
      <c r="C728" s="34"/>
      <c r="D728" s="42"/>
      <c r="E728" s="64"/>
      <c r="F728" s="45"/>
      <c r="G728" s="45"/>
      <c r="H728" s="158"/>
      <c r="I728" s="42"/>
      <c r="J728" s="28"/>
      <c r="K728" s="69"/>
      <c r="L728" s="68"/>
      <c r="M728" s="46"/>
      <c r="N728" s="232" t="str">
        <f ca="1">IF(Tabla1[[#This Row],[Fecha de nac]]="","",IF(Tabla1[[#This Row],[Fecha Finalización]] &gt;=TODAY(), DATEDIF(Tabla1[[#This Row],[Fecha de nac]],TODAY(),"y"), ROUNDDOWN((Tabla1[[#This Row],[Fecha Finalización]] -Tabla1[[#This Row],[Fecha de nac]])/365,0)))</f>
        <v/>
      </c>
      <c r="O728" s="163"/>
      <c r="P728" s="34"/>
      <c r="Q728" s="67"/>
      <c r="R728" s="67"/>
      <c r="S728" s="67"/>
      <c r="T728" s="67"/>
      <c r="U728" s="234" t="str">
        <f>IF(F728="","",Tabla1[[#This Row],[Fecha Inicio grupo]]+3*7-7)</f>
        <v/>
      </c>
      <c r="V728" s="235" t="str">
        <f>IF(F728="","",EDATE(Tabla1[[#This Row],[Fecha Inicio grupo]],3))</f>
        <v/>
      </c>
      <c r="W728" s="29"/>
      <c r="X728" s="29"/>
      <c r="Y728" s="72"/>
      <c r="Z728" s="72"/>
      <c r="AA728" s="72"/>
      <c r="AB728" s="72"/>
      <c r="AC728" s="72"/>
      <c r="AD728" s="72"/>
      <c r="AE728" s="72"/>
      <c r="AF728" s="72"/>
      <c r="AG728" s="72"/>
      <c r="AH728" s="72"/>
      <c r="AI728" s="72"/>
      <c r="AJ728" s="72"/>
      <c r="AK728" s="72"/>
      <c r="AL728" s="72"/>
      <c r="AM728" s="72"/>
      <c r="AN728" s="72"/>
      <c r="AO728" s="139"/>
      <c r="AP728" s="236" t="str">
        <f>IF(F728="","",IFERROR(VLOOKUP(SUBSTITUTE(SUBSTITUTE(Tabla1[[#This Row],[Uso Sistemas]],"T","P"),"N","F"),Parámetros!$M$2:$N$17,2,0),"Completar hasta 3ra sem. para evaluar a Probacionista"))</f>
        <v/>
      </c>
      <c r="AQ728" s="39"/>
      <c r="AR728" s="39"/>
      <c r="AS728" s="39"/>
      <c r="AT728" s="28"/>
      <c r="AU728" s="55"/>
      <c r="AV728" s="55"/>
      <c r="AW728" s="55"/>
      <c r="AX728" s="238" t="str">
        <f>IF(V728="","",EOMONTH(EDATE(Tabla1[[#This Row],[Fecha Finalización]],2),0))</f>
        <v/>
      </c>
      <c r="AY728" s="39"/>
      <c r="AZ728" s="239" t="str">
        <f>IF(V728="","",EOMONTH(EDATE(Tabla1[[#This Row],[Fecha Finalización]],3),0))</f>
        <v/>
      </c>
      <c r="BA728" s="39"/>
      <c r="BB728" s="39"/>
      <c r="BC728" s="229"/>
      <c r="BD728" s="227" t="str">
        <f>IF(F728="","",Tabla1[[#This Row],[sem 01]]&amp;Tabla1[[#This Row],[sem 02]]&amp;Tabla1[[#This Row],[sem 03]])</f>
        <v/>
      </c>
      <c r="BE728" s="228" t="str">
        <f>IF(TRIM(F728)="","",$B$1&amp;"-"&amp;SUBSTITUTE(Tabla1[[#This Row],[Mes Inscrito]]," ","")&amp;"-"&amp;SUBSTITUTE(Tabla1[[#This Row],[Dia de clases Inscrito]]," ","")&amp;"-"&amp;SUBSTITUTE(Tabla1[[#This Row],[Horario Inscrito]]," ","")&amp;"-"&amp;Tabla1[[#This Row],[Fecha Inicio grupo]])</f>
        <v/>
      </c>
      <c r="BF728" s="241" t="str">
        <f>IF(F728="","",Tabla1[[#This Row],[Curso]])</f>
        <v/>
      </c>
      <c r="BG728" s="242" t="str">
        <f>+IF(TRIM(F728)="","",$B$1&amp;"-"&amp;TRIM(Tabla1[[#This Row],[Mes Inscrito]])&amp;"-"&amp;TRIM(Tabla1[[#This Row],[Dia de clases Inscrito]])&amp;"-"&amp;TRIM(Tabla1[[#This Row],[Horario Inscrito]])&amp;"-"&amp;TRIM(Tabla1[[#This Row],[Fecha Inicio grupo]])&amp;"-"&amp;TRIM(Tabla1[[#This Row],[Tipo Incrito]]))</f>
        <v/>
      </c>
      <c r="BH728" s="299" t="str">
        <f>IF(F728="","",OR(IFERROR(SEARCH("CG",Tabla1[[#This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8" s="300" t="str">
        <f>IF(F728&lt;&gt;"",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8" s="300" t="str">
        <f>IF(F728&lt;&gt;"",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8" s="300" t="str">
        <f>IF(Tabla1[[#This Row],[Fecha Inicio grupo]]="","",IFERROR(VLOOKUP(Tabla1[[#This Row],[Mes de Alta como miembro]],Parámetros!$AM$2:$AN$16,2,0),"01/01/1900"))</f>
        <v/>
      </c>
    </row>
    <row r="729" spans="1:63" ht="14.45">
      <c r="A729" s="68">
        <v>722</v>
      </c>
      <c r="B729" s="29"/>
      <c r="C729" s="34"/>
      <c r="D729" s="42"/>
      <c r="E729" s="64"/>
      <c r="F729" s="45"/>
      <c r="G729" s="45"/>
      <c r="H729" s="158"/>
      <c r="I729" s="42"/>
      <c r="J729" s="28"/>
      <c r="K729" s="69"/>
      <c r="L729" s="68"/>
      <c r="M729" s="46"/>
      <c r="N729" s="232" t="str">
        <f ca="1">IF(Tabla1[[#This Row],[Fecha de nac]]="","",IF(Tabla1[[#This Row],[Fecha Finalización]] &gt;=TODAY(), DATEDIF(Tabla1[[#This Row],[Fecha de nac]],TODAY(),"y"), ROUNDDOWN((Tabla1[[#This Row],[Fecha Finalización]] -Tabla1[[#This Row],[Fecha de nac]])/365,0)))</f>
        <v/>
      </c>
      <c r="O729" s="163"/>
      <c r="P729" s="34"/>
      <c r="Q729" s="67"/>
      <c r="R729" s="67"/>
      <c r="S729" s="67"/>
      <c r="T729" s="67"/>
      <c r="U729" s="234" t="str">
        <f>IF(F729="","",Tabla1[[#This Row],[Fecha Inicio grupo]]+3*7-7)</f>
        <v/>
      </c>
      <c r="V729" s="235" t="str">
        <f>IF(F729="","",EDATE(Tabla1[[#This Row],[Fecha Inicio grupo]],3))</f>
        <v/>
      </c>
      <c r="W729" s="29"/>
      <c r="X729" s="29"/>
      <c r="Y729" s="72"/>
      <c r="Z729" s="72"/>
      <c r="AA729" s="72"/>
      <c r="AB729" s="72"/>
      <c r="AC729" s="72"/>
      <c r="AD729" s="72"/>
      <c r="AE729" s="72"/>
      <c r="AF729" s="72"/>
      <c r="AG729" s="72"/>
      <c r="AH729" s="72"/>
      <c r="AI729" s="72"/>
      <c r="AJ729" s="72"/>
      <c r="AK729" s="72"/>
      <c r="AL729" s="72"/>
      <c r="AM729" s="72"/>
      <c r="AN729" s="72"/>
      <c r="AO729" s="139"/>
      <c r="AP729" s="236" t="str">
        <f>IF(F729="","",IFERROR(VLOOKUP(SUBSTITUTE(SUBSTITUTE(Tabla1[[#This Row],[Uso Sistemas]],"T","P"),"N","F"),Parámetros!$M$2:$N$17,2,0),"Completar hasta 3ra sem. para evaluar a Probacionista"))</f>
        <v/>
      </c>
      <c r="AQ729" s="39"/>
      <c r="AR729" s="39"/>
      <c r="AS729" s="39"/>
      <c r="AT729" s="28"/>
      <c r="AU729" s="55"/>
      <c r="AV729" s="55"/>
      <c r="AW729" s="55"/>
      <c r="AX729" s="238" t="str">
        <f>IF(V729="","",EOMONTH(EDATE(Tabla1[[#This Row],[Fecha Finalización]],2),0))</f>
        <v/>
      </c>
      <c r="AY729" s="39"/>
      <c r="AZ729" s="239" t="str">
        <f>IF(V729="","",EOMONTH(EDATE(Tabla1[[#This Row],[Fecha Finalización]],3),0))</f>
        <v/>
      </c>
      <c r="BA729" s="39"/>
      <c r="BB729" s="39"/>
      <c r="BC729" s="229"/>
      <c r="BD729" s="227" t="str">
        <f>IF(F729="","",Tabla1[[#This Row],[sem 01]]&amp;Tabla1[[#This Row],[sem 02]]&amp;Tabla1[[#This Row],[sem 03]])</f>
        <v/>
      </c>
      <c r="BE729" s="228" t="str">
        <f>IF(TRIM(F729)="","",$B$1&amp;"-"&amp;SUBSTITUTE(Tabla1[[#This Row],[Mes Inscrito]]," ","")&amp;"-"&amp;SUBSTITUTE(Tabla1[[#This Row],[Dia de clases Inscrito]]," ","")&amp;"-"&amp;SUBSTITUTE(Tabla1[[#This Row],[Horario Inscrito]]," ","")&amp;"-"&amp;Tabla1[[#This Row],[Fecha Inicio grupo]])</f>
        <v/>
      </c>
      <c r="BF729" s="241" t="str">
        <f>IF(F729="","",Tabla1[[#This Row],[Curso]])</f>
        <v/>
      </c>
      <c r="BG729" s="242" t="str">
        <f>+IF(TRIM(F729)="","",$B$1&amp;"-"&amp;TRIM(Tabla1[[#This Row],[Mes Inscrito]])&amp;"-"&amp;TRIM(Tabla1[[#This Row],[Dia de clases Inscrito]])&amp;"-"&amp;TRIM(Tabla1[[#This Row],[Horario Inscrito]])&amp;"-"&amp;TRIM(Tabla1[[#This Row],[Fecha Inicio grupo]])&amp;"-"&amp;TRIM(Tabla1[[#This Row],[Tipo Incrito]]))</f>
        <v/>
      </c>
      <c r="BH729" s="299" t="str">
        <f>IF(F729="","",OR(IFERROR(SEARCH("CG",Tabla1[[#This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9" s="300" t="str">
        <f>IF(F729&lt;&gt;"",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9" s="300" t="str">
        <f>IF(F729&lt;&gt;"",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9" s="300" t="str">
        <f>IF(Tabla1[[#This Row],[Fecha Inicio grupo]]="","",IFERROR(VLOOKUP(Tabla1[[#This Row],[Mes de Alta como miembro]],Parámetros!$AM$2:$AN$16,2,0),"01/01/1900"))</f>
        <v/>
      </c>
    </row>
    <row r="730" spans="1:63" ht="14.45">
      <c r="A730" s="68">
        <v>723</v>
      </c>
      <c r="B730" s="29"/>
      <c r="C730" s="34"/>
      <c r="D730" s="42"/>
      <c r="E730" s="64"/>
      <c r="F730" s="45"/>
      <c r="G730" s="45"/>
      <c r="H730" s="158"/>
      <c r="I730" s="42"/>
      <c r="J730" s="28"/>
      <c r="K730" s="69"/>
      <c r="L730" s="68"/>
      <c r="M730" s="46"/>
      <c r="N730" s="232" t="str">
        <f ca="1">IF(Tabla1[[#This Row],[Fecha de nac]]="","",IF(Tabla1[[#This Row],[Fecha Finalización]] &gt;=TODAY(), DATEDIF(Tabla1[[#This Row],[Fecha de nac]],TODAY(),"y"), ROUNDDOWN((Tabla1[[#This Row],[Fecha Finalización]] -Tabla1[[#This Row],[Fecha de nac]])/365,0)))</f>
        <v/>
      </c>
      <c r="O730" s="163"/>
      <c r="P730" s="34"/>
      <c r="Q730" s="67"/>
      <c r="R730" s="67"/>
      <c r="S730" s="67"/>
      <c r="T730" s="67"/>
      <c r="U730" s="234" t="str">
        <f>IF(F730="","",Tabla1[[#This Row],[Fecha Inicio grupo]]+3*7-7)</f>
        <v/>
      </c>
      <c r="V730" s="235" t="str">
        <f>IF(F730="","",EDATE(Tabla1[[#This Row],[Fecha Inicio grupo]],3))</f>
        <v/>
      </c>
      <c r="W730" s="29"/>
      <c r="X730" s="29"/>
      <c r="Y730" s="72"/>
      <c r="Z730" s="72"/>
      <c r="AA730" s="72"/>
      <c r="AB730" s="72"/>
      <c r="AC730" s="72"/>
      <c r="AD730" s="72"/>
      <c r="AE730" s="72"/>
      <c r="AF730" s="72"/>
      <c r="AG730" s="72"/>
      <c r="AH730" s="72"/>
      <c r="AI730" s="72"/>
      <c r="AJ730" s="72"/>
      <c r="AK730" s="72"/>
      <c r="AL730" s="72"/>
      <c r="AM730" s="72"/>
      <c r="AN730" s="72"/>
      <c r="AO730" s="139"/>
      <c r="AP730" s="236" t="str">
        <f>IF(F730="","",IFERROR(VLOOKUP(SUBSTITUTE(SUBSTITUTE(Tabla1[[#This Row],[Uso Sistemas]],"T","P"),"N","F"),Parámetros!$M$2:$N$17,2,0),"Completar hasta 3ra sem. para evaluar a Probacionista"))</f>
        <v/>
      </c>
      <c r="AQ730" s="39"/>
      <c r="AR730" s="39"/>
      <c r="AS730" s="39"/>
      <c r="AT730" s="28"/>
      <c r="AU730" s="55"/>
      <c r="AV730" s="55"/>
      <c r="AW730" s="55"/>
      <c r="AX730" s="238" t="str">
        <f>IF(V730="","",EOMONTH(EDATE(Tabla1[[#This Row],[Fecha Finalización]],2),0))</f>
        <v/>
      </c>
      <c r="AY730" s="39"/>
      <c r="AZ730" s="239" t="str">
        <f>IF(V730="","",EOMONTH(EDATE(Tabla1[[#This Row],[Fecha Finalización]],3),0))</f>
        <v/>
      </c>
      <c r="BA730" s="39"/>
      <c r="BB730" s="39"/>
      <c r="BC730" s="229"/>
      <c r="BD730" s="227" t="str">
        <f>IF(F730="","",Tabla1[[#This Row],[sem 01]]&amp;Tabla1[[#This Row],[sem 02]]&amp;Tabla1[[#This Row],[sem 03]])</f>
        <v/>
      </c>
      <c r="BE730" s="228" t="str">
        <f>IF(TRIM(F730)="","",$B$1&amp;"-"&amp;SUBSTITUTE(Tabla1[[#This Row],[Mes Inscrito]]," ","")&amp;"-"&amp;SUBSTITUTE(Tabla1[[#This Row],[Dia de clases Inscrito]]," ","")&amp;"-"&amp;SUBSTITUTE(Tabla1[[#This Row],[Horario Inscrito]]," ","")&amp;"-"&amp;Tabla1[[#This Row],[Fecha Inicio grupo]])</f>
        <v/>
      </c>
      <c r="BF730" s="241" t="str">
        <f>IF(F730="","",Tabla1[[#This Row],[Curso]])</f>
        <v/>
      </c>
      <c r="BG730" s="242" t="str">
        <f>+IF(TRIM(F730)="","",$B$1&amp;"-"&amp;TRIM(Tabla1[[#This Row],[Mes Inscrito]])&amp;"-"&amp;TRIM(Tabla1[[#This Row],[Dia de clases Inscrito]])&amp;"-"&amp;TRIM(Tabla1[[#This Row],[Horario Inscrito]])&amp;"-"&amp;TRIM(Tabla1[[#This Row],[Fecha Inicio grupo]])&amp;"-"&amp;TRIM(Tabla1[[#This Row],[Tipo Incrito]]))</f>
        <v/>
      </c>
      <c r="BH730" s="299" t="str">
        <f>IF(F730="","",OR(IFERROR(SEARCH("CG",Tabla1[[#This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0" s="300" t="str">
        <f>IF(F730&lt;&gt;"",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0" s="300" t="str">
        <f>IF(F730&lt;&gt;"",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0" s="300" t="str">
        <f>IF(Tabla1[[#This Row],[Fecha Inicio grupo]]="","",IFERROR(VLOOKUP(Tabla1[[#This Row],[Mes de Alta como miembro]],Parámetros!$AM$2:$AN$16,2,0),"01/01/1900"))</f>
        <v/>
      </c>
    </row>
    <row r="731" spans="1:63" ht="14.45">
      <c r="A731" s="68">
        <v>724</v>
      </c>
      <c r="B731" s="29"/>
      <c r="C731" s="34"/>
      <c r="D731" s="42"/>
      <c r="E731" s="64"/>
      <c r="F731" s="45"/>
      <c r="G731" s="45"/>
      <c r="H731" s="158"/>
      <c r="I731" s="42"/>
      <c r="J731" s="28"/>
      <c r="K731" s="69"/>
      <c r="L731" s="68"/>
      <c r="M731" s="46"/>
      <c r="N731" s="232" t="str">
        <f ca="1">IF(Tabla1[[#This Row],[Fecha de nac]]="","",IF(Tabla1[[#This Row],[Fecha Finalización]] &gt;=TODAY(), DATEDIF(Tabla1[[#This Row],[Fecha de nac]],TODAY(),"y"), ROUNDDOWN((Tabla1[[#This Row],[Fecha Finalización]] -Tabla1[[#This Row],[Fecha de nac]])/365,0)))</f>
        <v/>
      </c>
      <c r="O731" s="163"/>
      <c r="P731" s="34"/>
      <c r="Q731" s="67"/>
      <c r="R731" s="67"/>
      <c r="S731" s="67"/>
      <c r="T731" s="67"/>
      <c r="U731" s="234" t="str">
        <f>IF(F731="","",Tabla1[[#This Row],[Fecha Inicio grupo]]+3*7-7)</f>
        <v/>
      </c>
      <c r="V731" s="235" t="str">
        <f>IF(F731="","",EDATE(Tabla1[[#This Row],[Fecha Inicio grupo]],3))</f>
        <v/>
      </c>
      <c r="W731" s="29"/>
      <c r="X731" s="29"/>
      <c r="Y731" s="72"/>
      <c r="Z731" s="72"/>
      <c r="AA731" s="72"/>
      <c r="AB731" s="72"/>
      <c r="AC731" s="72"/>
      <c r="AD731" s="72"/>
      <c r="AE731" s="72"/>
      <c r="AF731" s="72"/>
      <c r="AG731" s="72"/>
      <c r="AH731" s="72"/>
      <c r="AI731" s="72"/>
      <c r="AJ731" s="72"/>
      <c r="AK731" s="72"/>
      <c r="AL731" s="72"/>
      <c r="AM731" s="72"/>
      <c r="AN731" s="72"/>
      <c r="AO731" s="139"/>
      <c r="AP731" s="236" t="str">
        <f>IF(F731="","",IFERROR(VLOOKUP(SUBSTITUTE(SUBSTITUTE(Tabla1[[#This Row],[Uso Sistemas]],"T","P"),"N","F"),Parámetros!$M$2:$N$17,2,0),"Completar hasta 3ra sem. para evaluar a Probacionista"))</f>
        <v/>
      </c>
      <c r="AQ731" s="39"/>
      <c r="AR731" s="39"/>
      <c r="AS731" s="39"/>
      <c r="AT731" s="28"/>
      <c r="AU731" s="55"/>
      <c r="AV731" s="55"/>
      <c r="AW731" s="55"/>
      <c r="AX731" s="238" t="str">
        <f>IF(V731="","",EOMONTH(EDATE(Tabla1[[#This Row],[Fecha Finalización]],2),0))</f>
        <v/>
      </c>
      <c r="AY731" s="39"/>
      <c r="AZ731" s="239" t="str">
        <f>IF(V731="","",EOMONTH(EDATE(Tabla1[[#This Row],[Fecha Finalización]],3),0))</f>
        <v/>
      </c>
      <c r="BA731" s="39"/>
      <c r="BB731" s="39"/>
      <c r="BC731" s="229"/>
      <c r="BD731" s="227" t="str">
        <f>IF(F731="","",Tabla1[[#This Row],[sem 01]]&amp;Tabla1[[#This Row],[sem 02]]&amp;Tabla1[[#This Row],[sem 03]])</f>
        <v/>
      </c>
      <c r="BE731" s="228" t="str">
        <f>IF(TRIM(F731)="","",$B$1&amp;"-"&amp;SUBSTITUTE(Tabla1[[#This Row],[Mes Inscrito]]," ","")&amp;"-"&amp;SUBSTITUTE(Tabla1[[#This Row],[Dia de clases Inscrito]]," ","")&amp;"-"&amp;SUBSTITUTE(Tabla1[[#This Row],[Horario Inscrito]]," ","")&amp;"-"&amp;Tabla1[[#This Row],[Fecha Inicio grupo]])</f>
        <v/>
      </c>
      <c r="BF731" s="241" t="str">
        <f>IF(F731="","",Tabla1[[#This Row],[Curso]])</f>
        <v/>
      </c>
      <c r="BG731" s="242" t="str">
        <f>+IF(TRIM(F731)="","",$B$1&amp;"-"&amp;TRIM(Tabla1[[#This Row],[Mes Inscrito]])&amp;"-"&amp;TRIM(Tabla1[[#This Row],[Dia de clases Inscrito]])&amp;"-"&amp;TRIM(Tabla1[[#This Row],[Horario Inscrito]])&amp;"-"&amp;TRIM(Tabla1[[#This Row],[Fecha Inicio grupo]])&amp;"-"&amp;TRIM(Tabla1[[#This Row],[Tipo Incrito]]))</f>
        <v/>
      </c>
      <c r="BH731" s="299" t="str">
        <f>IF(F731="","",OR(IFERROR(SEARCH("CG",Tabla1[[#This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1" s="300" t="str">
        <f>IF(F731&lt;&gt;"",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1" s="300" t="str">
        <f>IF(F731&lt;&gt;"",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1" s="300" t="str">
        <f>IF(Tabla1[[#This Row],[Fecha Inicio grupo]]="","",IFERROR(VLOOKUP(Tabla1[[#This Row],[Mes de Alta como miembro]],Parámetros!$AM$2:$AN$16,2,0),"01/01/1900"))</f>
        <v/>
      </c>
    </row>
    <row r="732" spans="1:63" ht="14.45">
      <c r="A732" s="68">
        <v>725</v>
      </c>
      <c r="B732" s="29"/>
      <c r="C732" s="34"/>
      <c r="D732" s="42"/>
      <c r="E732" s="64"/>
      <c r="F732" s="45"/>
      <c r="G732" s="45"/>
      <c r="H732" s="158"/>
      <c r="I732" s="42"/>
      <c r="J732" s="28"/>
      <c r="K732" s="69"/>
      <c r="L732" s="68"/>
      <c r="M732" s="46"/>
      <c r="N732" s="232" t="str">
        <f ca="1">IF(Tabla1[[#This Row],[Fecha de nac]]="","",IF(Tabla1[[#This Row],[Fecha Finalización]] &gt;=TODAY(), DATEDIF(Tabla1[[#This Row],[Fecha de nac]],TODAY(),"y"), ROUNDDOWN((Tabla1[[#This Row],[Fecha Finalización]] -Tabla1[[#This Row],[Fecha de nac]])/365,0)))</f>
        <v/>
      </c>
      <c r="O732" s="163"/>
      <c r="P732" s="34"/>
      <c r="Q732" s="67"/>
      <c r="R732" s="67"/>
      <c r="S732" s="67"/>
      <c r="T732" s="67"/>
      <c r="U732" s="234" t="str">
        <f>IF(F732="","",Tabla1[[#This Row],[Fecha Inicio grupo]]+3*7-7)</f>
        <v/>
      </c>
      <c r="V732" s="235" t="str">
        <f>IF(F732="","",EDATE(Tabla1[[#This Row],[Fecha Inicio grupo]],3))</f>
        <v/>
      </c>
      <c r="W732" s="29"/>
      <c r="X732" s="29"/>
      <c r="Y732" s="72"/>
      <c r="Z732" s="72"/>
      <c r="AA732" s="72"/>
      <c r="AB732" s="72"/>
      <c r="AC732" s="72"/>
      <c r="AD732" s="72"/>
      <c r="AE732" s="72"/>
      <c r="AF732" s="72"/>
      <c r="AG732" s="72"/>
      <c r="AH732" s="72"/>
      <c r="AI732" s="72"/>
      <c r="AJ732" s="72"/>
      <c r="AK732" s="72"/>
      <c r="AL732" s="72"/>
      <c r="AM732" s="72"/>
      <c r="AN732" s="72"/>
      <c r="AO732" s="139"/>
      <c r="AP732" s="236" t="str">
        <f>IF(F732="","",IFERROR(VLOOKUP(SUBSTITUTE(SUBSTITUTE(Tabla1[[#This Row],[Uso Sistemas]],"T","P"),"N","F"),Parámetros!$M$2:$N$17,2,0),"Completar hasta 3ra sem. para evaluar a Probacionista"))</f>
        <v/>
      </c>
      <c r="AQ732" s="39"/>
      <c r="AR732" s="39"/>
      <c r="AS732" s="39"/>
      <c r="AT732" s="28"/>
      <c r="AU732" s="55"/>
      <c r="AV732" s="55"/>
      <c r="AW732" s="55"/>
      <c r="AX732" s="238" t="str">
        <f>IF(V732="","",EOMONTH(EDATE(Tabla1[[#This Row],[Fecha Finalización]],2),0))</f>
        <v/>
      </c>
      <c r="AY732" s="39"/>
      <c r="AZ732" s="239" t="str">
        <f>IF(V732="","",EOMONTH(EDATE(Tabla1[[#This Row],[Fecha Finalización]],3),0))</f>
        <v/>
      </c>
      <c r="BA732" s="39"/>
      <c r="BB732" s="39"/>
      <c r="BC732" s="229"/>
      <c r="BD732" s="227" t="str">
        <f>IF(F732="","",Tabla1[[#This Row],[sem 01]]&amp;Tabla1[[#This Row],[sem 02]]&amp;Tabla1[[#This Row],[sem 03]])</f>
        <v/>
      </c>
      <c r="BE732" s="228" t="str">
        <f>IF(TRIM(F732)="","",$B$1&amp;"-"&amp;SUBSTITUTE(Tabla1[[#This Row],[Mes Inscrito]]," ","")&amp;"-"&amp;SUBSTITUTE(Tabla1[[#This Row],[Dia de clases Inscrito]]," ","")&amp;"-"&amp;SUBSTITUTE(Tabla1[[#This Row],[Horario Inscrito]]," ","")&amp;"-"&amp;Tabla1[[#This Row],[Fecha Inicio grupo]])</f>
        <v/>
      </c>
      <c r="BF732" s="241" t="str">
        <f>IF(F732="","",Tabla1[[#This Row],[Curso]])</f>
        <v/>
      </c>
      <c r="BG732" s="242" t="str">
        <f>+IF(TRIM(F732)="","",$B$1&amp;"-"&amp;TRIM(Tabla1[[#This Row],[Mes Inscrito]])&amp;"-"&amp;TRIM(Tabla1[[#This Row],[Dia de clases Inscrito]])&amp;"-"&amp;TRIM(Tabla1[[#This Row],[Horario Inscrito]])&amp;"-"&amp;TRIM(Tabla1[[#This Row],[Fecha Inicio grupo]])&amp;"-"&amp;TRIM(Tabla1[[#This Row],[Tipo Incrito]]))</f>
        <v/>
      </c>
      <c r="BH732" s="299" t="str">
        <f>IF(F732="","",OR(IFERROR(SEARCH("CG",Tabla1[[#This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2" s="300" t="str">
        <f>IF(F732&lt;&gt;"",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2" s="300" t="str">
        <f>IF(F732&lt;&gt;"",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2" s="300" t="str">
        <f>IF(Tabla1[[#This Row],[Fecha Inicio grupo]]="","",IFERROR(VLOOKUP(Tabla1[[#This Row],[Mes de Alta como miembro]],Parámetros!$AM$2:$AN$16,2,0),"01/01/1900"))</f>
        <v/>
      </c>
    </row>
    <row r="733" spans="1:63" ht="14.45">
      <c r="A733" s="68">
        <v>726</v>
      </c>
      <c r="B733" s="29"/>
      <c r="C733" s="34"/>
      <c r="D733" s="42"/>
      <c r="E733" s="64"/>
      <c r="F733" s="45"/>
      <c r="G733" s="45"/>
      <c r="H733" s="158"/>
      <c r="I733" s="42"/>
      <c r="J733" s="28"/>
      <c r="K733" s="69"/>
      <c r="L733" s="68"/>
      <c r="M733" s="46"/>
      <c r="N733" s="232" t="str">
        <f ca="1">IF(Tabla1[[#This Row],[Fecha de nac]]="","",IF(Tabla1[[#This Row],[Fecha Finalización]] &gt;=TODAY(), DATEDIF(Tabla1[[#This Row],[Fecha de nac]],TODAY(),"y"), ROUNDDOWN((Tabla1[[#This Row],[Fecha Finalización]] -Tabla1[[#This Row],[Fecha de nac]])/365,0)))</f>
        <v/>
      </c>
      <c r="O733" s="163"/>
      <c r="P733" s="34"/>
      <c r="Q733" s="67"/>
      <c r="R733" s="67"/>
      <c r="S733" s="67"/>
      <c r="T733" s="67"/>
      <c r="U733" s="234" t="str">
        <f>IF(F733="","",Tabla1[[#This Row],[Fecha Inicio grupo]]+3*7-7)</f>
        <v/>
      </c>
      <c r="V733" s="235" t="str">
        <f>IF(F733="","",EDATE(Tabla1[[#This Row],[Fecha Inicio grupo]],3))</f>
        <v/>
      </c>
      <c r="W733" s="29"/>
      <c r="X733" s="29"/>
      <c r="Y733" s="72"/>
      <c r="Z733" s="72"/>
      <c r="AA733" s="72"/>
      <c r="AB733" s="72"/>
      <c r="AC733" s="72"/>
      <c r="AD733" s="72"/>
      <c r="AE733" s="72"/>
      <c r="AF733" s="72"/>
      <c r="AG733" s="72"/>
      <c r="AH733" s="72"/>
      <c r="AI733" s="72"/>
      <c r="AJ733" s="72"/>
      <c r="AK733" s="72"/>
      <c r="AL733" s="72"/>
      <c r="AM733" s="72"/>
      <c r="AN733" s="72"/>
      <c r="AO733" s="139"/>
      <c r="AP733" s="236" t="str">
        <f>IF(F733="","",IFERROR(VLOOKUP(SUBSTITUTE(SUBSTITUTE(Tabla1[[#This Row],[Uso Sistemas]],"T","P"),"N","F"),Parámetros!$M$2:$N$17,2,0),"Completar hasta 3ra sem. para evaluar a Probacionista"))</f>
        <v/>
      </c>
      <c r="AQ733" s="39"/>
      <c r="AR733" s="39"/>
      <c r="AS733" s="39"/>
      <c r="AT733" s="28"/>
      <c r="AU733" s="55"/>
      <c r="AV733" s="55"/>
      <c r="AW733" s="55"/>
      <c r="AX733" s="238" t="str">
        <f>IF(V733="","",EOMONTH(EDATE(Tabla1[[#This Row],[Fecha Finalización]],2),0))</f>
        <v/>
      </c>
      <c r="AY733" s="39"/>
      <c r="AZ733" s="239" t="str">
        <f>IF(V733="","",EOMONTH(EDATE(Tabla1[[#This Row],[Fecha Finalización]],3),0))</f>
        <v/>
      </c>
      <c r="BA733" s="39"/>
      <c r="BB733" s="39"/>
      <c r="BC733" s="229"/>
      <c r="BD733" s="227" t="str">
        <f>IF(F733="","",Tabla1[[#This Row],[sem 01]]&amp;Tabla1[[#This Row],[sem 02]]&amp;Tabla1[[#This Row],[sem 03]])</f>
        <v/>
      </c>
      <c r="BE733" s="228" t="str">
        <f>IF(TRIM(F733)="","",$B$1&amp;"-"&amp;SUBSTITUTE(Tabla1[[#This Row],[Mes Inscrito]]," ","")&amp;"-"&amp;SUBSTITUTE(Tabla1[[#This Row],[Dia de clases Inscrito]]," ","")&amp;"-"&amp;SUBSTITUTE(Tabla1[[#This Row],[Horario Inscrito]]," ","")&amp;"-"&amp;Tabla1[[#This Row],[Fecha Inicio grupo]])</f>
        <v/>
      </c>
      <c r="BF733" s="241" t="str">
        <f>IF(F733="","",Tabla1[[#This Row],[Curso]])</f>
        <v/>
      </c>
      <c r="BG733" s="242" t="str">
        <f>+IF(TRIM(F733)="","",$B$1&amp;"-"&amp;TRIM(Tabla1[[#This Row],[Mes Inscrito]])&amp;"-"&amp;TRIM(Tabla1[[#This Row],[Dia de clases Inscrito]])&amp;"-"&amp;TRIM(Tabla1[[#This Row],[Horario Inscrito]])&amp;"-"&amp;TRIM(Tabla1[[#This Row],[Fecha Inicio grupo]])&amp;"-"&amp;TRIM(Tabla1[[#This Row],[Tipo Incrito]]))</f>
        <v/>
      </c>
      <c r="BH733" s="299" t="str">
        <f>IF(F733="","",OR(IFERROR(SEARCH("CG",Tabla1[[#This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3" s="300" t="str">
        <f>IF(F733&lt;&gt;"",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3" s="300" t="str">
        <f>IF(F733&lt;&gt;"",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3" s="300" t="str">
        <f>IF(Tabla1[[#This Row],[Fecha Inicio grupo]]="","",IFERROR(VLOOKUP(Tabla1[[#This Row],[Mes de Alta como miembro]],Parámetros!$AM$2:$AN$16,2,0),"01/01/1900"))</f>
        <v/>
      </c>
    </row>
    <row r="734" spans="1:63" ht="14.45">
      <c r="A734" s="68">
        <v>727</v>
      </c>
      <c r="B734" s="29"/>
      <c r="C734" s="34"/>
      <c r="D734" s="42"/>
      <c r="E734" s="64"/>
      <c r="F734" s="45"/>
      <c r="G734" s="45"/>
      <c r="H734" s="158"/>
      <c r="I734" s="42"/>
      <c r="J734" s="28"/>
      <c r="K734" s="69"/>
      <c r="L734" s="68"/>
      <c r="M734" s="46"/>
      <c r="N734" s="232" t="str">
        <f ca="1">IF(Tabla1[[#This Row],[Fecha de nac]]="","",IF(Tabla1[[#This Row],[Fecha Finalización]] &gt;=TODAY(), DATEDIF(Tabla1[[#This Row],[Fecha de nac]],TODAY(),"y"), ROUNDDOWN((Tabla1[[#This Row],[Fecha Finalización]] -Tabla1[[#This Row],[Fecha de nac]])/365,0)))</f>
        <v/>
      </c>
      <c r="O734" s="163"/>
      <c r="P734" s="34"/>
      <c r="Q734" s="67"/>
      <c r="R734" s="67"/>
      <c r="S734" s="67"/>
      <c r="T734" s="67"/>
      <c r="U734" s="234" t="str">
        <f>IF(F734="","",Tabla1[[#This Row],[Fecha Inicio grupo]]+3*7-7)</f>
        <v/>
      </c>
      <c r="V734" s="235" t="str">
        <f>IF(F734="","",EDATE(Tabla1[[#This Row],[Fecha Inicio grupo]],3))</f>
        <v/>
      </c>
      <c r="W734" s="29"/>
      <c r="X734" s="29"/>
      <c r="Y734" s="72"/>
      <c r="Z734" s="72"/>
      <c r="AA734" s="72"/>
      <c r="AB734" s="72"/>
      <c r="AC734" s="72"/>
      <c r="AD734" s="72"/>
      <c r="AE734" s="72"/>
      <c r="AF734" s="72"/>
      <c r="AG734" s="72"/>
      <c r="AH734" s="72"/>
      <c r="AI734" s="72"/>
      <c r="AJ734" s="72"/>
      <c r="AK734" s="72"/>
      <c r="AL734" s="72"/>
      <c r="AM734" s="72"/>
      <c r="AN734" s="72"/>
      <c r="AO734" s="139"/>
      <c r="AP734" s="236" t="str">
        <f>IF(F734="","",IFERROR(VLOOKUP(SUBSTITUTE(SUBSTITUTE(Tabla1[[#This Row],[Uso Sistemas]],"T","P"),"N","F"),Parámetros!$M$2:$N$17,2,0),"Completar hasta 3ra sem. para evaluar a Probacionista"))</f>
        <v/>
      </c>
      <c r="AQ734" s="39"/>
      <c r="AR734" s="39"/>
      <c r="AS734" s="39"/>
      <c r="AT734" s="28"/>
      <c r="AU734" s="55"/>
      <c r="AV734" s="55"/>
      <c r="AW734" s="55"/>
      <c r="AX734" s="238" t="str">
        <f>IF(V734="","",EOMONTH(EDATE(Tabla1[[#This Row],[Fecha Finalización]],2),0))</f>
        <v/>
      </c>
      <c r="AY734" s="39"/>
      <c r="AZ734" s="239" t="str">
        <f>IF(V734="","",EOMONTH(EDATE(Tabla1[[#This Row],[Fecha Finalización]],3),0))</f>
        <v/>
      </c>
      <c r="BA734" s="39"/>
      <c r="BB734" s="39"/>
      <c r="BC734" s="229"/>
      <c r="BD734" s="227" t="str">
        <f>IF(F734="","",Tabla1[[#This Row],[sem 01]]&amp;Tabla1[[#This Row],[sem 02]]&amp;Tabla1[[#This Row],[sem 03]])</f>
        <v/>
      </c>
      <c r="BE734" s="228" t="str">
        <f>IF(TRIM(F734)="","",$B$1&amp;"-"&amp;SUBSTITUTE(Tabla1[[#This Row],[Mes Inscrito]]," ","")&amp;"-"&amp;SUBSTITUTE(Tabla1[[#This Row],[Dia de clases Inscrito]]," ","")&amp;"-"&amp;SUBSTITUTE(Tabla1[[#This Row],[Horario Inscrito]]," ","")&amp;"-"&amp;Tabla1[[#This Row],[Fecha Inicio grupo]])</f>
        <v/>
      </c>
      <c r="BF734" s="241" t="str">
        <f>IF(F734="","",Tabla1[[#This Row],[Curso]])</f>
        <v/>
      </c>
      <c r="BG734" s="242" t="str">
        <f>+IF(TRIM(F734)="","",$B$1&amp;"-"&amp;TRIM(Tabla1[[#This Row],[Mes Inscrito]])&amp;"-"&amp;TRIM(Tabla1[[#This Row],[Dia de clases Inscrito]])&amp;"-"&amp;TRIM(Tabla1[[#This Row],[Horario Inscrito]])&amp;"-"&amp;TRIM(Tabla1[[#This Row],[Fecha Inicio grupo]])&amp;"-"&amp;TRIM(Tabla1[[#This Row],[Tipo Incrito]]))</f>
        <v/>
      </c>
      <c r="BH734" s="299" t="str">
        <f>IF(F734="","",OR(IFERROR(SEARCH("CG",Tabla1[[#This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4" s="300" t="str">
        <f>IF(F734&lt;&gt;"",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4" s="300" t="str">
        <f>IF(F734&lt;&gt;"",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4" s="300" t="str">
        <f>IF(Tabla1[[#This Row],[Fecha Inicio grupo]]="","",IFERROR(VLOOKUP(Tabla1[[#This Row],[Mes de Alta como miembro]],Parámetros!$AM$2:$AN$16,2,0),"01/01/1900"))</f>
        <v/>
      </c>
    </row>
    <row r="735" spans="1:63" ht="14.45">
      <c r="A735" s="68">
        <v>728</v>
      </c>
      <c r="B735" s="29"/>
      <c r="C735" s="34"/>
      <c r="D735" s="42"/>
      <c r="E735" s="64"/>
      <c r="F735" s="45"/>
      <c r="G735" s="45"/>
      <c r="H735" s="158"/>
      <c r="I735" s="42"/>
      <c r="J735" s="28"/>
      <c r="K735" s="69"/>
      <c r="L735" s="68"/>
      <c r="M735" s="46"/>
      <c r="N735" s="232" t="str">
        <f ca="1">IF(Tabla1[[#This Row],[Fecha de nac]]="","",IF(Tabla1[[#This Row],[Fecha Finalización]] &gt;=TODAY(), DATEDIF(Tabla1[[#This Row],[Fecha de nac]],TODAY(),"y"), ROUNDDOWN((Tabla1[[#This Row],[Fecha Finalización]] -Tabla1[[#This Row],[Fecha de nac]])/365,0)))</f>
        <v/>
      </c>
      <c r="O735" s="163"/>
      <c r="P735" s="34"/>
      <c r="Q735" s="67"/>
      <c r="R735" s="67"/>
      <c r="S735" s="67"/>
      <c r="T735" s="67"/>
      <c r="U735" s="234" t="str">
        <f>IF(F735="","",Tabla1[[#This Row],[Fecha Inicio grupo]]+3*7-7)</f>
        <v/>
      </c>
      <c r="V735" s="235" t="str">
        <f>IF(F735="","",EDATE(Tabla1[[#This Row],[Fecha Inicio grupo]],3))</f>
        <v/>
      </c>
      <c r="W735" s="29"/>
      <c r="X735" s="29"/>
      <c r="Y735" s="72"/>
      <c r="Z735" s="72"/>
      <c r="AA735" s="72"/>
      <c r="AB735" s="72"/>
      <c r="AC735" s="72"/>
      <c r="AD735" s="72"/>
      <c r="AE735" s="72"/>
      <c r="AF735" s="72"/>
      <c r="AG735" s="72"/>
      <c r="AH735" s="72"/>
      <c r="AI735" s="72"/>
      <c r="AJ735" s="72"/>
      <c r="AK735" s="72"/>
      <c r="AL735" s="72"/>
      <c r="AM735" s="72"/>
      <c r="AN735" s="72"/>
      <c r="AO735" s="139"/>
      <c r="AP735" s="236" t="str">
        <f>IF(F735="","",IFERROR(VLOOKUP(SUBSTITUTE(SUBSTITUTE(Tabla1[[#This Row],[Uso Sistemas]],"T","P"),"N","F"),Parámetros!$M$2:$N$17,2,0),"Completar hasta 3ra sem. para evaluar a Probacionista"))</f>
        <v/>
      </c>
      <c r="AQ735" s="39"/>
      <c r="AR735" s="39"/>
      <c r="AS735" s="39"/>
      <c r="AT735" s="28"/>
      <c r="AU735" s="55"/>
      <c r="AV735" s="55"/>
      <c r="AW735" s="55"/>
      <c r="AX735" s="238" t="str">
        <f>IF(V735="","",EOMONTH(EDATE(Tabla1[[#This Row],[Fecha Finalización]],2),0))</f>
        <v/>
      </c>
      <c r="AY735" s="39"/>
      <c r="AZ735" s="239" t="str">
        <f>IF(V735="","",EOMONTH(EDATE(Tabla1[[#This Row],[Fecha Finalización]],3),0))</f>
        <v/>
      </c>
      <c r="BA735" s="39"/>
      <c r="BB735" s="39"/>
      <c r="BC735" s="229"/>
      <c r="BD735" s="227" t="str">
        <f>IF(F735="","",Tabla1[[#This Row],[sem 01]]&amp;Tabla1[[#This Row],[sem 02]]&amp;Tabla1[[#This Row],[sem 03]])</f>
        <v/>
      </c>
      <c r="BE735" s="228" t="str">
        <f>IF(TRIM(F735)="","",$B$1&amp;"-"&amp;SUBSTITUTE(Tabla1[[#This Row],[Mes Inscrito]]," ","")&amp;"-"&amp;SUBSTITUTE(Tabla1[[#This Row],[Dia de clases Inscrito]]," ","")&amp;"-"&amp;SUBSTITUTE(Tabla1[[#This Row],[Horario Inscrito]]," ","")&amp;"-"&amp;Tabla1[[#This Row],[Fecha Inicio grupo]])</f>
        <v/>
      </c>
      <c r="BF735" s="241" t="str">
        <f>IF(F735="","",Tabla1[[#This Row],[Curso]])</f>
        <v/>
      </c>
      <c r="BG735" s="242" t="str">
        <f>+IF(TRIM(F735)="","",$B$1&amp;"-"&amp;TRIM(Tabla1[[#This Row],[Mes Inscrito]])&amp;"-"&amp;TRIM(Tabla1[[#This Row],[Dia de clases Inscrito]])&amp;"-"&amp;TRIM(Tabla1[[#This Row],[Horario Inscrito]])&amp;"-"&amp;TRIM(Tabla1[[#This Row],[Fecha Inicio grupo]])&amp;"-"&amp;TRIM(Tabla1[[#This Row],[Tipo Incrito]]))</f>
        <v/>
      </c>
      <c r="BH735" s="299" t="str">
        <f>IF(F735="","",OR(IFERROR(SEARCH("CG",Tabla1[[#This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5" s="300" t="str">
        <f>IF(F735&lt;&gt;"",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5" s="300" t="str">
        <f>IF(F735&lt;&gt;"",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5" s="300" t="str">
        <f>IF(Tabla1[[#This Row],[Fecha Inicio grupo]]="","",IFERROR(VLOOKUP(Tabla1[[#This Row],[Mes de Alta como miembro]],Parámetros!$AM$2:$AN$16,2,0),"01/01/1900"))</f>
        <v/>
      </c>
    </row>
    <row r="736" spans="1:63" ht="14.45">
      <c r="A736" s="68">
        <v>729</v>
      </c>
      <c r="B736" s="29"/>
      <c r="C736" s="34"/>
      <c r="D736" s="42"/>
      <c r="E736" s="64"/>
      <c r="F736" s="45"/>
      <c r="G736" s="45"/>
      <c r="H736" s="158"/>
      <c r="I736" s="42"/>
      <c r="J736" s="28"/>
      <c r="K736" s="69"/>
      <c r="L736" s="68"/>
      <c r="M736" s="46"/>
      <c r="N736" s="232" t="str">
        <f ca="1">IF(Tabla1[[#This Row],[Fecha de nac]]="","",IF(Tabla1[[#This Row],[Fecha Finalización]] &gt;=TODAY(), DATEDIF(Tabla1[[#This Row],[Fecha de nac]],TODAY(),"y"), ROUNDDOWN((Tabla1[[#This Row],[Fecha Finalización]] -Tabla1[[#This Row],[Fecha de nac]])/365,0)))</f>
        <v/>
      </c>
      <c r="O736" s="163"/>
      <c r="P736" s="34"/>
      <c r="Q736" s="67"/>
      <c r="R736" s="67"/>
      <c r="S736" s="67"/>
      <c r="T736" s="67"/>
      <c r="U736" s="234" t="str">
        <f>IF(F736="","",Tabla1[[#This Row],[Fecha Inicio grupo]]+3*7-7)</f>
        <v/>
      </c>
      <c r="V736" s="235" t="str">
        <f>IF(F736="","",EDATE(Tabla1[[#This Row],[Fecha Inicio grupo]],3))</f>
        <v/>
      </c>
      <c r="W736" s="29"/>
      <c r="X736" s="29"/>
      <c r="Y736" s="72"/>
      <c r="Z736" s="72"/>
      <c r="AA736" s="72"/>
      <c r="AB736" s="72"/>
      <c r="AC736" s="72"/>
      <c r="AD736" s="72"/>
      <c r="AE736" s="72"/>
      <c r="AF736" s="72"/>
      <c r="AG736" s="72"/>
      <c r="AH736" s="72"/>
      <c r="AI736" s="72"/>
      <c r="AJ736" s="72"/>
      <c r="AK736" s="72"/>
      <c r="AL736" s="72"/>
      <c r="AM736" s="72"/>
      <c r="AN736" s="72"/>
      <c r="AO736" s="139"/>
      <c r="AP736" s="236" t="str">
        <f>IF(F736="","",IFERROR(VLOOKUP(SUBSTITUTE(SUBSTITUTE(Tabla1[[#This Row],[Uso Sistemas]],"T","P"),"N","F"),Parámetros!$M$2:$N$17,2,0),"Completar hasta 3ra sem. para evaluar a Probacionista"))</f>
        <v/>
      </c>
      <c r="AQ736" s="39"/>
      <c r="AR736" s="39"/>
      <c r="AS736" s="39"/>
      <c r="AT736" s="28"/>
      <c r="AU736" s="55"/>
      <c r="AV736" s="55"/>
      <c r="AW736" s="55"/>
      <c r="AX736" s="238" t="str">
        <f>IF(V736="","",EOMONTH(EDATE(Tabla1[[#This Row],[Fecha Finalización]],2),0))</f>
        <v/>
      </c>
      <c r="AY736" s="39"/>
      <c r="AZ736" s="239" t="str">
        <f>IF(V736="","",EOMONTH(EDATE(Tabla1[[#This Row],[Fecha Finalización]],3),0))</f>
        <v/>
      </c>
      <c r="BA736" s="39"/>
      <c r="BB736" s="39"/>
      <c r="BC736" s="229"/>
      <c r="BD736" s="227" t="str">
        <f>IF(F736="","",Tabla1[[#This Row],[sem 01]]&amp;Tabla1[[#This Row],[sem 02]]&amp;Tabla1[[#This Row],[sem 03]])</f>
        <v/>
      </c>
      <c r="BE736" s="228" t="str">
        <f>IF(TRIM(F736)="","",$B$1&amp;"-"&amp;SUBSTITUTE(Tabla1[[#This Row],[Mes Inscrito]]," ","")&amp;"-"&amp;SUBSTITUTE(Tabla1[[#This Row],[Dia de clases Inscrito]]," ","")&amp;"-"&amp;SUBSTITUTE(Tabla1[[#This Row],[Horario Inscrito]]," ","")&amp;"-"&amp;Tabla1[[#This Row],[Fecha Inicio grupo]])</f>
        <v/>
      </c>
      <c r="BF736" s="241" t="str">
        <f>IF(F736="","",Tabla1[[#This Row],[Curso]])</f>
        <v/>
      </c>
      <c r="BG736" s="242" t="str">
        <f>+IF(TRIM(F736)="","",$B$1&amp;"-"&amp;TRIM(Tabla1[[#This Row],[Mes Inscrito]])&amp;"-"&amp;TRIM(Tabla1[[#This Row],[Dia de clases Inscrito]])&amp;"-"&amp;TRIM(Tabla1[[#This Row],[Horario Inscrito]])&amp;"-"&amp;TRIM(Tabla1[[#This Row],[Fecha Inicio grupo]])&amp;"-"&amp;TRIM(Tabla1[[#This Row],[Tipo Incrito]]))</f>
        <v/>
      </c>
      <c r="BH736" s="299" t="str">
        <f>IF(F736="","",OR(IFERROR(SEARCH("CG",Tabla1[[#This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6" s="300" t="str">
        <f>IF(F736&lt;&gt;"",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6" s="300" t="str">
        <f>IF(F736&lt;&gt;"",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6" s="300" t="str">
        <f>IF(Tabla1[[#This Row],[Fecha Inicio grupo]]="","",IFERROR(VLOOKUP(Tabla1[[#This Row],[Mes de Alta como miembro]],Parámetros!$AM$2:$AN$16,2,0),"01/01/1900"))</f>
        <v/>
      </c>
    </row>
    <row r="737" spans="1:63" ht="14.45">
      <c r="A737" s="68">
        <v>730</v>
      </c>
      <c r="B737" s="29"/>
      <c r="C737" s="34"/>
      <c r="D737" s="42"/>
      <c r="E737" s="64"/>
      <c r="F737" s="45"/>
      <c r="G737" s="45"/>
      <c r="H737" s="158"/>
      <c r="I737" s="42"/>
      <c r="J737" s="28"/>
      <c r="K737" s="69"/>
      <c r="L737" s="68"/>
      <c r="M737" s="46"/>
      <c r="N737" s="232" t="str">
        <f ca="1">IF(Tabla1[[#This Row],[Fecha de nac]]="","",IF(Tabla1[[#This Row],[Fecha Finalización]] &gt;=TODAY(), DATEDIF(Tabla1[[#This Row],[Fecha de nac]],TODAY(),"y"), ROUNDDOWN((Tabla1[[#This Row],[Fecha Finalización]] -Tabla1[[#This Row],[Fecha de nac]])/365,0)))</f>
        <v/>
      </c>
      <c r="O737" s="163"/>
      <c r="P737" s="34"/>
      <c r="Q737" s="67"/>
      <c r="R737" s="67"/>
      <c r="S737" s="67"/>
      <c r="T737" s="67"/>
      <c r="U737" s="234" t="str">
        <f>IF(F737="","",Tabla1[[#This Row],[Fecha Inicio grupo]]+3*7-7)</f>
        <v/>
      </c>
      <c r="V737" s="235" t="str">
        <f>IF(F737="","",EDATE(Tabla1[[#This Row],[Fecha Inicio grupo]],3))</f>
        <v/>
      </c>
      <c r="W737" s="29"/>
      <c r="X737" s="29"/>
      <c r="Y737" s="72"/>
      <c r="Z737" s="72"/>
      <c r="AA737" s="72"/>
      <c r="AB737" s="72"/>
      <c r="AC737" s="72"/>
      <c r="AD737" s="72"/>
      <c r="AE737" s="72"/>
      <c r="AF737" s="72"/>
      <c r="AG737" s="72"/>
      <c r="AH737" s="72"/>
      <c r="AI737" s="72"/>
      <c r="AJ737" s="72"/>
      <c r="AK737" s="72"/>
      <c r="AL737" s="72"/>
      <c r="AM737" s="72"/>
      <c r="AN737" s="72"/>
      <c r="AO737" s="139"/>
      <c r="AP737" s="236" t="str">
        <f>IF(F737="","",IFERROR(VLOOKUP(SUBSTITUTE(SUBSTITUTE(Tabla1[[#This Row],[Uso Sistemas]],"T","P"),"N","F"),Parámetros!$M$2:$N$17,2,0),"Completar hasta 3ra sem. para evaluar a Probacionista"))</f>
        <v/>
      </c>
      <c r="AQ737" s="39"/>
      <c r="AR737" s="39"/>
      <c r="AS737" s="39"/>
      <c r="AT737" s="28"/>
      <c r="AU737" s="55"/>
      <c r="AV737" s="55"/>
      <c r="AW737" s="55"/>
      <c r="AX737" s="238" t="str">
        <f>IF(V737="","",EOMONTH(EDATE(Tabla1[[#This Row],[Fecha Finalización]],2),0))</f>
        <v/>
      </c>
      <c r="AY737" s="39"/>
      <c r="AZ737" s="239" t="str">
        <f>IF(V737="","",EOMONTH(EDATE(Tabla1[[#This Row],[Fecha Finalización]],3),0))</f>
        <v/>
      </c>
      <c r="BA737" s="39"/>
      <c r="BB737" s="39"/>
      <c r="BC737" s="229"/>
      <c r="BD737" s="227" t="str">
        <f>IF(F737="","",Tabla1[[#This Row],[sem 01]]&amp;Tabla1[[#This Row],[sem 02]]&amp;Tabla1[[#This Row],[sem 03]])</f>
        <v/>
      </c>
      <c r="BE737" s="228" t="str">
        <f>IF(TRIM(F737)="","",$B$1&amp;"-"&amp;SUBSTITUTE(Tabla1[[#This Row],[Mes Inscrito]]," ","")&amp;"-"&amp;SUBSTITUTE(Tabla1[[#This Row],[Dia de clases Inscrito]]," ","")&amp;"-"&amp;SUBSTITUTE(Tabla1[[#This Row],[Horario Inscrito]]," ","")&amp;"-"&amp;Tabla1[[#This Row],[Fecha Inicio grupo]])</f>
        <v/>
      </c>
      <c r="BF737" s="241" t="str">
        <f>IF(F737="","",Tabla1[[#This Row],[Curso]])</f>
        <v/>
      </c>
      <c r="BG737" s="242" t="str">
        <f>+IF(TRIM(F737)="","",$B$1&amp;"-"&amp;TRIM(Tabla1[[#This Row],[Mes Inscrito]])&amp;"-"&amp;TRIM(Tabla1[[#This Row],[Dia de clases Inscrito]])&amp;"-"&amp;TRIM(Tabla1[[#This Row],[Horario Inscrito]])&amp;"-"&amp;TRIM(Tabla1[[#This Row],[Fecha Inicio grupo]])&amp;"-"&amp;TRIM(Tabla1[[#This Row],[Tipo Incrito]]))</f>
        <v/>
      </c>
      <c r="BH737" s="299" t="str">
        <f>IF(F737="","",OR(IFERROR(SEARCH("CG",Tabla1[[#This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7" s="300" t="str">
        <f>IF(F737&lt;&gt;"",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7" s="300" t="str">
        <f>IF(F737&lt;&gt;"",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7" s="300" t="str">
        <f>IF(Tabla1[[#This Row],[Fecha Inicio grupo]]="","",IFERROR(VLOOKUP(Tabla1[[#This Row],[Mes de Alta como miembro]],Parámetros!$AM$2:$AN$16,2,0),"01/01/1900"))</f>
        <v/>
      </c>
    </row>
    <row r="738" spans="1:63" ht="14.45">
      <c r="A738" s="68">
        <v>731</v>
      </c>
      <c r="B738" s="29"/>
      <c r="C738" s="34"/>
      <c r="D738" s="42"/>
      <c r="E738" s="64"/>
      <c r="F738" s="45"/>
      <c r="G738" s="45"/>
      <c r="H738" s="158"/>
      <c r="I738" s="42"/>
      <c r="J738" s="28"/>
      <c r="K738" s="69"/>
      <c r="L738" s="68"/>
      <c r="M738" s="46"/>
      <c r="N738" s="232" t="str">
        <f ca="1">IF(Tabla1[[#This Row],[Fecha de nac]]="","",IF(Tabla1[[#This Row],[Fecha Finalización]] &gt;=TODAY(), DATEDIF(Tabla1[[#This Row],[Fecha de nac]],TODAY(),"y"), ROUNDDOWN((Tabla1[[#This Row],[Fecha Finalización]] -Tabla1[[#This Row],[Fecha de nac]])/365,0)))</f>
        <v/>
      </c>
      <c r="O738" s="163"/>
      <c r="P738" s="34"/>
      <c r="Q738" s="67"/>
      <c r="R738" s="67"/>
      <c r="S738" s="67"/>
      <c r="T738" s="67"/>
      <c r="U738" s="234" t="str">
        <f>IF(F738="","",Tabla1[[#This Row],[Fecha Inicio grupo]]+3*7-7)</f>
        <v/>
      </c>
      <c r="V738" s="235" t="str">
        <f>IF(F738="","",EDATE(Tabla1[[#This Row],[Fecha Inicio grupo]],3))</f>
        <v/>
      </c>
      <c r="W738" s="29"/>
      <c r="X738" s="29"/>
      <c r="Y738" s="72"/>
      <c r="Z738" s="72"/>
      <c r="AA738" s="72"/>
      <c r="AB738" s="72"/>
      <c r="AC738" s="72"/>
      <c r="AD738" s="72"/>
      <c r="AE738" s="72"/>
      <c r="AF738" s="72"/>
      <c r="AG738" s="72"/>
      <c r="AH738" s="72"/>
      <c r="AI738" s="72"/>
      <c r="AJ738" s="72"/>
      <c r="AK738" s="72"/>
      <c r="AL738" s="72"/>
      <c r="AM738" s="72"/>
      <c r="AN738" s="72"/>
      <c r="AO738" s="139"/>
      <c r="AP738" s="236" t="str">
        <f>IF(F738="","",IFERROR(VLOOKUP(SUBSTITUTE(SUBSTITUTE(Tabla1[[#This Row],[Uso Sistemas]],"T","P"),"N","F"),Parámetros!$M$2:$N$17,2,0),"Completar hasta 3ra sem. para evaluar a Probacionista"))</f>
        <v/>
      </c>
      <c r="AQ738" s="39"/>
      <c r="AR738" s="39"/>
      <c r="AS738" s="39"/>
      <c r="AT738" s="28"/>
      <c r="AU738" s="55"/>
      <c r="AV738" s="55"/>
      <c r="AW738" s="55"/>
      <c r="AX738" s="238" t="str">
        <f>IF(V738="","",EOMONTH(EDATE(Tabla1[[#This Row],[Fecha Finalización]],2),0))</f>
        <v/>
      </c>
      <c r="AY738" s="39"/>
      <c r="AZ738" s="239" t="str">
        <f>IF(V738="","",EOMONTH(EDATE(Tabla1[[#This Row],[Fecha Finalización]],3),0))</f>
        <v/>
      </c>
      <c r="BA738" s="39"/>
      <c r="BB738" s="39"/>
      <c r="BC738" s="229"/>
      <c r="BD738" s="227" t="str">
        <f>IF(F738="","",Tabla1[[#This Row],[sem 01]]&amp;Tabla1[[#This Row],[sem 02]]&amp;Tabla1[[#This Row],[sem 03]])</f>
        <v/>
      </c>
      <c r="BE738" s="228" t="str">
        <f>IF(TRIM(F738)="","",$B$1&amp;"-"&amp;SUBSTITUTE(Tabla1[[#This Row],[Mes Inscrito]]," ","")&amp;"-"&amp;SUBSTITUTE(Tabla1[[#This Row],[Dia de clases Inscrito]]," ","")&amp;"-"&amp;SUBSTITUTE(Tabla1[[#This Row],[Horario Inscrito]]," ","")&amp;"-"&amp;Tabla1[[#This Row],[Fecha Inicio grupo]])</f>
        <v/>
      </c>
      <c r="BF738" s="241" t="str">
        <f>IF(F738="","",Tabla1[[#This Row],[Curso]])</f>
        <v/>
      </c>
      <c r="BG738" s="242" t="str">
        <f>+IF(TRIM(F738)="","",$B$1&amp;"-"&amp;TRIM(Tabla1[[#This Row],[Mes Inscrito]])&amp;"-"&amp;TRIM(Tabla1[[#This Row],[Dia de clases Inscrito]])&amp;"-"&amp;TRIM(Tabla1[[#This Row],[Horario Inscrito]])&amp;"-"&amp;TRIM(Tabla1[[#This Row],[Fecha Inicio grupo]])&amp;"-"&amp;TRIM(Tabla1[[#This Row],[Tipo Incrito]]))</f>
        <v/>
      </c>
      <c r="BH738" s="299" t="str">
        <f>IF(F738="","",OR(IFERROR(SEARCH("CG",Tabla1[[#This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8" s="300" t="str">
        <f>IF(F738&lt;&gt;"",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8" s="300" t="str">
        <f>IF(F738&lt;&gt;"",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8" s="300" t="str">
        <f>IF(Tabla1[[#This Row],[Fecha Inicio grupo]]="","",IFERROR(VLOOKUP(Tabla1[[#This Row],[Mes de Alta como miembro]],Parámetros!$AM$2:$AN$16,2,0),"01/01/1900"))</f>
        <v/>
      </c>
    </row>
    <row r="739" spans="1:63" ht="14.45">
      <c r="A739" s="68">
        <v>732</v>
      </c>
      <c r="B739" s="29"/>
      <c r="C739" s="34"/>
      <c r="D739" s="42"/>
      <c r="E739" s="64"/>
      <c r="F739" s="45"/>
      <c r="G739" s="45"/>
      <c r="H739" s="158"/>
      <c r="I739" s="42"/>
      <c r="J739" s="28"/>
      <c r="K739" s="69"/>
      <c r="L739" s="68"/>
      <c r="M739" s="46"/>
      <c r="N739" s="232" t="str">
        <f ca="1">IF(Tabla1[[#This Row],[Fecha de nac]]="","",IF(Tabla1[[#This Row],[Fecha Finalización]] &gt;=TODAY(), DATEDIF(Tabla1[[#This Row],[Fecha de nac]],TODAY(),"y"), ROUNDDOWN((Tabla1[[#This Row],[Fecha Finalización]] -Tabla1[[#This Row],[Fecha de nac]])/365,0)))</f>
        <v/>
      </c>
      <c r="O739" s="163"/>
      <c r="P739" s="34"/>
      <c r="Q739" s="67"/>
      <c r="R739" s="67"/>
      <c r="S739" s="67"/>
      <c r="T739" s="67"/>
      <c r="U739" s="234" t="str">
        <f>IF(F739="","",Tabla1[[#This Row],[Fecha Inicio grupo]]+3*7-7)</f>
        <v/>
      </c>
      <c r="V739" s="235" t="str">
        <f>IF(F739="","",EDATE(Tabla1[[#This Row],[Fecha Inicio grupo]],3))</f>
        <v/>
      </c>
      <c r="W739" s="29"/>
      <c r="X739" s="29"/>
      <c r="Y739" s="72"/>
      <c r="Z739" s="72"/>
      <c r="AA739" s="72"/>
      <c r="AB739" s="72"/>
      <c r="AC739" s="72"/>
      <c r="AD739" s="72"/>
      <c r="AE739" s="72"/>
      <c r="AF739" s="72"/>
      <c r="AG739" s="72"/>
      <c r="AH739" s="72"/>
      <c r="AI739" s="72"/>
      <c r="AJ739" s="72"/>
      <c r="AK739" s="72"/>
      <c r="AL739" s="72"/>
      <c r="AM739" s="72"/>
      <c r="AN739" s="72"/>
      <c r="AO739" s="139"/>
      <c r="AP739" s="236" t="str">
        <f>IF(F739="","",IFERROR(VLOOKUP(SUBSTITUTE(SUBSTITUTE(Tabla1[[#This Row],[Uso Sistemas]],"T","P"),"N","F"),Parámetros!$M$2:$N$17,2,0),"Completar hasta 3ra sem. para evaluar a Probacionista"))</f>
        <v/>
      </c>
      <c r="AQ739" s="39"/>
      <c r="AR739" s="39"/>
      <c r="AS739" s="39"/>
      <c r="AT739" s="28"/>
      <c r="AU739" s="55"/>
      <c r="AV739" s="55"/>
      <c r="AW739" s="55"/>
      <c r="AX739" s="238" t="str">
        <f>IF(V739="","",EOMONTH(EDATE(Tabla1[[#This Row],[Fecha Finalización]],2),0))</f>
        <v/>
      </c>
      <c r="AY739" s="39"/>
      <c r="AZ739" s="239" t="str">
        <f>IF(V739="","",EOMONTH(EDATE(Tabla1[[#This Row],[Fecha Finalización]],3),0))</f>
        <v/>
      </c>
      <c r="BA739" s="39"/>
      <c r="BB739" s="39"/>
      <c r="BC739" s="229"/>
      <c r="BD739" s="227" t="str">
        <f>IF(F739="","",Tabla1[[#This Row],[sem 01]]&amp;Tabla1[[#This Row],[sem 02]]&amp;Tabla1[[#This Row],[sem 03]])</f>
        <v/>
      </c>
      <c r="BE739" s="228" t="str">
        <f>IF(TRIM(F739)="","",$B$1&amp;"-"&amp;SUBSTITUTE(Tabla1[[#This Row],[Mes Inscrito]]," ","")&amp;"-"&amp;SUBSTITUTE(Tabla1[[#This Row],[Dia de clases Inscrito]]," ","")&amp;"-"&amp;SUBSTITUTE(Tabla1[[#This Row],[Horario Inscrito]]," ","")&amp;"-"&amp;Tabla1[[#This Row],[Fecha Inicio grupo]])</f>
        <v/>
      </c>
      <c r="BF739" s="241" t="str">
        <f>IF(F739="","",Tabla1[[#This Row],[Curso]])</f>
        <v/>
      </c>
      <c r="BG739" s="242" t="str">
        <f>+IF(TRIM(F739)="","",$B$1&amp;"-"&amp;TRIM(Tabla1[[#This Row],[Mes Inscrito]])&amp;"-"&amp;TRIM(Tabla1[[#This Row],[Dia de clases Inscrito]])&amp;"-"&amp;TRIM(Tabla1[[#This Row],[Horario Inscrito]])&amp;"-"&amp;TRIM(Tabla1[[#This Row],[Fecha Inicio grupo]])&amp;"-"&amp;TRIM(Tabla1[[#This Row],[Tipo Incrito]]))</f>
        <v/>
      </c>
      <c r="BH739" s="299" t="str">
        <f>IF(F739="","",OR(IFERROR(SEARCH("CG",Tabla1[[#This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9" s="300" t="str">
        <f>IF(F739&lt;&gt;"",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9" s="300" t="str">
        <f>IF(F739&lt;&gt;"",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9" s="300" t="str">
        <f>IF(Tabla1[[#This Row],[Fecha Inicio grupo]]="","",IFERROR(VLOOKUP(Tabla1[[#This Row],[Mes de Alta como miembro]],Parámetros!$AM$2:$AN$16,2,0),"01/01/1900"))</f>
        <v/>
      </c>
    </row>
    <row r="740" spans="1:63" ht="14.45">
      <c r="A740" s="68">
        <v>733</v>
      </c>
      <c r="B740" s="29"/>
      <c r="C740" s="34"/>
      <c r="D740" s="42"/>
      <c r="E740" s="64"/>
      <c r="F740" s="45"/>
      <c r="G740" s="45"/>
      <c r="H740" s="158"/>
      <c r="I740" s="42"/>
      <c r="J740" s="28"/>
      <c r="K740" s="69"/>
      <c r="L740" s="68"/>
      <c r="M740" s="46"/>
      <c r="N740" s="232" t="str">
        <f ca="1">IF(Tabla1[[#This Row],[Fecha de nac]]="","",IF(Tabla1[[#This Row],[Fecha Finalización]] &gt;=TODAY(), DATEDIF(Tabla1[[#This Row],[Fecha de nac]],TODAY(),"y"), ROUNDDOWN((Tabla1[[#This Row],[Fecha Finalización]] -Tabla1[[#This Row],[Fecha de nac]])/365,0)))</f>
        <v/>
      </c>
      <c r="O740" s="163"/>
      <c r="P740" s="34"/>
      <c r="Q740" s="67"/>
      <c r="R740" s="67"/>
      <c r="S740" s="67"/>
      <c r="T740" s="67"/>
      <c r="U740" s="234" t="str">
        <f>IF(F740="","",Tabla1[[#This Row],[Fecha Inicio grupo]]+3*7-7)</f>
        <v/>
      </c>
      <c r="V740" s="235" t="str">
        <f>IF(F740="","",EDATE(Tabla1[[#This Row],[Fecha Inicio grupo]],3))</f>
        <v/>
      </c>
      <c r="W740" s="29"/>
      <c r="X740" s="29"/>
      <c r="Y740" s="72"/>
      <c r="Z740" s="72"/>
      <c r="AA740" s="72"/>
      <c r="AB740" s="72"/>
      <c r="AC740" s="72"/>
      <c r="AD740" s="72"/>
      <c r="AE740" s="72"/>
      <c r="AF740" s="72"/>
      <c r="AG740" s="72"/>
      <c r="AH740" s="72"/>
      <c r="AI740" s="72"/>
      <c r="AJ740" s="72"/>
      <c r="AK740" s="72"/>
      <c r="AL740" s="72"/>
      <c r="AM740" s="72"/>
      <c r="AN740" s="72"/>
      <c r="AO740" s="139"/>
      <c r="AP740" s="236" t="str">
        <f>IF(F740="","",IFERROR(VLOOKUP(SUBSTITUTE(SUBSTITUTE(Tabla1[[#This Row],[Uso Sistemas]],"T","P"),"N","F"),Parámetros!$M$2:$N$17,2,0),"Completar hasta 3ra sem. para evaluar a Probacionista"))</f>
        <v/>
      </c>
      <c r="AQ740" s="39"/>
      <c r="AR740" s="39"/>
      <c r="AS740" s="39"/>
      <c r="AT740" s="28"/>
      <c r="AU740" s="55"/>
      <c r="AV740" s="55"/>
      <c r="AW740" s="55"/>
      <c r="AX740" s="238" t="str">
        <f>IF(V740="","",EOMONTH(EDATE(Tabla1[[#This Row],[Fecha Finalización]],2),0))</f>
        <v/>
      </c>
      <c r="AY740" s="39"/>
      <c r="AZ740" s="239" t="str">
        <f>IF(V740="","",EOMONTH(EDATE(Tabla1[[#This Row],[Fecha Finalización]],3),0))</f>
        <v/>
      </c>
      <c r="BA740" s="39"/>
      <c r="BB740" s="39"/>
      <c r="BC740" s="229"/>
      <c r="BD740" s="227" t="str">
        <f>IF(F740="","",Tabla1[[#This Row],[sem 01]]&amp;Tabla1[[#This Row],[sem 02]]&amp;Tabla1[[#This Row],[sem 03]])</f>
        <v/>
      </c>
      <c r="BE740" s="228" t="str">
        <f>IF(TRIM(F740)="","",$B$1&amp;"-"&amp;SUBSTITUTE(Tabla1[[#This Row],[Mes Inscrito]]," ","")&amp;"-"&amp;SUBSTITUTE(Tabla1[[#This Row],[Dia de clases Inscrito]]," ","")&amp;"-"&amp;SUBSTITUTE(Tabla1[[#This Row],[Horario Inscrito]]," ","")&amp;"-"&amp;Tabla1[[#This Row],[Fecha Inicio grupo]])</f>
        <v/>
      </c>
      <c r="BF740" s="241" t="str">
        <f>IF(F740="","",Tabla1[[#This Row],[Curso]])</f>
        <v/>
      </c>
      <c r="BG740" s="242" t="str">
        <f>+IF(TRIM(F740)="","",$B$1&amp;"-"&amp;TRIM(Tabla1[[#This Row],[Mes Inscrito]])&amp;"-"&amp;TRIM(Tabla1[[#This Row],[Dia de clases Inscrito]])&amp;"-"&amp;TRIM(Tabla1[[#This Row],[Horario Inscrito]])&amp;"-"&amp;TRIM(Tabla1[[#This Row],[Fecha Inicio grupo]])&amp;"-"&amp;TRIM(Tabla1[[#This Row],[Tipo Incrito]]))</f>
        <v/>
      </c>
      <c r="BH740" s="299" t="str">
        <f>IF(F740="","",OR(IFERROR(SEARCH("CG",Tabla1[[#This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0" s="300" t="str">
        <f>IF(F740&lt;&gt;"",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0" s="300" t="str">
        <f>IF(F740&lt;&gt;"",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0" s="300" t="str">
        <f>IF(Tabla1[[#This Row],[Fecha Inicio grupo]]="","",IFERROR(VLOOKUP(Tabla1[[#This Row],[Mes de Alta como miembro]],Parámetros!$AM$2:$AN$16,2,0),"01/01/1900"))</f>
        <v/>
      </c>
    </row>
    <row r="741" spans="1:63" ht="14.45">
      <c r="A741" s="68">
        <v>734</v>
      </c>
      <c r="B741" s="29"/>
      <c r="C741" s="34"/>
      <c r="D741" s="42"/>
      <c r="E741" s="64"/>
      <c r="F741" s="45"/>
      <c r="G741" s="45"/>
      <c r="H741" s="158"/>
      <c r="I741" s="42"/>
      <c r="J741" s="28"/>
      <c r="K741" s="69"/>
      <c r="L741" s="68"/>
      <c r="M741" s="46"/>
      <c r="N741" s="232" t="str">
        <f ca="1">IF(Tabla1[[#This Row],[Fecha de nac]]="","",IF(Tabla1[[#This Row],[Fecha Finalización]] &gt;=TODAY(), DATEDIF(Tabla1[[#This Row],[Fecha de nac]],TODAY(),"y"), ROUNDDOWN((Tabla1[[#This Row],[Fecha Finalización]] -Tabla1[[#This Row],[Fecha de nac]])/365,0)))</f>
        <v/>
      </c>
      <c r="O741" s="163"/>
      <c r="P741" s="34"/>
      <c r="Q741" s="67"/>
      <c r="R741" s="67"/>
      <c r="S741" s="67"/>
      <c r="T741" s="67"/>
      <c r="U741" s="234" t="str">
        <f>IF(F741="","",Tabla1[[#This Row],[Fecha Inicio grupo]]+3*7-7)</f>
        <v/>
      </c>
      <c r="V741" s="235" t="str">
        <f>IF(F741="","",EDATE(Tabla1[[#This Row],[Fecha Inicio grupo]],3))</f>
        <v/>
      </c>
      <c r="W741" s="29"/>
      <c r="X741" s="29"/>
      <c r="Y741" s="72"/>
      <c r="Z741" s="72"/>
      <c r="AA741" s="72"/>
      <c r="AB741" s="72"/>
      <c r="AC741" s="72"/>
      <c r="AD741" s="72"/>
      <c r="AE741" s="72"/>
      <c r="AF741" s="72"/>
      <c r="AG741" s="72"/>
      <c r="AH741" s="72"/>
      <c r="AI741" s="72"/>
      <c r="AJ741" s="72"/>
      <c r="AK741" s="72"/>
      <c r="AL741" s="72"/>
      <c r="AM741" s="72"/>
      <c r="AN741" s="72"/>
      <c r="AO741" s="139"/>
      <c r="AP741" s="236" t="str">
        <f>IF(F741="","",IFERROR(VLOOKUP(SUBSTITUTE(SUBSTITUTE(Tabla1[[#This Row],[Uso Sistemas]],"T","P"),"N","F"),Parámetros!$M$2:$N$17,2,0),"Completar hasta 3ra sem. para evaluar a Probacionista"))</f>
        <v/>
      </c>
      <c r="AQ741" s="39"/>
      <c r="AR741" s="39"/>
      <c r="AS741" s="39"/>
      <c r="AT741" s="28"/>
      <c r="AU741" s="55"/>
      <c r="AV741" s="55"/>
      <c r="AW741" s="55"/>
      <c r="AX741" s="238" t="str">
        <f>IF(V741="","",EOMONTH(EDATE(Tabla1[[#This Row],[Fecha Finalización]],2),0))</f>
        <v/>
      </c>
      <c r="AY741" s="39"/>
      <c r="AZ741" s="239" t="str">
        <f>IF(V741="","",EOMONTH(EDATE(Tabla1[[#This Row],[Fecha Finalización]],3),0))</f>
        <v/>
      </c>
      <c r="BA741" s="39"/>
      <c r="BB741" s="39"/>
      <c r="BC741" s="229"/>
      <c r="BD741" s="227" t="str">
        <f>IF(F741="","",Tabla1[[#This Row],[sem 01]]&amp;Tabla1[[#This Row],[sem 02]]&amp;Tabla1[[#This Row],[sem 03]])</f>
        <v/>
      </c>
      <c r="BE741" s="228" t="str">
        <f>IF(TRIM(F741)="","",$B$1&amp;"-"&amp;SUBSTITUTE(Tabla1[[#This Row],[Mes Inscrito]]," ","")&amp;"-"&amp;SUBSTITUTE(Tabla1[[#This Row],[Dia de clases Inscrito]]," ","")&amp;"-"&amp;SUBSTITUTE(Tabla1[[#This Row],[Horario Inscrito]]," ","")&amp;"-"&amp;Tabla1[[#This Row],[Fecha Inicio grupo]])</f>
        <v/>
      </c>
      <c r="BF741" s="241" t="str">
        <f>IF(F741="","",Tabla1[[#This Row],[Curso]])</f>
        <v/>
      </c>
      <c r="BG741" s="242" t="str">
        <f>+IF(TRIM(F741)="","",$B$1&amp;"-"&amp;TRIM(Tabla1[[#This Row],[Mes Inscrito]])&amp;"-"&amp;TRIM(Tabla1[[#This Row],[Dia de clases Inscrito]])&amp;"-"&amp;TRIM(Tabla1[[#This Row],[Horario Inscrito]])&amp;"-"&amp;TRIM(Tabla1[[#This Row],[Fecha Inicio grupo]])&amp;"-"&amp;TRIM(Tabla1[[#This Row],[Tipo Incrito]]))</f>
        <v/>
      </c>
      <c r="BH741" s="299" t="str">
        <f>IF(F741="","",OR(IFERROR(SEARCH("CG",Tabla1[[#This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1" s="300" t="str">
        <f>IF(F741&lt;&gt;"",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1" s="300" t="str">
        <f>IF(F741&lt;&gt;"",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1" s="300" t="str">
        <f>IF(Tabla1[[#This Row],[Fecha Inicio grupo]]="","",IFERROR(VLOOKUP(Tabla1[[#This Row],[Mes de Alta como miembro]],Parámetros!$AM$2:$AN$16,2,0),"01/01/1900"))</f>
        <v/>
      </c>
    </row>
    <row r="742" spans="1:63" ht="14.45">
      <c r="A742" s="68">
        <v>735</v>
      </c>
      <c r="B742" s="29"/>
      <c r="C742" s="34"/>
      <c r="D742" s="42"/>
      <c r="E742" s="64"/>
      <c r="F742" s="45"/>
      <c r="G742" s="45"/>
      <c r="H742" s="158"/>
      <c r="I742" s="42"/>
      <c r="J742" s="28"/>
      <c r="K742" s="69"/>
      <c r="L742" s="68"/>
      <c r="M742" s="46"/>
      <c r="N742" s="232" t="str">
        <f ca="1">IF(Tabla1[[#This Row],[Fecha de nac]]="","",IF(Tabla1[[#This Row],[Fecha Finalización]] &gt;=TODAY(), DATEDIF(Tabla1[[#This Row],[Fecha de nac]],TODAY(),"y"), ROUNDDOWN((Tabla1[[#This Row],[Fecha Finalización]] -Tabla1[[#This Row],[Fecha de nac]])/365,0)))</f>
        <v/>
      </c>
      <c r="O742" s="163"/>
      <c r="P742" s="34"/>
      <c r="Q742" s="67"/>
      <c r="R742" s="67"/>
      <c r="S742" s="67"/>
      <c r="T742" s="67"/>
      <c r="U742" s="234" t="str">
        <f>IF(F742="","",Tabla1[[#This Row],[Fecha Inicio grupo]]+3*7-7)</f>
        <v/>
      </c>
      <c r="V742" s="235" t="str">
        <f>IF(F742="","",EDATE(Tabla1[[#This Row],[Fecha Inicio grupo]],3))</f>
        <v/>
      </c>
      <c r="W742" s="29"/>
      <c r="X742" s="29"/>
      <c r="Y742" s="72"/>
      <c r="Z742" s="72"/>
      <c r="AA742" s="72"/>
      <c r="AB742" s="72"/>
      <c r="AC742" s="72"/>
      <c r="AD742" s="72"/>
      <c r="AE742" s="72"/>
      <c r="AF742" s="72"/>
      <c r="AG742" s="72"/>
      <c r="AH742" s="72"/>
      <c r="AI742" s="72"/>
      <c r="AJ742" s="72"/>
      <c r="AK742" s="72"/>
      <c r="AL742" s="72"/>
      <c r="AM742" s="72"/>
      <c r="AN742" s="72"/>
      <c r="AO742" s="139"/>
      <c r="AP742" s="236" t="str">
        <f>IF(F742="","",IFERROR(VLOOKUP(SUBSTITUTE(SUBSTITUTE(Tabla1[[#This Row],[Uso Sistemas]],"T","P"),"N","F"),Parámetros!$M$2:$N$17,2,0),"Completar hasta 3ra sem. para evaluar a Probacionista"))</f>
        <v/>
      </c>
      <c r="AQ742" s="39"/>
      <c r="AR742" s="39"/>
      <c r="AS742" s="39"/>
      <c r="AT742" s="28"/>
      <c r="AU742" s="55"/>
      <c r="AV742" s="55"/>
      <c r="AW742" s="55"/>
      <c r="AX742" s="238" t="str">
        <f>IF(V742="","",EOMONTH(EDATE(Tabla1[[#This Row],[Fecha Finalización]],2),0))</f>
        <v/>
      </c>
      <c r="AY742" s="39"/>
      <c r="AZ742" s="239" t="str">
        <f>IF(V742="","",EOMONTH(EDATE(Tabla1[[#This Row],[Fecha Finalización]],3),0))</f>
        <v/>
      </c>
      <c r="BA742" s="39"/>
      <c r="BB742" s="39"/>
      <c r="BC742" s="229"/>
      <c r="BD742" s="227" t="str">
        <f>IF(F742="","",Tabla1[[#This Row],[sem 01]]&amp;Tabla1[[#This Row],[sem 02]]&amp;Tabla1[[#This Row],[sem 03]])</f>
        <v/>
      </c>
      <c r="BE742" s="228" t="str">
        <f>IF(TRIM(F742)="","",$B$1&amp;"-"&amp;SUBSTITUTE(Tabla1[[#This Row],[Mes Inscrito]]," ","")&amp;"-"&amp;SUBSTITUTE(Tabla1[[#This Row],[Dia de clases Inscrito]]," ","")&amp;"-"&amp;SUBSTITUTE(Tabla1[[#This Row],[Horario Inscrito]]," ","")&amp;"-"&amp;Tabla1[[#This Row],[Fecha Inicio grupo]])</f>
        <v/>
      </c>
      <c r="BF742" s="241" t="str">
        <f>IF(F742="","",Tabla1[[#This Row],[Curso]])</f>
        <v/>
      </c>
      <c r="BG742" s="242" t="str">
        <f>+IF(TRIM(F742)="","",$B$1&amp;"-"&amp;TRIM(Tabla1[[#This Row],[Mes Inscrito]])&amp;"-"&amp;TRIM(Tabla1[[#This Row],[Dia de clases Inscrito]])&amp;"-"&amp;TRIM(Tabla1[[#This Row],[Horario Inscrito]])&amp;"-"&amp;TRIM(Tabla1[[#This Row],[Fecha Inicio grupo]])&amp;"-"&amp;TRIM(Tabla1[[#This Row],[Tipo Incrito]]))</f>
        <v/>
      </c>
      <c r="BH742" s="299" t="str">
        <f>IF(F742="","",OR(IFERROR(SEARCH("CG",Tabla1[[#This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2" s="300" t="str">
        <f>IF(F742&lt;&gt;"",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2" s="300" t="str">
        <f>IF(F742&lt;&gt;"",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2" s="300" t="str">
        <f>IF(Tabla1[[#This Row],[Fecha Inicio grupo]]="","",IFERROR(VLOOKUP(Tabla1[[#This Row],[Mes de Alta como miembro]],Parámetros!$AM$2:$AN$16,2,0),"01/01/1900"))</f>
        <v/>
      </c>
    </row>
    <row r="743" spans="1:63" ht="14.45">
      <c r="A743" s="68">
        <v>736</v>
      </c>
      <c r="B743" s="29"/>
      <c r="C743" s="34"/>
      <c r="D743" s="42"/>
      <c r="E743" s="64"/>
      <c r="F743" s="45"/>
      <c r="G743" s="45"/>
      <c r="H743" s="158"/>
      <c r="I743" s="42"/>
      <c r="J743" s="28"/>
      <c r="K743" s="69"/>
      <c r="L743" s="68"/>
      <c r="M743" s="46"/>
      <c r="N743" s="232" t="str">
        <f ca="1">IF(Tabla1[[#This Row],[Fecha de nac]]="","",IF(Tabla1[[#This Row],[Fecha Finalización]] &gt;=TODAY(), DATEDIF(Tabla1[[#This Row],[Fecha de nac]],TODAY(),"y"), ROUNDDOWN((Tabla1[[#This Row],[Fecha Finalización]] -Tabla1[[#This Row],[Fecha de nac]])/365,0)))</f>
        <v/>
      </c>
      <c r="O743" s="163"/>
      <c r="P743" s="34"/>
      <c r="Q743" s="67"/>
      <c r="R743" s="67"/>
      <c r="S743" s="67"/>
      <c r="T743" s="67"/>
      <c r="U743" s="234" t="str">
        <f>IF(F743="","",Tabla1[[#This Row],[Fecha Inicio grupo]]+3*7-7)</f>
        <v/>
      </c>
      <c r="V743" s="235" t="str">
        <f>IF(F743="","",EDATE(Tabla1[[#This Row],[Fecha Inicio grupo]],3))</f>
        <v/>
      </c>
      <c r="W743" s="29"/>
      <c r="X743" s="29"/>
      <c r="Y743" s="72"/>
      <c r="Z743" s="72"/>
      <c r="AA743" s="72"/>
      <c r="AB743" s="72"/>
      <c r="AC743" s="72"/>
      <c r="AD743" s="72"/>
      <c r="AE743" s="72"/>
      <c r="AF743" s="72"/>
      <c r="AG743" s="72"/>
      <c r="AH743" s="72"/>
      <c r="AI743" s="72"/>
      <c r="AJ743" s="72"/>
      <c r="AK743" s="72"/>
      <c r="AL743" s="72"/>
      <c r="AM743" s="72"/>
      <c r="AN743" s="72"/>
      <c r="AO743" s="139"/>
      <c r="AP743" s="236" t="str">
        <f>IF(F743="","",IFERROR(VLOOKUP(SUBSTITUTE(SUBSTITUTE(Tabla1[[#This Row],[Uso Sistemas]],"T","P"),"N","F"),Parámetros!$M$2:$N$17,2,0),"Completar hasta 3ra sem. para evaluar a Probacionista"))</f>
        <v/>
      </c>
      <c r="AQ743" s="39"/>
      <c r="AR743" s="39"/>
      <c r="AS743" s="39"/>
      <c r="AT743" s="28"/>
      <c r="AU743" s="55"/>
      <c r="AV743" s="55"/>
      <c r="AW743" s="55"/>
      <c r="AX743" s="238" t="str">
        <f>IF(V743="","",EOMONTH(EDATE(Tabla1[[#This Row],[Fecha Finalización]],2),0))</f>
        <v/>
      </c>
      <c r="AY743" s="39"/>
      <c r="AZ743" s="239" t="str">
        <f>IF(V743="","",EOMONTH(EDATE(Tabla1[[#This Row],[Fecha Finalización]],3),0))</f>
        <v/>
      </c>
      <c r="BA743" s="39"/>
      <c r="BB743" s="39"/>
      <c r="BC743" s="229"/>
      <c r="BD743" s="227" t="str">
        <f>IF(F743="","",Tabla1[[#This Row],[sem 01]]&amp;Tabla1[[#This Row],[sem 02]]&amp;Tabla1[[#This Row],[sem 03]])</f>
        <v/>
      </c>
      <c r="BE743" s="228" t="str">
        <f>IF(TRIM(F743)="","",$B$1&amp;"-"&amp;SUBSTITUTE(Tabla1[[#This Row],[Mes Inscrito]]," ","")&amp;"-"&amp;SUBSTITUTE(Tabla1[[#This Row],[Dia de clases Inscrito]]," ","")&amp;"-"&amp;SUBSTITUTE(Tabla1[[#This Row],[Horario Inscrito]]," ","")&amp;"-"&amp;Tabla1[[#This Row],[Fecha Inicio grupo]])</f>
        <v/>
      </c>
      <c r="BF743" s="241" t="str">
        <f>IF(F743="","",Tabla1[[#This Row],[Curso]])</f>
        <v/>
      </c>
      <c r="BG743" s="242" t="str">
        <f>+IF(TRIM(F743)="","",$B$1&amp;"-"&amp;TRIM(Tabla1[[#This Row],[Mes Inscrito]])&amp;"-"&amp;TRIM(Tabla1[[#This Row],[Dia de clases Inscrito]])&amp;"-"&amp;TRIM(Tabla1[[#This Row],[Horario Inscrito]])&amp;"-"&amp;TRIM(Tabla1[[#This Row],[Fecha Inicio grupo]])&amp;"-"&amp;TRIM(Tabla1[[#This Row],[Tipo Incrito]]))</f>
        <v/>
      </c>
      <c r="BH743" s="299" t="str">
        <f>IF(F743="","",OR(IFERROR(SEARCH("CG",Tabla1[[#This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3" s="300" t="str">
        <f>IF(F743&lt;&gt;"",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3" s="300" t="str">
        <f>IF(F743&lt;&gt;"",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3" s="300" t="str">
        <f>IF(Tabla1[[#This Row],[Fecha Inicio grupo]]="","",IFERROR(VLOOKUP(Tabla1[[#This Row],[Mes de Alta como miembro]],Parámetros!$AM$2:$AN$16,2,0),"01/01/1900"))</f>
        <v/>
      </c>
    </row>
    <row r="744" spans="1:63" ht="14.45">
      <c r="A744" s="68">
        <v>737</v>
      </c>
      <c r="B744" s="29"/>
      <c r="C744" s="34"/>
      <c r="D744" s="42"/>
      <c r="E744" s="64"/>
      <c r="F744" s="45"/>
      <c r="G744" s="45"/>
      <c r="H744" s="158"/>
      <c r="I744" s="42"/>
      <c r="J744" s="28"/>
      <c r="K744" s="69"/>
      <c r="L744" s="68"/>
      <c r="M744" s="46"/>
      <c r="N744" s="232" t="str">
        <f ca="1">IF(Tabla1[[#This Row],[Fecha de nac]]="","",IF(Tabla1[[#This Row],[Fecha Finalización]] &gt;=TODAY(), DATEDIF(Tabla1[[#This Row],[Fecha de nac]],TODAY(),"y"), ROUNDDOWN((Tabla1[[#This Row],[Fecha Finalización]] -Tabla1[[#This Row],[Fecha de nac]])/365,0)))</f>
        <v/>
      </c>
      <c r="O744" s="163"/>
      <c r="P744" s="34"/>
      <c r="Q744" s="67"/>
      <c r="R744" s="67"/>
      <c r="S744" s="67"/>
      <c r="T744" s="67"/>
      <c r="U744" s="234" t="str">
        <f>IF(F744="","",Tabla1[[#This Row],[Fecha Inicio grupo]]+3*7-7)</f>
        <v/>
      </c>
      <c r="V744" s="235" t="str">
        <f>IF(F744="","",EDATE(Tabla1[[#This Row],[Fecha Inicio grupo]],3))</f>
        <v/>
      </c>
      <c r="W744" s="29"/>
      <c r="X744" s="29"/>
      <c r="Y744" s="72"/>
      <c r="Z744" s="72"/>
      <c r="AA744" s="72"/>
      <c r="AB744" s="72"/>
      <c r="AC744" s="72"/>
      <c r="AD744" s="72"/>
      <c r="AE744" s="72"/>
      <c r="AF744" s="72"/>
      <c r="AG744" s="72"/>
      <c r="AH744" s="72"/>
      <c r="AI744" s="72"/>
      <c r="AJ744" s="72"/>
      <c r="AK744" s="72"/>
      <c r="AL744" s="72"/>
      <c r="AM744" s="72"/>
      <c r="AN744" s="72"/>
      <c r="AO744" s="139"/>
      <c r="AP744" s="236" t="str">
        <f>IF(F744="","",IFERROR(VLOOKUP(SUBSTITUTE(SUBSTITUTE(Tabla1[[#This Row],[Uso Sistemas]],"T","P"),"N","F"),Parámetros!$M$2:$N$17,2,0),"Completar hasta 3ra sem. para evaluar a Probacionista"))</f>
        <v/>
      </c>
      <c r="AQ744" s="39"/>
      <c r="AR744" s="39"/>
      <c r="AS744" s="39"/>
      <c r="AT744" s="28"/>
      <c r="AU744" s="55"/>
      <c r="AV744" s="55"/>
      <c r="AW744" s="55"/>
      <c r="AX744" s="238" t="str">
        <f>IF(V744="","",EOMONTH(EDATE(Tabla1[[#This Row],[Fecha Finalización]],2),0))</f>
        <v/>
      </c>
      <c r="AY744" s="39"/>
      <c r="AZ744" s="239" t="str">
        <f>IF(V744="","",EOMONTH(EDATE(Tabla1[[#This Row],[Fecha Finalización]],3),0))</f>
        <v/>
      </c>
      <c r="BA744" s="39"/>
      <c r="BB744" s="39"/>
      <c r="BC744" s="229"/>
      <c r="BD744" s="227" t="str">
        <f>IF(F744="","",Tabla1[[#This Row],[sem 01]]&amp;Tabla1[[#This Row],[sem 02]]&amp;Tabla1[[#This Row],[sem 03]])</f>
        <v/>
      </c>
      <c r="BE744" s="228" t="str">
        <f>IF(TRIM(F744)="","",$B$1&amp;"-"&amp;SUBSTITUTE(Tabla1[[#This Row],[Mes Inscrito]]," ","")&amp;"-"&amp;SUBSTITUTE(Tabla1[[#This Row],[Dia de clases Inscrito]]," ","")&amp;"-"&amp;SUBSTITUTE(Tabla1[[#This Row],[Horario Inscrito]]," ","")&amp;"-"&amp;Tabla1[[#This Row],[Fecha Inicio grupo]])</f>
        <v/>
      </c>
      <c r="BF744" s="241" t="str">
        <f>IF(F744="","",Tabla1[[#This Row],[Curso]])</f>
        <v/>
      </c>
      <c r="BG744" s="242" t="str">
        <f>+IF(TRIM(F744)="","",$B$1&amp;"-"&amp;TRIM(Tabla1[[#This Row],[Mes Inscrito]])&amp;"-"&amp;TRIM(Tabla1[[#This Row],[Dia de clases Inscrito]])&amp;"-"&amp;TRIM(Tabla1[[#This Row],[Horario Inscrito]])&amp;"-"&amp;TRIM(Tabla1[[#This Row],[Fecha Inicio grupo]])&amp;"-"&amp;TRIM(Tabla1[[#This Row],[Tipo Incrito]]))</f>
        <v/>
      </c>
      <c r="BH744" s="299" t="str">
        <f>IF(F744="","",OR(IFERROR(SEARCH("CG",Tabla1[[#This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4" s="300" t="str">
        <f>IF(F744&lt;&gt;"",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4" s="300" t="str">
        <f>IF(F744&lt;&gt;"",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4" s="300" t="str">
        <f>IF(Tabla1[[#This Row],[Fecha Inicio grupo]]="","",IFERROR(VLOOKUP(Tabla1[[#This Row],[Mes de Alta como miembro]],Parámetros!$AM$2:$AN$16,2,0),"01/01/1900"))</f>
        <v/>
      </c>
    </row>
    <row r="745" spans="1:63" ht="14.45">
      <c r="A745" s="68">
        <v>738</v>
      </c>
      <c r="B745" s="29"/>
      <c r="C745" s="34"/>
      <c r="D745" s="42"/>
      <c r="E745" s="64"/>
      <c r="F745" s="45"/>
      <c r="G745" s="45"/>
      <c r="H745" s="158"/>
      <c r="I745" s="42"/>
      <c r="J745" s="28"/>
      <c r="K745" s="69"/>
      <c r="L745" s="68"/>
      <c r="M745" s="46"/>
      <c r="N745" s="232" t="str">
        <f ca="1">IF(Tabla1[[#This Row],[Fecha de nac]]="","",IF(Tabla1[[#This Row],[Fecha Finalización]] &gt;=TODAY(), DATEDIF(Tabla1[[#This Row],[Fecha de nac]],TODAY(),"y"), ROUNDDOWN((Tabla1[[#This Row],[Fecha Finalización]] -Tabla1[[#This Row],[Fecha de nac]])/365,0)))</f>
        <v/>
      </c>
      <c r="O745" s="163"/>
      <c r="P745" s="34"/>
      <c r="Q745" s="67"/>
      <c r="R745" s="67"/>
      <c r="S745" s="67"/>
      <c r="T745" s="67"/>
      <c r="U745" s="234" t="str">
        <f>IF(F745="","",Tabla1[[#This Row],[Fecha Inicio grupo]]+3*7-7)</f>
        <v/>
      </c>
      <c r="V745" s="235" t="str">
        <f>IF(F745="","",EDATE(Tabla1[[#This Row],[Fecha Inicio grupo]],3))</f>
        <v/>
      </c>
      <c r="W745" s="29"/>
      <c r="X745" s="29"/>
      <c r="Y745" s="72"/>
      <c r="Z745" s="72"/>
      <c r="AA745" s="72"/>
      <c r="AB745" s="72"/>
      <c r="AC745" s="72"/>
      <c r="AD745" s="72"/>
      <c r="AE745" s="72"/>
      <c r="AF745" s="72"/>
      <c r="AG745" s="72"/>
      <c r="AH745" s="72"/>
      <c r="AI745" s="72"/>
      <c r="AJ745" s="72"/>
      <c r="AK745" s="72"/>
      <c r="AL745" s="72"/>
      <c r="AM745" s="72"/>
      <c r="AN745" s="72"/>
      <c r="AO745" s="139"/>
      <c r="AP745" s="236" t="str">
        <f>IF(F745="","",IFERROR(VLOOKUP(SUBSTITUTE(SUBSTITUTE(Tabla1[[#This Row],[Uso Sistemas]],"T","P"),"N","F"),Parámetros!$M$2:$N$17,2,0),"Completar hasta 3ra sem. para evaluar a Probacionista"))</f>
        <v/>
      </c>
      <c r="AQ745" s="39"/>
      <c r="AR745" s="39"/>
      <c r="AS745" s="39"/>
      <c r="AT745" s="28"/>
      <c r="AU745" s="55"/>
      <c r="AV745" s="55"/>
      <c r="AW745" s="55"/>
      <c r="AX745" s="238" t="str">
        <f>IF(V745="","",EOMONTH(EDATE(Tabla1[[#This Row],[Fecha Finalización]],2),0))</f>
        <v/>
      </c>
      <c r="AY745" s="39"/>
      <c r="AZ745" s="239" t="str">
        <f>IF(V745="","",EOMONTH(EDATE(Tabla1[[#This Row],[Fecha Finalización]],3),0))</f>
        <v/>
      </c>
      <c r="BA745" s="39"/>
      <c r="BB745" s="39"/>
      <c r="BC745" s="229"/>
      <c r="BD745" s="227" t="str">
        <f>IF(F745="","",Tabla1[[#This Row],[sem 01]]&amp;Tabla1[[#This Row],[sem 02]]&amp;Tabla1[[#This Row],[sem 03]])</f>
        <v/>
      </c>
      <c r="BE745" s="228" t="str">
        <f>IF(TRIM(F745)="","",$B$1&amp;"-"&amp;SUBSTITUTE(Tabla1[[#This Row],[Mes Inscrito]]," ","")&amp;"-"&amp;SUBSTITUTE(Tabla1[[#This Row],[Dia de clases Inscrito]]," ","")&amp;"-"&amp;SUBSTITUTE(Tabla1[[#This Row],[Horario Inscrito]]," ","")&amp;"-"&amp;Tabla1[[#This Row],[Fecha Inicio grupo]])</f>
        <v/>
      </c>
      <c r="BF745" s="241" t="str">
        <f>IF(F745="","",Tabla1[[#This Row],[Curso]])</f>
        <v/>
      </c>
      <c r="BG745" s="242" t="str">
        <f>+IF(TRIM(F745)="","",$B$1&amp;"-"&amp;TRIM(Tabla1[[#This Row],[Mes Inscrito]])&amp;"-"&amp;TRIM(Tabla1[[#This Row],[Dia de clases Inscrito]])&amp;"-"&amp;TRIM(Tabla1[[#This Row],[Horario Inscrito]])&amp;"-"&amp;TRIM(Tabla1[[#This Row],[Fecha Inicio grupo]])&amp;"-"&amp;TRIM(Tabla1[[#This Row],[Tipo Incrito]]))</f>
        <v/>
      </c>
      <c r="BH745" s="299" t="str">
        <f>IF(F745="","",OR(IFERROR(SEARCH("CG",Tabla1[[#This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5" s="300" t="str">
        <f>IF(F745&lt;&gt;"",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5" s="300" t="str">
        <f>IF(F745&lt;&gt;"",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5" s="300" t="str">
        <f>IF(Tabla1[[#This Row],[Fecha Inicio grupo]]="","",IFERROR(VLOOKUP(Tabla1[[#This Row],[Mes de Alta como miembro]],Parámetros!$AM$2:$AN$16,2,0),"01/01/1900"))</f>
        <v/>
      </c>
    </row>
    <row r="746" spans="1:63" ht="14.45">
      <c r="A746" s="68">
        <v>739</v>
      </c>
      <c r="B746" s="29"/>
      <c r="C746" s="34"/>
      <c r="D746" s="42"/>
      <c r="E746" s="64"/>
      <c r="F746" s="45"/>
      <c r="G746" s="45"/>
      <c r="H746" s="158"/>
      <c r="I746" s="42"/>
      <c r="J746" s="28"/>
      <c r="K746" s="69"/>
      <c r="L746" s="68"/>
      <c r="M746" s="46"/>
      <c r="N746" s="232" t="str">
        <f ca="1">IF(Tabla1[[#This Row],[Fecha de nac]]="","",IF(Tabla1[[#This Row],[Fecha Finalización]] &gt;=TODAY(), DATEDIF(Tabla1[[#This Row],[Fecha de nac]],TODAY(),"y"), ROUNDDOWN((Tabla1[[#This Row],[Fecha Finalización]] -Tabla1[[#This Row],[Fecha de nac]])/365,0)))</f>
        <v/>
      </c>
      <c r="O746" s="163"/>
      <c r="P746" s="34"/>
      <c r="Q746" s="67"/>
      <c r="R746" s="67"/>
      <c r="S746" s="67"/>
      <c r="T746" s="67"/>
      <c r="U746" s="234" t="str">
        <f>IF(F746="","",Tabla1[[#This Row],[Fecha Inicio grupo]]+3*7-7)</f>
        <v/>
      </c>
      <c r="V746" s="235" t="str">
        <f>IF(F746="","",EDATE(Tabla1[[#This Row],[Fecha Inicio grupo]],3))</f>
        <v/>
      </c>
      <c r="W746" s="29"/>
      <c r="X746" s="29"/>
      <c r="Y746" s="72"/>
      <c r="Z746" s="72"/>
      <c r="AA746" s="72"/>
      <c r="AB746" s="72"/>
      <c r="AC746" s="72"/>
      <c r="AD746" s="72"/>
      <c r="AE746" s="72"/>
      <c r="AF746" s="72"/>
      <c r="AG746" s="72"/>
      <c r="AH746" s="72"/>
      <c r="AI746" s="72"/>
      <c r="AJ746" s="72"/>
      <c r="AK746" s="72"/>
      <c r="AL746" s="72"/>
      <c r="AM746" s="72"/>
      <c r="AN746" s="72"/>
      <c r="AO746" s="139"/>
      <c r="AP746" s="236" t="str">
        <f>IF(F746="","",IFERROR(VLOOKUP(SUBSTITUTE(SUBSTITUTE(Tabla1[[#This Row],[Uso Sistemas]],"T","P"),"N","F"),Parámetros!$M$2:$N$17,2,0),"Completar hasta 3ra sem. para evaluar a Probacionista"))</f>
        <v/>
      </c>
      <c r="AQ746" s="39"/>
      <c r="AR746" s="39"/>
      <c r="AS746" s="39"/>
      <c r="AT746" s="28"/>
      <c r="AU746" s="55"/>
      <c r="AV746" s="55"/>
      <c r="AW746" s="55"/>
      <c r="AX746" s="238" t="str">
        <f>IF(V746="","",EOMONTH(EDATE(Tabla1[[#This Row],[Fecha Finalización]],2),0))</f>
        <v/>
      </c>
      <c r="AY746" s="39"/>
      <c r="AZ746" s="239" t="str">
        <f>IF(V746="","",EOMONTH(EDATE(Tabla1[[#This Row],[Fecha Finalización]],3),0))</f>
        <v/>
      </c>
      <c r="BA746" s="39"/>
      <c r="BB746" s="39"/>
      <c r="BC746" s="229"/>
      <c r="BD746" s="227" t="str">
        <f>IF(F746="","",Tabla1[[#This Row],[sem 01]]&amp;Tabla1[[#This Row],[sem 02]]&amp;Tabla1[[#This Row],[sem 03]])</f>
        <v/>
      </c>
      <c r="BE746" s="228" t="str">
        <f>IF(TRIM(F746)="","",$B$1&amp;"-"&amp;SUBSTITUTE(Tabla1[[#This Row],[Mes Inscrito]]," ","")&amp;"-"&amp;SUBSTITUTE(Tabla1[[#This Row],[Dia de clases Inscrito]]," ","")&amp;"-"&amp;SUBSTITUTE(Tabla1[[#This Row],[Horario Inscrito]]," ","")&amp;"-"&amp;Tabla1[[#This Row],[Fecha Inicio grupo]])</f>
        <v/>
      </c>
      <c r="BF746" s="241" t="str">
        <f>IF(F746="","",Tabla1[[#This Row],[Curso]])</f>
        <v/>
      </c>
      <c r="BG746" s="242" t="str">
        <f>+IF(TRIM(F746)="","",$B$1&amp;"-"&amp;TRIM(Tabla1[[#This Row],[Mes Inscrito]])&amp;"-"&amp;TRIM(Tabla1[[#This Row],[Dia de clases Inscrito]])&amp;"-"&amp;TRIM(Tabla1[[#This Row],[Horario Inscrito]])&amp;"-"&amp;TRIM(Tabla1[[#This Row],[Fecha Inicio grupo]])&amp;"-"&amp;TRIM(Tabla1[[#This Row],[Tipo Incrito]]))</f>
        <v/>
      </c>
      <c r="BH746" s="299" t="str">
        <f>IF(F746="","",OR(IFERROR(SEARCH("CG",Tabla1[[#This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6" s="300" t="str">
        <f>IF(F746&lt;&gt;"",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6" s="300" t="str">
        <f>IF(F746&lt;&gt;"",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6" s="300" t="str">
        <f>IF(Tabla1[[#This Row],[Fecha Inicio grupo]]="","",IFERROR(VLOOKUP(Tabla1[[#This Row],[Mes de Alta como miembro]],Parámetros!$AM$2:$AN$16,2,0),"01/01/1900"))</f>
        <v/>
      </c>
    </row>
    <row r="747" spans="1:63" ht="14.45">
      <c r="A747" s="68">
        <v>740</v>
      </c>
      <c r="B747" s="29"/>
      <c r="C747" s="34"/>
      <c r="D747" s="42"/>
      <c r="E747" s="64"/>
      <c r="F747" s="45"/>
      <c r="G747" s="45"/>
      <c r="H747" s="158"/>
      <c r="I747" s="42"/>
      <c r="J747" s="28"/>
      <c r="K747" s="69"/>
      <c r="L747" s="68"/>
      <c r="M747" s="46"/>
      <c r="N747" s="232" t="str">
        <f ca="1">IF(Tabla1[[#This Row],[Fecha de nac]]="","",IF(Tabla1[[#This Row],[Fecha Finalización]] &gt;=TODAY(), DATEDIF(Tabla1[[#This Row],[Fecha de nac]],TODAY(),"y"), ROUNDDOWN((Tabla1[[#This Row],[Fecha Finalización]] -Tabla1[[#This Row],[Fecha de nac]])/365,0)))</f>
        <v/>
      </c>
      <c r="O747" s="163"/>
      <c r="P747" s="34"/>
      <c r="Q747" s="67"/>
      <c r="R747" s="67"/>
      <c r="S747" s="67"/>
      <c r="T747" s="67"/>
      <c r="U747" s="234" t="str">
        <f>IF(F747="","",Tabla1[[#This Row],[Fecha Inicio grupo]]+3*7-7)</f>
        <v/>
      </c>
      <c r="V747" s="235" t="str">
        <f>IF(F747="","",EDATE(Tabla1[[#This Row],[Fecha Inicio grupo]],3))</f>
        <v/>
      </c>
      <c r="W747" s="29"/>
      <c r="X747" s="29"/>
      <c r="Y747" s="72"/>
      <c r="Z747" s="72"/>
      <c r="AA747" s="72"/>
      <c r="AB747" s="72"/>
      <c r="AC747" s="72"/>
      <c r="AD747" s="72"/>
      <c r="AE747" s="72"/>
      <c r="AF747" s="72"/>
      <c r="AG747" s="72"/>
      <c r="AH747" s="72"/>
      <c r="AI747" s="72"/>
      <c r="AJ747" s="72"/>
      <c r="AK747" s="72"/>
      <c r="AL747" s="72"/>
      <c r="AM747" s="72"/>
      <c r="AN747" s="72"/>
      <c r="AO747" s="139"/>
      <c r="AP747" s="236" t="str">
        <f>IF(F747="","",IFERROR(VLOOKUP(SUBSTITUTE(SUBSTITUTE(Tabla1[[#This Row],[Uso Sistemas]],"T","P"),"N","F"),Parámetros!$M$2:$N$17,2,0),"Completar hasta 3ra sem. para evaluar a Probacionista"))</f>
        <v/>
      </c>
      <c r="AQ747" s="39"/>
      <c r="AR747" s="39"/>
      <c r="AS747" s="39"/>
      <c r="AT747" s="28"/>
      <c r="AU747" s="55"/>
      <c r="AV747" s="55"/>
      <c r="AW747" s="55"/>
      <c r="AX747" s="238" t="str">
        <f>IF(V747="","",EOMONTH(EDATE(Tabla1[[#This Row],[Fecha Finalización]],2),0))</f>
        <v/>
      </c>
      <c r="AY747" s="39"/>
      <c r="AZ747" s="239" t="str">
        <f>IF(V747="","",EOMONTH(EDATE(Tabla1[[#This Row],[Fecha Finalización]],3),0))</f>
        <v/>
      </c>
      <c r="BA747" s="39"/>
      <c r="BB747" s="39"/>
      <c r="BC747" s="229"/>
      <c r="BD747" s="227" t="str">
        <f>IF(F747="","",Tabla1[[#This Row],[sem 01]]&amp;Tabla1[[#This Row],[sem 02]]&amp;Tabla1[[#This Row],[sem 03]])</f>
        <v/>
      </c>
      <c r="BE747" s="228" t="str">
        <f>IF(TRIM(F747)="","",$B$1&amp;"-"&amp;SUBSTITUTE(Tabla1[[#This Row],[Mes Inscrito]]," ","")&amp;"-"&amp;SUBSTITUTE(Tabla1[[#This Row],[Dia de clases Inscrito]]," ","")&amp;"-"&amp;SUBSTITUTE(Tabla1[[#This Row],[Horario Inscrito]]," ","")&amp;"-"&amp;Tabla1[[#This Row],[Fecha Inicio grupo]])</f>
        <v/>
      </c>
      <c r="BF747" s="241" t="str">
        <f>IF(F747="","",Tabla1[[#This Row],[Curso]])</f>
        <v/>
      </c>
      <c r="BG747" s="242" t="str">
        <f>+IF(TRIM(F747)="","",$B$1&amp;"-"&amp;TRIM(Tabla1[[#This Row],[Mes Inscrito]])&amp;"-"&amp;TRIM(Tabla1[[#This Row],[Dia de clases Inscrito]])&amp;"-"&amp;TRIM(Tabla1[[#This Row],[Horario Inscrito]])&amp;"-"&amp;TRIM(Tabla1[[#This Row],[Fecha Inicio grupo]])&amp;"-"&amp;TRIM(Tabla1[[#This Row],[Tipo Incrito]]))</f>
        <v/>
      </c>
      <c r="BH747" s="299" t="str">
        <f>IF(F747="","",OR(IFERROR(SEARCH("CG",Tabla1[[#This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7" s="300" t="str">
        <f>IF(F747&lt;&gt;"",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7" s="300" t="str">
        <f>IF(F747&lt;&gt;"",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7" s="300" t="str">
        <f>IF(Tabla1[[#This Row],[Fecha Inicio grupo]]="","",IFERROR(VLOOKUP(Tabla1[[#This Row],[Mes de Alta como miembro]],Parámetros!$AM$2:$AN$16,2,0),"01/01/1900"))</f>
        <v/>
      </c>
    </row>
    <row r="748" spans="1:63" ht="14.45">
      <c r="A748" s="68">
        <v>741</v>
      </c>
      <c r="B748" s="29"/>
      <c r="C748" s="34"/>
      <c r="D748" s="42"/>
      <c r="E748" s="64"/>
      <c r="F748" s="45"/>
      <c r="G748" s="45"/>
      <c r="H748" s="158"/>
      <c r="I748" s="42"/>
      <c r="J748" s="28"/>
      <c r="K748" s="69"/>
      <c r="L748" s="68"/>
      <c r="M748" s="46"/>
      <c r="N748" s="232" t="str">
        <f ca="1">IF(Tabla1[[#This Row],[Fecha de nac]]="","",IF(Tabla1[[#This Row],[Fecha Finalización]] &gt;=TODAY(), DATEDIF(Tabla1[[#This Row],[Fecha de nac]],TODAY(),"y"), ROUNDDOWN((Tabla1[[#This Row],[Fecha Finalización]] -Tabla1[[#This Row],[Fecha de nac]])/365,0)))</f>
        <v/>
      </c>
      <c r="O748" s="163"/>
      <c r="P748" s="34"/>
      <c r="Q748" s="67"/>
      <c r="R748" s="67"/>
      <c r="S748" s="67"/>
      <c r="T748" s="67"/>
      <c r="U748" s="234" t="str">
        <f>IF(F748="","",Tabla1[[#This Row],[Fecha Inicio grupo]]+3*7-7)</f>
        <v/>
      </c>
      <c r="V748" s="235" t="str">
        <f>IF(F748="","",EDATE(Tabla1[[#This Row],[Fecha Inicio grupo]],3))</f>
        <v/>
      </c>
      <c r="W748" s="29"/>
      <c r="X748" s="29"/>
      <c r="Y748" s="72"/>
      <c r="Z748" s="72"/>
      <c r="AA748" s="72"/>
      <c r="AB748" s="72"/>
      <c r="AC748" s="72"/>
      <c r="AD748" s="72"/>
      <c r="AE748" s="72"/>
      <c r="AF748" s="72"/>
      <c r="AG748" s="72"/>
      <c r="AH748" s="72"/>
      <c r="AI748" s="72"/>
      <c r="AJ748" s="72"/>
      <c r="AK748" s="72"/>
      <c r="AL748" s="72"/>
      <c r="AM748" s="72"/>
      <c r="AN748" s="72"/>
      <c r="AO748" s="139"/>
      <c r="AP748" s="236" t="str">
        <f>IF(F748="","",IFERROR(VLOOKUP(SUBSTITUTE(SUBSTITUTE(Tabla1[[#This Row],[Uso Sistemas]],"T","P"),"N","F"),Parámetros!$M$2:$N$17,2,0),"Completar hasta 3ra sem. para evaluar a Probacionista"))</f>
        <v/>
      </c>
      <c r="AQ748" s="39"/>
      <c r="AR748" s="39"/>
      <c r="AS748" s="39"/>
      <c r="AT748" s="28"/>
      <c r="AU748" s="55"/>
      <c r="AV748" s="55"/>
      <c r="AW748" s="55"/>
      <c r="AX748" s="238" t="str">
        <f>IF(V748="","",EOMONTH(EDATE(Tabla1[[#This Row],[Fecha Finalización]],2),0))</f>
        <v/>
      </c>
      <c r="AY748" s="39"/>
      <c r="AZ748" s="239" t="str">
        <f>IF(V748="","",EOMONTH(EDATE(Tabla1[[#This Row],[Fecha Finalización]],3),0))</f>
        <v/>
      </c>
      <c r="BA748" s="39"/>
      <c r="BB748" s="39"/>
      <c r="BC748" s="229"/>
      <c r="BD748" s="227" t="str">
        <f>IF(F748="","",Tabla1[[#This Row],[sem 01]]&amp;Tabla1[[#This Row],[sem 02]]&amp;Tabla1[[#This Row],[sem 03]])</f>
        <v/>
      </c>
      <c r="BE748" s="228" t="str">
        <f>IF(TRIM(F748)="","",$B$1&amp;"-"&amp;SUBSTITUTE(Tabla1[[#This Row],[Mes Inscrito]]," ","")&amp;"-"&amp;SUBSTITUTE(Tabla1[[#This Row],[Dia de clases Inscrito]]," ","")&amp;"-"&amp;SUBSTITUTE(Tabla1[[#This Row],[Horario Inscrito]]," ","")&amp;"-"&amp;Tabla1[[#This Row],[Fecha Inicio grupo]])</f>
        <v/>
      </c>
      <c r="BF748" s="241" t="str">
        <f>IF(F748="","",Tabla1[[#This Row],[Curso]])</f>
        <v/>
      </c>
      <c r="BG748" s="242" t="str">
        <f>+IF(TRIM(F748)="","",$B$1&amp;"-"&amp;TRIM(Tabla1[[#This Row],[Mes Inscrito]])&amp;"-"&amp;TRIM(Tabla1[[#This Row],[Dia de clases Inscrito]])&amp;"-"&amp;TRIM(Tabla1[[#This Row],[Horario Inscrito]])&amp;"-"&amp;TRIM(Tabla1[[#This Row],[Fecha Inicio grupo]])&amp;"-"&amp;TRIM(Tabla1[[#This Row],[Tipo Incrito]]))</f>
        <v/>
      </c>
      <c r="BH748" s="299" t="str">
        <f>IF(F748="","",OR(IFERROR(SEARCH("CG",Tabla1[[#This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8" s="300" t="str">
        <f>IF(F748&lt;&gt;"",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8" s="300" t="str">
        <f>IF(F748&lt;&gt;"",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8" s="300" t="str">
        <f>IF(Tabla1[[#This Row],[Fecha Inicio grupo]]="","",IFERROR(VLOOKUP(Tabla1[[#This Row],[Mes de Alta como miembro]],Parámetros!$AM$2:$AN$16,2,0),"01/01/1900"))</f>
        <v/>
      </c>
    </row>
    <row r="749" spans="1:63" ht="14.45">
      <c r="A749" s="68">
        <v>742</v>
      </c>
      <c r="B749" s="29"/>
      <c r="C749" s="34"/>
      <c r="D749" s="42"/>
      <c r="E749" s="64"/>
      <c r="F749" s="45"/>
      <c r="G749" s="45"/>
      <c r="H749" s="158"/>
      <c r="I749" s="42"/>
      <c r="J749" s="28"/>
      <c r="K749" s="69"/>
      <c r="L749" s="68"/>
      <c r="M749" s="46"/>
      <c r="N749" s="232" t="str">
        <f ca="1">IF(Tabla1[[#This Row],[Fecha de nac]]="","",IF(Tabla1[[#This Row],[Fecha Finalización]] &gt;=TODAY(), DATEDIF(Tabla1[[#This Row],[Fecha de nac]],TODAY(),"y"), ROUNDDOWN((Tabla1[[#This Row],[Fecha Finalización]] -Tabla1[[#This Row],[Fecha de nac]])/365,0)))</f>
        <v/>
      </c>
      <c r="O749" s="163"/>
      <c r="P749" s="34"/>
      <c r="Q749" s="67"/>
      <c r="R749" s="67"/>
      <c r="S749" s="67"/>
      <c r="T749" s="67"/>
      <c r="U749" s="234" t="str">
        <f>IF(F749="","",Tabla1[[#This Row],[Fecha Inicio grupo]]+3*7-7)</f>
        <v/>
      </c>
      <c r="V749" s="235" t="str">
        <f>IF(F749="","",EDATE(Tabla1[[#This Row],[Fecha Inicio grupo]],3))</f>
        <v/>
      </c>
      <c r="W749" s="29"/>
      <c r="X749" s="29"/>
      <c r="Y749" s="72"/>
      <c r="Z749" s="72"/>
      <c r="AA749" s="72"/>
      <c r="AB749" s="72"/>
      <c r="AC749" s="72"/>
      <c r="AD749" s="72"/>
      <c r="AE749" s="72"/>
      <c r="AF749" s="72"/>
      <c r="AG749" s="72"/>
      <c r="AH749" s="72"/>
      <c r="AI749" s="72"/>
      <c r="AJ749" s="72"/>
      <c r="AK749" s="72"/>
      <c r="AL749" s="72"/>
      <c r="AM749" s="72"/>
      <c r="AN749" s="72"/>
      <c r="AO749" s="139"/>
      <c r="AP749" s="236" t="str">
        <f>IF(F749="","",IFERROR(VLOOKUP(SUBSTITUTE(SUBSTITUTE(Tabla1[[#This Row],[Uso Sistemas]],"T","P"),"N","F"),Parámetros!$M$2:$N$17,2,0),"Completar hasta 3ra sem. para evaluar a Probacionista"))</f>
        <v/>
      </c>
      <c r="AQ749" s="39"/>
      <c r="AR749" s="39"/>
      <c r="AS749" s="39"/>
      <c r="AT749" s="28"/>
      <c r="AU749" s="55"/>
      <c r="AV749" s="55"/>
      <c r="AW749" s="55"/>
      <c r="AX749" s="238" t="str">
        <f>IF(V749="","",EOMONTH(EDATE(Tabla1[[#This Row],[Fecha Finalización]],2),0))</f>
        <v/>
      </c>
      <c r="AY749" s="39"/>
      <c r="AZ749" s="239" t="str">
        <f>IF(V749="","",EOMONTH(EDATE(Tabla1[[#This Row],[Fecha Finalización]],3),0))</f>
        <v/>
      </c>
      <c r="BA749" s="39"/>
      <c r="BB749" s="39"/>
      <c r="BC749" s="229"/>
      <c r="BD749" s="227" t="str">
        <f>IF(F749="","",Tabla1[[#This Row],[sem 01]]&amp;Tabla1[[#This Row],[sem 02]]&amp;Tabla1[[#This Row],[sem 03]])</f>
        <v/>
      </c>
      <c r="BE749" s="228" t="str">
        <f>IF(TRIM(F749)="","",$B$1&amp;"-"&amp;SUBSTITUTE(Tabla1[[#This Row],[Mes Inscrito]]," ","")&amp;"-"&amp;SUBSTITUTE(Tabla1[[#This Row],[Dia de clases Inscrito]]," ","")&amp;"-"&amp;SUBSTITUTE(Tabla1[[#This Row],[Horario Inscrito]]," ","")&amp;"-"&amp;Tabla1[[#This Row],[Fecha Inicio grupo]])</f>
        <v/>
      </c>
      <c r="BF749" s="241" t="str">
        <f>IF(F749="","",Tabla1[[#This Row],[Curso]])</f>
        <v/>
      </c>
      <c r="BG749" s="242" t="str">
        <f>+IF(TRIM(F749)="","",$B$1&amp;"-"&amp;TRIM(Tabla1[[#This Row],[Mes Inscrito]])&amp;"-"&amp;TRIM(Tabla1[[#This Row],[Dia de clases Inscrito]])&amp;"-"&amp;TRIM(Tabla1[[#This Row],[Horario Inscrito]])&amp;"-"&amp;TRIM(Tabla1[[#This Row],[Fecha Inicio grupo]])&amp;"-"&amp;TRIM(Tabla1[[#This Row],[Tipo Incrito]]))</f>
        <v/>
      </c>
      <c r="BH749" s="299" t="str">
        <f>IF(F749="","",OR(IFERROR(SEARCH("CG",Tabla1[[#This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9" s="300" t="str">
        <f>IF(F749&lt;&gt;"",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9" s="300" t="str">
        <f>IF(F749&lt;&gt;"",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9" s="300" t="str">
        <f>IF(Tabla1[[#This Row],[Fecha Inicio grupo]]="","",IFERROR(VLOOKUP(Tabla1[[#This Row],[Mes de Alta como miembro]],Parámetros!$AM$2:$AN$16,2,0),"01/01/1900"))</f>
        <v/>
      </c>
    </row>
    <row r="750" spans="1:63" ht="14.45">
      <c r="A750" s="68">
        <v>743</v>
      </c>
      <c r="B750" s="29"/>
      <c r="C750" s="34"/>
      <c r="D750" s="42"/>
      <c r="E750" s="64"/>
      <c r="F750" s="45"/>
      <c r="G750" s="45"/>
      <c r="H750" s="158"/>
      <c r="I750" s="42"/>
      <c r="J750" s="28"/>
      <c r="K750" s="69"/>
      <c r="L750" s="68"/>
      <c r="M750" s="46"/>
      <c r="N750" s="232" t="str">
        <f ca="1">IF(Tabla1[[#This Row],[Fecha de nac]]="","",IF(Tabla1[[#This Row],[Fecha Finalización]] &gt;=TODAY(), DATEDIF(Tabla1[[#This Row],[Fecha de nac]],TODAY(),"y"), ROUNDDOWN((Tabla1[[#This Row],[Fecha Finalización]] -Tabla1[[#This Row],[Fecha de nac]])/365,0)))</f>
        <v/>
      </c>
      <c r="O750" s="163"/>
      <c r="P750" s="34"/>
      <c r="Q750" s="67"/>
      <c r="R750" s="67"/>
      <c r="S750" s="67"/>
      <c r="T750" s="67"/>
      <c r="U750" s="234" t="str">
        <f>IF(F750="","",Tabla1[[#This Row],[Fecha Inicio grupo]]+3*7-7)</f>
        <v/>
      </c>
      <c r="V750" s="235" t="str">
        <f>IF(F750="","",EDATE(Tabla1[[#This Row],[Fecha Inicio grupo]],3))</f>
        <v/>
      </c>
      <c r="W750" s="29"/>
      <c r="X750" s="29"/>
      <c r="Y750" s="72"/>
      <c r="Z750" s="72"/>
      <c r="AA750" s="72"/>
      <c r="AB750" s="72"/>
      <c r="AC750" s="72"/>
      <c r="AD750" s="72"/>
      <c r="AE750" s="72"/>
      <c r="AF750" s="72"/>
      <c r="AG750" s="72"/>
      <c r="AH750" s="72"/>
      <c r="AI750" s="72"/>
      <c r="AJ750" s="72"/>
      <c r="AK750" s="72"/>
      <c r="AL750" s="72"/>
      <c r="AM750" s="72"/>
      <c r="AN750" s="72"/>
      <c r="AO750" s="139"/>
      <c r="AP750" s="236" t="str">
        <f>IF(F750="","",IFERROR(VLOOKUP(SUBSTITUTE(SUBSTITUTE(Tabla1[[#This Row],[Uso Sistemas]],"T","P"),"N","F"),Parámetros!$M$2:$N$17,2,0),"Completar hasta 3ra sem. para evaluar a Probacionista"))</f>
        <v/>
      </c>
      <c r="AQ750" s="39"/>
      <c r="AR750" s="39"/>
      <c r="AS750" s="39"/>
      <c r="AT750" s="28"/>
      <c r="AU750" s="55"/>
      <c r="AV750" s="55"/>
      <c r="AW750" s="55"/>
      <c r="AX750" s="238" t="str">
        <f>IF(V750="","",EOMONTH(EDATE(Tabla1[[#This Row],[Fecha Finalización]],2),0))</f>
        <v/>
      </c>
      <c r="AY750" s="39"/>
      <c r="AZ750" s="239" t="str">
        <f>IF(V750="","",EOMONTH(EDATE(Tabla1[[#This Row],[Fecha Finalización]],3),0))</f>
        <v/>
      </c>
      <c r="BA750" s="39"/>
      <c r="BB750" s="39"/>
      <c r="BC750" s="229"/>
      <c r="BD750" s="227" t="str">
        <f>IF(F750="","",Tabla1[[#This Row],[sem 01]]&amp;Tabla1[[#This Row],[sem 02]]&amp;Tabla1[[#This Row],[sem 03]])</f>
        <v/>
      </c>
      <c r="BE750" s="228" t="str">
        <f>IF(TRIM(F750)="","",$B$1&amp;"-"&amp;SUBSTITUTE(Tabla1[[#This Row],[Mes Inscrito]]," ","")&amp;"-"&amp;SUBSTITUTE(Tabla1[[#This Row],[Dia de clases Inscrito]]," ","")&amp;"-"&amp;SUBSTITUTE(Tabla1[[#This Row],[Horario Inscrito]]," ","")&amp;"-"&amp;Tabla1[[#This Row],[Fecha Inicio grupo]])</f>
        <v/>
      </c>
      <c r="BF750" s="241" t="str">
        <f>IF(F750="","",Tabla1[[#This Row],[Curso]])</f>
        <v/>
      </c>
      <c r="BG750" s="242" t="str">
        <f>+IF(TRIM(F750)="","",$B$1&amp;"-"&amp;TRIM(Tabla1[[#This Row],[Mes Inscrito]])&amp;"-"&amp;TRIM(Tabla1[[#This Row],[Dia de clases Inscrito]])&amp;"-"&amp;TRIM(Tabla1[[#This Row],[Horario Inscrito]])&amp;"-"&amp;TRIM(Tabla1[[#This Row],[Fecha Inicio grupo]])&amp;"-"&amp;TRIM(Tabla1[[#This Row],[Tipo Incrito]]))</f>
        <v/>
      </c>
      <c r="BH750" s="299" t="str">
        <f>IF(F750="","",OR(IFERROR(SEARCH("CG",Tabla1[[#This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0" s="300" t="str">
        <f>IF(F750&lt;&gt;"",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0" s="300" t="str">
        <f>IF(F750&lt;&gt;"",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0" s="300" t="str">
        <f>IF(Tabla1[[#This Row],[Fecha Inicio grupo]]="","",IFERROR(VLOOKUP(Tabla1[[#This Row],[Mes de Alta como miembro]],Parámetros!$AM$2:$AN$16,2,0),"01/01/1900"))</f>
        <v/>
      </c>
    </row>
    <row r="751" spans="1:63" ht="14.45">
      <c r="A751" s="68">
        <v>744</v>
      </c>
      <c r="B751" s="29"/>
      <c r="C751" s="34"/>
      <c r="D751" s="42"/>
      <c r="E751" s="64"/>
      <c r="F751" s="45"/>
      <c r="G751" s="45"/>
      <c r="H751" s="158"/>
      <c r="I751" s="42"/>
      <c r="J751" s="28"/>
      <c r="K751" s="69"/>
      <c r="L751" s="68"/>
      <c r="M751" s="46"/>
      <c r="N751" s="232" t="str">
        <f ca="1">IF(Tabla1[[#This Row],[Fecha de nac]]="","",IF(Tabla1[[#This Row],[Fecha Finalización]] &gt;=TODAY(), DATEDIF(Tabla1[[#This Row],[Fecha de nac]],TODAY(),"y"), ROUNDDOWN((Tabla1[[#This Row],[Fecha Finalización]] -Tabla1[[#This Row],[Fecha de nac]])/365,0)))</f>
        <v/>
      </c>
      <c r="O751" s="163"/>
      <c r="P751" s="34"/>
      <c r="Q751" s="67"/>
      <c r="R751" s="67"/>
      <c r="S751" s="67"/>
      <c r="T751" s="67"/>
      <c r="U751" s="234" t="str">
        <f>IF(F751="","",Tabla1[[#This Row],[Fecha Inicio grupo]]+3*7-7)</f>
        <v/>
      </c>
      <c r="V751" s="235" t="str">
        <f>IF(F751="","",EDATE(Tabla1[[#This Row],[Fecha Inicio grupo]],3))</f>
        <v/>
      </c>
      <c r="W751" s="29"/>
      <c r="X751" s="29"/>
      <c r="Y751" s="72"/>
      <c r="Z751" s="72"/>
      <c r="AA751" s="72"/>
      <c r="AB751" s="72"/>
      <c r="AC751" s="72"/>
      <c r="AD751" s="72"/>
      <c r="AE751" s="72"/>
      <c r="AF751" s="72"/>
      <c r="AG751" s="72"/>
      <c r="AH751" s="72"/>
      <c r="AI751" s="72"/>
      <c r="AJ751" s="72"/>
      <c r="AK751" s="72"/>
      <c r="AL751" s="72"/>
      <c r="AM751" s="72"/>
      <c r="AN751" s="72"/>
      <c r="AO751" s="139"/>
      <c r="AP751" s="236" t="str">
        <f>IF(F751="","",IFERROR(VLOOKUP(SUBSTITUTE(SUBSTITUTE(Tabla1[[#This Row],[Uso Sistemas]],"T","P"),"N","F"),Parámetros!$M$2:$N$17,2,0),"Completar hasta 3ra sem. para evaluar a Probacionista"))</f>
        <v/>
      </c>
      <c r="AQ751" s="39"/>
      <c r="AR751" s="39"/>
      <c r="AS751" s="39"/>
      <c r="AT751" s="28"/>
      <c r="AU751" s="55"/>
      <c r="AV751" s="55"/>
      <c r="AW751" s="55"/>
      <c r="AX751" s="238" t="str">
        <f>IF(V751="","",EOMONTH(EDATE(Tabla1[[#This Row],[Fecha Finalización]],2),0))</f>
        <v/>
      </c>
      <c r="AY751" s="39"/>
      <c r="AZ751" s="239" t="str">
        <f>IF(V751="","",EOMONTH(EDATE(Tabla1[[#This Row],[Fecha Finalización]],3),0))</f>
        <v/>
      </c>
      <c r="BA751" s="39"/>
      <c r="BB751" s="39"/>
      <c r="BC751" s="229"/>
      <c r="BD751" s="227" t="str">
        <f>IF(F751="","",Tabla1[[#This Row],[sem 01]]&amp;Tabla1[[#This Row],[sem 02]]&amp;Tabla1[[#This Row],[sem 03]])</f>
        <v/>
      </c>
      <c r="BE751" s="228" t="str">
        <f>IF(TRIM(F751)="","",$B$1&amp;"-"&amp;SUBSTITUTE(Tabla1[[#This Row],[Mes Inscrito]]," ","")&amp;"-"&amp;SUBSTITUTE(Tabla1[[#This Row],[Dia de clases Inscrito]]," ","")&amp;"-"&amp;SUBSTITUTE(Tabla1[[#This Row],[Horario Inscrito]]," ","")&amp;"-"&amp;Tabla1[[#This Row],[Fecha Inicio grupo]])</f>
        <v/>
      </c>
      <c r="BF751" s="241" t="str">
        <f>IF(F751="","",Tabla1[[#This Row],[Curso]])</f>
        <v/>
      </c>
      <c r="BG751" s="242" t="str">
        <f>+IF(TRIM(F751)="","",$B$1&amp;"-"&amp;TRIM(Tabla1[[#This Row],[Mes Inscrito]])&amp;"-"&amp;TRIM(Tabla1[[#This Row],[Dia de clases Inscrito]])&amp;"-"&amp;TRIM(Tabla1[[#This Row],[Horario Inscrito]])&amp;"-"&amp;TRIM(Tabla1[[#This Row],[Fecha Inicio grupo]])&amp;"-"&amp;TRIM(Tabla1[[#This Row],[Tipo Incrito]]))</f>
        <v/>
      </c>
      <c r="BH751" s="299" t="str">
        <f>IF(F751="","",OR(IFERROR(SEARCH("CG",Tabla1[[#This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1" s="300" t="str">
        <f>IF(F751&lt;&gt;"",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1" s="300" t="str">
        <f>IF(F751&lt;&gt;"",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1" s="300" t="str">
        <f>IF(Tabla1[[#This Row],[Fecha Inicio grupo]]="","",IFERROR(VLOOKUP(Tabla1[[#This Row],[Mes de Alta como miembro]],Parámetros!$AM$2:$AN$16,2,0),"01/01/1900"))</f>
        <v/>
      </c>
    </row>
    <row r="752" spans="1:63" ht="14.45">
      <c r="A752" s="68">
        <v>745</v>
      </c>
      <c r="B752" s="29"/>
      <c r="C752" s="34"/>
      <c r="D752" s="42"/>
      <c r="E752" s="64"/>
      <c r="F752" s="45"/>
      <c r="G752" s="45"/>
      <c r="H752" s="158"/>
      <c r="I752" s="42"/>
      <c r="J752" s="28"/>
      <c r="K752" s="69"/>
      <c r="L752" s="68"/>
      <c r="M752" s="46"/>
      <c r="N752" s="232" t="str">
        <f ca="1">IF(Tabla1[[#This Row],[Fecha de nac]]="","",IF(Tabla1[[#This Row],[Fecha Finalización]] &gt;=TODAY(), DATEDIF(Tabla1[[#This Row],[Fecha de nac]],TODAY(),"y"), ROUNDDOWN((Tabla1[[#This Row],[Fecha Finalización]] -Tabla1[[#This Row],[Fecha de nac]])/365,0)))</f>
        <v/>
      </c>
      <c r="O752" s="163"/>
      <c r="P752" s="34"/>
      <c r="Q752" s="67"/>
      <c r="R752" s="67"/>
      <c r="S752" s="67"/>
      <c r="T752" s="67"/>
      <c r="U752" s="234" t="str">
        <f>IF(F752="","",Tabla1[[#This Row],[Fecha Inicio grupo]]+3*7-7)</f>
        <v/>
      </c>
      <c r="V752" s="235" t="str">
        <f>IF(F752="","",EDATE(Tabla1[[#This Row],[Fecha Inicio grupo]],3))</f>
        <v/>
      </c>
      <c r="W752" s="29"/>
      <c r="X752" s="29"/>
      <c r="Y752" s="72"/>
      <c r="Z752" s="72"/>
      <c r="AA752" s="72"/>
      <c r="AB752" s="72"/>
      <c r="AC752" s="72"/>
      <c r="AD752" s="72"/>
      <c r="AE752" s="72"/>
      <c r="AF752" s="72"/>
      <c r="AG752" s="72"/>
      <c r="AH752" s="72"/>
      <c r="AI752" s="72"/>
      <c r="AJ752" s="72"/>
      <c r="AK752" s="72"/>
      <c r="AL752" s="72"/>
      <c r="AM752" s="72"/>
      <c r="AN752" s="72"/>
      <c r="AO752" s="139"/>
      <c r="AP752" s="236" t="str">
        <f>IF(F752="","",IFERROR(VLOOKUP(SUBSTITUTE(SUBSTITUTE(Tabla1[[#This Row],[Uso Sistemas]],"T","P"),"N","F"),Parámetros!$M$2:$N$17,2,0),"Completar hasta 3ra sem. para evaluar a Probacionista"))</f>
        <v/>
      </c>
      <c r="AQ752" s="39"/>
      <c r="AR752" s="39"/>
      <c r="AS752" s="39"/>
      <c r="AT752" s="28"/>
      <c r="AU752" s="55"/>
      <c r="AV752" s="55"/>
      <c r="AW752" s="55"/>
      <c r="AX752" s="238" t="str">
        <f>IF(V752="","",EOMONTH(EDATE(Tabla1[[#This Row],[Fecha Finalización]],2),0))</f>
        <v/>
      </c>
      <c r="AY752" s="39"/>
      <c r="AZ752" s="239" t="str">
        <f>IF(V752="","",EOMONTH(EDATE(Tabla1[[#This Row],[Fecha Finalización]],3),0))</f>
        <v/>
      </c>
      <c r="BA752" s="39"/>
      <c r="BB752" s="39"/>
      <c r="BC752" s="229"/>
      <c r="BD752" s="227" t="str">
        <f>IF(F752="","",Tabla1[[#This Row],[sem 01]]&amp;Tabla1[[#This Row],[sem 02]]&amp;Tabla1[[#This Row],[sem 03]])</f>
        <v/>
      </c>
      <c r="BE752" s="228" t="str">
        <f>IF(TRIM(F752)="","",$B$1&amp;"-"&amp;SUBSTITUTE(Tabla1[[#This Row],[Mes Inscrito]]," ","")&amp;"-"&amp;SUBSTITUTE(Tabla1[[#This Row],[Dia de clases Inscrito]]," ","")&amp;"-"&amp;SUBSTITUTE(Tabla1[[#This Row],[Horario Inscrito]]," ","")&amp;"-"&amp;Tabla1[[#This Row],[Fecha Inicio grupo]])</f>
        <v/>
      </c>
      <c r="BF752" s="241" t="str">
        <f>IF(F752="","",Tabla1[[#This Row],[Curso]])</f>
        <v/>
      </c>
      <c r="BG752" s="242" t="str">
        <f>+IF(TRIM(F752)="","",$B$1&amp;"-"&amp;TRIM(Tabla1[[#This Row],[Mes Inscrito]])&amp;"-"&amp;TRIM(Tabla1[[#This Row],[Dia de clases Inscrito]])&amp;"-"&amp;TRIM(Tabla1[[#This Row],[Horario Inscrito]])&amp;"-"&amp;TRIM(Tabla1[[#This Row],[Fecha Inicio grupo]])&amp;"-"&amp;TRIM(Tabla1[[#This Row],[Tipo Incrito]]))</f>
        <v/>
      </c>
      <c r="BH752" s="299" t="str">
        <f>IF(F752="","",OR(IFERROR(SEARCH("CG",Tabla1[[#This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2" s="300" t="str">
        <f>IF(F752&lt;&gt;"",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2" s="300" t="str">
        <f>IF(F752&lt;&gt;"",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2" s="300" t="str">
        <f>IF(Tabla1[[#This Row],[Fecha Inicio grupo]]="","",IFERROR(VLOOKUP(Tabla1[[#This Row],[Mes de Alta como miembro]],Parámetros!$AM$2:$AN$16,2,0),"01/01/1900"))</f>
        <v/>
      </c>
    </row>
    <row r="753" spans="1:63" ht="14.45">
      <c r="A753" s="68">
        <v>746</v>
      </c>
      <c r="B753" s="29"/>
      <c r="C753" s="34"/>
      <c r="D753" s="42"/>
      <c r="E753" s="64"/>
      <c r="F753" s="45"/>
      <c r="G753" s="45"/>
      <c r="H753" s="158"/>
      <c r="I753" s="42"/>
      <c r="J753" s="28"/>
      <c r="K753" s="69"/>
      <c r="L753" s="68"/>
      <c r="M753" s="46"/>
      <c r="N753" s="232" t="str">
        <f ca="1">IF(Tabla1[[#This Row],[Fecha de nac]]="","",IF(Tabla1[[#This Row],[Fecha Finalización]] &gt;=TODAY(), DATEDIF(Tabla1[[#This Row],[Fecha de nac]],TODAY(),"y"), ROUNDDOWN((Tabla1[[#This Row],[Fecha Finalización]] -Tabla1[[#This Row],[Fecha de nac]])/365,0)))</f>
        <v/>
      </c>
      <c r="O753" s="163"/>
      <c r="P753" s="34"/>
      <c r="Q753" s="67"/>
      <c r="R753" s="67"/>
      <c r="S753" s="67"/>
      <c r="T753" s="67"/>
      <c r="U753" s="234" t="str">
        <f>IF(F753="","",Tabla1[[#This Row],[Fecha Inicio grupo]]+3*7-7)</f>
        <v/>
      </c>
      <c r="V753" s="235" t="str">
        <f>IF(F753="","",EDATE(Tabla1[[#This Row],[Fecha Inicio grupo]],3))</f>
        <v/>
      </c>
      <c r="W753" s="29"/>
      <c r="X753" s="29"/>
      <c r="Y753" s="72"/>
      <c r="Z753" s="72"/>
      <c r="AA753" s="72"/>
      <c r="AB753" s="72"/>
      <c r="AC753" s="72"/>
      <c r="AD753" s="72"/>
      <c r="AE753" s="72"/>
      <c r="AF753" s="72"/>
      <c r="AG753" s="72"/>
      <c r="AH753" s="72"/>
      <c r="AI753" s="72"/>
      <c r="AJ753" s="72"/>
      <c r="AK753" s="72"/>
      <c r="AL753" s="72"/>
      <c r="AM753" s="72"/>
      <c r="AN753" s="72"/>
      <c r="AO753" s="139"/>
      <c r="AP753" s="236" t="str">
        <f>IF(F753="","",IFERROR(VLOOKUP(SUBSTITUTE(SUBSTITUTE(Tabla1[[#This Row],[Uso Sistemas]],"T","P"),"N","F"),Parámetros!$M$2:$N$17,2,0),"Completar hasta 3ra sem. para evaluar a Probacionista"))</f>
        <v/>
      </c>
      <c r="AQ753" s="39"/>
      <c r="AR753" s="39"/>
      <c r="AS753" s="39"/>
      <c r="AT753" s="28"/>
      <c r="AU753" s="55"/>
      <c r="AV753" s="55"/>
      <c r="AW753" s="55"/>
      <c r="AX753" s="238" t="str">
        <f>IF(V753="","",EOMONTH(EDATE(Tabla1[[#This Row],[Fecha Finalización]],2),0))</f>
        <v/>
      </c>
      <c r="AY753" s="39"/>
      <c r="AZ753" s="239" t="str">
        <f>IF(V753="","",EOMONTH(EDATE(Tabla1[[#This Row],[Fecha Finalización]],3),0))</f>
        <v/>
      </c>
      <c r="BA753" s="39"/>
      <c r="BB753" s="39"/>
      <c r="BC753" s="229"/>
      <c r="BD753" s="227" t="str">
        <f>IF(F753="","",Tabla1[[#This Row],[sem 01]]&amp;Tabla1[[#This Row],[sem 02]]&amp;Tabla1[[#This Row],[sem 03]])</f>
        <v/>
      </c>
      <c r="BE753" s="228" t="str">
        <f>IF(TRIM(F753)="","",$B$1&amp;"-"&amp;SUBSTITUTE(Tabla1[[#This Row],[Mes Inscrito]]," ","")&amp;"-"&amp;SUBSTITUTE(Tabla1[[#This Row],[Dia de clases Inscrito]]," ","")&amp;"-"&amp;SUBSTITUTE(Tabla1[[#This Row],[Horario Inscrito]]," ","")&amp;"-"&amp;Tabla1[[#This Row],[Fecha Inicio grupo]])</f>
        <v/>
      </c>
      <c r="BF753" s="241" t="str">
        <f>IF(F753="","",Tabla1[[#This Row],[Curso]])</f>
        <v/>
      </c>
      <c r="BG753" s="242" t="str">
        <f>+IF(TRIM(F753)="","",$B$1&amp;"-"&amp;TRIM(Tabla1[[#This Row],[Mes Inscrito]])&amp;"-"&amp;TRIM(Tabla1[[#This Row],[Dia de clases Inscrito]])&amp;"-"&amp;TRIM(Tabla1[[#This Row],[Horario Inscrito]])&amp;"-"&amp;TRIM(Tabla1[[#This Row],[Fecha Inicio grupo]])&amp;"-"&amp;TRIM(Tabla1[[#This Row],[Tipo Incrito]]))</f>
        <v/>
      </c>
      <c r="BH753" s="299" t="str">
        <f>IF(F753="","",OR(IFERROR(SEARCH("CG",Tabla1[[#This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3" s="300" t="str">
        <f>IF(F753&lt;&gt;"",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3" s="300" t="str">
        <f>IF(F753&lt;&gt;"",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3" s="300" t="str">
        <f>IF(Tabla1[[#This Row],[Fecha Inicio grupo]]="","",IFERROR(VLOOKUP(Tabla1[[#This Row],[Mes de Alta como miembro]],Parámetros!$AM$2:$AN$16,2,0),"01/01/1900"))</f>
        <v/>
      </c>
    </row>
    <row r="754" spans="1:63" ht="14.45">
      <c r="A754" s="68">
        <v>747</v>
      </c>
      <c r="B754" s="29"/>
      <c r="C754" s="34"/>
      <c r="D754" s="42"/>
      <c r="E754" s="64"/>
      <c r="F754" s="45"/>
      <c r="G754" s="45"/>
      <c r="H754" s="158"/>
      <c r="I754" s="42"/>
      <c r="J754" s="28"/>
      <c r="K754" s="69"/>
      <c r="L754" s="68"/>
      <c r="M754" s="46"/>
      <c r="N754" s="232" t="str">
        <f ca="1">IF(Tabla1[[#This Row],[Fecha de nac]]="","",IF(Tabla1[[#This Row],[Fecha Finalización]] &gt;=TODAY(), DATEDIF(Tabla1[[#This Row],[Fecha de nac]],TODAY(),"y"), ROUNDDOWN((Tabla1[[#This Row],[Fecha Finalización]] -Tabla1[[#This Row],[Fecha de nac]])/365,0)))</f>
        <v/>
      </c>
      <c r="O754" s="163"/>
      <c r="P754" s="34"/>
      <c r="Q754" s="67"/>
      <c r="R754" s="67"/>
      <c r="S754" s="67"/>
      <c r="T754" s="67"/>
      <c r="U754" s="234" t="str">
        <f>IF(F754="","",Tabla1[[#This Row],[Fecha Inicio grupo]]+3*7-7)</f>
        <v/>
      </c>
      <c r="V754" s="235" t="str">
        <f>IF(F754="","",EDATE(Tabla1[[#This Row],[Fecha Inicio grupo]],3))</f>
        <v/>
      </c>
      <c r="W754" s="29"/>
      <c r="X754" s="29"/>
      <c r="Y754" s="72"/>
      <c r="Z754" s="72"/>
      <c r="AA754" s="72"/>
      <c r="AB754" s="72"/>
      <c r="AC754" s="72"/>
      <c r="AD754" s="72"/>
      <c r="AE754" s="72"/>
      <c r="AF754" s="72"/>
      <c r="AG754" s="72"/>
      <c r="AH754" s="72"/>
      <c r="AI754" s="72"/>
      <c r="AJ754" s="72"/>
      <c r="AK754" s="72"/>
      <c r="AL754" s="72"/>
      <c r="AM754" s="72"/>
      <c r="AN754" s="72"/>
      <c r="AO754" s="139"/>
      <c r="AP754" s="236" t="str">
        <f>IF(F754="","",IFERROR(VLOOKUP(SUBSTITUTE(SUBSTITUTE(Tabla1[[#This Row],[Uso Sistemas]],"T","P"),"N","F"),Parámetros!$M$2:$N$17,2,0),"Completar hasta 3ra sem. para evaluar a Probacionista"))</f>
        <v/>
      </c>
      <c r="AQ754" s="39"/>
      <c r="AR754" s="39"/>
      <c r="AS754" s="39"/>
      <c r="AT754" s="28"/>
      <c r="AU754" s="55"/>
      <c r="AV754" s="55"/>
      <c r="AW754" s="55"/>
      <c r="AX754" s="238" t="str">
        <f>IF(V754="","",EOMONTH(EDATE(Tabla1[[#This Row],[Fecha Finalización]],2),0))</f>
        <v/>
      </c>
      <c r="AY754" s="39"/>
      <c r="AZ754" s="239" t="str">
        <f>IF(V754="","",EOMONTH(EDATE(Tabla1[[#This Row],[Fecha Finalización]],3),0))</f>
        <v/>
      </c>
      <c r="BA754" s="39"/>
      <c r="BB754" s="39"/>
      <c r="BC754" s="229"/>
      <c r="BD754" s="227" t="str">
        <f>IF(F754="","",Tabla1[[#This Row],[sem 01]]&amp;Tabla1[[#This Row],[sem 02]]&amp;Tabla1[[#This Row],[sem 03]])</f>
        <v/>
      </c>
      <c r="BE754" s="228" t="str">
        <f>IF(TRIM(F754)="","",$B$1&amp;"-"&amp;SUBSTITUTE(Tabla1[[#This Row],[Mes Inscrito]]," ","")&amp;"-"&amp;SUBSTITUTE(Tabla1[[#This Row],[Dia de clases Inscrito]]," ","")&amp;"-"&amp;SUBSTITUTE(Tabla1[[#This Row],[Horario Inscrito]]," ","")&amp;"-"&amp;Tabla1[[#This Row],[Fecha Inicio grupo]])</f>
        <v/>
      </c>
      <c r="BF754" s="241" t="str">
        <f>IF(F754="","",Tabla1[[#This Row],[Curso]])</f>
        <v/>
      </c>
      <c r="BG754" s="242" t="str">
        <f>+IF(TRIM(F754)="","",$B$1&amp;"-"&amp;TRIM(Tabla1[[#This Row],[Mes Inscrito]])&amp;"-"&amp;TRIM(Tabla1[[#This Row],[Dia de clases Inscrito]])&amp;"-"&amp;TRIM(Tabla1[[#This Row],[Horario Inscrito]])&amp;"-"&amp;TRIM(Tabla1[[#This Row],[Fecha Inicio grupo]])&amp;"-"&amp;TRIM(Tabla1[[#This Row],[Tipo Incrito]]))</f>
        <v/>
      </c>
      <c r="BH754" s="299" t="str">
        <f>IF(F754="","",OR(IFERROR(SEARCH("CG",Tabla1[[#This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4" s="300" t="str">
        <f>IF(F754&lt;&gt;"",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4" s="300" t="str">
        <f>IF(F754&lt;&gt;"",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4" s="300" t="str">
        <f>IF(Tabla1[[#This Row],[Fecha Inicio grupo]]="","",IFERROR(VLOOKUP(Tabla1[[#This Row],[Mes de Alta como miembro]],Parámetros!$AM$2:$AN$16,2,0),"01/01/1900"))</f>
        <v/>
      </c>
    </row>
    <row r="755" spans="1:63" ht="14.45">
      <c r="A755" s="68">
        <v>748</v>
      </c>
      <c r="B755" s="29"/>
      <c r="C755" s="34"/>
      <c r="D755" s="42"/>
      <c r="E755" s="64"/>
      <c r="F755" s="45"/>
      <c r="G755" s="45"/>
      <c r="H755" s="158"/>
      <c r="I755" s="42"/>
      <c r="J755" s="28"/>
      <c r="K755" s="69"/>
      <c r="L755" s="68"/>
      <c r="M755" s="46"/>
      <c r="N755" s="232" t="str">
        <f ca="1">IF(Tabla1[[#This Row],[Fecha de nac]]="","",IF(Tabla1[[#This Row],[Fecha Finalización]] &gt;=TODAY(), DATEDIF(Tabla1[[#This Row],[Fecha de nac]],TODAY(),"y"), ROUNDDOWN((Tabla1[[#This Row],[Fecha Finalización]] -Tabla1[[#This Row],[Fecha de nac]])/365,0)))</f>
        <v/>
      </c>
      <c r="O755" s="163"/>
      <c r="P755" s="34"/>
      <c r="Q755" s="67"/>
      <c r="R755" s="67"/>
      <c r="S755" s="67"/>
      <c r="T755" s="67"/>
      <c r="U755" s="234" t="str">
        <f>IF(F755="","",Tabla1[[#This Row],[Fecha Inicio grupo]]+3*7-7)</f>
        <v/>
      </c>
      <c r="V755" s="235" t="str">
        <f>IF(F755="","",EDATE(Tabla1[[#This Row],[Fecha Inicio grupo]],3))</f>
        <v/>
      </c>
      <c r="W755" s="29"/>
      <c r="X755" s="29"/>
      <c r="Y755" s="72"/>
      <c r="Z755" s="72"/>
      <c r="AA755" s="72"/>
      <c r="AB755" s="72"/>
      <c r="AC755" s="72"/>
      <c r="AD755" s="72"/>
      <c r="AE755" s="72"/>
      <c r="AF755" s="72"/>
      <c r="AG755" s="72"/>
      <c r="AH755" s="72"/>
      <c r="AI755" s="72"/>
      <c r="AJ755" s="72"/>
      <c r="AK755" s="72"/>
      <c r="AL755" s="72"/>
      <c r="AM755" s="72"/>
      <c r="AN755" s="72"/>
      <c r="AO755" s="139"/>
      <c r="AP755" s="236" t="str">
        <f>IF(F755="","",IFERROR(VLOOKUP(SUBSTITUTE(SUBSTITUTE(Tabla1[[#This Row],[Uso Sistemas]],"T","P"),"N","F"),Parámetros!$M$2:$N$17,2,0),"Completar hasta 3ra sem. para evaluar a Probacionista"))</f>
        <v/>
      </c>
      <c r="AQ755" s="39"/>
      <c r="AR755" s="39"/>
      <c r="AS755" s="39"/>
      <c r="AT755" s="28"/>
      <c r="AU755" s="55"/>
      <c r="AV755" s="55"/>
      <c r="AW755" s="55"/>
      <c r="AX755" s="238" t="str">
        <f>IF(V755="","",EOMONTH(EDATE(Tabla1[[#This Row],[Fecha Finalización]],2),0))</f>
        <v/>
      </c>
      <c r="AY755" s="39"/>
      <c r="AZ755" s="239" t="str">
        <f>IF(V755="","",EOMONTH(EDATE(Tabla1[[#This Row],[Fecha Finalización]],3),0))</f>
        <v/>
      </c>
      <c r="BA755" s="39"/>
      <c r="BB755" s="39"/>
      <c r="BC755" s="229"/>
      <c r="BD755" s="227" t="str">
        <f>IF(F755="","",Tabla1[[#This Row],[sem 01]]&amp;Tabla1[[#This Row],[sem 02]]&amp;Tabla1[[#This Row],[sem 03]])</f>
        <v/>
      </c>
      <c r="BE755" s="228" t="str">
        <f>IF(TRIM(F755)="","",$B$1&amp;"-"&amp;SUBSTITUTE(Tabla1[[#This Row],[Mes Inscrito]]," ","")&amp;"-"&amp;SUBSTITUTE(Tabla1[[#This Row],[Dia de clases Inscrito]]," ","")&amp;"-"&amp;SUBSTITUTE(Tabla1[[#This Row],[Horario Inscrito]]," ","")&amp;"-"&amp;Tabla1[[#This Row],[Fecha Inicio grupo]])</f>
        <v/>
      </c>
      <c r="BF755" s="241" t="str">
        <f>IF(F755="","",Tabla1[[#This Row],[Curso]])</f>
        <v/>
      </c>
      <c r="BG755" s="242" t="str">
        <f>+IF(TRIM(F755)="","",$B$1&amp;"-"&amp;TRIM(Tabla1[[#This Row],[Mes Inscrito]])&amp;"-"&amp;TRIM(Tabla1[[#This Row],[Dia de clases Inscrito]])&amp;"-"&amp;TRIM(Tabla1[[#This Row],[Horario Inscrito]])&amp;"-"&amp;TRIM(Tabla1[[#This Row],[Fecha Inicio grupo]])&amp;"-"&amp;TRIM(Tabla1[[#This Row],[Tipo Incrito]]))</f>
        <v/>
      </c>
      <c r="BH755" s="299" t="str">
        <f>IF(F755="","",OR(IFERROR(SEARCH("CG",Tabla1[[#This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5" s="300" t="str">
        <f>IF(F755&lt;&gt;"",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5" s="300" t="str">
        <f>IF(F755&lt;&gt;"",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5" s="300" t="str">
        <f>IF(Tabla1[[#This Row],[Fecha Inicio grupo]]="","",IFERROR(VLOOKUP(Tabla1[[#This Row],[Mes de Alta como miembro]],Parámetros!$AM$2:$AN$16,2,0),"01/01/1900"))</f>
        <v/>
      </c>
    </row>
    <row r="756" spans="1:63" ht="14.45">
      <c r="A756" s="68">
        <v>749</v>
      </c>
      <c r="B756" s="29"/>
      <c r="C756" s="34"/>
      <c r="D756" s="42"/>
      <c r="E756" s="64"/>
      <c r="F756" s="45"/>
      <c r="G756" s="45"/>
      <c r="H756" s="158"/>
      <c r="I756" s="42"/>
      <c r="J756" s="28"/>
      <c r="K756" s="69"/>
      <c r="L756" s="68"/>
      <c r="M756" s="46"/>
      <c r="N756" s="232" t="str">
        <f ca="1">IF(Tabla1[[#This Row],[Fecha de nac]]="","",IF(Tabla1[[#This Row],[Fecha Finalización]] &gt;=TODAY(), DATEDIF(Tabla1[[#This Row],[Fecha de nac]],TODAY(),"y"), ROUNDDOWN((Tabla1[[#This Row],[Fecha Finalización]] -Tabla1[[#This Row],[Fecha de nac]])/365,0)))</f>
        <v/>
      </c>
      <c r="O756" s="163"/>
      <c r="P756" s="34"/>
      <c r="Q756" s="67"/>
      <c r="R756" s="67"/>
      <c r="S756" s="67"/>
      <c r="T756" s="67"/>
      <c r="U756" s="234" t="str">
        <f>IF(F756="","",Tabla1[[#This Row],[Fecha Inicio grupo]]+3*7-7)</f>
        <v/>
      </c>
      <c r="V756" s="235" t="str">
        <f>IF(F756="","",EDATE(Tabla1[[#This Row],[Fecha Inicio grupo]],3))</f>
        <v/>
      </c>
      <c r="W756" s="29"/>
      <c r="X756" s="29"/>
      <c r="Y756" s="72"/>
      <c r="Z756" s="72"/>
      <c r="AA756" s="72"/>
      <c r="AB756" s="72"/>
      <c r="AC756" s="72"/>
      <c r="AD756" s="72"/>
      <c r="AE756" s="72"/>
      <c r="AF756" s="72"/>
      <c r="AG756" s="72"/>
      <c r="AH756" s="72"/>
      <c r="AI756" s="72"/>
      <c r="AJ756" s="72"/>
      <c r="AK756" s="72"/>
      <c r="AL756" s="72"/>
      <c r="AM756" s="72"/>
      <c r="AN756" s="72"/>
      <c r="AO756" s="139"/>
      <c r="AP756" s="236" t="str">
        <f>IF(F756="","",IFERROR(VLOOKUP(SUBSTITUTE(SUBSTITUTE(Tabla1[[#This Row],[Uso Sistemas]],"T","P"),"N","F"),Parámetros!$M$2:$N$17,2,0),"Completar hasta 3ra sem. para evaluar a Probacionista"))</f>
        <v/>
      </c>
      <c r="AQ756" s="39"/>
      <c r="AR756" s="39"/>
      <c r="AS756" s="39"/>
      <c r="AT756" s="28"/>
      <c r="AU756" s="55"/>
      <c r="AV756" s="55"/>
      <c r="AW756" s="55"/>
      <c r="AX756" s="238" t="str">
        <f>IF(V756="","",EOMONTH(EDATE(Tabla1[[#This Row],[Fecha Finalización]],2),0))</f>
        <v/>
      </c>
      <c r="AY756" s="39"/>
      <c r="AZ756" s="239" t="str">
        <f>IF(V756="","",EOMONTH(EDATE(Tabla1[[#This Row],[Fecha Finalización]],3),0))</f>
        <v/>
      </c>
      <c r="BA756" s="39"/>
      <c r="BB756" s="39"/>
      <c r="BC756" s="229"/>
      <c r="BD756" s="227" t="str">
        <f>IF(F756="","",Tabla1[[#This Row],[sem 01]]&amp;Tabla1[[#This Row],[sem 02]]&amp;Tabla1[[#This Row],[sem 03]])</f>
        <v/>
      </c>
      <c r="BE756" s="228" t="str">
        <f>IF(TRIM(F756)="","",$B$1&amp;"-"&amp;SUBSTITUTE(Tabla1[[#This Row],[Mes Inscrito]]," ","")&amp;"-"&amp;SUBSTITUTE(Tabla1[[#This Row],[Dia de clases Inscrito]]," ","")&amp;"-"&amp;SUBSTITUTE(Tabla1[[#This Row],[Horario Inscrito]]," ","")&amp;"-"&amp;Tabla1[[#This Row],[Fecha Inicio grupo]])</f>
        <v/>
      </c>
      <c r="BF756" s="241" t="str">
        <f>IF(F756="","",Tabla1[[#This Row],[Curso]])</f>
        <v/>
      </c>
      <c r="BG756" s="242" t="str">
        <f>+IF(TRIM(F756)="","",$B$1&amp;"-"&amp;TRIM(Tabla1[[#This Row],[Mes Inscrito]])&amp;"-"&amp;TRIM(Tabla1[[#This Row],[Dia de clases Inscrito]])&amp;"-"&amp;TRIM(Tabla1[[#This Row],[Horario Inscrito]])&amp;"-"&amp;TRIM(Tabla1[[#This Row],[Fecha Inicio grupo]])&amp;"-"&amp;TRIM(Tabla1[[#This Row],[Tipo Incrito]]))</f>
        <v/>
      </c>
      <c r="BH756" s="299" t="str">
        <f>IF(F756="","",OR(IFERROR(SEARCH("CG",Tabla1[[#This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6" s="300" t="str">
        <f>IF(F756&lt;&gt;"",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6" s="300" t="str">
        <f>IF(F756&lt;&gt;"",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6" s="300" t="str">
        <f>IF(Tabla1[[#This Row],[Fecha Inicio grupo]]="","",IFERROR(VLOOKUP(Tabla1[[#This Row],[Mes de Alta como miembro]],Parámetros!$AM$2:$AN$16,2,0),"01/01/1900"))</f>
        <v/>
      </c>
    </row>
    <row r="757" spans="1:63" ht="14.45">
      <c r="A757" s="68">
        <v>750</v>
      </c>
      <c r="B757" s="29"/>
      <c r="C757" s="34"/>
      <c r="D757" s="42"/>
      <c r="E757" s="64"/>
      <c r="F757" s="45"/>
      <c r="G757" s="45"/>
      <c r="H757" s="158"/>
      <c r="I757" s="42"/>
      <c r="J757" s="28"/>
      <c r="K757" s="69"/>
      <c r="L757" s="68"/>
      <c r="M757" s="46"/>
      <c r="N757" s="232" t="str">
        <f ca="1">IF(Tabla1[[#This Row],[Fecha de nac]]="","",IF(Tabla1[[#This Row],[Fecha Finalización]] &gt;=TODAY(), DATEDIF(Tabla1[[#This Row],[Fecha de nac]],TODAY(),"y"), ROUNDDOWN((Tabla1[[#This Row],[Fecha Finalización]] -Tabla1[[#This Row],[Fecha de nac]])/365,0)))</f>
        <v/>
      </c>
      <c r="O757" s="163"/>
      <c r="P757" s="34"/>
      <c r="Q757" s="67"/>
      <c r="R757" s="67"/>
      <c r="S757" s="67"/>
      <c r="T757" s="67"/>
      <c r="U757" s="234" t="str">
        <f>IF(F757="","",Tabla1[[#This Row],[Fecha Inicio grupo]]+3*7-7)</f>
        <v/>
      </c>
      <c r="V757" s="235" t="str">
        <f>IF(F757="","",EDATE(Tabla1[[#This Row],[Fecha Inicio grupo]],3))</f>
        <v/>
      </c>
      <c r="W757" s="29"/>
      <c r="X757" s="29"/>
      <c r="Y757" s="72"/>
      <c r="Z757" s="72"/>
      <c r="AA757" s="72"/>
      <c r="AB757" s="72"/>
      <c r="AC757" s="72"/>
      <c r="AD757" s="72"/>
      <c r="AE757" s="72"/>
      <c r="AF757" s="72"/>
      <c r="AG757" s="72"/>
      <c r="AH757" s="72"/>
      <c r="AI757" s="72"/>
      <c r="AJ757" s="72"/>
      <c r="AK757" s="72"/>
      <c r="AL757" s="72"/>
      <c r="AM757" s="72"/>
      <c r="AN757" s="72"/>
      <c r="AO757" s="139"/>
      <c r="AP757" s="236" t="str">
        <f>IF(F757="","",IFERROR(VLOOKUP(SUBSTITUTE(SUBSTITUTE(Tabla1[[#This Row],[Uso Sistemas]],"T","P"),"N","F"),Parámetros!$M$2:$N$17,2,0),"Completar hasta 3ra sem. para evaluar a Probacionista"))</f>
        <v/>
      </c>
      <c r="AQ757" s="39"/>
      <c r="AR757" s="39"/>
      <c r="AS757" s="39"/>
      <c r="AT757" s="28"/>
      <c r="AU757" s="55"/>
      <c r="AV757" s="55"/>
      <c r="AW757" s="55"/>
      <c r="AX757" s="238" t="str">
        <f>IF(V757="","",EOMONTH(EDATE(Tabla1[[#This Row],[Fecha Finalización]],2),0))</f>
        <v/>
      </c>
      <c r="AY757" s="39"/>
      <c r="AZ757" s="239" t="str">
        <f>IF(V757="","",EOMONTH(EDATE(Tabla1[[#This Row],[Fecha Finalización]],3),0))</f>
        <v/>
      </c>
      <c r="BA757" s="39"/>
      <c r="BB757" s="39"/>
      <c r="BC757" s="229"/>
      <c r="BD757" s="227" t="str">
        <f>IF(F757="","",Tabla1[[#This Row],[sem 01]]&amp;Tabla1[[#This Row],[sem 02]]&amp;Tabla1[[#This Row],[sem 03]])</f>
        <v/>
      </c>
      <c r="BE757" s="228" t="str">
        <f>IF(TRIM(F757)="","",$B$1&amp;"-"&amp;SUBSTITUTE(Tabla1[[#This Row],[Mes Inscrito]]," ","")&amp;"-"&amp;SUBSTITUTE(Tabla1[[#This Row],[Dia de clases Inscrito]]," ","")&amp;"-"&amp;SUBSTITUTE(Tabla1[[#This Row],[Horario Inscrito]]," ","")&amp;"-"&amp;Tabla1[[#This Row],[Fecha Inicio grupo]])</f>
        <v/>
      </c>
      <c r="BF757" s="241" t="str">
        <f>IF(F757="","",Tabla1[[#This Row],[Curso]])</f>
        <v/>
      </c>
      <c r="BG757" s="242" t="str">
        <f>+IF(TRIM(F757)="","",$B$1&amp;"-"&amp;TRIM(Tabla1[[#This Row],[Mes Inscrito]])&amp;"-"&amp;TRIM(Tabla1[[#This Row],[Dia de clases Inscrito]])&amp;"-"&amp;TRIM(Tabla1[[#This Row],[Horario Inscrito]])&amp;"-"&amp;TRIM(Tabla1[[#This Row],[Fecha Inicio grupo]])&amp;"-"&amp;TRIM(Tabla1[[#This Row],[Tipo Incrito]]))</f>
        <v/>
      </c>
      <c r="BH757" s="299" t="str">
        <f>IF(F757="","",OR(IFERROR(SEARCH("CG",Tabla1[[#This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7" s="300" t="str">
        <f>IF(F757&lt;&gt;"",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7" s="300" t="str">
        <f>IF(F757&lt;&gt;"",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7" s="300" t="str">
        <f>IF(Tabla1[[#This Row],[Fecha Inicio grupo]]="","",IFERROR(VLOOKUP(Tabla1[[#This Row],[Mes de Alta como miembro]],Parámetros!$AM$2:$AN$16,2,0),"01/01/1900"))</f>
        <v/>
      </c>
    </row>
    <row r="758" spans="1:63" ht="14.45">
      <c r="A758" s="68">
        <v>751</v>
      </c>
      <c r="B758" s="29"/>
      <c r="C758" s="34"/>
      <c r="D758" s="42"/>
      <c r="E758" s="64"/>
      <c r="F758" s="45"/>
      <c r="G758" s="45"/>
      <c r="H758" s="158"/>
      <c r="I758" s="42"/>
      <c r="J758" s="28"/>
      <c r="K758" s="69"/>
      <c r="L758" s="68"/>
      <c r="M758" s="46"/>
      <c r="N758" s="232" t="str">
        <f ca="1">IF(Tabla1[[#This Row],[Fecha de nac]]="","",IF(Tabla1[[#This Row],[Fecha Finalización]] &gt;=TODAY(), DATEDIF(Tabla1[[#This Row],[Fecha de nac]],TODAY(),"y"), ROUNDDOWN((Tabla1[[#This Row],[Fecha Finalización]] -Tabla1[[#This Row],[Fecha de nac]])/365,0)))</f>
        <v/>
      </c>
      <c r="O758" s="163"/>
      <c r="P758" s="34"/>
      <c r="Q758" s="67"/>
      <c r="R758" s="67"/>
      <c r="S758" s="67"/>
      <c r="T758" s="67"/>
      <c r="U758" s="234" t="str">
        <f>IF(F758="","",Tabla1[[#This Row],[Fecha Inicio grupo]]+3*7-7)</f>
        <v/>
      </c>
      <c r="V758" s="235" t="str">
        <f>IF(F758="","",EDATE(Tabla1[[#This Row],[Fecha Inicio grupo]],3))</f>
        <v/>
      </c>
      <c r="W758" s="29"/>
      <c r="X758" s="29"/>
      <c r="Y758" s="72"/>
      <c r="Z758" s="72"/>
      <c r="AA758" s="72"/>
      <c r="AB758" s="72"/>
      <c r="AC758" s="72"/>
      <c r="AD758" s="72"/>
      <c r="AE758" s="72"/>
      <c r="AF758" s="72"/>
      <c r="AG758" s="72"/>
      <c r="AH758" s="72"/>
      <c r="AI758" s="72"/>
      <c r="AJ758" s="72"/>
      <c r="AK758" s="72"/>
      <c r="AL758" s="72"/>
      <c r="AM758" s="72"/>
      <c r="AN758" s="72"/>
      <c r="AO758" s="139"/>
      <c r="AP758" s="236" t="str">
        <f>IF(F758="","",IFERROR(VLOOKUP(SUBSTITUTE(SUBSTITUTE(Tabla1[[#This Row],[Uso Sistemas]],"T","P"),"N","F"),Parámetros!$M$2:$N$17,2,0),"Completar hasta 3ra sem. para evaluar a Probacionista"))</f>
        <v/>
      </c>
      <c r="AQ758" s="39"/>
      <c r="AR758" s="39"/>
      <c r="AS758" s="39"/>
      <c r="AT758" s="28"/>
      <c r="AU758" s="55"/>
      <c r="AV758" s="55"/>
      <c r="AW758" s="55"/>
      <c r="AX758" s="238" t="str">
        <f>IF(V758="","",EOMONTH(EDATE(Tabla1[[#This Row],[Fecha Finalización]],2),0))</f>
        <v/>
      </c>
      <c r="AY758" s="39"/>
      <c r="AZ758" s="239" t="str">
        <f>IF(V758="","",EOMONTH(EDATE(Tabla1[[#This Row],[Fecha Finalización]],3),0))</f>
        <v/>
      </c>
      <c r="BA758" s="39"/>
      <c r="BB758" s="39"/>
      <c r="BC758" s="229"/>
      <c r="BD758" s="227" t="str">
        <f>IF(F758="","",Tabla1[[#This Row],[sem 01]]&amp;Tabla1[[#This Row],[sem 02]]&amp;Tabla1[[#This Row],[sem 03]])</f>
        <v/>
      </c>
      <c r="BE758" s="228" t="str">
        <f>IF(TRIM(F758)="","",$B$1&amp;"-"&amp;SUBSTITUTE(Tabla1[[#This Row],[Mes Inscrito]]," ","")&amp;"-"&amp;SUBSTITUTE(Tabla1[[#This Row],[Dia de clases Inscrito]]," ","")&amp;"-"&amp;SUBSTITUTE(Tabla1[[#This Row],[Horario Inscrito]]," ","")&amp;"-"&amp;Tabla1[[#This Row],[Fecha Inicio grupo]])</f>
        <v/>
      </c>
      <c r="BF758" s="241" t="str">
        <f>IF(F758="","",Tabla1[[#This Row],[Curso]])</f>
        <v/>
      </c>
      <c r="BG758" s="242" t="str">
        <f>+IF(TRIM(F758)="","",$B$1&amp;"-"&amp;TRIM(Tabla1[[#This Row],[Mes Inscrito]])&amp;"-"&amp;TRIM(Tabla1[[#This Row],[Dia de clases Inscrito]])&amp;"-"&amp;TRIM(Tabla1[[#This Row],[Horario Inscrito]])&amp;"-"&amp;TRIM(Tabla1[[#This Row],[Fecha Inicio grupo]])&amp;"-"&amp;TRIM(Tabla1[[#This Row],[Tipo Incrito]]))</f>
        <v/>
      </c>
      <c r="BH758" s="299" t="str">
        <f>IF(F758="","",OR(IFERROR(SEARCH("CG",Tabla1[[#This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8" s="300" t="str">
        <f>IF(F758&lt;&gt;"",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8" s="300" t="str">
        <f>IF(F758&lt;&gt;"",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8" s="300" t="str">
        <f>IF(Tabla1[[#This Row],[Fecha Inicio grupo]]="","",IFERROR(VLOOKUP(Tabla1[[#This Row],[Mes de Alta como miembro]],Parámetros!$AM$2:$AN$16,2,0),"01/01/1900"))</f>
        <v/>
      </c>
    </row>
    <row r="759" spans="1:63" ht="14.45">
      <c r="A759" s="68">
        <v>752</v>
      </c>
      <c r="B759" s="29"/>
      <c r="C759" s="34"/>
      <c r="D759" s="42"/>
      <c r="E759" s="64"/>
      <c r="F759" s="45"/>
      <c r="G759" s="45"/>
      <c r="H759" s="158"/>
      <c r="I759" s="42"/>
      <c r="J759" s="28"/>
      <c r="K759" s="69"/>
      <c r="L759" s="68"/>
      <c r="M759" s="46"/>
      <c r="N759" s="232" t="str">
        <f ca="1">IF(Tabla1[[#This Row],[Fecha de nac]]="","",IF(Tabla1[[#This Row],[Fecha Finalización]] &gt;=TODAY(), DATEDIF(Tabla1[[#This Row],[Fecha de nac]],TODAY(),"y"), ROUNDDOWN((Tabla1[[#This Row],[Fecha Finalización]] -Tabla1[[#This Row],[Fecha de nac]])/365,0)))</f>
        <v/>
      </c>
      <c r="O759" s="163"/>
      <c r="P759" s="34"/>
      <c r="Q759" s="67"/>
      <c r="R759" s="67"/>
      <c r="S759" s="67"/>
      <c r="T759" s="67"/>
      <c r="U759" s="234" t="str">
        <f>IF(F759="","",Tabla1[[#This Row],[Fecha Inicio grupo]]+3*7-7)</f>
        <v/>
      </c>
      <c r="V759" s="235" t="str">
        <f>IF(F759="","",EDATE(Tabla1[[#This Row],[Fecha Inicio grupo]],3))</f>
        <v/>
      </c>
      <c r="W759" s="29"/>
      <c r="X759" s="29"/>
      <c r="Y759" s="72"/>
      <c r="Z759" s="72"/>
      <c r="AA759" s="72"/>
      <c r="AB759" s="72"/>
      <c r="AC759" s="72"/>
      <c r="AD759" s="72"/>
      <c r="AE759" s="72"/>
      <c r="AF759" s="72"/>
      <c r="AG759" s="72"/>
      <c r="AH759" s="72"/>
      <c r="AI759" s="72"/>
      <c r="AJ759" s="72"/>
      <c r="AK759" s="72"/>
      <c r="AL759" s="72"/>
      <c r="AM759" s="72"/>
      <c r="AN759" s="72"/>
      <c r="AO759" s="139"/>
      <c r="AP759" s="236" t="str">
        <f>IF(F759="","",IFERROR(VLOOKUP(SUBSTITUTE(SUBSTITUTE(Tabla1[[#This Row],[Uso Sistemas]],"T","P"),"N","F"),Parámetros!$M$2:$N$17,2,0),"Completar hasta 3ra sem. para evaluar a Probacionista"))</f>
        <v/>
      </c>
      <c r="AQ759" s="39"/>
      <c r="AR759" s="39"/>
      <c r="AS759" s="39"/>
      <c r="AT759" s="28"/>
      <c r="AU759" s="55"/>
      <c r="AV759" s="55"/>
      <c r="AW759" s="55"/>
      <c r="AX759" s="238" t="str">
        <f>IF(V759="","",EOMONTH(EDATE(Tabla1[[#This Row],[Fecha Finalización]],2),0))</f>
        <v/>
      </c>
      <c r="AY759" s="39"/>
      <c r="AZ759" s="239" t="str">
        <f>IF(V759="","",EOMONTH(EDATE(Tabla1[[#This Row],[Fecha Finalización]],3),0))</f>
        <v/>
      </c>
      <c r="BA759" s="39"/>
      <c r="BB759" s="39"/>
      <c r="BC759" s="229"/>
      <c r="BD759" s="227" t="str">
        <f>IF(F759="","",Tabla1[[#This Row],[sem 01]]&amp;Tabla1[[#This Row],[sem 02]]&amp;Tabla1[[#This Row],[sem 03]])</f>
        <v/>
      </c>
      <c r="BE759" s="228" t="str">
        <f>IF(TRIM(F759)="","",$B$1&amp;"-"&amp;SUBSTITUTE(Tabla1[[#This Row],[Mes Inscrito]]," ","")&amp;"-"&amp;SUBSTITUTE(Tabla1[[#This Row],[Dia de clases Inscrito]]," ","")&amp;"-"&amp;SUBSTITUTE(Tabla1[[#This Row],[Horario Inscrito]]," ","")&amp;"-"&amp;Tabla1[[#This Row],[Fecha Inicio grupo]])</f>
        <v/>
      </c>
      <c r="BF759" s="241" t="str">
        <f>IF(F759="","",Tabla1[[#This Row],[Curso]])</f>
        <v/>
      </c>
      <c r="BG759" s="242" t="str">
        <f>+IF(TRIM(F759)="","",$B$1&amp;"-"&amp;TRIM(Tabla1[[#This Row],[Mes Inscrito]])&amp;"-"&amp;TRIM(Tabla1[[#This Row],[Dia de clases Inscrito]])&amp;"-"&amp;TRIM(Tabla1[[#This Row],[Horario Inscrito]])&amp;"-"&amp;TRIM(Tabla1[[#This Row],[Fecha Inicio grupo]])&amp;"-"&amp;TRIM(Tabla1[[#This Row],[Tipo Incrito]]))</f>
        <v/>
      </c>
      <c r="BH759" s="299" t="str">
        <f>IF(F759="","",OR(IFERROR(SEARCH("CG",Tabla1[[#This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9" s="300" t="str">
        <f>IF(F759&lt;&gt;"",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9" s="300" t="str">
        <f>IF(F759&lt;&gt;"",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9" s="300" t="str">
        <f>IF(Tabla1[[#This Row],[Fecha Inicio grupo]]="","",IFERROR(VLOOKUP(Tabla1[[#This Row],[Mes de Alta como miembro]],Parámetros!$AM$2:$AN$16,2,0),"01/01/1900"))</f>
        <v/>
      </c>
    </row>
    <row r="760" spans="1:63" ht="14.45">
      <c r="A760" s="68">
        <v>753</v>
      </c>
      <c r="B760" s="29"/>
      <c r="C760" s="34"/>
      <c r="D760" s="42"/>
      <c r="E760" s="64"/>
      <c r="F760" s="45"/>
      <c r="G760" s="45"/>
      <c r="H760" s="158"/>
      <c r="I760" s="42"/>
      <c r="J760" s="28"/>
      <c r="K760" s="69"/>
      <c r="L760" s="68"/>
      <c r="M760" s="46"/>
      <c r="N760" s="232" t="str">
        <f ca="1">IF(Tabla1[[#This Row],[Fecha de nac]]="","",IF(Tabla1[[#This Row],[Fecha Finalización]] &gt;=TODAY(), DATEDIF(Tabla1[[#This Row],[Fecha de nac]],TODAY(),"y"), ROUNDDOWN((Tabla1[[#This Row],[Fecha Finalización]] -Tabla1[[#This Row],[Fecha de nac]])/365,0)))</f>
        <v/>
      </c>
      <c r="O760" s="163"/>
      <c r="P760" s="34"/>
      <c r="Q760" s="67"/>
      <c r="R760" s="67"/>
      <c r="S760" s="67"/>
      <c r="T760" s="67"/>
      <c r="U760" s="234" t="str">
        <f>IF(F760="","",Tabla1[[#This Row],[Fecha Inicio grupo]]+3*7-7)</f>
        <v/>
      </c>
      <c r="V760" s="235" t="str">
        <f>IF(F760="","",EDATE(Tabla1[[#This Row],[Fecha Inicio grupo]],3))</f>
        <v/>
      </c>
      <c r="W760" s="29"/>
      <c r="X760" s="29"/>
      <c r="Y760" s="72"/>
      <c r="Z760" s="72"/>
      <c r="AA760" s="72"/>
      <c r="AB760" s="72"/>
      <c r="AC760" s="72"/>
      <c r="AD760" s="72"/>
      <c r="AE760" s="72"/>
      <c r="AF760" s="72"/>
      <c r="AG760" s="72"/>
      <c r="AH760" s="72"/>
      <c r="AI760" s="72"/>
      <c r="AJ760" s="72"/>
      <c r="AK760" s="72"/>
      <c r="AL760" s="72"/>
      <c r="AM760" s="72"/>
      <c r="AN760" s="72"/>
      <c r="AO760" s="139"/>
      <c r="AP760" s="236" t="str">
        <f>IF(F760="","",IFERROR(VLOOKUP(SUBSTITUTE(SUBSTITUTE(Tabla1[[#This Row],[Uso Sistemas]],"T","P"),"N","F"),Parámetros!$M$2:$N$17,2,0),"Completar hasta 3ra sem. para evaluar a Probacionista"))</f>
        <v/>
      </c>
      <c r="AQ760" s="39"/>
      <c r="AR760" s="39"/>
      <c r="AS760" s="39"/>
      <c r="AT760" s="28"/>
      <c r="AU760" s="55"/>
      <c r="AV760" s="55"/>
      <c r="AW760" s="55"/>
      <c r="AX760" s="238" t="str">
        <f>IF(V760="","",EOMONTH(EDATE(Tabla1[[#This Row],[Fecha Finalización]],2),0))</f>
        <v/>
      </c>
      <c r="AY760" s="39"/>
      <c r="AZ760" s="239" t="str">
        <f>IF(V760="","",EOMONTH(EDATE(Tabla1[[#This Row],[Fecha Finalización]],3),0))</f>
        <v/>
      </c>
      <c r="BA760" s="39"/>
      <c r="BB760" s="39"/>
      <c r="BC760" s="229"/>
      <c r="BD760" s="227" t="str">
        <f>IF(F760="","",Tabla1[[#This Row],[sem 01]]&amp;Tabla1[[#This Row],[sem 02]]&amp;Tabla1[[#This Row],[sem 03]])</f>
        <v/>
      </c>
      <c r="BE760" s="228" t="str">
        <f>IF(TRIM(F760)="","",$B$1&amp;"-"&amp;SUBSTITUTE(Tabla1[[#This Row],[Mes Inscrito]]," ","")&amp;"-"&amp;SUBSTITUTE(Tabla1[[#This Row],[Dia de clases Inscrito]]," ","")&amp;"-"&amp;SUBSTITUTE(Tabla1[[#This Row],[Horario Inscrito]]," ","")&amp;"-"&amp;Tabla1[[#This Row],[Fecha Inicio grupo]])</f>
        <v/>
      </c>
      <c r="BF760" s="241" t="str">
        <f>IF(F760="","",Tabla1[[#This Row],[Curso]])</f>
        <v/>
      </c>
      <c r="BG760" s="242" t="str">
        <f>+IF(TRIM(F760)="","",$B$1&amp;"-"&amp;TRIM(Tabla1[[#This Row],[Mes Inscrito]])&amp;"-"&amp;TRIM(Tabla1[[#This Row],[Dia de clases Inscrito]])&amp;"-"&amp;TRIM(Tabla1[[#This Row],[Horario Inscrito]])&amp;"-"&amp;TRIM(Tabla1[[#This Row],[Fecha Inicio grupo]])&amp;"-"&amp;TRIM(Tabla1[[#This Row],[Tipo Incrito]]))</f>
        <v/>
      </c>
      <c r="BH760" s="299" t="str">
        <f>IF(F760="","",OR(IFERROR(SEARCH("CG",Tabla1[[#This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0" s="300" t="str">
        <f>IF(F760&lt;&gt;"",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0" s="300" t="str">
        <f>IF(F760&lt;&gt;"",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0" s="300" t="str">
        <f>IF(Tabla1[[#This Row],[Fecha Inicio grupo]]="","",IFERROR(VLOOKUP(Tabla1[[#This Row],[Mes de Alta como miembro]],Parámetros!$AM$2:$AN$16,2,0),"01/01/1900"))</f>
        <v/>
      </c>
    </row>
    <row r="761" spans="1:63" ht="14.45">
      <c r="A761" s="68">
        <v>754</v>
      </c>
      <c r="B761" s="29"/>
      <c r="C761" s="34"/>
      <c r="D761" s="42"/>
      <c r="E761" s="64"/>
      <c r="F761" s="45"/>
      <c r="G761" s="45"/>
      <c r="H761" s="158"/>
      <c r="I761" s="42"/>
      <c r="J761" s="28"/>
      <c r="K761" s="69"/>
      <c r="L761" s="68"/>
      <c r="M761" s="46"/>
      <c r="N761" s="232" t="str">
        <f ca="1">IF(Tabla1[[#This Row],[Fecha de nac]]="","",IF(Tabla1[[#This Row],[Fecha Finalización]] &gt;=TODAY(), DATEDIF(Tabla1[[#This Row],[Fecha de nac]],TODAY(),"y"), ROUNDDOWN((Tabla1[[#This Row],[Fecha Finalización]] -Tabla1[[#This Row],[Fecha de nac]])/365,0)))</f>
        <v/>
      </c>
      <c r="O761" s="163"/>
      <c r="P761" s="34"/>
      <c r="Q761" s="67"/>
      <c r="R761" s="67"/>
      <c r="S761" s="67"/>
      <c r="T761" s="67"/>
      <c r="U761" s="234" t="str">
        <f>IF(F761="","",Tabla1[[#This Row],[Fecha Inicio grupo]]+3*7-7)</f>
        <v/>
      </c>
      <c r="V761" s="235" t="str">
        <f>IF(F761="","",EDATE(Tabla1[[#This Row],[Fecha Inicio grupo]],3))</f>
        <v/>
      </c>
      <c r="W761" s="29"/>
      <c r="X761" s="29"/>
      <c r="Y761" s="72"/>
      <c r="Z761" s="72"/>
      <c r="AA761" s="72"/>
      <c r="AB761" s="72"/>
      <c r="AC761" s="72"/>
      <c r="AD761" s="72"/>
      <c r="AE761" s="72"/>
      <c r="AF761" s="72"/>
      <c r="AG761" s="72"/>
      <c r="AH761" s="72"/>
      <c r="AI761" s="72"/>
      <c r="AJ761" s="72"/>
      <c r="AK761" s="72"/>
      <c r="AL761" s="72"/>
      <c r="AM761" s="72"/>
      <c r="AN761" s="72"/>
      <c r="AO761" s="139"/>
      <c r="AP761" s="236" t="str">
        <f>IF(F761="","",IFERROR(VLOOKUP(SUBSTITUTE(SUBSTITUTE(Tabla1[[#This Row],[Uso Sistemas]],"T","P"),"N","F"),Parámetros!$M$2:$N$17,2,0),"Completar hasta 3ra sem. para evaluar a Probacionista"))</f>
        <v/>
      </c>
      <c r="AQ761" s="39"/>
      <c r="AR761" s="39"/>
      <c r="AS761" s="39"/>
      <c r="AT761" s="28"/>
      <c r="AU761" s="55"/>
      <c r="AV761" s="55"/>
      <c r="AW761" s="55"/>
      <c r="AX761" s="238" t="str">
        <f>IF(V761="","",EOMONTH(EDATE(Tabla1[[#This Row],[Fecha Finalización]],2),0))</f>
        <v/>
      </c>
      <c r="AY761" s="39"/>
      <c r="AZ761" s="239" t="str">
        <f>IF(V761="","",EOMONTH(EDATE(Tabla1[[#This Row],[Fecha Finalización]],3),0))</f>
        <v/>
      </c>
      <c r="BA761" s="39"/>
      <c r="BB761" s="39"/>
      <c r="BC761" s="229"/>
      <c r="BD761" s="227" t="str">
        <f>IF(F761="","",Tabla1[[#This Row],[sem 01]]&amp;Tabla1[[#This Row],[sem 02]]&amp;Tabla1[[#This Row],[sem 03]])</f>
        <v/>
      </c>
      <c r="BE761" s="228" t="str">
        <f>IF(TRIM(F761)="","",$B$1&amp;"-"&amp;SUBSTITUTE(Tabla1[[#This Row],[Mes Inscrito]]," ","")&amp;"-"&amp;SUBSTITUTE(Tabla1[[#This Row],[Dia de clases Inscrito]]," ","")&amp;"-"&amp;SUBSTITUTE(Tabla1[[#This Row],[Horario Inscrito]]," ","")&amp;"-"&amp;Tabla1[[#This Row],[Fecha Inicio grupo]])</f>
        <v/>
      </c>
      <c r="BF761" s="241" t="str">
        <f>IF(F761="","",Tabla1[[#This Row],[Curso]])</f>
        <v/>
      </c>
      <c r="BG761" s="242" t="str">
        <f>+IF(TRIM(F761)="","",$B$1&amp;"-"&amp;TRIM(Tabla1[[#This Row],[Mes Inscrito]])&amp;"-"&amp;TRIM(Tabla1[[#This Row],[Dia de clases Inscrito]])&amp;"-"&amp;TRIM(Tabla1[[#This Row],[Horario Inscrito]])&amp;"-"&amp;TRIM(Tabla1[[#This Row],[Fecha Inicio grupo]])&amp;"-"&amp;TRIM(Tabla1[[#This Row],[Tipo Incrito]]))</f>
        <v/>
      </c>
      <c r="BH761" s="299" t="str">
        <f>IF(F761="","",OR(IFERROR(SEARCH("CG",Tabla1[[#This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1" s="300" t="str">
        <f>IF(F761&lt;&gt;"",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1" s="300" t="str">
        <f>IF(F761&lt;&gt;"",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1" s="300" t="str">
        <f>IF(Tabla1[[#This Row],[Fecha Inicio grupo]]="","",IFERROR(VLOOKUP(Tabla1[[#This Row],[Mes de Alta como miembro]],Parámetros!$AM$2:$AN$16,2,0),"01/01/1900"))</f>
        <v/>
      </c>
    </row>
    <row r="762" spans="1:63" ht="14.45">
      <c r="A762" s="68">
        <v>755</v>
      </c>
      <c r="B762" s="29"/>
      <c r="C762" s="34"/>
      <c r="D762" s="42"/>
      <c r="E762" s="64"/>
      <c r="F762" s="45"/>
      <c r="G762" s="45"/>
      <c r="H762" s="158"/>
      <c r="I762" s="42"/>
      <c r="J762" s="28"/>
      <c r="K762" s="69"/>
      <c r="L762" s="68"/>
      <c r="M762" s="46"/>
      <c r="N762" s="232" t="str">
        <f ca="1">IF(Tabla1[[#This Row],[Fecha de nac]]="","",IF(Tabla1[[#This Row],[Fecha Finalización]] &gt;=TODAY(), DATEDIF(Tabla1[[#This Row],[Fecha de nac]],TODAY(),"y"), ROUNDDOWN((Tabla1[[#This Row],[Fecha Finalización]] -Tabla1[[#This Row],[Fecha de nac]])/365,0)))</f>
        <v/>
      </c>
      <c r="O762" s="163"/>
      <c r="P762" s="34"/>
      <c r="Q762" s="67"/>
      <c r="R762" s="67"/>
      <c r="S762" s="67"/>
      <c r="T762" s="67"/>
      <c r="U762" s="234" t="str">
        <f>IF(F762="","",Tabla1[[#This Row],[Fecha Inicio grupo]]+3*7-7)</f>
        <v/>
      </c>
      <c r="V762" s="235" t="str">
        <f>IF(F762="","",EDATE(Tabla1[[#This Row],[Fecha Inicio grupo]],3))</f>
        <v/>
      </c>
      <c r="W762" s="29"/>
      <c r="X762" s="29"/>
      <c r="Y762" s="72"/>
      <c r="Z762" s="72"/>
      <c r="AA762" s="72"/>
      <c r="AB762" s="72"/>
      <c r="AC762" s="72"/>
      <c r="AD762" s="72"/>
      <c r="AE762" s="72"/>
      <c r="AF762" s="72"/>
      <c r="AG762" s="72"/>
      <c r="AH762" s="72"/>
      <c r="AI762" s="72"/>
      <c r="AJ762" s="72"/>
      <c r="AK762" s="72"/>
      <c r="AL762" s="72"/>
      <c r="AM762" s="72"/>
      <c r="AN762" s="72"/>
      <c r="AO762" s="139"/>
      <c r="AP762" s="236" t="str">
        <f>IF(F762="","",IFERROR(VLOOKUP(SUBSTITUTE(SUBSTITUTE(Tabla1[[#This Row],[Uso Sistemas]],"T","P"),"N","F"),Parámetros!$M$2:$N$17,2,0),"Completar hasta 3ra sem. para evaluar a Probacionista"))</f>
        <v/>
      </c>
      <c r="AQ762" s="39"/>
      <c r="AR762" s="39"/>
      <c r="AS762" s="39"/>
      <c r="AT762" s="28"/>
      <c r="AU762" s="55"/>
      <c r="AV762" s="55"/>
      <c r="AW762" s="55"/>
      <c r="AX762" s="238" t="str">
        <f>IF(V762="","",EOMONTH(EDATE(Tabla1[[#This Row],[Fecha Finalización]],2),0))</f>
        <v/>
      </c>
      <c r="AY762" s="39"/>
      <c r="AZ762" s="239" t="str">
        <f>IF(V762="","",EOMONTH(EDATE(Tabla1[[#This Row],[Fecha Finalización]],3),0))</f>
        <v/>
      </c>
      <c r="BA762" s="39"/>
      <c r="BB762" s="39"/>
      <c r="BC762" s="229"/>
      <c r="BD762" s="227" t="str">
        <f>IF(F762="","",Tabla1[[#This Row],[sem 01]]&amp;Tabla1[[#This Row],[sem 02]]&amp;Tabla1[[#This Row],[sem 03]])</f>
        <v/>
      </c>
      <c r="BE762" s="228" t="str">
        <f>IF(TRIM(F762)="","",$B$1&amp;"-"&amp;SUBSTITUTE(Tabla1[[#This Row],[Mes Inscrito]]," ","")&amp;"-"&amp;SUBSTITUTE(Tabla1[[#This Row],[Dia de clases Inscrito]]," ","")&amp;"-"&amp;SUBSTITUTE(Tabla1[[#This Row],[Horario Inscrito]]," ","")&amp;"-"&amp;Tabla1[[#This Row],[Fecha Inicio grupo]])</f>
        <v/>
      </c>
      <c r="BF762" s="241" t="str">
        <f>IF(F762="","",Tabla1[[#This Row],[Curso]])</f>
        <v/>
      </c>
      <c r="BG762" s="242" t="str">
        <f>+IF(TRIM(F762)="","",$B$1&amp;"-"&amp;TRIM(Tabla1[[#This Row],[Mes Inscrito]])&amp;"-"&amp;TRIM(Tabla1[[#This Row],[Dia de clases Inscrito]])&amp;"-"&amp;TRIM(Tabla1[[#This Row],[Horario Inscrito]])&amp;"-"&amp;TRIM(Tabla1[[#This Row],[Fecha Inicio grupo]])&amp;"-"&amp;TRIM(Tabla1[[#This Row],[Tipo Incrito]]))</f>
        <v/>
      </c>
      <c r="BH762" s="299" t="str">
        <f>IF(F762="","",OR(IFERROR(SEARCH("CG",Tabla1[[#This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2" s="300" t="str">
        <f>IF(F762&lt;&gt;"",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2" s="300" t="str">
        <f>IF(F762&lt;&gt;"",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2" s="300" t="str">
        <f>IF(Tabla1[[#This Row],[Fecha Inicio grupo]]="","",IFERROR(VLOOKUP(Tabla1[[#This Row],[Mes de Alta como miembro]],Parámetros!$AM$2:$AN$16,2,0),"01/01/1900"))</f>
        <v/>
      </c>
    </row>
    <row r="763" spans="1:63" ht="14.45">
      <c r="A763" s="68">
        <v>756</v>
      </c>
      <c r="B763" s="29"/>
      <c r="C763" s="34"/>
      <c r="D763" s="42"/>
      <c r="E763" s="64"/>
      <c r="F763" s="45"/>
      <c r="G763" s="45"/>
      <c r="H763" s="158"/>
      <c r="I763" s="42"/>
      <c r="J763" s="28"/>
      <c r="K763" s="69"/>
      <c r="L763" s="68"/>
      <c r="M763" s="46"/>
      <c r="N763" s="232" t="str">
        <f ca="1">IF(Tabla1[[#This Row],[Fecha de nac]]="","",IF(Tabla1[[#This Row],[Fecha Finalización]] &gt;=TODAY(), DATEDIF(Tabla1[[#This Row],[Fecha de nac]],TODAY(),"y"), ROUNDDOWN((Tabla1[[#This Row],[Fecha Finalización]] -Tabla1[[#This Row],[Fecha de nac]])/365,0)))</f>
        <v/>
      </c>
      <c r="O763" s="163"/>
      <c r="P763" s="34"/>
      <c r="Q763" s="67"/>
      <c r="R763" s="67"/>
      <c r="S763" s="67"/>
      <c r="T763" s="67"/>
      <c r="U763" s="234" t="str">
        <f>IF(F763="","",Tabla1[[#This Row],[Fecha Inicio grupo]]+3*7-7)</f>
        <v/>
      </c>
      <c r="V763" s="235" t="str">
        <f>IF(F763="","",EDATE(Tabla1[[#This Row],[Fecha Inicio grupo]],3))</f>
        <v/>
      </c>
      <c r="W763" s="29"/>
      <c r="X763" s="29"/>
      <c r="Y763" s="72"/>
      <c r="Z763" s="72"/>
      <c r="AA763" s="72"/>
      <c r="AB763" s="72"/>
      <c r="AC763" s="72"/>
      <c r="AD763" s="72"/>
      <c r="AE763" s="72"/>
      <c r="AF763" s="72"/>
      <c r="AG763" s="72"/>
      <c r="AH763" s="72"/>
      <c r="AI763" s="72"/>
      <c r="AJ763" s="72"/>
      <c r="AK763" s="72"/>
      <c r="AL763" s="72"/>
      <c r="AM763" s="72"/>
      <c r="AN763" s="72"/>
      <c r="AO763" s="139"/>
      <c r="AP763" s="236" t="str">
        <f>IF(F763="","",IFERROR(VLOOKUP(SUBSTITUTE(SUBSTITUTE(Tabla1[[#This Row],[Uso Sistemas]],"T","P"),"N","F"),Parámetros!$M$2:$N$17,2,0),"Completar hasta 3ra sem. para evaluar a Probacionista"))</f>
        <v/>
      </c>
      <c r="AQ763" s="39"/>
      <c r="AR763" s="39"/>
      <c r="AS763" s="39"/>
      <c r="AT763" s="28"/>
      <c r="AU763" s="55"/>
      <c r="AV763" s="55"/>
      <c r="AW763" s="55"/>
      <c r="AX763" s="238" t="str">
        <f>IF(V763="","",EOMONTH(EDATE(Tabla1[[#This Row],[Fecha Finalización]],2),0))</f>
        <v/>
      </c>
      <c r="AY763" s="39"/>
      <c r="AZ763" s="239" t="str">
        <f>IF(V763="","",EOMONTH(EDATE(Tabla1[[#This Row],[Fecha Finalización]],3),0))</f>
        <v/>
      </c>
      <c r="BA763" s="39"/>
      <c r="BB763" s="39"/>
      <c r="BC763" s="229"/>
      <c r="BD763" s="227" t="str">
        <f>IF(F763="","",Tabla1[[#This Row],[sem 01]]&amp;Tabla1[[#This Row],[sem 02]]&amp;Tabla1[[#This Row],[sem 03]])</f>
        <v/>
      </c>
      <c r="BE763" s="228" t="str">
        <f>IF(TRIM(F763)="","",$B$1&amp;"-"&amp;SUBSTITUTE(Tabla1[[#This Row],[Mes Inscrito]]," ","")&amp;"-"&amp;SUBSTITUTE(Tabla1[[#This Row],[Dia de clases Inscrito]]," ","")&amp;"-"&amp;SUBSTITUTE(Tabla1[[#This Row],[Horario Inscrito]]," ","")&amp;"-"&amp;Tabla1[[#This Row],[Fecha Inicio grupo]])</f>
        <v/>
      </c>
      <c r="BF763" s="241" t="str">
        <f>IF(F763="","",Tabla1[[#This Row],[Curso]])</f>
        <v/>
      </c>
      <c r="BG763" s="242" t="str">
        <f>+IF(TRIM(F763)="","",$B$1&amp;"-"&amp;TRIM(Tabla1[[#This Row],[Mes Inscrito]])&amp;"-"&amp;TRIM(Tabla1[[#This Row],[Dia de clases Inscrito]])&amp;"-"&amp;TRIM(Tabla1[[#This Row],[Horario Inscrito]])&amp;"-"&amp;TRIM(Tabla1[[#This Row],[Fecha Inicio grupo]])&amp;"-"&amp;TRIM(Tabla1[[#This Row],[Tipo Incrito]]))</f>
        <v/>
      </c>
      <c r="BH763" s="299" t="str">
        <f>IF(F763="","",OR(IFERROR(SEARCH("CG",Tabla1[[#This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3" s="300" t="str">
        <f>IF(F763&lt;&gt;"",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3" s="300" t="str">
        <f>IF(F763&lt;&gt;"",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3" s="300" t="str">
        <f>IF(Tabla1[[#This Row],[Fecha Inicio grupo]]="","",IFERROR(VLOOKUP(Tabla1[[#This Row],[Mes de Alta como miembro]],Parámetros!$AM$2:$AN$16,2,0),"01/01/1900"))</f>
        <v/>
      </c>
    </row>
    <row r="764" spans="1:63" ht="14.45">
      <c r="A764" s="68">
        <v>757</v>
      </c>
      <c r="B764" s="29"/>
      <c r="C764" s="34"/>
      <c r="D764" s="42"/>
      <c r="E764" s="64"/>
      <c r="F764" s="45"/>
      <c r="G764" s="45"/>
      <c r="H764" s="158"/>
      <c r="I764" s="42"/>
      <c r="J764" s="28"/>
      <c r="K764" s="69"/>
      <c r="L764" s="68"/>
      <c r="M764" s="46"/>
      <c r="N764" s="232" t="str">
        <f ca="1">IF(Tabla1[[#This Row],[Fecha de nac]]="","",IF(Tabla1[[#This Row],[Fecha Finalización]] &gt;=TODAY(), DATEDIF(Tabla1[[#This Row],[Fecha de nac]],TODAY(),"y"), ROUNDDOWN((Tabla1[[#This Row],[Fecha Finalización]] -Tabla1[[#This Row],[Fecha de nac]])/365,0)))</f>
        <v/>
      </c>
      <c r="O764" s="163"/>
      <c r="P764" s="34"/>
      <c r="Q764" s="67"/>
      <c r="R764" s="67"/>
      <c r="S764" s="67"/>
      <c r="T764" s="67"/>
      <c r="U764" s="234" t="str">
        <f>IF(F764="","",Tabla1[[#This Row],[Fecha Inicio grupo]]+3*7-7)</f>
        <v/>
      </c>
      <c r="V764" s="235" t="str">
        <f>IF(F764="","",EDATE(Tabla1[[#This Row],[Fecha Inicio grupo]],3))</f>
        <v/>
      </c>
      <c r="W764" s="29"/>
      <c r="X764" s="29"/>
      <c r="Y764" s="72"/>
      <c r="Z764" s="72"/>
      <c r="AA764" s="72"/>
      <c r="AB764" s="72"/>
      <c r="AC764" s="72"/>
      <c r="AD764" s="72"/>
      <c r="AE764" s="72"/>
      <c r="AF764" s="72"/>
      <c r="AG764" s="72"/>
      <c r="AH764" s="72"/>
      <c r="AI764" s="72"/>
      <c r="AJ764" s="72"/>
      <c r="AK764" s="72"/>
      <c r="AL764" s="72"/>
      <c r="AM764" s="72"/>
      <c r="AN764" s="72"/>
      <c r="AO764" s="139"/>
      <c r="AP764" s="236" t="str">
        <f>IF(F764="","",IFERROR(VLOOKUP(SUBSTITUTE(SUBSTITUTE(Tabla1[[#This Row],[Uso Sistemas]],"T","P"),"N","F"),Parámetros!$M$2:$N$17,2,0),"Completar hasta 3ra sem. para evaluar a Probacionista"))</f>
        <v/>
      </c>
      <c r="AQ764" s="39"/>
      <c r="AR764" s="39"/>
      <c r="AS764" s="39"/>
      <c r="AT764" s="28"/>
      <c r="AU764" s="55"/>
      <c r="AV764" s="55"/>
      <c r="AW764" s="55"/>
      <c r="AX764" s="238" t="str">
        <f>IF(V764="","",EOMONTH(EDATE(Tabla1[[#This Row],[Fecha Finalización]],2),0))</f>
        <v/>
      </c>
      <c r="AY764" s="39"/>
      <c r="AZ764" s="239" t="str">
        <f>IF(V764="","",EOMONTH(EDATE(Tabla1[[#This Row],[Fecha Finalización]],3),0))</f>
        <v/>
      </c>
      <c r="BA764" s="39"/>
      <c r="BB764" s="39"/>
      <c r="BC764" s="229"/>
      <c r="BD764" s="227" t="str">
        <f>IF(F764="","",Tabla1[[#This Row],[sem 01]]&amp;Tabla1[[#This Row],[sem 02]]&amp;Tabla1[[#This Row],[sem 03]])</f>
        <v/>
      </c>
      <c r="BE764" s="228" t="str">
        <f>IF(TRIM(F764)="","",$B$1&amp;"-"&amp;SUBSTITUTE(Tabla1[[#This Row],[Mes Inscrito]]," ","")&amp;"-"&amp;SUBSTITUTE(Tabla1[[#This Row],[Dia de clases Inscrito]]," ","")&amp;"-"&amp;SUBSTITUTE(Tabla1[[#This Row],[Horario Inscrito]]," ","")&amp;"-"&amp;Tabla1[[#This Row],[Fecha Inicio grupo]])</f>
        <v/>
      </c>
      <c r="BF764" s="241" t="str">
        <f>IF(F764="","",Tabla1[[#This Row],[Curso]])</f>
        <v/>
      </c>
      <c r="BG764" s="242" t="str">
        <f>+IF(TRIM(F764)="","",$B$1&amp;"-"&amp;TRIM(Tabla1[[#This Row],[Mes Inscrito]])&amp;"-"&amp;TRIM(Tabla1[[#This Row],[Dia de clases Inscrito]])&amp;"-"&amp;TRIM(Tabla1[[#This Row],[Horario Inscrito]])&amp;"-"&amp;TRIM(Tabla1[[#This Row],[Fecha Inicio grupo]])&amp;"-"&amp;TRIM(Tabla1[[#This Row],[Tipo Incrito]]))</f>
        <v/>
      </c>
      <c r="BH764" s="299" t="str">
        <f>IF(F764="","",OR(IFERROR(SEARCH("CG",Tabla1[[#This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4" s="300" t="str">
        <f>IF(F764&lt;&gt;"",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4" s="300" t="str">
        <f>IF(F764&lt;&gt;"",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4" s="300" t="str">
        <f>IF(Tabla1[[#This Row],[Fecha Inicio grupo]]="","",IFERROR(VLOOKUP(Tabla1[[#This Row],[Mes de Alta como miembro]],Parámetros!$AM$2:$AN$16,2,0),"01/01/1900"))</f>
        <v/>
      </c>
    </row>
    <row r="765" spans="1:63" ht="14.45">
      <c r="A765" s="68">
        <v>758</v>
      </c>
      <c r="B765" s="29"/>
      <c r="C765" s="34"/>
      <c r="D765" s="42"/>
      <c r="E765" s="64"/>
      <c r="F765" s="45"/>
      <c r="G765" s="45"/>
      <c r="H765" s="158"/>
      <c r="I765" s="42"/>
      <c r="J765" s="28"/>
      <c r="K765" s="69"/>
      <c r="L765" s="68"/>
      <c r="M765" s="46"/>
      <c r="N765" s="232" t="str">
        <f ca="1">IF(Tabla1[[#This Row],[Fecha de nac]]="","",IF(Tabla1[[#This Row],[Fecha Finalización]] &gt;=TODAY(), DATEDIF(Tabla1[[#This Row],[Fecha de nac]],TODAY(),"y"), ROUNDDOWN((Tabla1[[#This Row],[Fecha Finalización]] -Tabla1[[#This Row],[Fecha de nac]])/365,0)))</f>
        <v/>
      </c>
      <c r="O765" s="163"/>
      <c r="P765" s="34"/>
      <c r="Q765" s="67"/>
      <c r="R765" s="67"/>
      <c r="S765" s="67"/>
      <c r="T765" s="67"/>
      <c r="U765" s="234" t="str">
        <f>IF(F765="","",Tabla1[[#This Row],[Fecha Inicio grupo]]+3*7-7)</f>
        <v/>
      </c>
      <c r="V765" s="235" t="str">
        <f>IF(F765="","",EDATE(Tabla1[[#This Row],[Fecha Inicio grupo]],3))</f>
        <v/>
      </c>
      <c r="W765" s="29"/>
      <c r="X765" s="29"/>
      <c r="Y765" s="72"/>
      <c r="Z765" s="72"/>
      <c r="AA765" s="72"/>
      <c r="AB765" s="72"/>
      <c r="AC765" s="72"/>
      <c r="AD765" s="72"/>
      <c r="AE765" s="72"/>
      <c r="AF765" s="72"/>
      <c r="AG765" s="72"/>
      <c r="AH765" s="72"/>
      <c r="AI765" s="72"/>
      <c r="AJ765" s="72"/>
      <c r="AK765" s="72"/>
      <c r="AL765" s="72"/>
      <c r="AM765" s="72"/>
      <c r="AN765" s="72"/>
      <c r="AO765" s="139"/>
      <c r="AP765" s="236" t="str">
        <f>IF(F765="","",IFERROR(VLOOKUP(SUBSTITUTE(SUBSTITUTE(Tabla1[[#This Row],[Uso Sistemas]],"T","P"),"N","F"),Parámetros!$M$2:$N$17,2,0),"Completar hasta 3ra sem. para evaluar a Probacionista"))</f>
        <v/>
      </c>
      <c r="AQ765" s="39"/>
      <c r="AR765" s="39"/>
      <c r="AS765" s="39"/>
      <c r="AT765" s="28"/>
      <c r="AU765" s="55"/>
      <c r="AV765" s="55"/>
      <c r="AW765" s="55"/>
      <c r="AX765" s="238" t="str">
        <f>IF(V765="","",EOMONTH(EDATE(Tabla1[[#This Row],[Fecha Finalización]],2),0))</f>
        <v/>
      </c>
      <c r="AY765" s="39"/>
      <c r="AZ765" s="239" t="str">
        <f>IF(V765="","",EOMONTH(EDATE(Tabla1[[#This Row],[Fecha Finalización]],3),0))</f>
        <v/>
      </c>
      <c r="BA765" s="39"/>
      <c r="BB765" s="39"/>
      <c r="BC765" s="229"/>
      <c r="BD765" s="227" t="str">
        <f>IF(F765="","",Tabla1[[#This Row],[sem 01]]&amp;Tabla1[[#This Row],[sem 02]]&amp;Tabla1[[#This Row],[sem 03]])</f>
        <v/>
      </c>
      <c r="BE765" s="228" t="str">
        <f>IF(TRIM(F765)="","",$B$1&amp;"-"&amp;SUBSTITUTE(Tabla1[[#This Row],[Mes Inscrito]]," ","")&amp;"-"&amp;SUBSTITUTE(Tabla1[[#This Row],[Dia de clases Inscrito]]," ","")&amp;"-"&amp;SUBSTITUTE(Tabla1[[#This Row],[Horario Inscrito]]," ","")&amp;"-"&amp;Tabla1[[#This Row],[Fecha Inicio grupo]])</f>
        <v/>
      </c>
      <c r="BF765" s="241" t="str">
        <f>IF(F765="","",Tabla1[[#This Row],[Curso]])</f>
        <v/>
      </c>
      <c r="BG765" s="242" t="str">
        <f>+IF(TRIM(F765)="","",$B$1&amp;"-"&amp;TRIM(Tabla1[[#This Row],[Mes Inscrito]])&amp;"-"&amp;TRIM(Tabla1[[#This Row],[Dia de clases Inscrito]])&amp;"-"&amp;TRIM(Tabla1[[#This Row],[Horario Inscrito]])&amp;"-"&amp;TRIM(Tabla1[[#This Row],[Fecha Inicio grupo]])&amp;"-"&amp;TRIM(Tabla1[[#This Row],[Tipo Incrito]]))</f>
        <v/>
      </c>
      <c r="BH765" s="299" t="str">
        <f>IF(F765="","",OR(IFERROR(SEARCH("CG",Tabla1[[#This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5" s="300" t="str">
        <f>IF(F765&lt;&gt;"",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5" s="300" t="str">
        <f>IF(F765&lt;&gt;"",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5" s="300" t="str">
        <f>IF(Tabla1[[#This Row],[Fecha Inicio grupo]]="","",IFERROR(VLOOKUP(Tabla1[[#This Row],[Mes de Alta como miembro]],Parámetros!$AM$2:$AN$16,2,0),"01/01/1900"))</f>
        <v/>
      </c>
    </row>
    <row r="766" spans="1:63" ht="14.45">
      <c r="A766" s="68">
        <v>759</v>
      </c>
      <c r="B766" s="29"/>
      <c r="C766" s="34"/>
      <c r="D766" s="42"/>
      <c r="E766" s="64"/>
      <c r="F766" s="45"/>
      <c r="G766" s="45"/>
      <c r="H766" s="158"/>
      <c r="I766" s="42"/>
      <c r="J766" s="28"/>
      <c r="K766" s="69"/>
      <c r="L766" s="68"/>
      <c r="M766" s="46"/>
      <c r="N766" s="232" t="str">
        <f ca="1">IF(Tabla1[[#This Row],[Fecha de nac]]="","",IF(Tabla1[[#This Row],[Fecha Finalización]] &gt;=TODAY(), DATEDIF(Tabla1[[#This Row],[Fecha de nac]],TODAY(),"y"), ROUNDDOWN((Tabla1[[#This Row],[Fecha Finalización]] -Tabla1[[#This Row],[Fecha de nac]])/365,0)))</f>
        <v/>
      </c>
      <c r="O766" s="163"/>
      <c r="P766" s="34"/>
      <c r="Q766" s="67"/>
      <c r="R766" s="67"/>
      <c r="S766" s="67"/>
      <c r="T766" s="67"/>
      <c r="U766" s="234" t="str">
        <f>IF(F766="","",Tabla1[[#This Row],[Fecha Inicio grupo]]+3*7-7)</f>
        <v/>
      </c>
      <c r="V766" s="235" t="str">
        <f>IF(F766="","",EDATE(Tabla1[[#This Row],[Fecha Inicio grupo]],3))</f>
        <v/>
      </c>
      <c r="W766" s="29"/>
      <c r="X766" s="29"/>
      <c r="Y766" s="72"/>
      <c r="Z766" s="72"/>
      <c r="AA766" s="72"/>
      <c r="AB766" s="72"/>
      <c r="AC766" s="72"/>
      <c r="AD766" s="72"/>
      <c r="AE766" s="72"/>
      <c r="AF766" s="72"/>
      <c r="AG766" s="72"/>
      <c r="AH766" s="72"/>
      <c r="AI766" s="72"/>
      <c r="AJ766" s="72"/>
      <c r="AK766" s="72"/>
      <c r="AL766" s="72"/>
      <c r="AM766" s="72"/>
      <c r="AN766" s="72"/>
      <c r="AO766" s="139"/>
      <c r="AP766" s="236" t="str">
        <f>IF(F766="","",IFERROR(VLOOKUP(SUBSTITUTE(SUBSTITUTE(Tabla1[[#This Row],[Uso Sistemas]],"T","P"),"N","F"),Parámetros!$M$2:$N$17,2,0),"Completar hasta 3ra sem. para evaluar a Probacionista"))</f>
        <v/>
      </c>
      <c r="AQ766" s="39"/>
      <c r="AR766" s="39"/>
      <c r="AS766" s="39"/>
      <c r="AT766" s="28"/>
      <c r="AU766" s="55"/>
      <c r="AV766" s="55"/>
      <c r="AW766" s="55"/>
      <c r="AX766" s="238" t="str">
        <f>IF(V766="","",EOMONTH(EDATE(Tabla1[[#This Row],[Fecha Finalización]],2),0))</f>
        <v/>
      </c>
      <c r="AY766" s="39"/>
      <c r="AZ766" s="239" t="str">
        <f>IF(V766="","",EOMONTH(EDATE(Tabla1[[#This Row],[Fecha Finalización]],3),0))</f>
        <v/>
      </c>
      <c r="BA766" s="39"/>
      <c r="BB766" s="39"/>
      <c r="BC766" s="229"/>
      <c r="BD766" s="227" t="str">
        <f>IF(F766="","",Tabla1[[#This Row],[sem 01]]&amp;Tabla1[[#This Row],[sem 02]]&amp;Tabla1[[#This Row],[sem 03]])</f>
        <v/>
      </c>
      <c r="BE766" s="228" t="str">
        <f>IF(TRIM(F766)="","",$B$1&amp;"-"&amp;SUBSTITUTE(Tabla1[[#This Row],[Mes Inscrito]]," ","")&amp;"-"&amp;SUBSTITUTE(Tabla1[[#This Row],[Dia de clases Inscrito]]," ","")&amp;"-"&amp;SUBSTITUTE(Tabla1[[#This Row],[Horario Inscrito]]," ","")&amp;"-"&amp;Tabla1[[#This Row],[Fecha Inicio grupo]])</f>
        <v/>
      </c>
      <c r="BF766" s="241" t="str">
        <f>IF(F766="","",Tabla1[[#This Row],[Curso]])</f>
        <v/>
      </c>
      <c r="BG766" s="242" t="str">
        <f>+IF(TRIM(F766)="","",$B$1&amp;"-"&amp;TRIM(Tabla1[[#This Row],[Mes Inscrito]])&amp;"-"&amp;TRIM(Tabla1[[#This Row],[Dia de clases Inscrito]])&amp;"-"&amp;TRIM(Tabla1[[#This Row],[Horario Inscrito]])&amp;"-"&amp;TRIM(Tabla1[[#This Row],[Fecha Inicio grupo]])&amp;"-"&amp;TRIM(Tabla1[[#This Row],[Tipo Incrito]]))</f>
        <v/>
      </c>
      <c r="BH766" s="299" t="str">
        <f>IF(F766="","",OR(IFERROR(SEARCH("CG",Tabla1[[#This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6" s="300" t="str">
        <f>IF(F766&lt;&gt;"",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6" s="300" t="str">
        <f>IF(F766&lt;&gt;"",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6" s="300" t="str">
        <f>IF(Tabla1[[#This Row],[Fecha Inicio grupo]]="","",IFERROR(VLOOKUP(Tabla1[[#This Row],[Mes de Alta como miembro]],Parámetros!$AM$2:$AN$16,2,0),"01/01/1900"))</f>
        <v/>
      </c>
    </row>
    <row r="767" spans="1:63" ht="14.45">
      <c r="A767" s="68">
        <v>760</v>
      </c>
      <c r="B767" s="29"/>
      <c r="C767" s="34"/>
      <c r="D767" s="42"/>
      <c r="E767" s="64"/>
      <c r="F767" s="45"/>
      <c r="G767" s="45"/>
      <c r="H767" s="158"/>
      <c r="I767" s="42"/>
      <c r="J767" s="28"/>
      <c r="K767" s="69"/>
      <c r="L767" s="68"/>
      <c r="M767" s="46"/>
      <c r="N767" s="232" t="str">
        <f ca="1">IF(Tabla1[[#This Row],[Fecha de nac]]="","",IF(Tabla1[[#This Row],[Fecha Finalización]] &gt;=TODAY(), DATEDIF(Tabla1[[#This Row],[Fecha de nac]],TODAY(),"y"), ROUNDDOWN((Tabla1[[#This Row],[Fecha Finalización]] -Tabla1[[#This Row],[Fecha de nac]])/365,0)))</f>
        <v/>
      </c>
      <c r="O767" s="163"/>
      <c r="P767" s="34"/>
      <c r="Q767" s="67"/>
      <c r="R767" s="67"/>
      <c r="S767" s="67"/>
      <c r="T767" s="67"/>
      <c r="U767" s="234" t="str">
        <f>IF(F767="","",Tabla1[[#This Row],[Fecha Inicio grupo]]+3*7-7)</f>
        <v/>
      </c>
      <c r="V767" s="235" t="str">
        <f>IF(F767="","",EDATE(Tabla1[[#This Row],[Fecha Inicio grupo]],3))</f>
        <v/>
      </c>
      <c r="W767" s="29"/>
      <c r="X767" s="29"/>
      <c r="Y767" s="72"/>
      <c r="Z767" s="72"/>
      <c r="AA767" s="72"/>
      <c r="AB767" s="72"/>
      <c r="AC767" s="72"/>
      <c r="AD767" s="72"/>
      <c r="AE767" s="72"/>
      <c r="AF767" s="72"/>
      <c r="AG767" s="72"/>
      <c r="AH767" s="72"/>
      <c r="AI767" s="72"/>
      <c r="AJ767" s="72"/>
      <c r="AK767" s="72"/>
      <c r="AL767" s="72"/>
      <c r="AM767" s="72"/>
      <c r="AN767" s="72"/>
      <c r="AO767" s="139"/>
      <c r="AP767" s="236" t="str">
        <f>IF(F767="","",IFERROR(VLOOKUP(SUBSTITUTE(SUBSTITUTE(Tabla1[[#This Row],[Uso Sistemas]],"T","P"),"N","F"),Parámetros!$M$2:$N$17,2,0),"Completar hasta 3ra sem. para evaluar a Probacionista"))</f>
        <v/>
      </c>
      <c r="AQ767" s="39"/>
      <c r="AR767" s="39"/>
      <c r="AS767" s="39"/>
      <c r="AT767" s="28"/>
      <c r="AU767" s="55"/>
      <c r="AV767" s="55"/>
      <c r="AW767" s="55"/>
      <c r="AX767" s="238" t="str">
        <f>IF(V767="","",EOMONTH(EDATE(Tabla1[[#This Row],[Fecha Finalización]],2),0))</f>
        <v/>
      </c>
      <c r="AY767" s="39"/>
      <c r="AZ767" s="239" t="str">
        <f>IF(V767="","",EOMONTH(EDATE(Tabla1[[#This Row],[Fecha Finalización]],3),0))</f>
        <v/>
      </c>
      <c r="BA767" s="39"/>
      <c r="BB767" s="39"/>
      <c r="BC767" s="229"/>
      <c r="BD767" s="227" t="str">
        <f>IF(F767="","",Tabla1[[#This Row],[sem 01]]&amp;Tabla1[[#This Row],[sem 02]]&amp;Tabla1[[#This Row],[sem 03]])</f>
        <v/>
      </c>
      <c r="BE767" s="228" t="str">
        <f>IF(TRIM(F767)="","",$B$1&amp;"-"&amp;SUBSTITUTE(Tabla1[[#This Row],[Mes Inscrito]]," ","")&amp;"-"&amp;SUBSTITUTE(Tabla1[[#This Row],[Dia de clases Inscrito]]," ","")&amp;"-"&amp;SUBSTITUTE(Tabla1[[#This Row],[Horario Inscrito]]," ","")&amp;"-"&amp;Tabla1[[#This Row],[Fecha Inicio grupo]])</f>
        <v/>
      </c>
      <c r="BF767" s="241" t="str">
        <f>IF(F767="","",Tabla1[[#This Row],[Curso]])</f>
        <v/>
      </c>
      <c r="BG767" s="242" t="str">
        <f>+IF(TRIM(F767)="","",$B$1&amp;"-"&amp;TRIM(Tabla1[[#This Row],[Mes Inscrito]])&amp;"-"&amp;TRIM(Tabla1[[#This Row],[Dia de clases Inscrito]])&amp;"-"&amp;TRIM(Tabla1[[#This Row],[Horario Inscrito]])&amp;"-"&amp;TRIM(Tabla1[[#This Row],[Fecha Inicio grupo]])&amp;"-"&amp;TRIM(Tabla1[[#This Row],[Tipo Incrito]]))</f>
        <v/>
      </c>
      <c r="BH767" s="299" t="str">
        <f>IF(F767="","",OR(IFERROR(SEARCH("CG",Tabla1[[#This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7" s="300" t="str">
        <f>IF(F767&lt;&gt;"",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7" s="300" t="str">
        <f>IF(F767&lt;&gt;"",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7" s="300" t="str">
        <f>IF(Tabla1[[#This Row],[Fecha Inicio grupo]]="","",IFERROR(VLOOKUP(Tabla1[[#This Row],[Mes de Alta como miembro]],Parámetros!$AM$2:$AN$16,2,0),"01/01/1900"))</f>
        <v/>
      </c>
    </row>
    <row r="768" spans="1:63" ht="14.45">
      <c r="A768" s="68">
        <v>761</v>
      </c>
      <c r="B768" s="29"/>
      <c r="C768" s="34"/>
      <c r="D768" s="42"/>
      <c r="E768" s="64"/>
      <c r="F768" s="45"/>
      <c r="G768" s="45"/>
      <c r="H768" s="158"/>
      <c r="I768" s="42"/>
      <c r="J768" s="28"/>
      <c r="K768" s="69"/>
      <c r="L768" s="68"/>
      <c r="M768" s="46"/>
      <c r="N768" s="232" t="str">
        <f ca="1">IF(Tabla1[[#This Row],[Fecha de nac]]="","",IF(Tabla1[[#This Row],[Fecha Finalización]] &gt;=TODAY(), DATEDIF(Tabla1[[#This Row],[Fecha de nac]],TODAY(),"y"), ROUNDDOWN((Tabla1[[#This Row],[Fecha Finalización]] -Tabla1[[#This Row],[Fecha de nac]])/365,0)))</f>
        <v/>
      </c>
      <c r="O768" s="163"/>
      <c r="P768" s="34"/>
      <c r="Q768" s="67"/>
      <c r="R768" s="67"/>
      <c r="S768" s="67"/>
      <c r="T768" s="67"/>
      <c r="U768" s="234" t="str">
        <f>IF(F768="","",Tabla1[[#This Row],[Fecha Inicio grupo]]+3*7-7)</f>
        <v/>
      </c>
      <c r="V768" s="235" t="str">
        <f>IF(F768="","",EDATE(Tabla1[[#This Row],[Fecha Inicio grupo]],3))</f>
        <v/>
      </c>
      <c r="W768" s="29"/>
      <c r="X768" s="29"/>
      <c r="Y768" s="72"/>
      <c r="Z768" s="72"/>
      <c r="AA768" s="72"/>
      <c r="AB768" s="72"/>
      <c r="AC768" s="72"/>
      <c r="AD768" s="72"/>
      <c r="AE768" s="72"/>
      <c r="AF768" s="72"/>
      <c r="AG768" s="72"/>
      <c r="AH768" s="72"/>
      <c r="AI768" s="72"/>
      <c r="AJ768" s="72"/>
      <c r="AK768" s="72"/>
      <c r="AL768" s="72"/>
      <c r="AM768" s="72"/>
      <c r="AN768" s="72"/>
      <c r="AO768" s="139"/>
      <c r="AP768" s="236" t="str">
        <f>IF(F768="","",IFERROR(VLOOKUP(SUBSTITUTE(SUBSTITUTE(Tabla1[[#This Row],[Uso Sistemas]],"T","P"),"N","F"),Parámetros!$M$2:$N$17,2,0),"Completar hasta 3ra sem. para evaluar a Probacionista"))</f>
        <v/>
      </c>
      <c r="AQ768" s="39"/>
      <c r="AR768" s="39"/>
      <c r="AS768" s="39"/>
      <c r="AT768" s="28"/>
      <c r="AU768" s="55"/>
      <c r="AV768" s="55"/>
      <c r="AW768" s="55"/>
      <c r="AX768" s="238" t="str">
        <f>IF(V768="","",EOMONTH(EDATE(Tabla1[[#This Row],[Fecha Finalización]],2),0))</f>
        <v/>
      </c>
      <c r="AY768" s="39"/>
      <c r="AZ768" s="239" t="str">
        <f>IF(V768="","",EOMONTH(EDATE(Tabla1[[#This Row],[Fecha Finalización]],3),0))</f>
        <v/>
      </c>
      <c r="BA768" s="39"/>
      <c r="BB768" s="39"/>
      <c r="BC768" s="229"/>
      <c r="BD768" s="227" t="str">
        <f>IF(F768="","",Tabla1[[#This Row],[sem 01]]&amp;Tabla1[[#This Row],[sem 02]]&amp;Tabla1[[#This Row],[sem 03]])</f>
        <v/>
      </c>
      <c r="BE768" s="228" t="str">
        <f>IF(TRIM(F768)="","",$B$1&amp;"-"&amp;SUBSTITUTE(Tabla1[[#This Row],[Mes Inscrito]]," ","")&amp;"-"&amp;SUBSTITUTE(Tabla1[[#This Row],[Dia de clases Inscrito]]," ","")&amp;"-"&amp;SUBSTITUTE(Tabla1[[#This Row],[Horario Inscrito]]," ","")&amp;"-"&amp;Tabla1[[#This Row],[Fecha Inicio grupo]])</f>
        <v/>
      </c>
      <c r="BF768" s="241" t="str">
        <f>IF(F768="","",Tabla1[[#This Row],[Curso]])</f>
        <v/>
      </c>
      <c r="BG768" s="242" t="str">
        <f>+IF(TRIM(F768)="","",$B$1&amp;"-"&amp;TRIM(Tabla1[[#This Row],[Mes Inscrito]])&amp;"-"&amp;TRIM(Tabla1[[#This Row],[Dia de clases Inscrito]])&amp;"-"&amp;TRIM(Tabla1[[#This Row],[Horario Inscrito]])&amp;"-"&amp;TRIM(Tabla1[[#This Row],[Fecha Inicio grupo]])&amp;"-"&amp;TRIM(Tabla1[[#This Row],[Tipo Incrito]]))</f>
        <v/>
      </c>
      <c r="BH768" s="299" t="str">
        <f>IF(F768="","",OR(IFERROR(SEARCH("CG",Tabla1[[#This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8" s="300" t="str">
        <f>IF(F768&lt;&gt;"",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8" s="300" t="str">
        <f>IF(F768&lt;&gt;"",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8" s="300" t="str">
        <f>IF(Tabla1[[#This Row],[Fecha Inicio grupo]]="","",IFERROR(VLOOKUP(Tabla1[[#This Row],[Mes de Alta como miembro]],Parámetros!$AM$2:$AN$16,2,0),"01/01/1900"))</f>
        <v/>
      </c>
    </row>
    <row r="769" spans="1:63" ht="14.45">
      <c r="A769" s="68">
        <v>762</v>
      </c>
      <c r="B769" s="29"/>
      <c r="C769" s="34"/>
      <c r="D769" s="42"/>
      <c r="E769" s="64"/>
      <c r="F769" s="45"/>
      <c r="G769" s="45"/>
      <c r="H769" s="158"/>
      <c r="I769" s="42"/>
      <c r="J769" s="28"/>
      <c r="K769" s="69"/>
      <c r="L769" s="68"/>
      <c r="M769" s="46"/>
      <c r="N769" s="232" t="str">
        <f ca="1">IF(Tabla1[[#This Row],[Fecha de nac]]="","",IF(Tabla1[[#This Row],[Fecha Finalización]] &gt;=TODAY(), DATEDIF(Tabla1[[#This Row],[Fecha de nac]],TODAY(),"y"), ROUNDDOWN((Tabla1[[#This Row],[Fecha Finalización]] -Tabla1[[#This Row],[Fecha de nac]])/365,0)))</f>
        <v/>
      </c>
      <c r="O769" s="163"/>
      <c r="P769" s="34"/>
      <c r="Q769" s="67"/>
      <c r="R769" s="67"/>
      <c r="S769" s="67"/>
      <c r="T769" s="67"/>
      <c r="U769" s="234" t="str">
        <f>IF(F769="","",Tabla1[[#This Row],[Fecha Inicio grupo]]+3*7-7)</f>
        <v/>
      </c>
      <c r="V769" s="235" t="str">
        <f>IF(F769="","",EDATE(Tabla1[[#This Row],[Fecha Inicio grupo]],3))</f>
        <v/>
      </c>
      <c r="W769" s="29"/>
      <c r="X769" s="29"/>
      <c r="Y769" s="72"/>
      <c r="Z769" s="72"/>
      <c r="AA769" s="72"/>
      <c r="AB769" s="72"/>
      <c r="AC769" s="72"/>
      <c r="AD769" s="72"/>
      <c r="AE769" s="72"/>
      <c r="AF769" s="72"/>
      <c r="AG769" s="72"/>
      <c r="AH769" s="72"/>
      <c r="AI769" s="72"/>
      <c r="AJ769" s="72"/>
      <c r="AK769" s="72"/>
      <c r="AL769" s="72"/>
      <c r="AM769" s="72"/>
      <c r="AN769" s="72"/>
      <c r="AO769" s="139"/>
      <c r="AP769" s="236" t="str">
        <f>IF(F769="","",IFERROR(VLOOKUP(SUBSTITUTE(SUBSTITUTE(Tabla1[[#This Row],[Uso Sistemas]],"T","P"),"N","F"),Parámetros!$M$2:$N$17,2,0),"Completar hasta 3ra sem. para evaluar a Probacionista"))</f>
        <v/>
      </c>
      <c r="AQ769" s="39"/>
      <c r="AR769" s="39"/>
      <c r="AS769" s="39"/>
      <c r="AT769" s="28"/>
      <c r="AU769" s="55"/>
      <c r="AV769" s="55"/>
      <c r="AW769" s="55"/>
      <c r="AX769" s="238" t="str">
        <f>IF(V769="","",EOMONTH(EDATE(Tabla1[[#This Row],[Fecha Finalización]],2),0))</f>
        <v/>
      </c>
      <c r="AY769" s="39"/>
      <c r="AZ769" s="239" t="str">
        <f>IF(V769="","",EOMONTH(EDATE(Tabla1[[#This Row],[Fecha Finalización]],3),0))</f>
        <v/>
      </c>
      <c r="BA769" s="39"/>
      <c r="BB769" s="39"/>
      <c r="BC769" s="229"/>
      <c r="BD769" s="227" t="str">
        <f>IF(F769="","",Tabla1[[#This Row],[sem 01]]&amp;Tabla1[[#This Row],[sem 02]]&amp;Tabla1[[#This Row],[sem 03]])</f>
        <v/>
      </c>
      <c r="BE769" s="228" t="str">
        <f>IF(TRIM(F769)="","",$B$1&amp;"-"&amp;SUBSTITUTE(Tabla1[[#This Row],[Mes Inscrito]]," ","")&amp;"-"&amp;SUBSTITUTE(Tabla1[[#This Row],[Dia de clases Inscrito]]," ","")&amp;"-"&amp;SUBSTITUTE(Tabla1[[#This Row],[Horario Inscrito]]," ","")&amp;"-"&amp;Tabla1[[#This Row],[Fecha Inicio grupo]])</f>
        <v/>
      </c>
      <c r="BF769" s="241" t="str">
        <f>IF(F769="","",Tabla1[[#This Row],[Curso]])</f>
        <v/>
      </c>
      <c r="BG769" s="242" t="str">
        <f>+IF(TRIM(F769)="","",$B$1&amp;"-"&amp;TRIM(Tabla1[[#This Row],[Mes Inscrito]])&amp;"-"&amp;TRIM(Tabla1[[#This Row],[Dia de clases Inscrito]])&amp;"-"&amp;TRIM(Tabla1[[#This Row],[Horario Inscrito]])&amp;"-"&amp;TRIM(Tabla1[[#This Row],[Fecha Inicio grupo]])&amp;"-"&amp;TRIM(Tabla1[[#This Row],[Tipo Incrito]]))</f>
        <v/>
      </c>
      <c r="BH769" s="299" t="str">
        <f>IF(F769="","",OR(IFERROR(SEARCH("CG",Tabla1[[#This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9" s="300" t="str">
        <f>IF(F769&lt;&gt;"",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9" s="300" t="str">
        <f>IF(F769&lt;&gt;"",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9" s="300" t="str">
        <f>IF(Tabla1[[#This Row],[Fecha Inicio grupo]]="","",IFERROR(VLOOKUP(Tabla1[[#This Row],[Mes de Alta como miembro]],Parámetros!$AM$2:$AN$16,2,0),"01/01/1900"))</f>
        <v/>
      </c>
    </row>
    <row r="770" spans="1:63" ht="14.45">
      <c r="A770" s="68">
        <v>763</v>
      </c>
      <c r="B770" s="29"/>
      <c r="C770" s="34"/>
      <c r="D770" s="42"/>
      <c r="E770" s="64"/>
      <c r="F770" s="45"/>
      <c r="G770" s="45"/>
      <c r="H770" s="158"/>
      <c r="I770" s="42"/>
      <c r="J770" s="28"/>
      <c r="K770" s="69"/>
      <c r="L770" s="68"/>
      <c r="M770" s="46"/>
      <c r="N770" s="232" t="str">
        <f ca="1">IF(Tabla1[[#This Row],[Fecha de nac]]="","",IF(Tabla1[[#This Row],[Fecha Finalización]] &gt;=TODAY(), DATEDIF(Tabla1[[#This Row],[Fecha de nac]],TODAY(),"y"), ROUNDDOWN((Tabla1[[#This Row],[Fecha Finalización]] -Tabla1[[#This Row],[Fecha de nac]])/365,0)))</f>
        <v/>
      </c>
      <c r="O770" s="163"/>
      <c r="P770" s="34"/>
      <c r="Q770" s="67"/>
      <c r="R770" s="67"/>
      <c r="S770" s="67"/>
      <c r="T770" s="67"/>
      <c r="U770" s="234" t="str">
        <f>IF(F770="","",Tabla1[[#This Row],[Fecha Inicio grupo]]+3*7-7)</f>
        <v/>
      </c>
      <c r="V770" s="235" t="str">
        <f>IF(F770="","",EDATE(Tabla1[[#This Row],[Fecha Inicio grupo]],3))</f>
        <v/>
      </c>
      <c r="W770" s="29"/>
      <c r="X770" s="29"/>
      <c r="Y770" s="72"/>
      <c r="Z770" s="72"/>
      <c r="AA770" s="72"/>
      <c r="AB770" s="72"/>
      <c r="AC770" s="72"/>
      <c r="AD770" s="72"/>
      <c r="AE770" s="72"/>
      <c r="AF770" s="72"/>
      <c r="AG770" s="72"/>
      <c r="AH770" s="72"/>
      <c r="AI770" s="72"/>
      <c r="AJ770" s="72"/>
      <c r="AK770" s="72"/>
      <c r="AL770" s="72"/>
      <c r="AM770" s="72"/>
      <c r="AN770" s="72"/>
      <c r="AO770" s="139"/>
      <c r="AP770" s="236" t="str">
        <f>IF(F770="","",IFERROR(VLOOKUP(SUBSTITUTE(SUBSTITUTE(Tabla1[[#This Row],[Uso Sistemas]],"T","P"),"N","F"),Parámetros!$M$2:$N$17,2,0),"Completar hasta 3ra sem. para evaluar a Probacionista"))</f>
        <v/>
      </c>
      <c r="AQ770" s="39"/>
      <c r="AR770" s="39"/>
      <c r="AS770" s="39"/>
      <c r="AT770" s="28"/>
      <c r="AU770" s="55"/>
      <c r="AV770" s="55"/>
      <c r="AW770" s="55"/>
      <c r="AX770" s="238" t="str">
        <f>IF(V770="","",EOMONTH(EDATE(Tabla1[[#This Row],[Fecha Finalización]],2),0))</f>
        <v/>
      </c>
      <c r="AY770" s="39"/>
      <c r="AZ770" s="239" t="str">
        <f>IF(V770="","",EOMONTH(EDATE(Tabla1[[#This Row],[Fecha Finalización]],3),0))</f>
        <v/>
      </c>
      <c r="BA770" s="39"/>
      <c r="BB770" s="39"/>
      <c r="BC770" s="229"/>
      <c r="BD770" s="227" t="str">
        <f>IF(F770="","",Tabla1[[#This Row],[sem 01]]&amp;Tabla1[[#This Row],[sem 02]]&amp;Tabla1[[#This Row],[sem 03]])</f>
        <v/>
      </c>
      <c r="BE770" s="228" t="str">
        <f>IF(TRIM(F770)="","",$B$1&amp;"-"&amp;SUBSTITUTE(Tabla1[[#This Row],[Mes Inscrito]]," ","")&amp;"-"&amp;SUBSTITUTE(Tabla1[[#This Row],[Dia de clases Inscrito]]," ","")&amp;"-"&amp;SUBSTITUTE(Tabla1[[#This Row],[Horario Inscrito]]," ","")&amp;"-"&amp;Tabla1[[#This Row],[Fecha Inicio grupo]])</f>
        <v/>
      </c>
      <c r="BF770" s="241" t="str">
        <f>IF(F770="","",Tabla1[[#This Row],[Curso]])</f>
        <v/>
      </c>
      <c r="BG770" s="242" t="str">
        <f>+IF(TRIM(F770)="","",$B$1&amp;"-"&amp;TRIM(Tabla1[[#This Row],[Mes Inscrito]])&amp;"-"&amp;TRIM(Tabla1[[#This Row],[Dia de clases Inscrito]])&amp;"-"&amp;TRIM(Tabla1[[#This Row],[Horario Inscrito]])&amp;"-"&amp;TRIM(Tabla1[[#This Row],[Fecha Inicio grupo]])&amp;"-"&amp;TRIM(Tabla1[[#This Row],[Tipo Incrito]]))</f>
        <v/>
      </c>
      <c r="BH770" s="299" t="str">
        <f>IF(F770="","",OR(IFERROR(SEARCH("CG",Tabla1[[#This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0" s="300" t="str">
        <f>IF(F770&lt;&gt;"",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0" s="300" t="str">
        <f>IF(F770&lt;&gt;"",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0" s="300" t="str">
        <f>IF(Tabla1[[#This Row],[Fecha Inicio grupo]]="","",IFERROR(VLOOKUP(Tabla1[[#This Row],[Mes de Alta como miembro]],Parámetros!$AM$2:$AN$16,2,0),"01/01/1900"))</f>
        <v/>
      </c>
    </row>
    <row r="771" spans="1:63" ht="14.45">
      <c r="A771" s="68">
        <v>764</v>
      </c>
      <c r="B771" s="29"/>
      <c r="C771" s="34"/>
      <c r="D771" s="42"/>
      <c r="E771" s="64"/>
      <c r="F771" s="45"/>
      <c r="G771" s="45"/>
      <c r="H771" s="158"/>
      <c r="I771" s="42"/>
      <c r="J771" s="28"/>
      <c r="K771" s="69"/>
      <c r="L771" s="68"/>
      <c r="M771" s="46"/>
      <c r="N771" s="232" t="str">
        <f ca="1">IF(Tabla1[[#This Row],[Fecha de nac]]="","",IF(Tabla1[[#This Row],[Fecha Finalización]] &gt;=TODAY(), DATEDIF(Tabla1[[#This Row],[Fecha de nac]],TODAY(),"y"), ROUNDDOWN((Tabla1[[#This Row],[Fecha Finalización]] -Tabla1[[#This Row],[Fecha de nac]])/365,0)))</f>
        <v/>
      </c>
      <c r="O771" s="163"/>
      <c r="P771" s="34"/>
      <c r="Q771" s="67"/>
      <c r="R771" s="67"/>
      <c r="S771" s="67"/>
      <c r="T771" s="67"/>
      <c r="U771" s="234" t="str">
        <f>IF(F771="","",Tabla1[[#This Row],[Fecha Inicio grupo]]+3*7-7)</f>
        <v/>
      </c>
      <c r="V771" s="235" t="str">
        <f>IF(F771="","",EDATE(Tabla1[[#This Row],[Fecha Inicio grupo]],3))</f>
        <v/>
      </c>
      <c r="W771" s="29"/>
      <c r="X771" s="29"/>
      <c r="Y771" s="72"/>
      <c r="Z771" s="72"/>
      <c r="AA771" s="72"/>
      <c r="AB771" s="72"/>
      <c r="AC771" s="72"/>
      <c r="AD771" s="72"/>
      <c r="AE771" s="72"/>
      <c r="AF771" s="72"/>
      <c r="AG771" s="72"/>
      <c r="AH771" s="72"/>
      <c r="AI771" s="72"/>
      <c r="AJ771" s="72"/>
      <c r="AK771" s="72"/>
      <c r="AL771" s="72"/>
      <c r="AM771" s="72"/>
      <c r="AN771" s="72"/>
      <c r="AO771" s="139"/>
      <c r="AP771" s="236" t="str">
        <f>IF(F771="","",IFERROR(VLOOKUP(SUBSTITUTE(SUBSTITUTE(Tabla1[[#This Row],[Uso Sistemas]],"T","P"),"N","F"),Parámetros!$M$2:$N$17,2,0),"Completar hasta 3ra sem. para evaluar a Probacionista"))</f>
        <v/>
      </c>
      <c r="AQ771" s="39"/>
      <c r="AR771" s="39"/>
      <c r="AS771" s="39"/>
      <c r="AT771" s="28"/>
      <c r="AU771" s="55"/>
      <c r="AV771" s="55"/>
      <c r="AW771" s="55"/>
      <c r="AX771" s="238" t="str">
        <f>IF(V771="","",EOMONTH(EDATE(Tabla1[[#This Row],[Fecha Finalización]],2),0))</f>
        <v/>
      </c>
      <c r="AY771" s="39"/>
      <c r="AZ771" s="239" t="str">
        <f>IF(V771="","",EOMONTH(EDATE(Tabla1[[#This Row],[Fecha Finalización]],3),0))</f>
        <v/>
      </c>
      <c r="BA771" s="39"/>
      <c r="BB771" s="39"/>
      <c r="BC771" s="229"/>
      <c r="BD771" s="227" t="str">
        <f>IF(F771="","",Tabla1[[#This Row],[sem 01]]&amp;Tabla1[[#This Row],[sem 02]]&amp;Tabla1[[#This Row],[sem 03]])</f>
        <v/>
      </c>
      <c r="BE771" s="228" t="str">
        <f>IF(TRIM(F771)="","",$B$1&amp;"-"&amp;SUBSTITUTE(Tabla1[[#This Row],[Mes Inscrito]]," ","")&amp;"-"&amp;SUBSTITUTE(Tabla1[[#This Row],[Dia de clases Inscrito]]," ","")&amp;"-"&amp;SUBSTITUTE(Tabla1[[#This Row],[Horario Inscrito]]," ","")&amp;"-"&amp;Tabla1[[#This Row],[Fecha Inicio grupo]])</f>
        <v/>
      </c>
      <c r="BF771" s="241" t="str">
        <f>IF(F771="","",Tabla1[[#This Row],[Curso]])</f>
        <v/>
      </c>
      <c r="BG771" s="242" t="str">
        <f>+IF(TRIM(F771)="","",$B$1&amp;"-"&amp;TRIM(Tabla1[[#This Row],[Mes Inscrito]])&amp;"-"&amp;TRIM(Tabla1[[#This Row],[Dia de clases Inscrito]])&amp;"-"&amp;TRIM(Tabla1[[#This Row],[Horario Inscrito]])&amp;"-"&amp;TRIM(Tabla1[[#This Row],[Fecha Inicio grupo]])&amp;"-"&amp;TRIM(Tabla1[[#This Row],[Tipo Incrito]]))</f>
        <v/>
      </c>
      <c r="BH771" s="299" t="str">
        <f>IF(F771="","",OR(IFERROR(SEARCH("CG",Tabla1[[#This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1" s="300" t="str">
        <f>IF(F771&lt;&gt;"",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1" s="300" t="str">
        <f>IF(F771&lt;&gt;"",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1" s="300" t="str">
        <f>IF(Tabla1[[#This Row],[Fecha Inicio grupo]]="","",IFERROR(VLOOKUP(Tabla1[[#This Row],[Mes de Alta como miembro]],Parámetros!$AM$2:$AN$16,2,0),"01/01/1900"))</f>
        <v/>
      </c>
    </row>
    <row r="772" spans="1:63" ht="14.45">
      <c r="A772" s="68">
        <v>765</v>
      </c>
      <c r="B772" s="29"/>
      <c r="C772" s="34"/>
      <c r="D772" s="42"/>
      <c r="E772" s="64"/>
      <c r="F772" s="45"/>
      <c r="G772" s="45"/>
      <c r="H772" s="158"/>
      <c r="I772" s="42"/>
      <c r="J772" s="28"/>
      <c r="K772" s="69"/>
      <c r="L772" s="68"/>
      <c r="M772" s="46"/>
      <c r="N772" s="232" t="str">
        <f ca="1">IF(Tabla1[[#This Row],[Fecha de nac]]="","",IF(Tabla1[[#This Row],[Fecha Finalización]] &gt;=TODAY(), DATEDIF(Tabla1[[#This Row],[Fecha de nac]],TODAY(),"y"), ROUNDDOWN((Tabla1[[#This Row],[Fecha Finalización]] -Tabla1[[#This Row],[Fecha de nac]])/365,0)))</f>
        <v/>
      </c>
      <c r="O772" s="163"/>
      <c r="P772" s="34"/>
      <c r="Q772" s="67"/>
      <c r="R772" s="67"/>
      <c r="S772" s="67"/>
      <c r="T772" s="67"/>
      <c r="U772" s="234" t="str">
        <f>IF(F772="","",Tabla1[[#This Row],[Fecha Inicio grupo]]+3*7-7)</f>
        <v/>
      </c>
      <c r="V772" s="235" t="str">
        <f>IF(F772="","",EDATE(Tabla1[[#This Row],[Fecha Inicio grupo]],3))</f>
        <v/>
      </c>
      <c r="W772" s="29"/>
      <c r="X772" s="29"/>
      <c r="Y772" s="72"/>
      <c r="Z772" s="72"/>
      <c r="AA772" s="72"/>
      <c r="AB772" s="72"/>
      <c r="AC772" s="72"/>
      <c r="AD772" s="72"/>
      <c r="AE772" s="72"/>
      <c r="AF772" s="72"/>
      <c r="AG772" s="72"/>
      <c r="AH772" s="72"/>
      <c r="AI772" s="72"/>
      <c r="AJ772" s="72"/>
      <c r="AK772" s="72"/>
      <c r="AL772" s="72"/>
      <c r="AM772" s="72"/>
      <c r="AN772" s="72"/>
      <c r="AO772" s="139"/>
      <c r="AP772" s="236" t="str">
        <f>IF(F772="","",IFERROR(VLOOKUP(SUBSTITUTE(SUBSTITUTE(Tabla1[[#This Row],[Uso Sistemas]],"T","P"),"N","F"),Parámetros!$M$2:$N$17,2,0),"Completar hasta 3ra sem. para evaluar a Probacionista"))</f>
        <v/>
      </c>
      <c r="AQ772" s="39"/>
      <c r="AR772" s="39"/>
      <c r="AS772" s="39"/>
      <c r="AT772" s="28"/>
      <c r="AU772" s="55"/>
      <c r="AV772" s="55"/>
      <c r="AW772" s="55"/>
      <c r="AX772" s="238" t="str">
        <f>IF(V772="","",EOMONTH(EDATE(Tabla1[[#This Row],[Fecha Finalización]],2),0))</f>
        <v/>
      </c>
      <c r="AY772" s="39"/>
      <c r="AZ772" s="239" t="str">
        <f>IF(V772="","",EOMONTH(EDATE(Tabla1[[#This Row],[Fecha Finalización]],3),0))</f>
        <v/>
      </c>
      <c r="BA772" s="39"/>
      <c r="BB772" s="39"/>
      <c r="BC772" s="229"/>
      <c r="BD772" s="227" t="str">
        <f>IF(F772="","",Tabla1[[#This Row],[sem 01]]&amp;Tabla1[[#This Row],[sem 02]]&amp;Tabla1[[#This Row],[sem 03]])</f>
        <v/>
      </c>
      <c r="BE772" s="228" t="str">
        <f>IF(TRIM(F772)="","",$B$1&amp;"-"&amp;SUBSTITUTE(Tabla1[[#This Row],[Mes Inscrito]]," ","")&amp;"-"&amp;SUBSTITUTE(Tabla1[[#This Row],[Dia de clases Inscrito]]," ","")&amp;"-"&amp;SUBSTITUTE(Tabla1[[#This Row],[Horario Inscrito]]," ","")&amp;"-"&amp;Tabla1[[#This Row],[Fecha Inicio grupo]])</f>
        <v/>
      </c>
      <c r="BF772" s="241" t="str">
        <f>IF(F772="","",Tabla1[[#This Row],[Curso]])</f>
        <v/>
      </c>
      <c r="BG772" s="242" t="str">
        <f>+IF(TRIM(F772)="","",$B$1&amp;"-"&amp;TRIM(Tabla1[[#This Row],[Mes Inscrito]])&amp;"-"&amp;TRIM(Tabla1[[#This Row],[Dia de clases Inscrito]])&amp;"-"&amp;TRIM(Tabla1[[#This Row],[Horario Inscrito]])&amp;"-"&amp;TRIM(Tabla1[[#This Row],[Fecha Inicio grupo]])&amp;"-"&amp;TRIM(Tabla1[[#This Row],[Tipo Incrito]]))</f>
        <v/>
      </c>
      <c r="BH772" s="299" t="str">
        <f>IF(F772="","",OR(IFERROR(SEARCH("CG",Tabla1[[#This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2" s="300" t="str">
        <f>IF(F772&lt;&gt;"",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2" s="300" t="str">
        <f>IF(F772&lt;&gt;"",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2" s="300" t="str">
        <f>IF(Tabla1[[#This Row],[Fecha Inicio grupo]]="","",IFERROR(VLOOKUP(Tabla1[[#This Row],[Mes de Alta como miembro]],Parámetros!$AM$2:$AN$16,2,0),"01/01/1900"))</f>
        <v/>
      </c>
    </row>
    <row r="773" spans="1:63" ht="14.45">
      <c r="A773" s="68">
        <v>766</v>
      </c>
      <c r="B773" s="29"/>
      <c r="C773" s="34"/>
      <c r="D773" s="42"/>
      <c r="E773" s="64"/>
      <c r="F773" s="45"/>
      <c r="G773" s="45"/>
      <c r="H773" s="158"/>
      <c r="I773" s="42"/>
      <c r="J773" s="28"/>
      <c r="K773" s="69"/>
      <c r="L773" s="68"/>
      <c r="M773" s="46"/>
      <c r="N773" s="232" t="str">
        <f ca="1">IF(Tabla1[[#This Row],[Fecha de nac]]="","",IF(Tabla1[[#This Row],[Fecha Finalización]] &gt;=TODAY(), DATEDIF(Tabla1[[#This Row],[Fecha de nac]],TODAY(),"y"), ROUNDDOWN((Tabla1[[#This Row],[Fecha Finalización]] -Tabla1[[#This Row],[Fecha de nac]])/365,0)))</f>
        <v/>
      </c>
      <c r="O773" s="163"/>
      <c r="P773" s="34"/>
      <c r="Q773" s="67"/>
      <c r="R773" s="67"/>
      <c r="S773" s="67"/>
      <c r="T773" s="67"/>
      <c r="U773" s="234" t="str">
        <f>IF(F773="","",Tabla1[[#This Row],[Fecha Inicio grupo]]+3*7-7)</f>
        <v/>
      </c>
      <c r="V773" s="235" t="str">
        <f>IF(F773="","",EDATE(Tabla1[[#This Row],[Fecha Inicio grupo]],3))</f>
        <v/>
      </c>
      <c r="W773" s="29"/>
      <c r="X773" s="29"/>
      <c r="Y773" s="72"/>
      <c r="Z773" s="72"/>
      <c r="AA773" s="72"/>
      <c r="AB773" s="72"/>
      <c r="AC773" s="72"/>
      <c r="AD773" s="72"/>
      <c r="AE773" s="72"/>
      <c r="AF773" s="72"/>
      <c r="AG773" s="72"/>
      <c r="AH773" s="72"/>
      <c r="AI773" s="72"/>
      <c r="AJ773" s="72"/>
      <c r="AK773" s="72"/>
      <c r="AL773" s="72"/>
      <c r="AM773" s="72"/>
      <c r="AN773" s="72"/>
      <c r="AO773" s="139"/>
      <c r="AP773" s="236" t="str">
        <f>IF(F773="","",IFERROR(VLOOKUP(SUBSTITUTE(SUBSTITUTE(Tabla1[[#This Row],[Uso Sistemas]],"T","P"),"N","F"),Parámetros!$M$2:$N$17,2,0),"Completar hasta 3ra sem. para evaluar a Probacionista"))</f>
        <v/>
      </c>
      <c r="AQ773" s="39"/>
      <c r="AR773" s="39"/>
      <c r="AS773" s="39"/>
      <c r="AT773" s="28"/>
      <c r="AU773" s="55"/>
      <c r="AV773" s="55"/>
      <c r="AW773" s="55"/>
      <c r="AX773" s="238" t="str">
        <f>IF(V773="","",EOMONTH(EDATE(Tabla1[[#This Row],[Fecha Finalización]],2),0))</f>
        <v/>
      </c>
      <c r="AY773" s="39"/>
      <c r="AZ773" s="239" t="str">
        <f>IF(V773="","",EOMONTH(EDATE(Tabla1[[#This Row],[Fecha Finalización]],3),0))</f>
        <v/>
      </c>
      <c r="BA773" s="39"/>
      <c r="BB773" s="39"/>
      <c r="BC773" s="229"/>
      <c r="BD773" s="227" t="str">
        <f>IF(F773="","",Tabla1[[#This Row],[sem 01]]&amp;Tabla1[[#This Row],[sem 02]]&amp;Tabla1[[#This Row],[sem 03]])</f>
        <v/>
      </c>
      <c r="BE773" s="228" t="str">
        <f>IF(TRIM(F773)="","",$B$1&amp;"-"&amp;SUBSTITUTE(Tabla1[[#This Row],[Mes Inscrito]]," ","")&amp;"-"&amp;SUBSTITUTE(Tabla1[[#This Row],[Dia de clases Inscrito]]," ","")&amp;"-"&amp;SUBSTITUTE(Tabla1[[#This Row],[Horario Inscrito]]," ","")&amp;"-"&amp;Tabla1[[#This Row],[Fecha Inicio grupo]])</f>
        <v/>
      </c>
      <c r="BF773" s="241" t="str">
        <f>IF(F773="","",Tabla1[[#This Row],[Curso]])</f>
        <v/>
      </c>
      <c r="BG773" s="242" t="str">
        <f>+IF(TRIM(F773)="","",$B$1&amp;"-"&amp;TRIM(Tabla1[[#This Row],[Mes Inscrito]])&amp;"-"&amp;TRIM(Tabla1[[#This Row],[Dia de clases Inscrito]])&amp;"-"&amp;TRIM(Tabla1[[#This Row],[Horario Inscrito]])&amp;"-"&amp;TRIM(Tabla1[[#This Row],[Fecha Inicio grupo]])&amp;"-"&amp;TRIM(Tabla1[[#This Row],[Tipo Incrito]]))</f>
        <v/>
      </c>
      <c r="BH773" s="299" t="str">
        <f>IF(F773="","",OR(IFERROR(SEARCH("CG",Tabla1[[#This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3" s="300" t="str">
        <f>IF(F773&lt;&gt;"",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3" s="300" t="str">
        <f>IF(F773&lt;&gt;"",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3" s="300" t="str">
        <f>IF(Tabla1[[#This Row],[Fecha Inicio grupo]]="","",IFERROR(VLOOKUP(Tabla1[[#This Row],[Mes de Alta como miembro]],Parámetros!$AM$2:$AN$16,2,0),"01/01/1900"))</f>
        <v/>
      </c>
    </row>
    <row r="774" spans="1:63" ht="14.45">
      <c r="A774" s="68">
        <v>767</v>
      </c>
      <c r="B774" s="29"/>
      <c r="C774" s="34"/>
      <c r="D774" s="42"/>
      <c r="E774" s="64"/>
      <c r="F774" s="45"/>
      <c r="G774" s="45"/>
      <c r="H774" s="158"/>
      <c r="I774" s="42"/>
      <c r="J774" s="28"/>
      <c r="K774" s="69"/>
      <c r="L774" s="68"/>
      <c r="M774" s="46"/>
      <c r="N774" s="232" t="str">
        <f ca="1">IF(Tabla1[[#This Row],[Fecha de nac]]="","",IF(Tabla1[[#This Row],[Fecha Finalización]] &gt;=TODAY(), DATEDIF(Tabla1[[#This Row],[Fecha de nac]],TODAY(),"y"), ROUNDDOWN((Tabla1[[#This Row],[Fecha Finalización]] -Tabla1[[#This Row],[Fecha de nac]])/365,0)))</f>
        <v/>
      </c>
      <c r="O774" s="163"/>
      <c r="P774" s="34"/>
      <c r="Q774" s="67"/>
      <c r="R774" s="67"/>
      <c r="S774" s="67"/>
      <c r="T774" s="67"/>
      <c r="U774" s="234" t="str">
        <f>IF(F774="","",Tabla1[[#This Row],[Fecha Inicio grupo]]+3*7-7)</f>
        <v/>
      </c>
      <c r="V774" s="235" t="str">
        <f>IF(F774="","",EDATE(Tabla1[[#This Row],[Fecha Inicio grupo]],3))</f>
        <v/>
      </c>
      <c r="W774" s="29"/>
      <c r="X774" s="29"/>
      <c r="Y774" s="72"/>
      <c r="Z774" s="72"/>
      <c r="AA774" s="72"/>
      <c r="AB774" s="72"/>
      <c r="AC774" s="72"/>
      <c r="AD774" s="72"/>
      <c r="AE774" s="72"/>
      <c r="AF774" s="72"/>
      <c r="AG774" s="72"/>
      <c r="AH774" s="72"/>
      <c r="AI774" s="72"/>
      <c r="AJ774" s="72"/>
      <c r="AK774" s="72"/>
      <c r="AL774" s="72"/>
      <c r="AM774" s="72"/>
      <c r="AN774" s="72"/>
      <c r="AO774" s="139"/>
      <c r="AP774" s="236" t="str">
        <f>IF(F774="","",IFERROR(VLOOKUP(SUBSTITUTE(SUBSTITUTE(Tabla1[[#This Row],[Uso Sistemas]],"T","P"),"N","F"),Parámetros!$M$2:$N$17,2,0),"Completar hasta 3ra sem. para evaluar a Probacionista"))</f>
        <v/>
      </c>
      <c r="AQ774" s="39"/>
      <c r="AR774" s="39"/>
      <c r="AS774" s="39"/>
      <c r="AT774" s="28"/>
      <c r="AU774" s="55"/>
      <c r="AV774" s="55"/>
      <c r="AW774" s="55"/>
      <c r="AX774" s="238" t="str">
        <f>IF(V774="","",EOMONTH(EDATE(Tabla1[[#This Row],[Fecha Finalización]],2),0))</f>
        <v/>
      </c>
      <c r="AY774" s="39"/>
      <c r="AZ774" s="239" t="str">
        <f>IF(V774="","",EOMONTH(EDATE(Tabla1[[#This Row],[Fecha Finalización]],3),0))</f>
        <v/>
      </c>
      <c r="BA774" s="39"/>
      <c r="BB774" s="39"/>
      <c r="BC774" s="229"/>
      <c r="BD774" s="227" t="str">
        <f>IF(F774="","",Tabla1[[#This Row],[sem 01]]&amp;Tabla1[[#This Row],[sem 02]]&amp;Tabla1[[#This Row],[sem 03]])</f>
        <v/>
      </c>
      <c r="BE774" s="228" t="str">
        <f>IF(TRIM(F774)="","",$B$1&amp;"-"&amp;SUBSTITUTE(Tabla1[[#This Row],[Mes Inscrito]]," ","")&amp;"-"&amp;SUBSTITUTE(Tabla1[[#This Row],[Dia de clases Inscrito]]," ","")&amp;"-"&amp;SUBSTITUTE(Tabla1[[#This Row],[Horario Inscrito]]," ","")&amp;"-"&amp;Tabla1[[#This Row],[Fecha Inicio grupo]])</f>
        <v/>
      </c>
      <c r="BF774" s="241" t="str">
        <f>IF(F774="","",Tabla1[[#This Row],[Curso]])</f>
        <v/>
      </c>
      <c r="BG774" s="242" t="str">
        <f>+IF(TRIM(F774)="","",$B$1&amp;"-"&amp;TRIM(Tabla1[[#This Row],[Mes Inscrito]])&amp;"-"&amp;TRIM(Tabla1[[#This Row],[Dia de clases Inscrito]])&amp;"-"&amp;TRIM(Tabla1[[#This Row],[Horario Inscrito]])&amp;"-"&amp;TRIM(Tabla1[[#This Row],[Fecha Inicio grupo]])&amp;"-"&amp;TRIM(Tabla1[[#This Row],[Tipo Incrito]]))</f>
        <v/>
      </c>
      <c r="BH774" s="299" t="str">
        <f>IF(F774="","",OR(IFERROR(SEARCH("CG",Tabla1[[#This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4" s="300" t="str">
        <f>IF(F774&lt;&gt;"",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4" s="300" t="str">
        <f>IF(F774&lt;&gt;"",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4" s="300" t="str">
        <f>IF(Tabla1[[#This Row],[Fecha Inicio grupo]]="","",IFERROR(VLOOKUP(Tabla1[[#This Row],[Mes de Alta como miembro]],Parámetros!$AM$2:$AN$16,2,0),"01/01/1900"))</f>
        <v/>
      </c>
    </row>
    <row r="775" spans="1:63" ht="14.45">
      <c r="A775" s="68">
        <v>768</v>
      </c>
      <c r="B775" s="29"/>
      <c r="C775" s="34"/>
      <c r="D775" s="42"/>
      <c r="E775" s="64"/>
      <c r="F775" s="45"/>
      <c r="G775" s="45"/>
      <c r="H775" s="158"/>
      <c r="I775" s="42"/>
      <c r="J775" s="28"/>
      <c r="K775" s="69"/>
      <c r="L775" s="68"/>
      <c r="M775" s="46"/>
      <c r="N775" s="232" t="str">
        <f ca="1">IF(Tabla1[[#This Row],[Fecha de nac]]="","",IF(Tabla1[[#This Row],[Fecha Finalización]] &gt;=TODAY(), DATEDIF(Tabla1[[#This Row],[Fecha de nac]],TODAY(),"y"), ROUNDDOWN((Tabla1[[#This Row],[Fecha Finalización]] -Tabla1[[#This Row],[Fecha de nac]])/365,0)))</f>
        <v/>
      </c>
      <c r="O775" s="163"/>
      <c r="P775" s="34"/>
      <c r="Q775" s="67"/>
      <c r="R775" s="67"/>
      <c r="S775" s="67"/>
      <c r="T775" s="67"/>
      <c r="U775" s="234" t="str">
        <f>IF(F775="","",Tabla1[[#This Row],[Fecha Inicio grupo]]+3*7-7)</f>
        <v/>
      </c>
      <c r="V775" s="235" t="str">
        <f>IF(F775="","",EDATE(Tabla1[[#This Row],[Fecha Inicio grupo]],3))</f>
        <v/>
      </c>
      <c r="W775" s="29"/>
      <c r="X775" s="29"/>
      <c r="Y775" s="72"/>
      <c r="Z775" s="72"/>
      <c r="AA775" s="72"/>
      <c r="AB775" s="72"/>
      <c r="AC775" s="72"/>
      <c r="AD775" s="72"/>
      <c r="AE775" s="72"/>
      <c r="AF775" s="72"/>
      <c r="AG775" s="72"/>
      <c r="AH775" s="72"/>
      <c r="AI775" s="72"/>
      <c r="AJ775" s="72"/>
      <c r="AK775" s="72"/>
      <c r="AL775" s="72"/>
      <c r="AM775" s="72"/>
      <c r="AN775" s="72"/>
      <c r="AO775" s="139"/>
      <c r="AP775" s="236" t="str">
        <f>IF(F775="","",IFERROR(VLOOKUP(SUBSTITUTE(SUBSTITUTE(Tabla1[[#This Row],[Uso Sistemas]],"T","P"),"N","F"),Parámetros!$M$2:$N$17,2,0),"Completar hasta 3ra sem. para evaluar a Probacionista"))</f>
        <v/>
      </c>
      <c r="AQ775" s="39"/>
      <c r="AR775" s="39"/>
      <c r="AS775" s="39"/>
      <c r="AT775" s="28"/>
      <c r="AU775" s="55"/>
      <c r="AV775" s="55"/>
      <c r="AW775" s="55"/>
      <c r="AX775" s="238" t="str">
        <f>IF(V775="","",EOMONTH(EDATE(Tabla1[[#This Row],[Fecha Finalización]],2),0))</f>
        <v/>
      </c>
      <c r="AY775" s="39"/>
      <c r="AZ775" s="239" t="str">
        <f>IF(V775="","",EOMONTH(EDATE(Tabla1[[#This Row],[Fecha Finalización]],3),0))</f>
        <v/>
      </c>
      <c r="BA775" s="39"/>
      <c r="BB775" s="39"/>
      <c r="BC775" s="229"/>
      <c r="BD775" s="227" t="str">
        <f>IF(F775="","",Tabla1[[#This Row],[sem 01]]&amp;Tabla1[[#This Row],[sem 02]]&amp;Tabla1[[#This Row],[sem 03]])</f>
        <v/>
      </c>
      <c r="BE775" s="228" t="str">
        <f>IF(TRIM(F775)="","",$B$1&amp;"-"&amp;SUBSTITUTE(Tabla1[[#This Row],[Mes Inscrito]]," ","")&amp;"-"&amp;SUBSTITUTE(Tabla1[[#This Row],[Dia de clases Inscrito]]," ","")&amp;"-"&amp;SUBSTITUTE(Tabla1[[#This Row],[Horario Inscrito]]," ","")&amp;"-"&amp;Tabla1[[#This Row],[Fecha Inicio grupo]])</f>
        <v/>
      </c>
      <c r="BF775" s="241" t="str">
        <f>IF(F775="","",Tabla1[[#This Row],[Curso]])</f>
        <v/>
      </c>
      <c r="BG775" s="242" t="str">
        <f>+IF(TRIM(F775)="","",$B$1&amp;"-"&amp;TRIM(Tabla1[[#This Row],[Mes Inscrito]])&amp;"-"&amp;TRIM(Tabla1[[#This Row],[Dia de clases Inscrito]])&amp;"-"&amp;TRIM(Tabla1[[#This Row],[Horario Inscrito]])&amp;"-"&amp;TRIM(Tabla1[[#This Row],[Fecha Inicio grupo]])&amp;"-"&amp;TRIM(Tabla1[[#This Row],[Tipo Incrito]]))</f>
        <v/>
      </c>
      <c r="BH775" s="299" t="str">
        <f>IF(F775="","",OR(IFERROR(SEARCH("CG",Tabla1[[#This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5" s="300" t="str">
        <f>IF(F775&lt;&gt;"",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5" s="300" t="str">
        <f>IF(F775&lt;&gt;"",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5" s="300" t="str">
        <f>IF(Tabla1[[#This Row],[Fecha Inicio grupo]]="","",IFERROR(VLOOKUP(Tabla1[[#This Row],[Mes de Alta como miembro]],Parámetros!$AM$2:$AN$16,2,0),"01/01/1900"))</f>
        <v/>
      </c>
    </row>
    <row r="776" spans="1:63" ht="14.45">
      <c r="A776" s="68">
        <v>769</v>
      </c>
      <c r="B776" s="29"/>
      <c r="C776" s="34"/>
      <c r="D776" s="42"/>
      <c r="E776" s="64"/>
      <c r="F776" s="45"/>
      <c r="G776" s="45"/>
      <c r="H776" s="158"/>
      <c r="I776" s="42"/>
      <c r="J776" s="28"/>
      <c r="K776" s="69"/>
      <c r="L776" s="68"/>
      <c r="M776" s="46"/>
      <c r="N776" s="232" t="str">
        <f ca="1">IF(Tabla1[[#This Row],[Fecha de nac]]="","",IF(Tabla1[[#This Row],[Fecha Finalización]] &gt;=TODAY(), DATEDIF(Tabla1[[#This Row],[Fecha de nac]],TODAY(),"y"), ROUNDDOWN((Tabla1[[#This Row],[Fecha Finalización]] -Tabla1[[#This Row],[Fecha de nac]])/365,0)))</f>
        <v/>
      </c>
      <c r="O776" s="163"/>
      <c r="P776" s="34"/>
      <c r="Q776" s="67"/>
      <c r="R776" s="67"/>
      <c r="S776" s="67"/>
      <c r="T776" s="67"/>
      <c r="U776" s="234" t="str">
        <f>IF(F776="","",Tabla1[[#This Row],[Fecha Inicio grupo]]+3*7-7)</f>
        <v/>
      </c>
      <c r="V776" s="235" t="str">
        <f>IF(F776="","",EDATE(Tabla1[[#This Row],[Fecha Inicio grupo]],3))</f>
        <v/>
      </c>
      <c r="W776" s="29"/>
      <c r="X776" s="29"/>
      <c r="Y776" s="72"/>
      <c r="Z776" s="72"/>
      <c r="AA776" s="72"/>
      <c r="AB776" s="72"/>
      <c r="AC776" s="72"/>
      <c r="AD776" s="72"/>
      <c r="AE776" s="72"/>
      <c r="AF776" s="72"/>
      <c r="AG776" s="72"/>
      <c r="AH776" s="72"/>
      <c r="AI776" s="72"/>
      <c r="AJ776" s="72"/>
      <c r="AK776" s="72"/>
      <c r="AL776" s="72"/>
      <c r="AM776" s="72"/>
      <c r="AN776" s="72"/>
      <c r="AO776" s="139"/>
      <c r="AP776" s="236" t="str">
        <f>IF(F776="","",IFERROR(VLOOKUP(SUBSTITUTE(SUBSTITUTE(Tabla1[[#This Row],[Uso Sistemas]],"T","P"),"N","F"),Parámetros!$M$2:$N$17,2,0),"Completar hasta 3ra sem. para evaluar a Probacionista"))</f>
        <v/>
      </c>
      <c r="AQ776" s="39"/>
      <c r="AR776" s="39"/>
      <c r="AS776" s="39"/>
      <c r="AT776" s="28"/>
      <c r="AU776" s="55"/>
      <c r="AV776" s="55"/>
      <c r="AW776" s="55"/>
      <c r="AX776" s="238" t="str">
        <f>IF(V776="","",EOMONTH(EDATE(Tabla1[[#This Row],[Fecha Finalización]],2),0))</f>
        <v/>
      </c>
      <c r="AY776" s="39"/>
      <c r="AZ776" s="239" t="str">
        <f>IF(V776="","",EOMONTH(EDATE(Tabla1[[#This Row],[Fecha Finalización]],3),0))</f>
        <v/>
      </c>
      <c r="BA776" s="39"/>
      <c r="BB776" s="39"/>
      <c r="BC776" s="229"/>
      <c r="BD776" s="227" t="str">
        <f>IF(F776="","",Tabla1[[#This Row],[sem 01]]&amp;Tabla1[[#This Row],[sem 02]]&amp;Tabla1[[#This Row],[sem 03]])</f>
        <v/>
      </c>
      <c r="BE776" s="228" t="str">
        <f>IF(TRIM(F776)="","",$B$1&amp;"-"&amp;SUBSTITUTE(Tabla1[[#This Row],[Mes Inscrito]]," ","")&amp;"-"&amp;SUBSTITUTE(Tabla1[[#This Row],[Dia de clases Inscrito]]," ","")&amp;"-"&amp;SUBSTITUTE(Tabla1[[#This Row],[Horario Inscrito]]," ","")&amp;"-"&amp;Tabla1[[#This Row],[Fecha Inicio grupo]])</f>
        <v/>
      </c>
      <c r="BF776" s="241" t="str">
        <f>IF(F776="","",Tabla1[[#This Row],[Curso]])</f>
        <v/>
      </c>
      <c r="BG776" s="242" t="str">
        <f>+IF(TRIM(F776)="","",$B$1&amp;"-"&amp;TRIM(Tabla1[[#This Row],[Mes Inscrito]])&amp;"-"&amp;TRIM(Tabla1[[#This Row],[Dia de clases Inscrito]])&amp;"-"&amp;TRIM(Tabla1[[#This Row],[Horario Inscrito]])&amp;"-"&amp;TRIM(Tabla1[[#This Row],[Fecha Inicio grupo]])&amp;"-"&amp;TRIM(Tabla1[[#This Row],[Tipo Incrito]]))</f>
        <v/>
      </c>
      <c r="BH776" s="299" t="str">
        <f>IF(F776="","",OR(IFERROR(SEARCH("CG",Tabla1[[#This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6" s="300" t="str">
        <f>IF(F776&lt;&gt;"",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6" s="300" t="str">
        <f>IF(F776&lt;&gt;"",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6" s="300" t="str">
        <f>IF(Tabla1[[#This Row],[Fecha Inicio grupo]]="","",IFERROR(VLOOKUP(Tabla1[[#This Row],[Mes de Alta como miembro]],Parámetros!$AM$2:$AN$16,2,0),"01/01/1900"))</f>
        <v/>
      </c>
    </row>
    <row r="777" spans="1:63" ht="14.45">
      <c r="A777" s="68">
        <v>770</v>
      </c>
      <c r="B777" s="29"/>
      <c r="C777" s="34"/>
      <c r="D777" s="42"/>
      <c r="E777" s="64"/>
      <c r="F777" s="45"/>
      <c r="G777" s="45"/>
      <c r="H777" s="158"/>
      <c r="I777" s="42"/>
      <c r="J777" s="28"/>
      <c r="K777" s="69"/>
      <c r="L777" s="68"/>
      <c r="M777" s="46"/>
      <c r="N777" s="232" t="str">
        <f ca="1">IF(Tabla1[[#This Row],[Fecha de nac]]="","",IF(Tabla1[[#This Row],[Fecha Finalización]] &gt;=TODAY(), DATEDIF(Tabla1[[#This Row],[Fecha de nac]],TODAY(),"y"), ROUNDDOWN((Tabla1[[#This Row],[Fecha Finalización]] -Tabla1[[#This Row],[Fecha de nac]])/365,0)))</f>
        <v/>
      </c>
      <c r="O777" s="163"/>
      <c r="P777" s="34"/>
      <c r="Q777" s="67"/>
      <c r="R777" s="67"/>
      <c r="S777" s="67"/>
      <c r="T777" s="67"/>
      <c r="U777" s="234" t="str">
        <f>IF(F777="","",Tabla1[[#This Row],[Fecha Inicio grupo]]+3*7-7)</f>
        <v/>
      </c>
      <c r="V777" s="235" t="str">
        <f>IF(F777="","",EDATE(Tabla1[[#This Row],[Fecha Inicio grupo]],3))</f>
        <v/>
      </c>
      <c r="W777" s="29"/>
      <c r="X777" s="29"/>
      <c r="Y777" s="72"/>
      <c r="Z777" s="72"/>
      <c r="AA777" s="72"/>
      <c r="AB777" s="72"/>
      <c r="AC777" s="72"/>
      <c r="AD777" s="72"/>
      <c r="AE777" s="72"/>
      <c r="AF777" s="72"/>
      <c r="AG777" s="72"/>
      <c r="AH777" s="72"/>
      <c r="AI777" s="72"/>
      <c r="AJ777" s="72"/>
      <c r="AK777" s="72"/>
      <c r="AL777" s="72"/>
      <c r="AM777" s="72"/>
      <c r="AN777" s="72"/>
      <c r="AO777" s="139"/>
      <c r="AP777" s="236" t="str">
        <f>IF(F777="","",IFERROR(VLOOKUP(SUBSTITUTE(SUBSTITUTE(Tabla1[[#This Row],[Uso Sistemas]],"T","P"),"N","F"),Parámetros!$M$2:$N$17,2,0),"Completar hasta 3ra sem. para evaluar a Probacionista"))</f>
        <v/>
      </c>
      <c r="AQ777" s="39"/>
      <c r="AR777" s="39"/>
      <c r="AS777" s="39"/>
      <c r="AT777" s="28"/>
      <c r="AU777" s="55"/>
      <c r="AV777" s="55"/>
      <c r="AW777" s="55"/>
      <c r="AX777" s="238" t="str">
        <f>IF(V777="","",EOMONTH(EDATE(Tabla1[[#This Row],[Fecha Finalización]],2),0))</f>
        <v/>
      </c>
      <c r="AY777" s="39"/>
      <c r="AZ777" s="239" t="str">
        <f>IF(V777="","",EOMONTH(EDATE(Tabla1[[#This Row],[Fecha Finalización]],3),0))</f>
        <v/>
      </c>
      <c r="BA777" s="39"/>
      <c r="BB777" s="39"/>
      <c r="BC777" s="229"/>
      <c r="BD777" s="227" t="str">
        <f>IF(F777="","",Tabla1[[#This Row],[sem 01]]&amp;Tabla1[[#This Row],[sem 02]]&amp;Tabla1[[#This Row],[sem 03]])</f>
        <v/>
      </c>
      <c r="BE777" s="228" t="str">
        <f>IF(TRIM(F777)="","",$B$1&amp;"-"&amp;SUBSTITUTE(Tabla1[[#This Row],[Mes Inscrito]]," ","")&amp;"-"&amp;SUBSTITUTE(Tabla1[[#This Row],[Dia de clases Inscrito]]," ","")&amp;"-"&amp;SUBSTITUTE(Tabla1[[#This Row],[Horario Inscrito]]," ","")&amp;"-"&amp;Tabla1[[#This Row],[Fecha Inicio grupo]])</f>
        <v/>
      </c>
      <c r="BF777" s="241" t="str">
        <f>IF(F777="","",Tabla1[[#This Row],[Curso]])</f>
        <v/>
      </c>
      <c r="BG777" s="242" t="str">
        <f>+IF(TRIM(F777)="","",$B$1&amp;"-"&amp;TRIM(Tabla1[[#This Row],[Mes Inscrito]])&amp;"-"&amp;TRIM(Tabla1[[#This Row],[Dia de clases Inscrito]])&amp;"-"&amp;TRIM(Tabla1[[#This Row],[Horario Inscrito]])&amp;"-"&amp;TRIM(Tabla1[[#This Row],[Fecha Inicio grupo]])&amp;"-"&amp;TRIM(Tabla1[[#This Row],[Tipo Incrito]]))</f>
        <v/>
      </c>
      <c r="BH777" s="299" t="str">
        <f>IF(F777="","",OR(IFERROR(SEARCH("CG",Tabla1[[#This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7" s="300" t="str">
        <f>IF(F777&lt;&gt;"",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7" s="300" t="str">
        <f>IF(F777&lt;&gt;"",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7" s="300" t="str">
        <f>IF(Tabla1[[#This Row],[Fecha Inicio grupo]]="","",IFERROR(VLOOKUP(Tabla1[[#This Row],[Mes de Alta como miembro]],Parámetros!$AM$2:$AN$16,2,0),"01/01/1900"))</f>
        <v/>
      </c>
    </row>
    <row r="778" spans="1:63" ht="14.45">
      <c r="A778" s="68">
        <v>771</v>
      </c>
      <c r="B778" s="29"/>
      <c r="C778" s="34"/>
      <c r="D778" s="42"/>
      <c r="E778" s="64"/>
      <c r="F778" s="45"/>
      <c r="G778" s="45"/>
      <c r="H778" s="158"/>
      <c r="I778" s="42"/>
      <c r="J778" s="28"/>
      <c r="K778" s="69"/>
      <c r="L778" s="68"/>
      <c r="M778" s="46"/>
      <c r="N778" s="232" t="str">
        <f ca="1">IF(Tabla1[[#This Row],[Fecha de nac]]="","",IF(Tabla1[[#This Row],[Fecha Finalización]] &gt;=TODAY(), DATEDIF(Tabla1[[#This Row],[Fecha de nac]],TODAY(),"y"), ROUNDDOWN((Tabla1[[#This Row],[Fecha Finalización]] -Tabla1[[#This Row],[Fecha de nac]])/365,0)))</f>
        <v/>
      </c>
      <c r="O778" s="163"/>
      <c r="P778" s="34"/>
      <c r="Q778" s="67"/>
      <c r="R778" s="67"/>
      <c r="S778" s="67"/>
      <c r="T778" s="67"/>
      <c r="U778" s="234" t="str">
        <f>IF(F778="","",Tabla1[[#This Row],[Fecha Inicio grupo]]+3*7-7)</f>
        <v/>
      </c>
      <c r="V778" s="235" t="str">
        <f>IF(F778="","",EDATE(Tabla1[[#This Row],[Fecha Inicio grupo]],3))</f>
        <v/>
      </c>
      <c r="W778" s="29"/>
      <c r="X778" s="29"/>
      <c r="Y778" s="72"/>
      <c r="Z778" s="72"/>
      <c r="AA778" s="72"/>
      <c r="AB778" s="72"/>
      <c r="AC778" s="72"/>
      <c r="AD778" s="72"/>
      <c r="AE778" s="72"/>
      <c r="AF778" s="72"/>
      <c r="AG778" s="72"/>
      <c r="AH778" s="72"/>
      <c r="AI778" s="72"/>
      <c r="AJ778" s="72"/>
      <c r="AK778" s="72"/>
      <c r="AL778" s="72"/>
      <c r="AM778" s="72"/>
      <c r="AN778" s="72"/>
      <c r="AO778" s="139"/>
      <c r="AP778" s="236" t="str">
        <f>IF(F778="","",IFERROR(VLOOKUP(SUBSTITUTE(SUBSTITUTE(Tabla1[[#This Row],[Uso Sistemas]],"T","P"),"N","F"),Parámetros!$M$2:$N$17,2,0),"Completar hasta 3ra sem. para evaluar a Probacionista"))</f>
        <v/>
      </c>
      <c r="AQ778" s="39"/>
      <c r="AR778" s="39"/>
      <c r="AS778" s="39"/>
      <c r="AT778" s="28"/>
      <c r="AU778" s="55"/>
      <c r="AV778" s="55"/>
      <c r="AW778" s="55"/>
      <c r="AX778" s="238" t="str">
        <f>IF(V778="","",EOMONTH(EDATE(Tabla1[[#This Row],[Fecha Finalización]],2),0))</f>
        <v/>
      </c>
      <c r="AY778" s="39"/>
      <c r="AZ778" s="239" t="str">
        <f>IF(V778="","",EOMONTH(EDATE(Tabla1[[#This Row],[Fecha Finalización]],3),0))</f>
        <v/>
      </c>
      <c r="BA778" s="39"/>
      <c r="BB778" s="39"/>
      <c r="BC778" s="229"/>
      <c r="BD778" s="227" t="str">
        <f>IF(F778="","",Tabla1[[#This Row],[sem 01]]&amp;Tabla1[[#This Row],[sem 02]]&amp;Tabla1[[#This Row],[sem 03]])</f>
        <v/>
      </c>
      <c r="BE778" s="228" t="str">
        <f>IF(TRIM(F778)="","",$B$1&amp;"-"&amp;SUBSTITUTE(Tabla1[[#This Row],[Mes Inscrito]]," ","")&amp;"-"&amp;SUBSTITUTE(Tabla1[[#This Row],[Dia de clases Inscrito]]," ","")&amp;"-"&amp;SUBSTITUTE(Tabla1[[#This Row],[Horario Inscrito]]," ","")&amp;"-"&amp;Tabla1[[#This Row],[Fecha Inicio grupo]])</f>
        <v/>
      </c>
      <c r="BF778" s="241" t="str">
        <f>IF(F778="","",Tabla1[[#This Row],[Curso]])</f>
        <v/>
      </c>
      <c r="BG778" s="242" t="str">
        <f>+IF(TRIM(F778)="","",$B$1&amp;"-"&amp;TRIM(Tabla1[[#This Row],[Mes Inscrito]])&amp;"-"&amp;TRIM(Tabla1[[#This Row],[Dia de clases Inscrito]])&amp;"-"&amp;TRIM(Tabla1[[#This Row],[Horario Inscrito]])&amp;"-"&amp;TRIM(Tabla1[[#This Row],[Fecha Inicio grupo]])&amp;"-"&amp;TRIM(Tabla1[[#This Row],[Tipo Incrito]]))</f>
        <v/>
      </c>
      <c r="BH778" s="299" t="str">
        <f>IF(F778="","",OR(IFERROR(SEARCH("CG",Tabla1[[#This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8" s="300" t="str">
        <f>IF(F778&lt;&gt;"",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8" s="300" t="str">
        <f>IF(F778&lt;&gt;"",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8" s="300" t="str">
        <f>IF(Tabla1[[#This Row],[Fecha Inicio grupo]]="","",IFERROR(VLOOKUP(Tabla1[[#This Row],[Mes de Alta como miembro]],Parámetros!$AM$2:$AN$16,2,0),"01/01/1900"))</f>
        <v/>
      </c>
    </row>
    <row r="779" spans="1:63" ht="14.45">
      <c r="A779" s="68">
        <v>772</v>
      </c>
      <c r="B779" s="29"/>
      <c r="C779" s="34"/>
      <c r="D779" s="42"/>
      <c r="E779" s="64"/>
      <c r="F779" s="45"/>
      <c r="G779" s="45"/>
      <c r="H779" s="158"/>
      <c r="I779" s="42"/>
      <c r="J779" s="28"/>
      <c r="K779" s="69"/>
      <c r="L779" s="68"/>
      <c r="M779" s="46"/>
      <c r="N779" s="232" t="str">
        <f ca="1">IF(Tabla1[[#This Row],[Fecha de nac]]="","",IF(Tabla1[[#This Row],[Fecha Finalización]] &gt;=TODAY(), DATEDIF(Tabla1[[#This Row],[Fecha de nac]],TODAY(),"y"), ROUNDDOWN((Tabla1[[#This Row],[Fecha Finalización]] -Tabla1[[#This Row],[Fecha de nac]])/365,0)))</f>
        <v/>
      </c>
      <c r="O779" s="163"/>
      <c r="P779" s="34"/>
      <c r="Q779" s="67"/>
      <c r="R779" s="67"/>
      <c r="S779" s="67"/>
      <c r="T779" s="67"/>
      <c r="U779" s="234" t="str">
        <f>IF(F779="","",Tabla1[[#This Row],[Fecha Inicio grupo]]+3*7-7)</f>
        <v/>
      </c>
      <c r="V779" s="235" t="str">
        <f>IF(F779="","",EDATE(Tabla1[[#This Row],[Fecha Inicio grupo]],3))</f>
        <v/>
      </c>
      <c r="W779" s="29"/>
      <c r="X779" s="29"/>
      <c r="Y779" s="72"/>
      <c r="Z779" s="72"/>
      <c r="AA779" s="72"/>
      <c r="AB779" s="72"/>
      <c r="AC779" s="72"/>
      <c r="AD779" s="72"/>
      <c r="AE779" s="72"/>
      <c r="AF779" s="72"/>
      <c r="AG779" s="72"/>
      <c r="AH779" s="72"/>
      <c r="AI779" s="72"/>
      <c r="AJ779" s="72"/>
      <c r="AK779" s="72"/>
      <c r="AL779" s="72"/>
      <c r="AM779" s="72"/>
      <c r="AN779" s="72"/>
      <c r="AO779" s="139"/>
      <c r="AP779" s="236" t="str">
        <f>IF(F779="","",IFERROR(VLOOKUP(SUBSTITUTE(SUBSTITUTE(Tabla1[[#This Row],[Uso Sistemas]],"T","P"),"N","F"),Parámetros!$M$2:$N$17,2,0),"Completar hasta 3ra sem. para evaluar a Probacionista"))</f>
        <v/>
      </c>
      <c r="AQ779" s="39"/>
      <c r="AR779" s="39"/>
      <c r="AS779" s="39"/>
      <c r="AT779" s="28"/>
      <c r="AU779" s="55"/>
      <c r="AV779" s="55"/>
      <c r="AW779" s="55"/>
      <c r="AX779" s="238" t="str">
        <f>IF(V779="","",EOMONTH(EDATE(Tabla1[[#This Row],[Fecha Finalización]],2),0))</f>
        <v/>
      </c>
      <c r="AY779" s="39"/>
      <c r="AZ779" s="239" t="str">
        <f>IF(V779="","",EOMONTH(EDATE(Tabla1[[#This Row],[Fecha Finalización]],3),0))</f>
        <v/>
      </c>
      <c r="BA779" s="39"/>
      <c r="BB779" s="39"/>
      <c r="BC779" s="229"/>
      <c r="BD779" s="227" t="str">
        <f>IF(F779="","",Tabla1[[#This Row],[sem 01]]&amp;Tabla1[[#This Row],[sem 02]]&amp;Tabla1[[#This Row],[sem 03]])</f>
        <v/>
      </c>
      <c r="BE779" s="228" t="str">
        <f>IF(TRIM(F779)="","",$B$1&amp;"-"&amp;SUBSTITUTE(Tabla1[[#This Row],[Mes Inscrito]]," ","")&amp;"-"&amp;SUBSTITUTE(Tabla1[[#This Row],[Dia de clases Inscrito]]," ","")&amp;"-"&amp;SUBSTITUTE(Tabla1[[#This Row],[Horario Inscrito]]," ","")&amp;"-"&amp;Tabla1[[#This Row],[Fecha Inicio grupo]])</f>
        <v/>
      </c>
      <c r="BF779" s="241" t="str">
        <f>IF(F779="","",Tabla1[[#This Row],[Curso]])</f>
        <v/>
      </c>
      <c r="BG779" s="242" t="str">
        <f>+IF(TRIM(F779)="","",$B$1&amp;"-"&amp;TRIM(Tabla1[[#This Row],[Mes Inscrito]])&amp;"-"&amp;TRIM(Tabla1[[#This Row],[Dia de clases Inscrito]])&amp;"-"&amp;TRIM(Tabla1[[#This Row],[Horario Inscrito]])&amp;"-"&amp;TRIM(Tabla1[[#This Row],[Fecha Inicio grupo]])&amp;"-"&amp;TRIM(Tabla1[[#This Row],[Tipo Incrito]]))</f>
        <v/>
      </c>
      <c r="BH779" s="299" t="str">
        <f>IF(F779="","",OR(IFERROR(SEARCH("CG",Tabla1[[#This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9" s="300" t="str">
        <f>IF(F779&lt;&gt;"",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9" s="300" t="str">
        <f>IF(F779&lt;&gt;"",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9" s="300" t="str">
        <f>IF(Tabla1[[#This Row],[Fecha Inicio grupo]]="","",IFERROR(VLOOKUP(Tabla1[[#This Row],[Mes de Alta como miembro]],Parámetros!$AM$2:$AN$16,2,0),"01/01/1900"))</f>
        <v/>
      </c>
    </row>
    <row r="780" spans="1:63" ht="14.45">
      <c r="A780" s="68">
        <v>773</v>
      </c>
      <c r="B780" s="29"/>
      <c r="C780" s="34"/>
      <c r="D780" s="42"/>
      <c r="E780" s="64"/>
      <c r="F780" s="45"/>
      <c r="G780" s="45"/>
      <c r="H780" s="158"/>
      <c r="I780" s="42"/>
      <c r="J780" s="28"/>
      <c r="K780" s="69"/>
      <c r="L780" s="68"/>
      <c r="M780" s="46"/>
      <c r="N780" s="232" t="str">
        <f ca="1">IF(Tabla1[[#This Row],[Fecha de nac]]="","",IF(Tabla1[[#This Row],[Fecha Finalización]] &gt;=TODAY(), DATEDIF(Tabla1[[#This Row],[Fecha de nac]],TODAY(),"y"), ROUNDDOWN((Tabla1[[#This Row],[Fecha Finalización]] -Tabla1[[#This Row],[Fecha de nac]])/365,0)))</f>
        <v/>
      </c>
      <c r="O780" s="163"/>
      <c r="P780" s="34"/>
      <c r="Q780" s="67"/>
      <c r="R780" s="67"/>
      <c r="S780" s="67"/>
      <c r="T780" s="67"/>
      <c r="U780" s="234" t="str">
        <f>IF(F780="","",Tabla1[[#This Row],[Fecha Inicio grupo]]+3*7-7)</f>
        <v/>
      </c>
      <c r="V780" s="235" t="str">
        <f>IF(F780="","",EDATE(Tabla1[[#This Row],[Fecha Inicio grupo]],3))</f>
        <v/>
      </c>
      <c r="W780" s="29"/>
      <c r="X780" s="29"/>
      <c r="Y780" s="72"/>
      <c r="Z780" s="72"/>
      <c r="AA780" s="72"/>
      <c r="AB780" s="72"/>
      <c r="AC780" s="72"/>
      <c r="AD780" s="72"/>
      <c r="AE780" s="72"/>
      <c r="AF780" s="72"/>
      <c r="AG780" s="72"/>
      <c r="AH780" s="72"/>
      <c r="AI780" s="72"/>
      <c r="AJ780" s="72"/>
      <c r="AK780" s="72"/>
      <c r="AL780" s="72"/>
      <c r="AM780" s="72"/>
      <c r="AN780" s="72"/>
      <c r="AO780" s="139"/>
      <c r="AP780" s="236" t="str">
        <f>IF(F780="","",IFERROR(VLOOKUP(SUBSTITUTE(SUBSTITUTE(Tabla1[[#This Row],[Uso Sistemas]],"T","P"),"N","F"),Parámetros!$M$2:$N$17,2,0),"Completar hasta 3ra sem. para evaluar a Probacionista"))</f>
        <v/>
      </c>
      <c r="AQ780" s="39"/>
      <c r="AR780" s="39"/>
      <c r="AS780" s="39"/>
      <c r="AT780" s="28"/>
      <c r="AU780" s="55"/>
      <c r="AV780" s="55"/>
      <c r="AW780" s="55"/>
      <c r="AX780" s="238" t="str">
        <f>IF(V780="","",EOMONTH(EDATE(Tabla1[[#This Row],[Fecha Finalización]],2),0))</f>
        <v/>
      </c>
      <c r="AY780" s="39"/>
      <c r="AZ780" s="239" t="str">
        <f>IF(V780="","",EOMONTH(EDATE(Tabla1[[#This Row],[Fecha Finalización]],3),0))</f>
        <v/>
      </c>
      <c r="BA780" s="39"/>
      <c r="BB780" s="39"/>
      <c r="BC780" s="229"/>
      <c r="BD780" s="227" t="str">
        <f>IF(F780="","",Tabla1[[#This Row],[sem 01]]&amp;Tabla1[[#This Row],[sem 02]]&amp;Tabla1[[#This Row],[sem 03]])</f>
        <v/>
      </c>
      <c r="BE780" s="228" t="str">
        <f>IF(TRIM(F780)="","",$B$1&amp;"-"&amp;SUBSTITUTE(Tabla1[[#This Row],[Mes Inscrito]]," ","")&amp;"-"&amp;SUBSTITUTE(Tabla1[[#This Row],[Dia de clases Inscrito]]," ","")&amp;"-"&amp;SUBSTITUTE(Tabla1[[#This Row],[Horario Inscrito]]," ","")&amp;"-"&amp;Tabla1[[#This Row],[Fecha Inicio grupo]])</f>
        <v/>
      </c>
      <c r="BF780" s="241" t="str">
        <f>IF(F780="","",Tabla1[[#This Row],[Curso]])</f>
        <v/>
      </c>
      <c r="BG780" s="242" t="str">
        <f>+IF(TRIM(F780)="","",$B$1&amp;"-"&amp;TRIM(Tabla1[[#This Row],[Mes Inscrito]])&amp;"-"&amp;TRIM(Tabla1[[#This Row],[Dia de clases Inscrito]])&amp;"-"&amp;TRIM(Tabla1[[#This Row],[Horario Inscrito]])&amp;"-"&amp;TRIM(Tabla1[[#This Row],[Fecha Inicio grupo]])&amp;"-"&amp;TRIM(Tabla1[[#This Row],[Tipo Incrito]]))</f>
        <v/>
      </c>
      <c r="BH780" s="299" t="str">
        <f>IF(F780="","",OR(IFERROR(SEARCH("CG",Tabla1[[#This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0" s="300" t="str">
        <f>IF(F780&lt;&gt;"",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0" s="300" t="str">
        <f>IF(F780&lt;&gt;"",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0" s="300" t="str">
        <f>IF(Tabla1[[#This Row],[Fecha Inicio grupo]]="","",IFERROR(VLOOKUP(Tabla1[[#This Row],[Mes de Alta como miembro]],Parámetros!$AM$2:$AN$16,2,0),"01/01/1900"))</f>
        <v/>
      </c>
    </row>
    <row r="781" spans="1:63" ht="14.45">
      <c r="A781" s="68">
        <v>774</v>
      </c>
      <c r="B781" s="29"/>
      <c r="C781" s="34"/>
      <c r="D781" s="42"/>
      <c r="E781" s="64"/>
      <c r="F781" s="45"/>
      <c r="G781" s="45"/>
      <c r="H781" s="158"/>
      <c r="I781" s="42"/>
      <c r="J781" s="28"/>
      <c r="K781" s="69"/>
      <c r="L781" s="68"/>
      <c r="M781" s="46"/>
      <c r="N781" s="232" t="str">
        <f ca="1">IF(Tabla1[[#This Row],[Fecha de nac]]="","",IF(Tabla1[[#This Row],[Fecha Finalización]] &gt;=TODAY(), DATEDIF(Tabla1[[#This Row],[Fecha de nac]],TODAY(),"y"), ROUNDDOWN((Tabla1[[#This Row],[Fecha Finalización]] -Tabla1[[#This Row],[Fecha de nac]])/365,0)))</f>
        <v/>
      </c>
      <c r="O781" s="163"/>
      <c r="P781" s="34"/>
      <c r="Q781" s="67"/>
      <c r="R781" s="67"/>
      <c r="S781" s="67"/>
      <c r="T781" s="67"/>
      <c r="U781" s="234" t="str">
        <f>IF(F781="","",Tabla1[[#This Row],[Fecha Inicio grupo]]+3*7-7)</f>
        <v/>
      </c>
      <c r="V781" s="235" t="str">
        <f>IF(F781="","",EDATE(Tabla1[[#This Row],[Fecha Inicio grupo]],3))</f>
        <v/>
      </c>
      <c r="W781" s="29"/>
      <c r="X781" s="29"/>
      <c r="Y781" s="72"/>
      <c r="Z781" s="72"/>
      <c r="AA781" s="72"/>
      <c r="AB781" s="72"/>
      <c r="AC781" s="72"/>
      <c r="AD781" s="72"/>
      <c r="AE781" s="72"/>
      <c r="AF781" s="72"/>
      <c r="AG781" s="72"/>
      <c r="AH781" s="72"/>
      <c r="AI781" s="72"/>
      <c r="AJ781" s="72"/>
      <c r="AK781" s="72"/>
      <c r="AL781" s="72"/>
      <c r="AM781" s="72"/>
      <c r="AN781" s="72"/>
      <c r="AO781" s="139"/>
      <c r="AP781" s="236" t="str">
        <f>IF(F781="","",IFERROR(VLOOKUP(SUBSTITUTE(SUBSTITUTE(Tabla1[[#This Row],[Uso Sistemas]],"T","P"),"N","F"),Parámetros!$M$2:$N$17,2,0),"Completar hasta 3ra sem. para evaluar a Probacionista"))</f>
        <v/>
      </c>
      <c r="AQ781" s="39"/>
      <c r="AR781" s="39"/>
      <c r="AS781" s="39"/>
      <c r="AT781" s="28"/>
      <c r="AU781" s="55"/>
      <c r="AV781" s="55"/>
      <c r="AW781" s="55"/>
      <c r="AX781" s="238" t="str">
        <f>IF(V781="","",EOMONTH(EDATE(Tabla1[[#This Row],[Fecha Finalización]],2),0))</f>
        <v/>
      </c>
      <c r="AY781" s="39"/>
      <c r="AZ781" s="239" t="str">
        <f>IF(V781="","",EOMONTH(EDATE(Tabla1[[#This Row],[Fecha Finalización]],3),0))</f>
        <v/>
      </c>
      <c r="BA781" s="39"/>
      <c r="BB781" s="39"/>
      <c r="BC781" s="229"/>
      <c r="BD781" s="227" t="str">
        <f>IF(F781="","",Tabla1[[#This Row],[sem 01]]&amp;Tabla1[[#This Row],[sem 02]]&amp;Tabla1[[#This Row],[sem 03]])</f>
        <v/>
      </c>
      <c r="BE781" s="228" t="str">
        <f>IF(TRIM(F781)="","",$B$1&amp;"-"&amp;SUBSTITUTE(Tabla1[[#This Row],[Mes Inscrito]]," ","")&amp;"-"&amp;SUBSTITUTE(Tabla1[[#This Row],[Dia de clases Inscrito]]," ","")&amp;"-"&amp;SUBSTITUTE(Tabla1[[#This Row],[Horario Inscrito]]," ","")&amp;"-"&amp;Tabla1[[#This Row],[Fecha Inicio grupo]])</f>
        <v/>
      </c>
      <c r="BF781" s="241" t="str">
        <f>IF(F781="","",Tabla1[[#This Row],[Curso]])</f>
        <v/>
      </c>
      <c r="BG781" s="242" t="str">
        <f>+IF(TRIM(F781)="","",$B$1&amp;"-"&amp;TRIM(Tabla1[[#This Row],[Mes Inscrito]])&amp;"-"&amp;TRIM(Tabla1[[#This Row],[Dia de clases Inscrito]])&amp;"-"&amp;TRIM(Tabla1[[#This Row],[Horario Inscrito]])&amp;"-"&amp;TRIM(Tabla1[[#This Row],[Fecha Inicio grupo]])&amp;"-"&amp;TRIM(Tabla1[[#This Row],[Tipo Incrito]]))</f>
        <v/>
      </c>
      <c r="BH781" s="299" t="str">
        <f>IF(F781="","",OR(IFERROR(SEARCH("CG",Tabla1[[#This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1" s="300" t="str">
        <f>IF(F781&lt;&gt;"",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1" s="300" t="str">
        <f>IF(F781&lt;&gt;"",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1" s="300" t="str">
        <f>IF(Tabla1[[#This Row],[Fecha Inicio grupo]]="","",IFERROR(VLOOKUP(Tabla1[[#This Row],[Mes de Alta como miembro]],Parámetros!$AM$2:$AN$16,2,0),"01/01/1900"))</f>
        <v/>
      </c>
    </row>
    <row r="782" spans="1:63" ht="14.45">
      <c r="A782" s="68">
        <v>775</v>
      </c>
      <c r="B782" s="29"/>
      <c r="C782" s="34"/>
      <c r="D782" s="42"/>
      <c r="E782" s="64"/>
      <c r="F782" s="45"/>
      <c r="G782" s="45"/>
      <c r="H782" s="158"/>
      <c r="I782" s="42"/>
      <c r="J782" s="28"/>
      <c r="K782" s="69"/>
      <c r="L782" s="68"/>
      <c r="M782" s="46"/>
      <c r="N782" s="232" t="str">
        <f ca="1">IF(Tabla1[[#This Row],[Fecha de nac]]="","",IF(Tabla1[[#This Row],[Fecha Finalización]] &gt;=TODAY(), DATEDIF(Tabla1[[#This Row],[Fecha de nac]],TODAY(),"y"), ROUNDDOWN((Tabla1[[#This Row],[Fecha Finalización]] -Tabla1[[#This Row],[Fecha de nac]])/365,0)))</f>
        <v/>
      </c>
      <c r="O782" s="163"/>
      <c r="P782" s="34"/>
      <c r="Q782" s="67"/>
      <c r="R782" s="67"/>
      <c r="S782" s="67"/>
      <c r="T782" s="67"/>
      <c r="U782" s="234" t="str">
        <f>IF(F782="","",Tabla1[[#This Row],[Fecha Inicio grupo]]+3*7-7)</f>
        <v/>
      </c>
      <c r="V782" s="235" t="str">
        <f>IF(F782="","",EDATE(Tabla1[[#This Row],[Fecha Inicio grupo]],3))</f>
        <v/>
      </c>
      <c r="W782" s="29"/>
      <c r="X782" s="29"/>
      <c r="Y782" s="72"/>
      <c r="Z782" s="72"/>
      <c r="AA782" s="72"/>
      <c r="AB782" s="72"/>
      <c r="AC782" s="72"/>
      <c r="AD782" s="72"/>
      <c r="AE782" s="72"/>
      <c r="AF782" s="72"/>
      <c r="AG782" s="72"/>
      <c r="AH782" s="72"/>
      <c r="AI782" s="72"/>
      <c r="AJ782" s="72"/>
      <c r="AK782" s="72"/>
      <c r="AL782" s="72"/>
      <c r="AM782" s="72"/>
      <c r="AN782" s="72"/>
      <c r="AO782" s="139"/>
      <c r="AP782" s="236" t="str">
        <f>IF(F782="","",IFERROR(VLOOKUP(SUBSTITUTE(SUBSTITUTE(Tabla1[[#This Row],[Uso Sistemas]],"T","P"),"N","F"),Parámetros!$M$2:$N$17,2,0),"Completar hasta 3ra sem. para evaluar a Probacionista"))</f>
        <v/>
      </c>
      <c r="AQ782" s="39"/>
      <c r="AR782" s="39"/>
      <c r="AS782" s="39"/>
      <c r="AT782" s="28"/>
      <c r="AU782" s="55"/>
      <c r="AV782" s="55"/>
      <c r="AW782" s="55"/>
      <c r="AX782" s="238" t="str">
        <f>IF(V782="","",EOMONTH(EDATE(Tabla1[[#This Row],[Fecha Finalización]],2),0))</f>
        <v/>
      </c>
      <c r="AY782" s="39"/>
      <c r="AZ782" s="239" t="str">
        <f>IF(V782="","",EOMONTH(EDATE(Tabla1[[#This Row],[Fecha Finalización]],3),0))</f>
        <v/>
      </c>
      <c r="BA782" s="39"/>
      <c r="BB782" s="39"/>
      <c r="BC782" s="229"/>
      <c r="BD782" s="227" t="str">
        <f>IF(F782="","",Tabla1[[#This Row],[sem 01]]&amp;Tabla1[[#This Row],[sem 02]]&amp;Tabla1[[#This Row],[sem 03]])</f>
        <v/>
      </c>
      <c r="BE782" s="228" t="str">
        <f>IF(TRIM(F782)="","",$B$1&amp;"-"&amp;SUBSTITUTE(Tabla1[[#This Row],[Mes Inscrito]]," ","")&amp;"-"&amp;SUBSTITUTE(Tabla1[[#This Row],[Dia de clases Inscrito]]," ","")&amp;"-"&amp;SUBSTITUTE(Tabla1[[#This Row],[Horario Inscrito]]," ","")&amp;"-"&amp;Tabla1[[#This Row],[Fecha Inicio grupo]])</f>
        <v/>
      </c>
      <c r="BF782" s="241" t="str">
        <f>IF(F782="","",Tabla1[[#This Row],[Curso]])</f>
        <v/>
      </c>
      <c r="BG782" s="242" t="str">
        <f>+IF(TRIM(F782)="","",$B$1&amp;"-"&amp;TRIM(Tabla1[[#This Row],[Mes Inscrito]])&amp;"-"&amp;TRIM(Tabla1[[#This Row],[Dia de clases Inscrito]])&amp;"-"&amp;TRIM(Tabla1[[#This Row],[Horario Inscrito]])&amp;"-"&amp;TRIM(Tabla1[[#This Row],[Fecha Inicio grupo]])&amp;"-"&amp;TRIM(Tabla1[[#This Row],[Tipo Incrito]]))</f>
        <v/>
      </c>
      <c r="BH782" s="299" t="str">
        <f>IF(F782="","",OR(IFERROR(SEARCH("CG",Tabla1[[#This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2" s="300" t="str">
        <f>IF(F782&lt;&gt;"",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2" s="300" t="str">
        <f>IF(F782&lt;&gt;"",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2" s="300" t="str">
        <f>IF(Tabla1[[#This Row],[Fecha Inicio grupo]]="","",IFERROR(VLOOKUP(Tabla1[[#This Row],[Mes de Alta como miembro]],Parámetros!$AM$2:$AN$16,2,0),"01/01/1900"))</f>
        <v/>
      </c>
    </row>
    <row r="783" spans="1:63" ht="14.45">
      <c r="A783" s="68">
        <v>776</v>
      </c>
      <c r="B783" s="29"/>
      <c r="C783" s="34"/>
      <c r="D783" s="42"/>
      <c r="E783" s="64"/>
      <c r="F783" s="45"/>
      <c r="G783" s="45"/>
      <c r="H783" s="158"/>
      <c r="I783" s="42"/>
      <c r="J783" s="28"/>
      <c r="K783" s="69"/>
      <c r="L783" s="68"/>
      <c r="M783" s="46"/>
      <c r="N783" s="232" t="str">
        <f ca="1">IF(Tabla1[[#This Row],[Fecha de nac]]="","",IF(Tabla1[[#This Row],[Fecha Finalización]] &gt;=TODAY(), DATEDIF(Tabla1[[#This Row],[Fecha de nac]],TODAY(),"y"), ROUNDDOWN((Tabla1[[#This Row],[Fecha Finalización]] -Tabla1[[#This Row],[Fecha de nac]])/365,0)))</f>
        <v/>
      </c>
      <c r="O783" s="163"/>
      <c r="P783" s="34"/>
      <c r="Q783" s="67"/>
      <c r="R783" s="67"/>
      <c r="S783" s="67"/>
      <c r="T783" s="67"/>
      <c r="U783" s="234" t="str">
        <f>IF(F783="","",Tabla1[[#This Row],[Fecha Inicio grupo]]+3*7-7)</f>
        <v/>
      </c>
      <c r="V783" s="235" t="str">
        <f>IF(F783="","",EDATE(Tabla1[[#This Row],[Fecha Inicio grupo]],3))</f>
        <v/>
      </c>
      <c r="W783" s="29"/>
      <c r="X783" s="29"/>
      <c r="Y783" s="72"/>
      <c r="Z783" s="72"/>
      <c r="AA783" s="72"/>
      <c r="AB783" s="72"/>
      <c r="AC783" s="72"/>
      <c r="AD783" s="72"/>
      <c r="AE783" s="72"/>
      <c r="AF783" s="72"/>
      <c r="AG783" s="72"/>
      <c r="AH783" s="72"/>
      <c r="AI783" s="72"/>
      <c r="AJ783" s="72"/>
      <c r="AK783" s="72"/>
      <c r="AL783" s="72"/>
      <c r="AM783" s="72"/>
      <c r="AN783" s="72"/>
      <c r="AO783" s="139"/>
      <c r="AP783" s="236" t="str">
        <f>IF(F783="","",IFERROR(VLOOKUP(SUBSTITUTE(SUBSTITUTE(Tabla1[[#This Row],[Uso Sistemas]],"T","P"),"N","F"),Parámetros!$M$2:$N$17,2,0),"Completar hasta 3ra sem. para evaluar a Probacionista"))</f>
        <v/>
      </c>
      <c r="AQ783" s="39"/>
      <c r="AR783" s="39"/>
      <c r="AS783" s="39"/>
      <c r="AT783" s="28"/>
      <c r="AU783" s="55"/>
      <c r="AV783" s="55"/>
      <c r="AW783" s="55"/>
      <c r="AX783" s="238" t="str">
        <f>IF(V783="","",EOMONTH(EDATE(Tabla1[[#This Row],[Fecha Finalización]],2),0))</f>
        <v/>
      </c>
      <c r="AY783" s="39"/>
      <c r="AZ783" s="239" t="str">
        <f>IF(V783="","",EOMONTH(EDATE(Tabla1[[#This Row],[Fecha Finalización]],3),0))</f>
        <v/>
      </c>
      <c r="BA783" s="39"/>
      <c r="BB783" s="39"/>
      <c r="BC783" s="229"/>
      <c r="BD783" s="227" t="str">
        <f>IF(F783="","",Tabla1[[#This Row],[sem 01]]&amp;Tabla1[[#This Row],[sem 02]]&amp;Tabla1[[#This Row],[sem 03]])</f>
        <v/>
      </c>
      <c r="BE783" s="228" t="str">
        <f>IF(TRIM(F783)="","",$B$1&amp;"-"&amp;SUBSTITUTE(Tabla1[[#This Row],[Mes Inscrito]]," ","")&amp;"-"&amp;SUBSTITUTE(Tabla1[[#This Row],[Dia de clases Inscrito]]," ","")&amp;"-"&amp;SUBSTITUTE(Tabla1[[#This Row],[Horario Inscrito]]," ","")&amp;"-"&amp;Tabla1[[#This Row],[Fecha Inicio grupo]])</f>
        <v/>
      </c>
      <c r="BF783" s="241" t="str">
        <f>IF(F783="","",Tabla1[[#This Row],[Curso]])</f>
        <v/>
      </c>
      <c r="BG783" s="242" t="str">
        <f>+IF(TRIM(F783)="","",$B$1&amp;"-"&amp;TRIM(Tabla1[[#This Row],[Mes Inscrito]])&amp;"-"&amp;TRIM(Tabla1[[#This Row],[Dia de clases Inscrito]])&amp;"-"&amp;TRIM(Tabla1[[#This Row],[Horario Inscrito]])&amp;"-"&amp;TRIM(Tabla1[[#This Row],[Fecha Inicio grupo]])&amp;"-"&amp;TRIM(Tabla1[[#This Row],[Tipo Incrito]]))</f>
        <v/>
      </c>
      <c r="BH783" s="299" t="str">
        <f>IF(F783="","",OR(IFERROR(SEARCH("CG",Tabla1[[#This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3" s="300" t="str">
        <f>IF(F783&lt;&gt;"",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3" s="300" t="str">
        <f>IF(F783&lt;&gt;"",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3" s="300" t="str">
        <f>IF(Tabla1[[#This Row],[Fecha Inicio grupo]]="","",IFERROR(VLOOKUP(Tabla1[[#This Row],[Mes de Alta como miembro]],Parámetros!$AM$2:$AN$16,2,0),"01/01/1900"))</f>
        <v/>
      </c>
    </row>
    <row r="784" spans="1:63" ht="14.45">
      <c r="A784" s="68">
        <v>777</v>
      </c>
      <c r="B784" s="29"/>
      <c r="C784" s="34"/>
      <c r="D784" s="42"/>
      <c r="E784" s="64"/>
      <c r="F784" s="45"/>
      <c r="G784" s="45"/>
      <c r="H784" s="158"/>
      <c r="I784" s="42"/>
      <c r="J784" s="28"/>
      <c r="K784" s="69"/>
      <c r="L784" s="68"/>
      <c r="M784" s="46"/>
      <c r="N784" s="232" t="str">
        <f ca="1">IF(Tabla1[[#This Row],[Fecha de nac]]="","",IF(Tabla1[[#This Row],[Fecha Finalización]] &gt;=TODAY(), DATEDIF(Tabla1[[#This Row],[Fecha de nac]],TODAY(),"y"), ROUNDDOWN((Tabla1[[#This Row],[Fecha Finalización]] -Tabla1[[#This Row],[Fecha de nac]])/365,0)))</f>
        <v/>
      </c>
      <c r="O784" s="163"/>
      <c r="P784" s="34"/>
      <c r="Q784" s="67"/>
      <c r="R784" s="67"/>
      <c r="S784" s="67"/>
      <c r="T784" s="67"/>
      <c r="U784" s="234" t="str">
        <f>IF(F784="","",Tabla1[[#This Row],[Fecha Inicio grupo]]+3*7-7)</f>
        <v/>
      </c>
      <c r="V784" s="235" t="str">
        <f>IF(F784="","",EDATE(Tabla1[[#This Row],[Fecha Inicio grupo]],3))</f>
        <v/>
      </c>
      <c r="W784" s="29"/>
      <c r="X784" s="29"/>
      <c r="Y784" s="72"/>
      <c r="Z784" s="72"/>
      <c r="AA784" s="72"/>
      <c r="AB784" s="72"/>
      <c r="AC784" s="72"/>
      <c r="AD784" s="72"/>
      <c r="AE784" s="72"/>
      <c r="AF784" s="72"/>
      <c r="AG784" s="72"/>
      <c r="AH784" s="72"/>
      <c r="AI784" s="72"/>
      <c r="AJ784" s="72"/>
      <c r="AK784" s="72"/>
      <c r="AL784" s="72"/>
      <c r="AM784" s="72"/>
      <c r="AN784" s="72"/>
      <c r="AO784" s="139"/>
      <c r="AP784" s="236" t="str">
        <f>IF(F784="","",IFERROR(VLOOKUP(SUBSTITUTE(SUBSTITUTE(Tabla1[[#This Row],[Uso Sistemas]],"T","P"),"N","F"),Parámetros!$M$2:$N$17,2,0),"Completar hasta 3ra sem. para evaluar a Probacionista"))</f>
        <v/>
      </c>
      <c r="AQ784" s="39"/>
      <c r="AR784" s="39"/>
      <c r="AS784" s="39"/>
      <c r="AT784" s="28"/>
      <c r="AU784" s="55"/>
      <c r="AV784" s="55"/>
      <c r="AW784" s="55"/>
      <c r="AX784" s="238" t="str">
        <f>IF(V784="","",EOMONTH(EDATE(Tabla1[[#This Row],[Fecha Finalización]],2),0))</f>
        <v/>
      </c>
      <c r="AY784" s="39"/>
      <c r="AZ784" s="239" t="str">
        <f>IF(V784="","",EOMONTH(EDATE(Tabla1[[#This Row],[Fecha Finalización]],3),0))</f>
        <v/>
      </c>
      <c r="BA784" s="39"/>
      <c r="BB784" s="39"/>
      <c r="BC784" s="229"/>
      <c r="BD784" s="227" t="str">
        <f>IF(F784="","",Tabla1[[#This Row],[sem 01]]&amp;Tabla1[[#This Row],[sem 02]]&amp;Tabla1[[#This Row],[sem 03]])</f>
        <v/>
      </c>
      <c r="BE784" s="228" t="str">
        <f>IF(TRIM(F784)="","",$B$1&amp;"-"&amp;SUBSTITUTE(Tabla1[[#This Row],[Mes Inscrito]]," ","")&amp;"-"&amp;SUBSTITUTE(Tabla1[[#This Row],[Dia de clases Inscrito]]," ","")&amp;"-"&amp;SUBSTITUTE(Tabla1[[#This Row],[Horario Inscrito]]," ","")&amp;"-"&amp;Tabla1[[#This Row],[Fecha Inicio grupo]])</f>
        <v/>
      </c>
      <c r="BF784" s="241" t="str">
        <f>IF(F784="","",Tabla1[[#This Row],[Curso]])</f>
        <v/>
      </c>
      <c r="BG784" s="242" t="str">
        <f>+IF(TRIM(F784)="","",$B$1&amp;"-"&amp;TRIM(Tabla1[[#This Row],[Mes Inscrito]])&amp;"-"&amp;TRIM(Tabla1[[#This Row],[Dia de clases Inscrito]])&amp;"-"&amp;TRIM(Tabla1[[#This Row],[Horario Inscrito]])&amp;"-"&amp;TRIM(Tabla1[[#This Row],[Fecha Inicio grupo]])&amp;"-"&amp;TRIM(Tabla1[[#This Row],[Tipo Incrito]]))</f>
        <v/>
      </c>
      <c r="BH784" s="299" t="str">
        <f>IF(F784="","",OR(IFERROR(SEARCH("CG",Tabla1[[#This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4" s="300" t="str">
        <f>IF(F784&lt;&gt;"",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4" s="300" t="str">
        <f>IF(F784&lt;&gt;"",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4" s="300" t="str">
        <f>IF(Tabla1[[#This Row],[Fecha Inicio grupo]]="","",IFERROR(VLOOKUP(Tabla1[[#This Row],[Mes de Alta como miembro]],Parámetros!$AM$2:$AN$16,2,0),"01/01/1900"))</f>
        <v/>
      </c>
    </row>
    <row r="785" spans="1:63" ht="14.45">
      <c r="A785" s="68">
        <v>778</v>
      </c>
      <c r="B785" s="29"/>
      <c r="C785" s="34"/>
      <c r="D785" s="42"/>
      <c r="E785" s="64"/>
      <c r="F785" s="45"/>
      <c r="G785" s="45"/>
      <c r="H785" s="158"/>
      <c r="I785" s="42"/>
      <c r="J785" s="28"/>
      <c r="K785" s="69"/>
      <c r="L785" s="68"/>
      <c r="M785" s="46"/>
      <c r="N785" s="232" t="str">
        <f ca="1">IF(Tabla1[[#This Row],[Fecha de nac]]="","",IF(Tabla1[[#This Row],[Fecha Finalización]] &gt;=TODAY(), DATEDIF(Tabla1[[#This Row],[Fecha de nac]],TODAY(),"y"), ROUNDDOWN((Tabla1[[#This Row],[Fecha Finalización]] -Tabla1[[#This Row],[Fecha de nac]])/365,0)))</f>
        <v/>
      </c>
      <c r="O785" s="163"/>
      <c r="P785" s="34"/>
      <c r="Q785" s="67"/>
      <c r="R785" s="67"/>
      <c r="S785" s="67"/>
      <c r="T785" s="67"/>
      <c r="U785" s="234" t="str">
        <f>IF(F785="","",Tabla1[[#This Row],[Fecha Inicio grupo]]+3*7-7)</f>
        <v/>
      </c>
      <c r="V785" s="235" t="str">
        <f>IF(F785="","",EDATE(Tabla1[[#This Row],[Fecha Inicio grupo]],3))</f>
        <v/>
      </c>
      <c r="W785" s="29"/>
      <c r="X785" s="29"/>
      <c r="Y785" s="72"/>
      <c r="Z785" s="72"/>
      <c r="AA785" s="72"/>
      <c r="AB785" s="72"/>
      <c r="AC785" s="72"/>
      <c r="AD785" s="72"/>
      <c r="AE785" s="72"/>
      <c r="AF785" s="72"/>
      <c r="AG785" s="72"/>
      <c r="AH785" s="72"/>
      <c r="AI785" s="72"/>
      <c r="AJ785" s="72"/>
      <c r="AK785" s="72"/>
      <c r="AL785" s="72"/>
      <c r="AM785" s="72"/>
      <c r="AN785" s="72"/>
      <c r="AO785" s="139"/>
      <c r="AP785" s="236" t="str">
        <f>IF(F785="","",IFERROR(VLOOKUP(SUBSTITUTE(SUBSTITUTE(Tabla1[[#This Row],[Uso Sistemas]],"T","P"),"N","F"),Parámetros!$M$2:$N$17,2,0),"Completar hasta 3ra sem. para evaluar a Probacionista"))</f>
        <v/>
      </c>
      <c r="AQ785" s="39"/>
      <c r="AR785" s="39"/>
      <c r="AS785" s="39"/>
      <c r="AT785" s="28"/>
      <c r="AU785" s="55"/>
      <c r="AV785" s="55"/>
      <c r="AW785" s="55"/>
      <c r="AX785" s="238" t="str">
        <f>IF(V785="","",EOMONTH(EDATE(Tabla1[[#This Row],[Fecha Finalización]],2),0))</f>
        <v/>
      </c>
      <c r="AY785" s="39"/>
      <c r="AZ785" s="239" t="str">
        <f>IF(V785="","",EOMONTH(EDATE(Tabla1[[#This Row],[Fecha Finalización]],3),0))</f>
        <v/>
      </c>
      <c r="BA785" s="39"/>
      <c r="BB785" s="39"/>
      <c r="BC785" s="229"/>
      <c r="BD785" s="227" t="str">
        <f>IF(F785="","",Tabla1[[#This Row],[sem 01]]&amp;Tabla1[[#This Row],[sem 02]]&amp;Tabla1[[#This Row],[sem 03]])</f>
        <v/>
      </c>
      <c r="BE785" s="228" t="str">
        <f>IF(TRIM(F785)="","",$B$1&amp;"-"&amp;SUBSTITUTE(Tabla1[[#This Row],[Mes Inscrito]]," ","")&amp;"-"&amp;SUBSTITUTE(Tabla1[[#This Row],[Dia de clases Inscrito]]," ","")&amp;"-"&amp;SUBSTITUTE(Tabla1[[#This Row],[Horario Inscrito]]," ","")&amp;"-"&amp;Tabla1[[#This Row],[Fecha Inicio grupo]])</f>
        <v/>
      </c>
      <c r="BF785" s="241" t="str">
        <f>IF(F785="","",Tabla1[[#This Row],[Curso]])</f>
        <v/>
      </c>
      <c r="BG785" s="242" t="str">
        <f>+IF(TRIM(F785)="","",$B$1&amp;"-"&amp;TRIM(Tabla1[[#This Row],[Mes Inscrito]])&amp;"-"&amp;TRIM(Tabla1[[#This Row],[Dia de clases Inscrito]])&amp;"-"&amp;TRIM(Tabla1[[#This Row],[Horario Inscrito]])&amp;"-"&amp;TRIM(Tabla1[[#This Row],[Fecha Inicio grupo]])&amp;"-"&amp;TRIM(Tabla1[[#This Row],[Tipo Incrito]]))</f>
        <v/>
      </c>
      <c r="BH785" s="299" t="str">
        <f>IF(F785="","",OR(IFERROR(SEARCH("CG",Tabla1[[#This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5" s="300" t="str">
        <f>IF(F785&lt;&gt;"",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5" s="300" t="str">
        <f>IF(F785&lt;&gt;"",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5" s="300" t="str">
        <f>IF(Tabla1[[#This Row],[Fecha Inicio grupo]]="","",IFERROR(VLOOKUP(Tabla1[[#This Row],[Mes de Alta como miembro]],Parámetros!$AM$2:$AN$16,2,0),"01/01/1900"))</f>
        <v/>
      </c>
    </row>
    <row r="786" spans="1:63" ht="14.45">
      <c r="A786" s="68">
        <v>779</v>
      </c>
      <c r="B786" s="29"/>
      <c r="C786" s="34"/>
      <c r="D786" s="42"/>
      <c r="E786" s="64"/>
      <c r="F786" s="45"/>
      <c r="G786" s="45"/>
      <c r="H786" s="158"/>
      <c r="I786" s="42"/>
      <c r="J786" s="28"/>
      <c r="K786" s="69"/>
      <c r="L786" s="68"/>
      <c r="M786" s="46"/>
      <c r="N786" s="232" t="str">
        <f ca="1">IF(Tabla1[[#This Row],[Fecha de nac]]="","",IF(Tabla1[[#This Row],[Fecha Finalización]] &gt;=TODAY(), DATEDIF(Tabla1[[#This Row],[Fecha de nac]],TODAY(),"y"), ROUNDDOWN((Tabla1[[#This Row],[Fecha Finalización]] -Tabla1[[#This Row],[Fecha de nac]])/365,0)))</f>
        <v/>
      </c>
      <c r="O786" s="163"/>
      <c r="P786" s="34"/>
      <c r="Q786" s="67"/>
      <c r="R786" s="67"/>
      <c r="S786" s="67"/>
      <c r="T786" s="67"/>
      <c r="U786" s="234" t="str">
        <f>IF(F786="","",Tabla1[[#This Row],[Fecha Inicio grupo]]+3*7-7)</f>
        <v/>
      </c>
      <c r="V786" s="235" t="str">
        <f>IF(F786="","",EDATE(Tabla1[[#This Row],[Fecha Inicio grupo]],3))</f>
        <v/>
      </c>
      <c r="W786" s="29"/>
      <c r="X786" s="29"/>
      <c r="Y786" s="72"/>
      <c r="Z786" s="72"/>
      <c r="AA786" s="72"/>
      <c r="AB786" s="72"/>
      <c r="AC786" s="72"/>
      <c r="AD786" s="72"/>
      <c r="AE786" s="72"/>
      <c r="AF786" s="72"/>
      <c r="AG786" s="72"/>
      <c r="AH786" s="72"/>
      <c r="AI786" s="72"/>
      <c r="AJ786" s="72"/>
      <c r="AK786" s="72"/>
      <c r="AL786" s="72"/>
      <c r="AM786" s="72"/>
      <c r="AN786" s="72"/>
      <c r="AO786" s="139"/>
      <c r="AP786" s="236" t="str">
        <f>IF(F786="","",IFERROR(VLOOKUP(SUBSTITUTE(SUBSTITUTE(Tabla1[[#This Row],[Uso Sistemas]],"T","P"),"N","F"),Parámetros!$M$2:$N$17,2,0),"Completar hasta 3ra sem. para evaluar a Probacionista"))</f>
        <v/>
      </c>
      <c r="AQ786" s="39"/>
      <c r="AR786" s="39"/>
      <c r="AS786" s="39"/>
      <c r="AT786" s="28"/>
      <c r="AU786" s="55"/>
      <c r="AV786" s="55"/>
      <c r="AW786" s="55"/>
      <c r="AX786" s="238" t="str">
        <f>IF(V786="","",EOMONTH(EDATE(Tabla1[[#This Row],[Fecha Finalización]],2),0))</f>
        <v/>
      </c>
      <c r="AY786" s="39"/>
      <c r="AZ786" s="239" t="str">
        <f>IF(V786="","",EOMONTH(EDATE(Tabla1[[#This Row],[Fecha Finalización]],3),0))</f>
        <v/>
      </c>
      <c r="BA786" s="39"/>
      <c r="BB786" s="39"/>
      <c r="BC786" s="229"/>
      <c r="BD786" s="227" t="str">
        <f>IF(F786="","",Tabla1[[#This Row],[sem 01]]&amp;Tabla1[[#This Row],[sem 02]]&amp;Tabla1[[#This Row],[sem 03]])</f>
        <v/>
      </c>
      <c r="BE786" s="228" t="str">
        <f>IF(TRIM(F786)="","",$B$1&amp;"-"&amp;SUBSTITUTE(Tabla1[[#This Row],[Mes Inscrito]]," ","")&amp;"-"&amp;SUBSTITUTE(Tabla1[[#This Row],[Dia de clases Inscrito]]," ","")&amp;"-"&amp;SUBSTITUTE(Tabla1[[#This Row],[Horario Inscrito]]," ","")&amp;"-"&amp;Tabla1[[#This Row],[Fecha Inicio grupo]])</f>
        <v/>
      </c>
      <c r="BF786" s="241" t="str">
        <f>IF(F786="","",Tabla1[[#This Row],[Curso]])</f>
        <v/>
      </c>
      <c r="BG786" s="242" t="str">
        <f>+IF(TRIM(F786)="","",$B$1&amp;"-"&amp;TRIM(Tabla1[[#This Row],[Mes Inscrito]])&amp;"-"&amp;TRIM(Tabla1[[#This Row],[Dia de clases Inscrito]])&amp;"-"&amp;TRIM(Tabla1[[#This Row],[Horario Inscrito]])&amp;"-"&amp;TRIM(Tabla1[[#This Row],[Fecha Inicio grupo]])&amp;"-"&amp;TRIM(Tabla1[[#This Row],[Tipo Incrito]]))</f>
        <v/>
      </c>
      <c r="BH786" s="299" t="str">
        <f>IF(F786="","",OR(IFERROR(SEARCH("CG",Tabla1[[#This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6" s="300" t="str">
        <f>IF(F786&lt;&gt;"",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6" s="300" t="str">
        <f>IF(F786&lt;&gt;"",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6" s="300" t="str">
        <f>IF(Tabla1[[#This Row],[Fecha Inicio grupo]]="","",IFERROR(VLOOKUP(Tabla1[[#This Row],[Mes de Alta como miembro]],Parámetros!$AM$2:$AN$16,2,0),"01/01/1900"))</f>
        <v/>
      </c>
    </row>
    <row r="787" spans="1:63" ht="14.45">
      <c r="A787" s="68">
        <v>780</v>
      </c>
      <c r="B787" s="29"/>
      <c r="C787" s="34"/>
      <c r="D787" s="42"/>
      <c r="E787" s="64"/>
      <c r="F787" s="45"/>
      <c r="G787" s="45"/>
      <c r="H787" s="158"/>
      <c r="I787" s="42"/>
      <c r="J787" s="28"/>
      <c r="K787" s="69"/>
      <c r="L787" s="68"/>
      <c r="M787" s="46"/>
      <c r="N787" s="232" t="str">
        <f ca="1">IF(Tabla1[[#This Row],[Fecha de nac]]="","",IF(Tabla1[[#This Row],[Fecha Finalización]] &gt;=TODAY(), DATEDIF(Tabla1[[#This Row],[Fecha de nac]],TODAY(),"y"), ROUNDDOWN((Tabla1[[#This Row],[Fecha Finalización]] -Tabla1[[#This Row],[Fecha de nac]])/365,0)))</f>
        <v/>
      </c>
      <c r="O787" s="163"/>
      <c r="P787" s="34"/>
      <c r="Q787" s="67"/>
      <c r="R787" s="67"/>
      <c r="S787" s="67"/>
      <c r="T787" s="67"/>
      <c r="U787" s="234" t="str">
        <f>IF(F787="","",Tabla1[[#This Row],[Fecha Inicio grupo]]+3*7-7)</f>
        <v/>
      </c>
      <c r="V787" s="235" t="str">
        <f>IF(F787="","",EDATE(Tabla1[[#This Row],[Fecha Inicio grupo]],3))</f>
        <v/>
      </c>
      <c r="W787" s="29"/>
      <c r="X787" s="29"/>
      <c r="Y787" s="72"/>
      <c r="Z787" s="72"/>
      <c r="AA787" s="72"/>
      <c r="AB787" s="72"/>
      <c r="AC787" s="72"/>
      <c r="AD787" s="72"/>
      <c r="AE787" s="72"/>
      <c r="AF787" s="72"/>
      <c r="AG787" s="72"/>
      <c r="AH787" s="72"/>
      <c r="AI787" s="72"/>
      <c r="AJ787" s="72"/>
      <c r="AK787" s="72"/>
      <c r="AL787" s="72"/>
      <c r="AM787" s="72"/>
      <c r="AN787" s="72"/>
      <c r="AO787" s="139"/>
      <c r="AP787" s="236" t="str">
        <f>IF(F787="","",IFERROR(VLOOKUP(SUBSTITUTE(SUBSTITUTE(Tabla1[[#This Row],[Uso Sistemas]],"T","P"),"N","F"),Parámetros!$M$2:$N$17,2,0),"Completar hasta 3ra sem. para evaluar a Probacionista"))</f>
        <v/>
      </c>
      <c r="AQ787" s="39"/>
      <c r="AR787" s="39"/>
      <c r="AS787" s="39"/>
      <c r="AT787" s="28"/>
      <c r="AU787" s="55"/>
      <c r="AV787" s="55"/>
      <c r="AW787" s="55"/>
      <c r="AX787" s="238" t="str">
        <f>IF(V787="","",EOMONTH(EDATE(Tabla1[[#This Row],[Fecha Finalización]],2),0))</f>
        <v/>
      </c>
      <c r="AY787" s="39"/>
      <c r="AZ787" s="239" t="str">
        <f>IF(V787="","",EOMONTH(EDATE(Tabla1[[#This Row],[Fecha Finalización]],3),0))</f>
        <v/>
      </c>
      <c r="BA787" s="39"/>
      <c r="BB787" s="39"/>
      <c r="BC787" s="229"/>
      <c r="BD787" s="227" t="str">
        <f>IF(F787="","",Tabla1[[#This Row],[sem 01]]&amp;Tabla1[[#This Row],[sem 02]]&amp;Tabla1[[#This Row],[sem 03]])</f>
        <v/>
      </c>
      <c r="BE787" s="228" t="str">
        <f>IF(TRIM(F787)="","",$B$1&amp;"-"&amp;SUBSTITUTE(Tabla1[[#This Row],[Mes Inscrito]]," ","")&amp;"-"&amp;SUBSTITUTE(Tabla1[[#This Row],[Dia de clases Inscrito]]," ","")&amp;"-"&amp;SUBSTITUTE(Tabla1[[#This Row],[Horario Inscrito]]," ","")&amp;"-"&amp;Tabla1[[#This Row],[Fecha Inicio grupo]])</f>
        <v/>
      </c>
      <c r="BF787" s="241" t="str">
        <f>IF(F787="","",Tabla1[[#This Row],[Curso]])</f>
        <v/>
      </c>
      <c r="BG787" s="242" t="str">
        <f>+IF(TRIM(F787)="","",$B$1&amp;"-"&amp;TRIM(Tabla1[[#This Row],[Mes Inscrito]])&amp;"-"&amp;TRIM(Tabla1[[#This Row],[Dia de clases Inscrito]])&amp;"-"&amp;TRIM(Tabla1[[#This Row],[Horario Inscrito]])&amp;"-"&amp;TRIM(Tabla1[[#This Row],[Fecha Inicio grupo]])&amp;"-"&amp;TRIM(Tabla1[[#This Row],[Tipo Incrito]]))</f>
        <v/>
      </c>
      <c r="BH787" s="299" t="str">
        <f>IF(F787="","",OR(IFERROR(SEARCH("CG",Tabla1[[#This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7" s="300" t="str">
        <f>IF(F787&lt;&gt;"",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7" s="300" t="str">
        <f>IF(F787&lt;&gt;"",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7" s="300" t="str">
        <f>IF(Tabla1[[#This Row],[Fecha Inicio grupo]]="","",IFERROR(VLOOKUP(Tabla1[[#This Row],[Mes de Alta como miembro]],Parámetros!$AM$2:$AN$16,2,0),"01/01/1900"))</f>
        <v/>
      </c>
    </row>
    <row r="788" spans="1:63" ht="14.45">
      <c r="A788" s="68">
        <v>781</v>
      </c>
      <c r="B788" s="29"/>
      <c r="C788" s="34"/>
      <c r="D788" s="42"/>
      <c r="E788" s="64"/>
      <c r="F788" s="45"/>
      <c r="G788" s="45"/>
      <c r="H788" s="158"/>
      <c r="I788" s="42"/>
      <c r="J788" s="28"/>
      <c r="K788" s="69"/>
      <c r="L788" s="68"/>
      <c r="M788" s="46"/>
      <c r="N788" s="232" t="str">
        <f ca="1">IF(Tabla1[[#This Row],[Fecha de nac]]="","",IF(Tabla1[[#This Row],[Fecha Finalización]] &gt;=TODAY(), DATEDIF(Tabla1[[#This Row],[Fecha de nac]],TODAY(),"y"), ROUNDDOWN((Tabla1[[#This Row],[Fecha Finalización]] -Tabla1[[#This Row],[Fecha de nac]])/365,0)))</f>
        <v/>
      </c>
      <c r="O788" s="163"/>
      <c r="P788" s="34"/>
      <c r="Q788" s="67"/>
      <c r="R788" s="67"/>
      <c r="S788" s="67"/>
      <c r="T788" s="67"/>
      <c r="U788" s="234" t="str">
        <f>IF(F788="","",Tabla1[[#This Row],[Fecha Inicio grupo]]+3*7-7)</f>
        <v/>
      </c>
      <c r="V788" s="235" t="str">
        <f>IF(F788="","",EDATE(Tabla1[[#This Row],[Fecha Inicio grupo]],3))</f>
        <v/>
      </c>
      <c r="W788" s="29"/>
      <c r="X788" s="29"/>
      <c r="Y788" s="72"/>
      <c r="Z788" s="72"/>
      <c r="AA788" s="72"/>
      <c r="AB788" s="72"/>
      <c r="AC788" s="72"/>
      <c r="AD788" s="72"/>
      <c r="AE788" s="72"/>
      <c r="AF788" s="72"/>
      <c r="AG788" s="72"/>
      <c r="AH788" s="72"/>
      <c r="AI788" s="72"/>
      <c r="AJ788" s="72"/>
      <c r="AK788" s="72"/>
      <c r="AL788" s="72"/>
      <c r="AM788" s="72"/>
      <c r="AN788" s="72"/>
      <c r="AO788" s="139"/>
      <c r="AP788" s="236" t="str">
        <f>IF(F788="","",IFERROR(VLOOKUP(SUBSTITUTE(SUBSTITUTE(Tabla1[[#This Row],[Uso Sistemas]],"T","P"),"N","F"),Parámetros!$M$2:$N$17,2,0),"Completar hasta 3ra sem. para evaluar a Probacionista"))</f>
        <v/>
      </c>
      <c r="AQ788" s="39"/>
      <c r="AR788" s="39"/>
      <c r="AS788" s="39"/>
      <c r="AT788" s="28"/>
      <c r="AU788" s="55"/>
      <c r="AV788" s="55"/>
      <c r="AW788" s="55"/>
      <c r="AX788" s="238" t="str">
        <f>IF(V788="","",EOMONTH(EDATE(Tabla1[[#This Row],[Fecha Finalización]],2),0))</f>
        <v/>
      </c>
      <c r="AY788" s="39"/>
      <c r="AZ788" s="239" t="str">
        <f>IF(V788="","",EOMONTH(EDATE(Tabla1[[#This Row],[Fecha Finalización]],3),0))</f>
        <v/>
      </c>
      <c r="BA788" s="39"/>
      <c r="BB788" s="39"/>
      <c r="BC788" s="229"/>
      <c r="BD788" s="227" t="str">
        <f>IF(F788="","",Tabla1[[#This Row],[sem 01]]&amp;Tabla1[[#This Row],[sem 02]]&amp;Tabla1[[#This Row],[sem 03]])</f>
        <v/>
      </c>
      <c r="BE788" s="228" t="str">
        <f>IF(TRIM(F788)="","",$B$1&amp;"-"&amp;SUBSTITUTE(Tabla1[[#This Row],[Mes Inscrito]]," ","")&amp;"-"&amp;SUBSTITUTE(Tabla1[[#This Row],[Dia de clases Inscrito]]," ","")&amp;"-"&amp;SUBSTITUTE(Tabla1[[#This Row],[Horario Inscrito]]," ","")&amp;"-"&amp;Tabla1[[#This Row],[Fecha Inicio grupo]])</f>
        <v/>
      </c>
      <c r="BF788" s="241" t="str">
        <f>IF(F788="","",Tabla1[[#This Row],[Curso]])</f>
        <v/>
      </c>
      <c r="BG788" s="242" t="str">
        <f>+IF(TRIM(F788)="","",$B$1&amp;"-"&amp;TRIM(Tabla1[[#This Row],[Mes Inscrito]])&amp;"-"&amp;TRIM(Tabla1[[#This Row],[Dia de clases Inscrito]])&amp;"-"&amp;TRIM(Tabla1[[#This Row],[Horario Inscrito]])&amp;"-"&amp;TRIM(Tabla1[[#This Row],[Fecha Inicio grupo]])&amp;"-"&amp;TRIM(Tabla1[[#This Row],[Tipo Incrito]]))</f>
        <v/>
      </c>
      <c r="BH788" s="299" t="str">
        <f>IF(F788="","",OR(IFERROR(SEARCH("CG",Tabla1[[#This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8" s="300" t="str">
        <f>IF(F788&lt;&gt;"",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8" s="300" t="str">
        <f>IF(F788&lt;&gt;"",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8" s="300" t="str">
        <f>IF(Tabla1[[#This Row],[Fecha Inicio grupo]]="","",IFERROR(VLOOKUP(Tabla1[[#This Row],[Mes de Alta como miembro]],Parámetros!$AM$2:$AN$16,2,0),"01/01/1900"))</f>
        <v/>
      </c>
    </row>
    <row r="789" spans="1:63" ht="14.45">
      <c r="A789" s="68">
        <v>782</v>
      </c>
      <c r="B789" s="29"/>
      <c r="C789" s="34"/>
      <c r="D789" s="42"/>
      <c r="E789" s="64"/>
      <c r="F789" s="45"/>
      <c r="G789" s="45"/>
      <c r="H789" s="158"/>
      <c r="I789" s="42"/>
      <c r="J789" s="28"/>
      <c r="K789" s="69"/>
      <c r="L789" s="68"/>
      <c r="M789" s="46"/>
      <c r="N789" s="232" t="str">
        <f ca="1">IF(Tabla1[[#This Row],[Fecha de nac]]="","",IF(Tabla1[[#This Row],[Fecha Finalización]] &gt;=TODAY(), DATEDIF(Tabla1[[#This Row],[Fecha de nac]],TODAY(),"y"), ROUNDDOWN((Tabla1[[#This Row],[Fecha Finalización]] -Tabla1[[#This Row],[Fecha de nac]])/365,0)))</f>
        <v/>
      </c>
      <c r="O789" s="163"/>
      <c r="P789" s="34"/>
      <c r="Q789" s="67"/>
      <c r="R789" s="67"/>
      <c r="S789" s="67"/>
      <c r="T789" s="67"/>
      <c r="U789" s="234" t="str">
        <f>IF(F789="","",Tabla1[[#This Row],[Fecha Inicio grupo]]+3*7-7)</f>
        <v/>
      </c>
      <c r="V789" s="235" t="str">
        <f>IF(F789="","",EDATE(Tabla1[[#This Row],[Fecha Inicio grupo]],3))</f>
        <v/>
      </c>
      <c r="W789" s="29"/>
      <c r="X789" s="29"/>
      <c r="Y789" s="72"/>
      <c r="Z789" s="72"/>
      <c r="AA789" s="72"/>
      <c r="AB789" s="72"/>
      <c r="AC789" s="72"/>
      <c r="AD789" s="72"/>
      <c r="AE789" s="72"/>
      <c r="AF789" s="72"/>
      <c r="AG789" s="72"/>
      <c r="AH789" s="72"/>
      <c r="AI789" s="72"/>
      <c r="AJ789" s="72"/>
      <c r="AK789" s="72"/>
      <c r="AL789" s="72"/>
      <c r="AM789" s="72"/>
      <c r="AN789" s="72"/>
      <c r="AO789" s="139"/>
      <c r="AP789" s="236" t="str">
        <f>IF(F789="","",IFERROR(VLOOKUP(SUBSTITUTE(SUBSTITUTE(Tabla1[[#This Row],[Uso Sistemas]],"T","P"),"N","F"),Parámetros!$M$2:$N$17,2,0),"Completar hasta 3ra sem. para evaluar a Probacionista"))</f>
        <v/>
      </c>
      <c r="AQ789" s="39"/>
      <c r="AR789" s="39"/>
      <c r="AS789" s="39"/>
      <c r="AT789" s="28"/>
      <c r="AU789" s="55"/>
      <c r="AV789" s="55"/>
      <c r="AW789" s="55"/>
      <c r="AX789" s="238" t="str">
        <f>IF(V789="","",EOMONTH(EDATE(Tabla1[[#This Row],[Fecha Finalización]],2),0))</f>
        <v/>
      </c>
      <c r="AY789" s="39"/>
      <c r="AZ789" s="239" t="str">
        <f>IF(V789="","",EOMONTH(EDATE(Tabla1[[#This Row],[Fecha Finalización]],3),0))</f>
        <v/>
      </c>
      <c r="BA789" s="39"/>
      <c r="BB789" s="39"/>
      <c r="BC789" s="229"/>
      <c r="BD789" s="227" t="str">
        <f>IF(F789="","",Tabla1[[#This Row],[sem 01]]&amp;Tabla1[[#This Row],[sem 02]]&amp;Tabla1[[#This Row],[sem 03]])</f>
        <v/>
      </c>
      <c r="BE789" s="228" t="str">
        <f>IF(TRIM(F789)="","",$B$1&amp;"-"&amp;SUBSTITUTE(Tabla1[[#This Row],[Mes Inscrito]]," ","")&amp;"-"&amp;SUBSTITUTE(Tabla1[[#This Row],[Dia de clases Inscrito]]," ","")&amp;"-"&amp;SUBSTITUTE(Tabla1[[#This Row],[Horario Inscrito]]," ","")&amp;"-"&amp;Tabla1[[#This Row],[Fecha Inicio grupo]])</f>
        <v/>
      </c>
      <c r="BF789" s="241" t="str">
        <f>IF(F789="","",Tabla1[[#This Row],[Curso]])</f>
        <v/>
      </c>
      <c r="BG789" s="242" t="str">
        <f>+IF(TRIM(F789)="","",$B$1&amp;"-"&amp;TRIM(Tabla1[[#This Row],[Mes Inscrito]])&amp;"-"&amp;TRIM(Tabla1[[#This Row],[Dia de clases Inscrito]])&amp;"-"&amp;TRIM(Tabla1[[#This Row],[Horario Inscrito]])&amp;"-"&amp;TRIM(Tabla1[[#This Row],[Fecha Inicio grupo]])&amp;"-"&amp;TRIM(Tabla1[[#This Row],[Tipo Incrito]]))</f>
        <v/>
      </c>
      <c r="BH789" s="299" t="str">
        <f>IF(F789="","",OR(IFERROR(SEARCH("CG",Tabla1[[#This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9" s="300" t="str">
        <f>IF(F789&lt;&gt;"",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9" s="300" t="str">
        <f>IF(F789&lt;&gt;"",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9" s="300" t="str">
        <f>IF(Tabla1[[#This Row],[Fecha Inicio grupo]]="","",IFERROR(VLOOKUP(Tabla1[[#This Row],[Mes de Alta como miembro]],Parámetros!$AM$2:$AN$16,2,0),"01/01/1900"))</f>
        <v/>
      </c>
    </row>
    <row r="790" spans="1:63" ht="14.45">
      <c r="A790" s="68">
        <v>783</v>
      </c>
      <c r="B790" s="29"/>
      <c r="C790" s="34"/>
      <c r="D790" s="42"/>
      <c r="E790" s="64"/>
      <c r="F790" s="45"/>
      <c r="G790" s="45"/>
      <c r="H790" s="158"/>
      <c r="I790" s="42"/>
      <c r="J790" s="28"/>
      <c r="K790" s="69"/>
      <c r="L790" s="68"/>
      <c r="M790" s="46"/>
      <c r="N790" s="232" t="str">
        <f ca="1">IF(Tabla1[[#This Row],[Fecha de nac]]="","",IF(Tabla1[[#This Row],[Fecha Finalización]] &gt;=TODAY(), DATEDIF(Tabla1[[#This Row],[Fecha de nac]],TODAY(),"y"), ROUNDDOWN((Tabla1[[#This Row],[Fecha Finalización]] -Tabla1[[#This Row],[Fecha de nac]])/365,0)))</f>
        <v/>
      </c>
      <c r="O790" s="163"/>
      <c r="P790" s="34"/>
      <c r="Q790" s="67"/>
      <c r="R790" s="67"/>
      <c r="S790" s="67"/>
      <c r="T790" s="67"/>
      <c r="U790" s="234" t="str">
        <f>IF(F790="","",Tabla1[[#This Row],[Fecha Inicio grupo]]+3*7-7)</f>
        <v/>
      </c>
      <c r="V790" s="235" t="str">
        <f>IF(F790="","",EDATE(Tabla1[[#This Row],[Fecha Inicio grupo]],3))</f>
        <v/>
      </c>
      <c r="W790" s="29"/>
      <c r="X790" s="29"/>
      <c r="Y790" s="72"/>
      <c r="Z790" s="72"/>
      <c r="AA790" s="72"/>
      <c r="AB790" s="72"/>
      <c r="AC790" s="72"/>
      <c r="AD790" s="72"/>
      <c r="AE790" s="72"/>
      <c r="AF790" s="72"/>
      <c r="AG790" s="72"/>
      <c r="AH790" s="72"/>
      <c r="AI790" s="72"/>
      <c r="AJ790" s="72"/>
      <c r="AK790" s="72"/>
      <c r="AL790" s="72"/>
      <c r="AM790" s="72"/>
      <c r="AN790" s="72"/>
      <c r="AO790" s="139"/>
      <c r="AP790" s="236" t="str">
        <f>IF(F790="","",IFERROR(VLOOKUP(SUBSTITUTE(SUBSTITUTE(Tabla1[[#This Row],[Uso Sistemas]],"T","P"),"N","F"),Parámetros!$M$2:$N$17,2,0),"Completar hasta 3ra sem. para evaluar a Probacionista"))</f>
        <v/>
      </c>
      <c r="AQ790" s="39"/>
      <c r="AR790" s="39"/>
      <c r="AS790" s="39"/>
      <c r="AT790" s="28"/>
      <c r="AU790" s="55"/>
      <c r="AV790" s="55"/>
      <c r="AW790" s="55"/>
      <c r="AX790" s="238" t="str">
        <f>IF(V790="","",EOMONTH(EDATE(Tabla1[[#This Row],[Fecha Finalización]],2),0))</f>
        <v/>
      </c>
      <c r="AY790" s="39"/>
      <c r="AZ790" s="239" t="str">
        <f>IF(V790="","",EOMONTH(EDATE(Tabla1[[#This Row],[Fecha Finalización]],3),0))</f>
        <v/>
      </c>
      <c r="BA790" s="39"/>
      <c r="BB790" s="39"/>
      <c r="BC790" s="229"/>
      <c r="BD790" s="227" t="str">
        <f>IF(F790="","",Tabla1[[#This Row],[sem 01]]&amp;Tabla1[[#This Row],[sem 02]]&amp;Tabla1[[#This Row],[sem 03]])</f>
        <v/>
      </c>
      <c r="BE790" s="228" t="str">
        <f>IF(TRIM(F790)="","",$B$1&amp;"-"&amp;SUBSTITUTE(Tabla1[[#This Row],[Mes Inscrito]]," ","")&amp;"-"&amp;SUBSTITUTE(Tabla1[[#This Row],[Dia de clases Inscrito]]," ","")&amp;"-"&amp;SUBSTITUTE(Tabla1[[#This Row],[Horario Inscrito]]," ","")&amp;"-"&amp;Tabla1[[#This Row],[Fecha Inicio grupo]])</f>
        <v/>
      </c>
      <c r="BF790" s="241" t="str">
        <f>IF(F790="","",Tabla1[[#This Row],[Curso]])</f>
        <v/>
      </c>
      <c r="BG790" s="242" t="str">
        <f>+IF(TRIM(F790)="","",$B$1&amp;"-"&amp;TRIM(Tabla1[[#This Row],[Mes Inscrito]])&amp;"-"&amp;TRIM(Tabla1[[#This Row],[Dia de clases Inscrito]])&amp;"-"&amp;TRIM(Tabla1[[#This Row],[Horario Inscrito]])&amp;"-"&amp;TRIM(Tabla1[[#This Row],[Fecha Inicio grupo]])&amp;"-"&amp;TRIM(Tabla1[[#This Row],[Tipo Incrito]]))</f>
        <v/>
      </c>
      <c r="BH790" s="299" t="str">
        <f>IF(F790="","",OR(IFERROR(SEARCH("CG",Tabla1[[#This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0" s="300" t="str">
        <f>IF(F790&lt;&gt;"",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0" s="300" t="str">
        <f>IF(F790&lt;&gt;"",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0" s="300" t="str">
        <f>IF(Tabla1[[#This Row],[Fecha Inicio grupo]]="","",IFERROR(VLOOKUP(Tabla1[[#This Row],[Mes de Alta como miembro]],Parámetros!$AM$2:$AN$16,2,0),"01/01/1900"))</f>
        <v/>
      </c>
    </row>
    <row r="791" spans="1:63" ht="14.45">
      <c r="A791" s="68">
        <v>784</v>
      </c>
      <c r="B791" s="29"/>
      <c r="C791" s="34"/>
      <c r="D791" s="42"/>
      <c r="E791" s="64"/>
      <c r="F791" s="45"/>
      <c r="G791" s="45"/>
      <c r="H791" s="158"/>
      <c r="I791" s="42"/>
      <c r="J791" s="28"/>
      <c r="K791" s="69"/>
      <c r="L791" s="68"/>
      <c r="M791" s="46"/>
      <c r="N791" s="232" t="str">
        <f ca="1">IF(Tabla1[[#This Row],[Fecha de nac]]="","",IF(Tabla1[[#This Row],[Fecha Finalización]] &gt;=TODAY(), DATEDIF(Tabla1[[#This Row],[Fecha de nac]],TODAY(),"y"), ROUNDDOWN((Tabla1[[#This Row],[Fecha Finalización]] -Tabla1[[#This Row],[Fecha de nac]])/365,0)))</f>
        <v/>
      </c>
      <c r="O791" s="163"/>
      <c r="P791" s="34"/>
      <c r="Q791" s="67"/>
      <c r="R791" s="67"/>
      <c r="S791" s="67"/>
      <c r="T791" s="67"/>
      <c r="U791" s="234" t="str">
        <f>IF(F791="","",Tabla1[[#This Row],[Fecha Inicio grupo]]+3*7-7)</f>
        <v/>
      </c>
      <c r="V791" s="235" t="str">
        <f>IF(F791="","",EDATE(Tabla1[[#This Row],[Fecha Inicio grupo]],3))</f>
        <v/>
      </c>
      <c r="W791" s="29"/>
      <c r="X791" s="29"/>
      <c r="Y791" s="72"/>
      <c r="Z791" s="72"/>
      <c r="AA791" s="72"/>
      <c r="AB791" s="72"/>
      <c r="AC791" s="72"/>
      <c r="AD791" s="72"/>
      <c r="AE791" s="72"/>
      <c r="AF791" s="72"/>
      <c r="AG791" s="72"/>
      <c r="AH791" s="72"/>
      <c r="AI791" s="72"/>
      <c r="AJ791" s="72"/>
      <c r="AK791" s="72"/>
      <c r="AL791" s="72"/>
      <c r="AM791" s="72"/>
      <c r="AN791" s="72"/>
      <c r="AO791" s="139"/>
      <c r="AP791" s="236" t="str">
        <f>IF(F791="","",IFERROR(VLOOKUP(SUBSTITUTE(SUBSTITUTE(Tabla1[[#This Row],[Uso Sistemas]],"T","P"),"N","F"),Parámetros!$M$2:$N$17,2,0),"Completar hasta 3ra sem. para evaluar a Probacionista"))</f>
        <v/>
      </c>
      <c r="AQ791" s="39"/>
      <c r="AR791" s="39"/>
      <c r="AS791" s="39"/>
      <c r="AT791" s="28"/>
      <c r="AU791" s="55"/>
      <c r="AV791" s="55"/>
      <c r="AW791" s="55"/>
      <c r="AX791" s="238" t="str">
        <f>IF(V791="","",EOMONTH(EDATE(Tabla1[[#This Row],[Fecha Finalización]],2),0))</f>
        <v/>
      </c>
      <c r="AY791" s="39"/>
      <c r="AZ791" s="239" t="str">
        <f>IF(V791="","",EOMONTH(EDATE(Tabla1[[#This Row],[Fecha Finalización]],3),0))</f>
        <v/>
      </c>
      <c r="BA791" s="39"/>
      <c r="BB791" s="39"/>
      <c r="BC791" s="229"/>
      <c r="BD791" s="227" t="str">
        <f>IF(F791="","",Tabla1[[#This Row],[sem 01]]&amp;Tabla1[[#This Row],[sem 02]]&amp;Tabla1[[#This Row],[sem 03]])</f>
        <v/>
      </c>
      <c r="BE791" s="228" t="str">
        <f>IF(TRIM(F791)="","",$B$1&amp;"-"&amp;SUBSTITUTE(Tabla1[[#This Row],[Mes Inscrito]]," ","")&amp;"-"&amp;SUBSTITUTE(Tabla1[[#This Row],[Dia de clases Inscrito]]," ","")&amp;"-"&amp;SUBSTITUTE(Tabla1[[#This Row],[Horario Inscrito]]," ","")&amp;"-"&amp;Tabla1[[#This Row],[Fecha Inicio grupo]])</f>
        <v/>
      </c>
      <c r="BF791" s="241" t="str">
        <f>IF(F791="","",Tabla1[[#This Row],[Curso]])</f>
        <v/>
      </c>
      <c r="BG791" s="242" t="str">
        <f>+IF(TRIM(F791)="","",$B$1&amp;"-"&amp;TRIM(Tabla1[[#This Row],[Mes Inscrito]])&amp;"-"&amp;TRIM(Tabla1[[#This Row],[Dia de clases Inscrito]])&amp;"-"&amp;TRIM(Tabla1[[#This Row],[Horario Inscrito]])&amp;"-"&amp;TRIM(Tabla1[[#This Row],[Fecha Inicio grupo]])&amp;"-"&amp;TRIM(Tabla1[[#This Row],[Tipo Incrito]]))</f>
        <v/>
      </c>
      <c r="BH791" s="299" t="str">
        <f>IF(F791="","",OR(IFERROR(SEARCH("CG",Tabla1[[#This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1" s="300" t="str">
        <f>IF(F791&lt;&gt;"",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1" s="300" t="str">
        <f>IF(F791&lt;&gt;"",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1" s="300" t="str">
        <f>IF(Tabla1[[#This Row],[Fecha Inicio grupo]]="","",IFERROR(VLOOKUP(Tabla1[[#This Row],[Mes de Alta como miembro]],Parámetros!$AM$2:$AN$16,2,0),"01/01/1900"))</f>
        <v/>
      </c>
    </row>
    <row r="792" spans="1:63" ht="14.45">
      <c r="A792" s="68">
        <v>785</v>
      </c>
      <c r="B792" s="29"/>
      <c r="C792" s="34"/>
      <c r="D792" s="42"/>
      <c r="E792" s="64"/>
      <c r="F792" s="45"/>
      <c r="G792" s="45"/>
      <c r="H792" s="158"/>
      <c r="I792" s="42"/>
      <c r="J792" s="28"/>
      <c r="K792" s="69"/>
      <c r="L792" s="68"/>
      <c r="M792" s="46"/>
      <c r="N792" s="232" t="str">
        <f ca="1">IF(Tabla1[[#This Row],[Fecha de nac]]="","",IF(Tabla1[[#This Row],[Fecha Finalización]] &gt;=TODAY(), DATEDIF(Tabla1[[#This Row],[Fecha de nac]],TODAY(),"y"), ROUNDDOWN((Tabla1[[#This Row],[Fecha Finalización]] -Tabla1[[#This Row],[Fecha de nac]])/365,0)))</f>
        <v/>
      </c>
      <c r="O792" s="163"/>
      <c r="P792" s="34"/>
      <c r="Q792" s="67"/>
      <c r="R792" s="67"/>
      <c r="S792" s="67"/>
      <c r="T792" s="67"/>
      <c r="U792" s="234" t="str">
        <f>IF(F792="","",Tabla1[[#This Row],[Fecha Inicio grupo]]+3*7-7)</f>
        <v/>
      </c>
      <c r="V792" s="235" t="str">
        <f>IF(F792="","",EDATE(Tabla1[[#This Row],[Fecha Inicio grupo]],3))</f>
        <v/>
      </c>
      <c r="W792" s="29"/>
      <c r="X792" s="29"/>
      <c r="Y792" s="72"/>
      <c r="Z792" s="72"/>
      <c r="AA792" s="72"/>
      <c r="AB792" s="72"/>
      <c r="AC792" s="72"/>
      <c r="AD792" s="72"/>
      <c r="AE792" s="72"/>
      <c r="AF792" s="72"/>
      <c r="AG792" s="72"/>
      <c r="AH792" s="72"/>
      <c r="AI792" s="72"/>
      <c r="AJ792" s="72"/>
      <c r="AK792" s="72"/>
      <c r="AL792" s="72"/>
      <c r="AM792" s="72"/>
      <c r="AN792" s="72"/>
      <c r="AO792" s="139"/>
      <c r="AP792" s="236" t="str">
        <f>IF(F792="","",IFERROR(VLOOKUP(SUBSTITUTE(SUBSTITUTE(Tabla1[[#This Row],[Uso Sistemas]],"T","P"),"N","F"),Parámetros!$M$2:$N$17,2,0),"Completar hasta 3ra sem. para evaluar a Probacionista"))</f>
        <v/>
      </c>
      <c r="AQ792" s="39"/>
      <c r="AR792" s="39"/>
      <c r="AS792" s="39"/>
      <c r="AT792" s="28"/>
      <c r="AU792" s="55"/>
      <c r="AV792" s="55"/>
      <c r="AW792" s="55"/>
      <c r="AX792" s="238" t="str">
        <f>IF(V792="","",EOMONTH(EDATE(Tabla1[[#This Row],[Fecha Finalización]],2),0))</f>
        <v/>
      </c>
      <c r="AY792" s="39"/>
      <c r="AZ792" s="239" t="str">
        <f>IF(V792="","",EOMONTH(EDATE(Tabla1[[#This Row],[Fecha Finalización]],3),0))</f>
        <v/>
      </c>
      <c r="BA792" s="39"/>
      <c r="BB792" s="39"/>
      <c r="BC792" s="229"/>
      <c r="BD792" s="227" t="str">
        <f>IF(F792="","",Tabla1[[#This Row],[sem 01]]&amp;Tabla1[[#This Row],[sem 02]]&amp;Tabla1[[#This Row],[sem 03]])</f>
        <v/>
      </c>
      <c r="BE792" s="228" t="str">
        <f>IF(TRIM(F792)="","",$B$1&amp;"-"&amp;SUBSTITUTE(Tabla1[[#This Row],[Mes Inscrito]]," ","")&amp;"-"&amp;SUBSTITUTE(Tabla1[[#This Row],[Dia de clases Inscrito]]," ","")&amp;"-"&amp;SUBSTITUTE(Tabla1[[#This Row],[Horario Inscrito]]," ","")&amp;"-"&amp;Tabla1[[#This Row],[Fecha Inicio grupo]])</f>
        <v/>
      </c>
      <c r="BF792" s="241" t="str">
        <f>IF(F792="","",Tabla1[[#This Row],[Curso]])</f>
        <v/>
      </c>
      <c r="BG792" s="242" t="str">
        <f>+IF(TRIM(F792)="","",$B$1&amp;"-"&amp;TRIM(Tabla1[[#This Row],[Mes Inscrito]])&amp;"-"&amp;TRIM(Tabla1[[#This Row],[Dia de clases Inscrito]])&amp;"-"&amp;TRIM(Tabla1[[#This Row],[Horario Inscrito]])&amp;"-"&amp;TRIM(Tabla1[[#This Row],[Fecha Inicio grupo]])&amp;"-"&amp;TRIM(Tabla1[[#This Row],[Tipo Incrito]]))</f>
        <v/>
      </c>
      <c r="BH792" s="299" t="str">
        <f>IF(F792="","",OR(IFERROR(SEARCH("CG",Tabla1[[#This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2" s="300" t="str">
        <f>IF(F792&lt;&gt;"",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2" s="300" t="str">
        <f>IF(F792&lt;&gt;"",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2" s="300" t="str">
        <f>IF(Tabla1[[#This Row],[Fecha Inicio grupo]]="","",IFERROR(VLOOKUP(Tabla1[[#This Row],[Mes de Alta como miembro]],Parámetros!$AM$2:$AN$16,2,0),"01/01/1900"))</f>
        <v/>
      </c>
    </row>
    <row r="793" spans="1:63" ht="14.45">
      <c r="A793" s="68">
        <v>786</v>
      </c>
      <c r="B793" s="29"/>
      <c r="C793" s="34"/>
      <c r="D793" s="42"/>
      <c r="E793" s="64"/>
      <c r="F793" s="45"/>
      <c r="G793" s="45"/>
      <c r="H793" s="158"/>
      <c r="I793" s="42"/>
      <c r="J793" s="28"/>
      <c r="K793" s="69"/>
      <c r="L793" s="68"/>
      <c r="M793" s="46"/>
      <c r="N793" s="232" t="str">
        <f ca="1">IF(Tabla1[[#This Row],[Fecha de nac]]="","",IF(Tabla1[[#This Row],[Fecha Finalización]] &gt;=TODAY(), DATEDIF(Tabla1[[#This Row],[Fecha de nac]],TODAY(),"y"), ROUNDDOWN((Tabla1[[#This Row],[Fecha Finalización]] -Tabla1[[#This Row],[Fecha de nac]])/365,0)))</f>
        <v/>
      </c>
      <c r="O793" s="163"/>
      <c r="P793" s="34"/>
      <c r="Q793" s="67"/>
      <c r="R793" s="67"/>
      <c r="S793" s="67"/>
      <c r="T793" s="67"/>
      <c r="U793" s="234" t="str">
        <f>IF(F793="","",Tabla1[[#This Row],[Fecha Inicio grupo]]+3*7-7)</f>
        <v/>
      </c>
      <c r="V793" s="235" t="str">
        <f>IF(F793="","",EDATE(Tabla1[[#This Row],[Fecha Inicio grupo]],3))</f>
        <v/>
      </c>
      <c r="W793" s="29"/>
      <c r="X793" s="29"/>
      <c r="Y793" s="72"/>
      <c r="Z793" s="72"/>
      <c r="AA793" s="72"/>
      <c r="AB793" s="72"/>
      <c r="AC793" s="72"/>
      <c r="AD793" s="72"/>
      <c r="AE793" s="72"/>
      <c r="AF793" s="72"/>
      <c r="AG793" s="72"/>
      <c r="AH793" s="72"/>
      <c r="AI793" s="72"/>
      <c r="AJ793" s="72"/>
      <c r="AK793" s="72"/>
      <c r="AL793" s="72"/>
      <c r="AM793" s="72"/>
      <c r="AN793" s="72"/>
      <c r="AO793" s="139"/>
      <c r="AP793" s="236" t="str">
        <f>IF(F793="","",IFERROR(VLOOKUP(SUBSTITUTE(SUBSTITUTE(Tabla1[[#This Row],[Uso Sistemas]],"T","P"),"N","F"),Parámetros!$M$2:$N$17,2,0),"Completar hasta 3ra sem. para evaluar a Probacionista"))</f>
        <v/>
      </c>
      <c r="AQ793" s="39"/>
      <c r="AR793" s="39"/>
      <c r="AS793" s="39"/>
      <c r="AT793" s="28"/>
      <c r="AU793" s="55"/>
      <c r="AV793" s="55"/>
      <c r="AW793" s="55"/>
      <c r="AX793" s="238" t="str">
        <f>IF(V793="","",EOMONTH(EDATE(Tabla1[[#This Row],[Fecha Finalización]],2),0))</f>
        <v/>
      </c>
      <c r="AY793" s="39"/>
      <c r="AZ793" s="239" t="str">
        <f>IF(V793="","",EOMONTH(EDATE(Tabla1[[#This Row],[Fecha Finalización]],3),0))</f>
        <v/>
      </c>
      <c r="BA793" s="39"/>
      <c r="BB793" s="39"/>
      <c r="BC793" s="229"/>
      <c r="BD793" s="227" t="str">
        <f>IF(F793="","",Tabla1[[#This Row],[sem 01]]&amp;Tabla1[[#This Row],[sem 02]]&amp;Tabla1[[#This Row],[sem 03]])</f>
        <v/>
      </c>
      <c r="BE793" s="228" t="str">
        <f>IF(TRIM(F793)="","",$B$1&amp;"-"&amp;SUBSTITUTE(Tabla1[[#This Row],[Mes Inscrito]]," ","")&amp;"-"&amp;SUBSTITUTE(Tabla1[[#This Row],[Dia de clases Inscrito]]," ","")&amp;"-"&amp;SUBSTITUTE(Tabla1[[#This Row],[Horario Inscrito]]," ","")&amp;"-"&amp;Tabla1[[#This Row],[Fecha Inicio grupo]])</f>
        <v/>
      </c>
      <c r="BF793" s="241" t="str">
        <f>IF(F793="","",Tabla1[[#This Row],[Curso]])</f>
        <v/>
      </c>
      <c r="BG793" s="242" t="str">
        <f>+IF(TRIM(F793)="","",$B$1&amp;"-"&amp;TRIM(Tabla1[[#This Row],[Mes Inscrito]])&amp;"-"&amp;TRIM(Tabla1[[#This Row],[Dia de clases Inscrito]])&amp;"-"&amp;TRIM(Tabla1[[#This Row],[Horario Inscrito]])&amp;"-"&amp;TRIM(Tabla1[[#This Row],[Fecha Inicio grupo]])&amp;"-"&amp;TRIM(Tabla1[[#This Row],[Tipo Incrito]]))</f>
        <v/>
      </c>
      <c r="BH793" s="299" t="str">
        <f>IF(F793="","",OR(IFERROR(SEARCH("CG",Tabla1[[#This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3" s="300" t="str">
        <f>IF(F793&lt;&gt;"",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3" s="300" t="str">
        <f>IF(F793&lt;&gt;"",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3" s="300" t="str">
        <f>IF(Tabla1[[#This Row],[Fecha Inicio grupo]]="","",IFERROR(VLOOKUP(Tabla1[[#This Row],[Mes de Alta como miembro]],Parámetros!$AM$2:$AN$16,2,0),"01/01/1900"))</f>
        <v/>
      </c>
    </row>
    <row r="794" spans="1:63" ht="14.45">
      <c r="A794" s="68">
        <v>787</v>
      </c>
      <c r="B794" s="29"/>
      <c r="C794" s="34"/>
      <c r="D794" s="42"/>
      <c r="E794" s="64"/>
      <c r="F794" s="45"/>
      <c r="G794" s="45"/>
      <c r="H794" s="158"/>
      <c r="I794" s="42"/>
      <c r="J794" s="28"/>
      <c r="K794" s="69"/>
      <c r="L794" s="68"/>
      <c r="M794" s="46"/>
      <c r="N794" s="232" t="str">
        <f ca="1">IF(Tabla1[[#This Row],[Fecha de nac]]="","",IF(Tabla1[[#This Row],[Fecha Finalización]] &gt;=TODAY(), DATEDIF(Tabla1[[#This Row],[Fecha de nac]],TODAY(),"y"), ROUNDDOWN((Tabla1[[#This Row],[Fecha Finalización]] -Tabla1[[#This Row],[Fecha de nac]])/365,0)))</f>
        <v/>
      </c>
      <c r="O794" s="163"/>
      <c r="P794" s="34"/>
      <c r="Q794" s="67"/>
      <c r="R794" s="67"/>
      <c r="S794" s="67"/>
      <c r="T794" s="67"/>
      <c r="U794" s="234" t="str">
        <f>IF(F794="","",Tabla1[[#This Row],[Fecha Inicio grupo]]+3*7-7)</f>
        <v/>
      </c>
      <c r="V794" s="235" t="str">
        <f>IF(F794="","",EDATE(Tabla1[[#This Row],[Fecha Inicio grupo]],3))</f>
        <v/>
      </c>
      <c r="W794" s="29"/>
      <c r="X794" s="29"/>
      <c r="Y794" s="72"/>
      <c r="Z794" s="72"/>
      <c r="AA794" s="72"/>
      <c r="AB794" s="72"/>
      <c r="AC794" s="72"/>
      <c r="AD794" s="72"/>
      <c r="AE794" s="72"/>
      <c r="AF794" s="72"/>
      <c r="AG794" s="72"/>
      <c r="AH794" s="72"/>
      <c r="AI794" s="72"/>
      <c r="AJ794" s="72"/>
      <c r="AK794" s="72"/>
      <c r="AL794" s="72"/>
      <c r="AM794" s="72"/>
      <c r="AN794" s="72"/>
      <c r="AO794" s="139"/>
      <c r="AP794" s="236" t="str">
        <f>IF(F794="","",IFERROR(VLOOKUP(SUBSTITUTE(SUBSTITUTE(Tabla1[[#This Row],[Uso Sistemas]],"T","P"),"N","F"),Parámetros!$M$2:$N$17,2,0),"Completar hasta 3ra sem. para evaluar a Probacionista"))</f>
        <v/>
      </c>
      <c r="AQ794" s="39"/>
      <c r="AR794" s="39"/>
      <c r="AS794" s="39"/>
      <c r="AT794" s="28"/>
      <c r="AU794" s="55"/>
      <c r="AV794" s="55"/>
      <c r="AW794" s="55"/>
      <c r="AX794" s="238" t="str">
        <f>IF(V794="","",EOMONTH(EDATE(Tabla1[[#This Row],[Fecha Finalización]],2),0))</f>
        <v/>
      </c>
      <c r="AY794" s="39"/>
      <c r="AZ794" s="239" t="str">
        <f>IF(V794="","",EOMONTH(EDATE(Tabla1[[#This Row],[Fecha Finalización]],3),0))</f>
        <v/>
      </c>
      <c r="BA794" s="39"/>
      <c r="BB794" s="39"/>
      <c r="BC794" s="229"/>
      <c r="BD794" s="227" t="str">
        <f>IF(F794="","",Tabla1[[#This Row],[sem 01]]&amp;Tabla1[[#This Row],[sem 02]]&amp;Tabla1[[#This Row],[sem 03]])</f>
        <v/>
      </c>
      <c r="BE794" s="228" t="str">
        <f>IF(TRIM(F794)="","",$B$1&amp;"-"&amp;SUBSTITUTE(Tabla1[[#This Row],[Mes Inscrito]]," ","")&amp;"-"&amp;SUBSTITUTE(Tabla1[[#This Row],[Dia de clases Inscrito]]," ","")&amp;"-"&amp;SUBSTITUTE(Tabla1[[#This Row],[Horario Inscrito]]," ","")&amp;"-"&amp;Tabla1[[#This Row],[Fecha Inicio grupo]])</f>
        <v/>
      </c>
      <c r="BF794" s="241" t="str">
        <f>IF(F794="","",Tabla1[[#This Row],[Curso]])</f>
        <v/>
      </c>
      <c r="BG794" s="242" t="str">
        <f>+IF(TRIM(F794)="","",$B$1&amp;"-"&amp;TRIM(Tabla1[[#This Row],[Mes Inscrito]])&amp;"-"&amp;TRIM(Tabla1[[#This Row],[Dia de clases Inscrito]])&amp;"-"&amp;TRIM(Tabla1[[#This Row],[Horario Inscrito]])&amp;"-"&amp;TRIM(Tabla1[[#This Row],[Fecha Inicio grupo]])&amp;"-"&amp;TRIM(Tabla1[[#This Row],[Tipo Incrito]]))</f>
        <v/>
      </c>
      <c r="BH794" s="299" t="str">
        <f>IF(F794="","",OR(IFERROR(SEARCH("CG",Tabla1[[#This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4" s="300" t="str">
        <f>IF(F794&lt;&gt;"",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4" s="300" t="str">
        <f>IF(F794&lt;&gt;"",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4" s="300" t="str">
        <f>IF(Tabla1[[#This Row],[Fecha Inicio grupo]]="","",IFERROR(VLOOKUP(Tabla1[[#This Row],[Mes de Alta como miembro]],Parámetros!$AM$2:$AN$16,2,0),"01/01/1900"))</f>
        <v/>
      </c>
    </row>
    <row r="795" spans="1:63" ht="14.45">
      <c r="A795" s="68">
        <v>788</v>
      </c>
      <c r="B795" s="29"/>
      <c r="C795" s="34"/>
      <c r="D795" s="42"/>
      <c r="E795" s="64"/>
      <c r="F795" s="45"/>
      <c r="G795" s="45"/>
      <c r="H795" s="158"/>
      <c r="I795" s="42"/>
      <c r="J795" s="28"/>
      <c r="K795" s="69"/>
      <c r="L795" s="68"/>
      <c r="M795" s="46"/>
      <c r="N795" s="232" t="str">
        <f ca="1">IF(Tabla1[[#This Row],[Fecha de nac]]="","",IF(Tabla1[[#This Row],[Fecha Finalización]] &gt;=TODAY(), DATEDIF(Tabla1[[#This Row],[Fecha de nac]],TODAY(),"y"), ROUNDDOWN((Tabla1[[#This Row],[Fecha Finalización]] -Tabla1[[#This Row],[Fecha de nac]])/365,0)))</f>
        <v/>
      </c>
      <c r="O795" s="163"/>
      <c r="P795" s="34"/>
      <c r="Q795" s="67"/>
      <c r="R795" s="67"/>
      <c r="S795" s="67"/>
      <c r="T795" s="67"/>
      <c r="U795" s="234" t="str">
        <f>IF(F795="","",Tabla1[[#This Row],[Fecha Inicio grupo]]+3*7-7)</f>
        <v/>
      </c>
      <c r="V795" s="235" t="str">
        <f>IF(F795="","",EDATE(Tabla1[[#This Row],[Fecha Inicio grupo]],3))</f>
        <v/>
      </c>
      <c r="W795" s="29"/>
      <c r="X795" s="29"/>
      <c r="Y795" s="72"/>
      <c r="Z795" s="72"/>
      <c r="AA795" s="72"/>
      <c r="AB795" s="72"/>
      <c r="AC795" s="72"/>
      <c r="AD795" s="72"/>
      <c r="AE795" s="72"/>
      <c r="AF795" s="72"/>
      <c r="AG795" s="72"/>
      <c r="AH795" s="72"/>
      <c r="AI795" s="72"/>
      <c r="AJ795" s="72"/>
      <c r="AK795" s="72"/>
      <c r="AL795" s="72"/>
      <c r="AM795" s="72"/>
      <c r="AN795" s="72"/>
      <c r="AO795" s="139"/>
      <c r="AP795" s="236" t="str">
        <f>IF(F795="","",IFERROR(VLOOKUP(SUBSTITUTE(SUBSTITUTE(Tabla1[[#This Row],[Uso Sistemas]],"T","P"),"N","F"),Parámetros!$M$2:$N$17,2,0),"Completar hasta 3ra sem. para evaluar a Probacionista"))</f>
        <v/>
      </c>
      <c r="AQ795" s="39"/>
      <c r="AR795" s="39"/>
      <c r="AS795" s="39"/>
      <c r="AT795" s="28"/>
      <c r="AU795" s="55"/>
      <c r="AV795" s="55"/>
      <c r="AW795" s="55"/>
      <c r="AX795" s="238" t="str">
        <f>IF(V795="","",EOMONTH(EDATE(Tabla1[[#This Row],[Fecha Finalización]],2),0))</f>
        <v/>
      </c>
      <c r="AY795" s="39"/>
      <c r="AZ795" s="239" t="str">
        <f>IF(V795="","",EOMONTH(EDATE(Tabla1[[#This Row],[Fecha Finalización]],3),0))</f>
        <v/>
      </c>
      <c r="BA795" s="39"/>
      <c r="BB795" s="39"/>
      <c r="BC795" s="229"/>
      <c r="BD795" s="227" t="str">
        <f>IF(F795="","",Tabla1[[#This Row],[sem 01]]&amp;Tabla1[[#This Row],[sem 02]]&amp;Tabla1[[#This Row],[sem 03]])</f>
        <v/>
      </c>
      <c r="BE795" s="228" t="str">
        <f>IF(TRIM(F795)="","",$B$1&amp;"-"&amp;SUBSTITUTE(Tabla1[[#This Row],[Mes Inscrito]]," ","")&amp;"-"&amp;SUBSTITUTE(Tabla1[[#This Row],[Dia de clases Inscrito]]," ","")&amp;"-"&amp;SUBSTITUTE(Tabla1[[#This Row],[Horario Inscrito]]," ","")&amp;"-"&amp;Tabla1[[#This Row],[Fecha Inicio grupo]])</f>
        <v/>
      </c>
      <c r="BF795" s="241" t="str">
        <f>IF(F795="","",Tabla1[[#This Row],[Curso]])</f>
        <v/>
      </c>
      <c r="BG795" s="242" t="str">
        <f>+IF(TRIM(F795)="","",$B$1&amp;"-"&amp;TRIM(Tabla1[[#This Row],[Mes Inscrito]])&amp;"-"&amp;TRIM(Tabla1[[#This Row],[Dia de clases Inscrito]])&amp;"-"&amp;TRIM(Tabla1[[#This Row],[Horario Inscrito]])&amp;"-"&amp;TRIM(Tabla1[[#This Row],[Fecha Inicio grupo]])&amp;"-"&amp;TRIM(Tabla1[[#This Row],[Tipo Incrito]]))</f>
        <v/>
      </c>
      <c r="BH795" s="299" t="str">
        <f>IF(F795="","",OR(IFERROR(SEARCH("CG",Tabla1[[#This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5" s="300" t="str">
        <f>IF(F795&lt;&gt;"",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5" s="300" t="str">
        <f>IF(F795&lt;&gt;"",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5" s="300" t="str">
        <f>IF(Tabla1[[#This Row],[Fecha Inicio grupo]]="","",IFERROR(VLOOKUP(Tabla1[[#This Row],[Mes de Alta como miembro]],Parámetros!$AM$2:$AN$16,2,0),"01/01/1900"))</f>
        <v/>
      </c>
    </row>
    <row r="796" spans="1:63" ht="14.45">
      <c r="A796" s="68">
        <v>789</v>
      </c>
      <c r="B796" s="29"/>
      <c r="C796" s="34"/>
      <c r="D796" s="42"/>
      <c r="E796" s="64"/>
      <c r="F796" s="45"/>
      <c r="G796" s="45"/>
      <c r="H796" s="158"/>
      <c r="I796" s="42"/>
      <c r="J796" s="28"/>
      <c r="K796" s="69"/>
      <c r="L796" s="68"/>
      <c r="M796" s="46"/>
      <c r="N796" s="232" t="str">
        <f ca="1">IF(Tabla1[[#This Row],[Fecha de nac]]="","",IF(Tabla1[[#This Row],[Fecha Finalización]] &gt;=TODAY(), DATEDIF(Tabla1[[#This Row],[Fecha de nac]],TODAY(),"y"), ROUNDDOWN((Tabla1[[#This Row],[Fecha Finalización]] -Tabla1[[#This Row],[Fecha de nac]])/365,0)))</f>
        <v/>
      </c>
      <c r="O796" s="163"/>
      <c r="P796" s="34"/>
      <c r="Q796" s="67"/>
      <c r="R796" s="67"/>
      <c r="S796" s="67"/>
      <c r="T796" s="67"/>
      <c r="U796" s="234" t="str">
        <f>IF(F796="","",Tabla1[[#This Row],[Fecha Inicio grupo]]+3*7-7)</f>
        <v/>
      </c>
      <c r="V796" s="235" t="str">
        <f>IF(F796="","",EDATE(Tabla1[[#This Row],[Fecha Inicio grupo]],3))</f>
        <v/>
      </c>
      <c r="W796" s="29"/>
      <c r="X796" s="29"/>
      <c r="Y796" s="72"/>
      <c r="Z796" s="72"/>
      <c r="AA796" s="72"/>
      <c r="AB796" s="72"/>
      <c r="AC796" s="72"/>
      <c r="AD796" s="72"/>
      <c r="AE796" s="72"/>
      <c r="AF796" s="72"/>
      <c r="AG796" s="72"/>
      <c r="AH796" s="72"/>
      <c r="AI796" s="72"/>
      <c r="AJ796" s="72"/>
      <c r="AK796" s="72"/>
      <c r="AL796" s="72"/>
      <c r="AM796" s="72"/>
      <c r="AN796" s="72"/>
      <c r="AO796" s="139"/>
      <c r="AP796" s="236" t="str">
        <f>IF(F796="","",IFERROR(VLOOKUP(SUBSTITUTE(SUBSTITUTE(Tabla1[[#This Row],[Uso Sistemas]],"T","P"),"N","F"),Parámetros!$M$2:$N$17,2,0),"Completar hasta 3ra sem. para evaluar a Probacionista"))</f>
        <v/>
      </c>
      <c r="AQ796" s="39"/>
      <c r="AR796" s="39"/>
      <c r="AS796" s="39"/>
      <c r="AT796" s="28"/>
      <c r="AU796" s="55"/>
      <c r="AV796" s="55"/>
      <c r="AW796" s="55"/>
      <c r="AX796" s="238" t="str">
        <f>IF(V796="","",EOMONTH(EDATE(Tabla1[[#This Row],[Fecha Finalización]],2),0))</f>
        <v/>
      </c>
      <c r="AY796" s="39"/>
      <c r="AZ796" s="239" t="str">
        <f>IF(V796="","",EOMONTH(EDATE(Tabla1[[#This Row],[Fecha Finalización]],3),0))</f>
        <v/>
      </c>
      <c r="BA796" s="39"/>
      <c r="BB796" s="39"/>
      <c r="BC796" s="229"/>
      <c r="BD796" s="227" t="str">
        <f>IF(F796="","",Tabla1[[#This Row],[sem 01]]&amp;Tabla1[[#This Row],[sem 02]]&amp;Tabla1[[#This Row],[sem 03]])</f>
        <v/>
      </c>
      <c r="BE796" s="228" t="str">
        <f>IF(TRIM(F796)="","",$B$1&amp;"-"&amp;SUBSTITUTE(Tabla1[[#This Row],[Mes Inscrito]]," ","")&amp;"-"&amp;SUBSTITUTE(Tabla1[[#This Row],[Dia de clases Inscrito]]," ","")&amp;"-"&amp;SUBSTITUTE(Tabla1[[#This Row],[Horario Inscrito]]," ","")&amp;"-"&amp;Tabla1[[#This Row],[Fecha Inicio grupo]])</f>
        <v/>
      </c>
      <c r="BF796" s="241" t="str">
        <f>IF(F796="","",Tabla1[[#This Row],[Curso]])</f>
        <v/>
      </c>
      <c r="BG796" s="242" t="str">
        <f>+IF(TRIM(F796)="","",$B$1&amp;"-"&amp;TRIM(Tabla1[[#This Row],[Mes Inscrito]])&amp;"-"&amp;TRIM(Tabla1[[#This Row],[Dia de clases Inscrito]])&amp;"-"&amp;TRIM(Tabla1[[#This Row],[Horario Inscrito]])&amp;"-"&amp;TRIM(Tabla1[[#This Row],[Fecha Inicio grupo]])&amp;"-"&amp;TRIM(Tabla1[[#This Row],[Tipo Incrito]]))</f>
        <v/>
      </c>
      <c r="BH796" s="299" t="str">
        <f>IF(F796="","",OR(IFERROR(SEARCH("CG",Tabla1[[#This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6" s="300" t="str">
        <f>IF(F796&lt;&gt;"",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6" s="300" t="str">
        <f>IF(F796&lt;&gt;"",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6" s="300" t="str">
        <f>IF(Tabla1[[#This Row],[Fecha Inicio grupo]]="","",IFERROR(VLOOKUP(Tabla1[[#This Row],[Mes de Alta como miembro]],Parámetros!$AM$2:$AN$16,2,0),"01/01/1900"))</f>
        <v/>
      </c>
    </row>
    <row r="797" spans="1:63" ht="14.45">
      <c r="A797" s="68">
        <v>790</v>
      </c>
      <c r="B797" s="29"/>
      <c r="C797" s="34"/>
      <c r="D797" s="42"/>
      <c r="E797" s="64"/>
      <c r="F797" s="45"/>
      <c r="G797" s="45"/>
      <c r="H797" s="158"/>
      <c r="I797" s="42"/>
      <c r="J797" s="28"/>
      <c r="K797" s="69"/>
      <c r="L797" s="68"/>
      <c r="M797" s="46"/>
      <c r="N797" s="232" t="str">
        <f ca="1">IF(Tabla1[[#This Row],[Fecha de nac]]="","",IF(Tabla1[[#This Row],[Fecha Finalización]] &gt;=TODAY(), DATEDIF(Tabla1[[#This Row],[Fecha de nac]],TODAY(),"y"), ROUNDDOWN((Tabla1[[#This Row],[Fecha Finalización]] -Tabla1[[#This Row],[Fecha de nac]])/365,0)))</f>
        <v/>
      </c>
      <c r="O797" s="163"/>
      <c r="P797" s="34"/>
      <c r="Q797" s="67"/>
      <c r="R797" s="67"/>
      <c r="S797" s="67"/>
      <c r="T797" s="67"/>
      <c r="U797" s="234" t="str">
        <f>IF(F797="","",Tabla1[[#This Row],[Fecha Inicio grupo]]+3*7-7)</f>
        <v/>
      </c>
      <c r="V797" s="235" t="str">
        <f>IF(F797="","",EDATE(Tabla1[[#This Row],[Fecha Inicio grupo]],3))</f>
        <v/>
      </c>
      <c r="W797" s="29"/>
      <c r="X797" s="29"/>
      <c r="Y797" s="72"/>
      <c r="Z797" s="72"/>
      <c r="AA797" s="72"/>
      <c r="AB797" s="72"/>
      <c r="AC797" s="72"/>
      <c r="AD797" s="72"/>
      <c r="AE797" s="72"/>
      <c r="AF797" s="72"/>
      <c r="AG797" s="72"/>
      <c r="AH797" s="72"/>
      <c r="AI797" s="72"/>
      <c r="AJ797" s="72"/>
      <c r="AK797" s="72"/>
      <c r="AL797" s="72"/>
      <c r="AM797" s="72"/>
      <c r="AN797" s="72"/>
      <c r="AO797" s="139"/>
      <c r="AP797" s="236" t="str">
        <f>IF(F797="","",IFERROR(VLOOKUP(SUBSTITUTE(SUBSTITUTE(Tabla1[[#This Row],[Uso Sistemas]],"T","P"),"N","F"),Parámetros!$M$2:$N$17,2,0),"Completar hasta 3ra sem. para evaluar a Probacionista"))</f>
        <v/>
      </c>
      <c r="AQ797" s="39"/>
      <c r="AR797" s="39"/>
      <c r="AS797" s="39"/>
      <c r="AT797" s="28"/>
      <c r="AU797" s="55"/>
      <c r="AV797" s="55"/>
      <c r="AW797" s="55"/>
      <c r="AX797" s="238" t="str">
        <f>IF(V797="","",EOMONTH(EDATE(Tabla1[[#This Row],[Fecha Finalización]],2),0))</f>
        <v/>
      </c>
      <c r="AY797" s="39"/>
      <c r="AZ797" s="239" t="str">
        <f>IF(V797="","",EOMONTH(EDATE(Tabla1[[#This Row],[Fecha Finalización]],3),0))</f>
        <v/>
      </c>
      <c r="BA797" s="39"/>
      <c r="BB797" s="39"/>
      <c r="BC797" s="229"/>
      <c r="BD797" s="227" t="str">
        <f>IF(F797="","",Tabla1[[#This Row],[sem 01]]&amp;Tabla1[[#This Row],[sem 02]]&amp;Tabla1[[#This Row],[sem 03]])</f>
        <v/>
      </c>
      <c r="BE797" s="228" t="str">
        <f>IF(TRIM(F797)="","",$B$1&amp;"-"&amp;SUBSTITUTE(Tabla1[[#This Row],[Mes Inscrito]]," ","")&amp;"-"&amp;SUBSTITUTE(Tabla1[[#This Row],[Dia de clases Inscrito]]," ","")&amp;"-"&amp;SUBSTITUTE(Tabla1[[#This Row],[Horario Inscrito]]," ","")&amp;"-"&amp;Tabla1[[#This Row],[Fecha Inicio grupo]])</f>
        <v/>
      </c>
      <c r="BF797" s="241" t="str">
        <f>IF(F797="","",Tabla1[[#This Row],[Curso]])</f>
        <v/>
      </c>
      <c r="BG797" s="242" t="str">
        <f>+IF(TRIM(F797)="","",$B$1&amp;"-"&amp;TRIM(Tabla1[[#This Row],[Mes Inscrito]])&amp;"-"&amp;TRIM(Tabla1[[#This Row],[Dia de clases Inscrito]])&amp;"-"&amp;TRIM(Tabla1[[#This Row],[Horario Inscrito]])&amp;"-"&amp;TRIM(Tabla1[[#This Row],[Fecha Inicio grupo]])&amp;"-"&amp;TRIM(Tabla1[[#This Row],[Tipo Incrito]]))</f>
        <v/>
      </c>
      <c r="BH797" s="299" t="str">
        <f>IF(F797="","",OR(IFERROR(SEARCH("CG",Tabla1[[#This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7" s="300" t="str">
        <f>IF(F797&lt;&gt;"",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7" s="300" t="str">
        <f>IF(F797&lt;&gt;"",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7" s="300" t="str">
        <f>IF(Tabla1[[#This Row],[Fecha Inicio grupo]]="","",IFERROR(VLOOKUP(Tabla1[[#This Row],[Mes de Alta como miembro]],Parámetros!$AM$2:$AN$16,2,0),"01/01/1900"))</f>
        <v/>
      </c>
    </row>
    <row r="798" spans="1:63" ht="14.45">
      <c r="A798" s="68">
        <v>791</v>
      </c>
      <c r="B798" s="29"/>
      <c r="C798" s="34"/>
      <c r="D798" s="42"/>
      <c r="E798" s="64"/>
      <c r="F798" s="45"/>
      <c r="G798" s="45"/>
      <c r="H798" s="158"/>
      <c r="I798" s="42"/>
      <c r="J798" s="28"/>
      <c r="K798" s="69"/>
      <c r="L798" s="68"/>
      <c r="M798" s="46"/>
      <c r="N798" s="232" t="str">
        <f ca="1">IF(Tabla1[[#This Row],[Fecha de nac]]="","",IF(Tabla1[[#This Row],[Fecha Finalización]] &gt;=TODAY(), DATEDIF(Tabla1[[#This Row],[Fecha de nac]],TODAY(),"y"), ROUNDDOWN((Tabla1[[#This Row],[Fecha Finalización]] -Tabla1[[#This Row],[Fecha de nac]])/365,0)))</f>
        <v/>
      </c>
      <c r="O798" s="163"/>
      <c r="P798" s="34"/>
      <c r="Q798" s="67"/>
      <c r="R798" s="67"/>
      <c r="S798" s="67"/>
      <c r="T798" s="67"/>
      <c r="U798" s="234" t="str">
        <f>IF(F798="","",Tabla1[[#This Row],[Fecha Inicio grupo]]+3*7-7)</f>
        <v/>
      </c>
      <c r="V798" s="235" t="str">
        <f>IF(F798="","",EDATE(Tabla1[[#This Row],[Fecha Inicio grupo]],3))</f>
        <v/>
      </c>
      <c r="W798" s="29"/>
      <c r="X798" s="29"/>
      <c r="Y798" s="72"/>
      <c r="Z798" s="72"/>
      <c r="AA798" s="72"/>
      <c r="AB798" s="72"/>
      <c r="AC798" s="72"/>
      <c r="AD798" s="72"/>
      <c r="AE798" s="72"/>
      <c r="AF798" s="72"/>
      <c r="AG798" s="72"/>
      <c r="AH798" s="72"/>
      <c r="AI798" s="72"/>
      <c r="AJ798" s="72"/>
      <c r="AK798" s="72"/>
      <c r="AL798" s="72"/>
      <c r="AM798" s="72"/>
      <c r="AN798" s="72"/>
      <c r="AO798" s="139"/>
      <c r="AP798" s="236" t="str">
        <f>IF(F798="","",IFERROR(VLOOKUP(SUBSTITUTE(SUBSTITUTE(Tabla1[[#This Row],[Uso Sistemas]],"T","P"),"N","F"),Parámetros!$M$2:$N$17,2,0),"Completar hasta 3ra sem. para evaluar a Probacionista"))</f>
        <v/>
      </c>
      <c r="AQ798" s="39"/>
      <c r="AR798" s="39"/>
      <c r="AS798" s="39"/>
      <c r="AT798" s="28"/>
      <c r="AU798" s="55"/>
      <c r="AV798" s="55"/>
      <c r="AW798" s="55"/>
      <c r="AX798" s="238" t="str">
        <f>IF(V798="","",EOMONTH(EDATE(Tabla1[[#This Row],[Fecha Finalización]],2),0))</f>
        <v/>
      </c>
      <c r="AY798" s="39"/>
      <c r="AZ798" s="239" t="str">
        <f>IF(V798="","",EOMONTH(EDATE(Tabla1[[#This Row],[Fecha Finalización]],3),0))</f>
        <v/>
      </c>
      <c r="BA798" s="39"/>
      <c r="BB798" s="39"/>
      <c r="BC798" s="229"/>
      <c r="BD798" s="227" t="str">
        <f>IF(F798="","",Tabla1[[#This Row],[sem 01]]&amp;Tabla1[[#This Row],[sem 02]]&amp;Tabla1[[#This Row],[sem 03]])</f>
        <v/>
      </c>
      <c r="BE798" s="228" t="str">
        <f>IF(TRIM(F798)="","",$B$1&amp;"-"&amp;SUBSTITUTE(Tabla1[[#This Row],[Mes Inscrito]]," ","")&amp;"-"&amp;SUBSTITUTE(Tabla1[[#This Row],[Dia de clases Inscrito]]," ","")&amp;"-"&amp;SUBSTITUTE(Tabla1[[#This Row],[Horario Inscrito]]," ","")&amp;"-"&amp;Tabla1[[#This Row],[Fecha Inicio grupo]])</f>
        <v/>
      </c>
      <c r="BF798" s="241" t="str">
        <f>IF(F798="","",Tabla1[[#This Row],[Curso]])</f>
        <v/>
      </c>
      <c r="BG798" s="242" t="str">
        <f>+IF(TRIM(F798)="","",$B$1&amp;"-"&amp;TRIM(Tabla1[[#This Row],[Mes Inscrito]])&amp;"-"&amp;TRIM(Tabla1[[#This Row],[Dia de clases Inscrito]])&amp;"-"&amp;TRIM(Tabla1[[#This Row],[Horario Inscrito]])&amp;"-"&amp;TRIM(Tabla1[[#This Row],[Fecha Inicio grupo]])&amp;"-"&amp;TRIM(Tabla1[[#This Row],[Tipo Incrito]]))</f>
        <v/>
      </c>
      <c r="BH798" s="299" t="str">
        <f>IF(F798="","",OR(IFERROR(SEARCH("CG",Tabla1[[#This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8" s="300" t="str">
        <f>IF(F798&lt;&gt;"",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8" s="300" t="str">
        <f>IF(F798&lt;&gt;"",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8" s="300" t="str">
        <f>IF(Tabla1[[#This Row],[Fecha Inicio grupo]]="","",IFERROR(VLOOKUP(Tabla1[[#This Row],[Mes de Alta como miembro]],Parámetros!$AM$2:$AN$16,2,0),"01/01/1900"))</f>
        <v/>
      </c>
    </row>
    <row r="799" spans="1:63" ht="14.45">
      <c r="A799" s="68">
        <v>792</v>
      </c>
      <c r="B799" s="29"/>
      <c r="C799" s="34"/>
      <c r="D799" s="42"/>
      <c r="E799" s="64"/>
      <c r="F799" s="45"/>
      <c r="G799" s="45"/>
      <c r="H799" s="158"/>
      <c r="I799" s="42"/>
      <c r="J799" s="28"/>
      <c r="K799" s="69"/>
      <c r="L799" s="68"/>
      <c r="M799" s="46"/>
      <c r="N799" s="232" t="str">
        <f ca="1">IF(Tabla1[[#This Row],[Fecha de nac]]="","",IF(Tabla1[[#This Row],[Fecha Finalización]] &gt;=TODAY(), DATEDIF(Tabla1[[#This Row],[Fecha de nac]],TODAY(),"y"), ROUNDDOWN((Tabla1[[#This Row],[Fecha Finalización]] -Tabla1[[#This Row],[Fecha de nac]])/365,0)))</f>
        <v/>
      </c>
      <c r="O799" s="163"/>
      <c r="P799" s="34"/>
      <c r="Q799" s="67"/>
      <c r="R799" s="67"/>
      <c r="S799" s="67"/>
      <c r="T799" s="67"/>
      <c r="U799" s="234" t="str">
        <f>IF(F799="","",Tabla1[[#This Row],[Fecha Inicio grupo]]+3*7-7)</f>
        <v/>
      </c>
      <c r="V799" s="235" t="str">
        <f>IF(F799="","",EDATE(Tabla1[[#This Row],[Fecha Inicio grupo]],3))</f>
        <v/>
      </c>
      <c r="W799" s="29"/>
      <c r="X799" s="29"/>
      <c r="Y799" s="72"/>
      <c r="Z799" s="72"/>
      <c r="AA799" s="72"/>
      <c r="AB799" s="72"/>
      <c r="AC799" s="72"/>
      <c r="AD799" s="72"/>
      <c r="AE799" s="72"/>
      <c r="AF799" s="72"/>
      <c r="AG799" s="72"/>
      <c r="AH799" s="72"/>
      <c r="AI799" s="72"/>
      <c r="AJ799" s="72"/>
      <c r="AK799" s="72"/>
      <c r="AL799" s="72"/>
      <c r="AM799" s="72"/>
      <c r="AN799" s="72"/>
      <c r="AO799" s="139"/>
      <c r="AP799" s="236" t="str">
        <f>IF(F799="","",IFERROR(VLOOKUP(SUBSTITUTE(SUBSTITUTE(Tabla1[[#This Row],[Uso Sistemas]],"T","P"),"N","F"),Parámetros!$M$2:$N$17,2,0),"Completar hasta 3ra sem. para evaluar a Probacionista"))</f>
        <v/>
      </c>
      <c r="AQ799" s="39"/>
      <c r="AR799" s="39"/>
      <c r="AS799" s="39"/>
      <c r="AT799" s="28"/>
      <c r="AU799" s="55"/>
      <c r="AV799" s="55"/>
      <c r="AW799" s="55"/>
      <c r="AX799" s="238" t="str">
        <f>IF(V799="","",EOMONTH(EDATE(Tabla1[[#This Row],[Fecha Finalización]],2),0))</f>
        <v/>
      </c>
      <c r="AY799" s="39"/>
      <c r="AZ799" s="239" t="str">
        <f>IF(V799="","",EOMONTH(EDATE(Tabla1[[#This Row],[Fecha Finalización]],3),0))</f>
        <v/>
      </c>
      <c r="BA799" s="39"/>
      <c r="BB799" s="39"/>
      <c r="BC799" s="229"/>
      <c r="BD799" s="227" t="str">
        <f>IF(F799="","",Tabla1[[#This Row],[sem 01]]&amp;Tabla1[[#This Row],[sem 02]]&amp;Tabla1[[#This Row],[sem 03]])</f>
        <v/>
      </c>
      <c r="BE799" s="228" t="str">
        <f>IF(TRIM(F799)="","",$B$1&amp;"-"&amp;SUBSTITUTE(Tabla1[[#This Row],[Mes Inscrito]]," ","")&amp;"-"&amp;SUBSTITUTE(Tabla1[[#This Row],[Dia de clases Inscrito]]," ","")&amp;"-"&amp;SUBSTITUTE(Tabla1[[#This Row],[Horario Inscrito]]," ","")&amp;"-"&amp;Tabla1[[#This Row],[Fecha Inicio grupo]])</f>
        <v/>
      </c>
      <c r="BF799" s="241" t="str">
        <f>IF(F799="","",Tabla1[[#This Row],[Curso]])</f>
        <v/>
      </c>
      <c r="BG799" s="242" t="str">
        <f>+IF(TRIM(F799)="","",$B$1&amp;"-"&amp;TRIM(Tabla1[[#This Row],[Mes Inscrito]])&amp;"-"&amp;TRIM(Tabla1[[#This Row],[Dia de clases Inscrito]])&amp;"-"&amp;TRIM(Tabla1[[#This Row],[Horario Inscrito]])&amp;"-"&amp;TRIM(Tabla1[[#This Row],[Fecha Inicio grupo]])&amp;"-"&amp;TRIM(Tabla1[[#This Row],[Tipo Incrito]]))</f>
        <v/>
      </c>
      <c r="BH799" s="299" t="str">
        <f>IF(F799="","",OR(IFERROR(SEARCH("CG",Tabla1[[#This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9" s="300" t="str">
        <f>IF(F799&lt;&gt;"",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9" s="300" t="str">
        <f>IF(F799&lt;&gt;"",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9" s="300" t="str">
        <f>IF(Tabla1[[#This Row],[Fecha Inicio grupo]]="","",IFERROR(VLOOKUP(Tabla1[[#This Row],[Mes de Alta como miembro]],Parámetros!$AM$2:$AN$16,2,0),"01/01/1900"))</f>
        <v/>
      </c>
    </row>
    <row r="800" spans="1:63" ht="14.45">
      <c r="A800" s="68">
        <v>793</v>
      </c>
      <c r="B800" s="29"/>
      <c r="C800" s="34"/>
      <c r="D800" s="42"/>
      <c r="E800" s="64"/>
      <c r="F800" s="45"/>
      <c r="G800" s="45"/>
      <c r="H800" s="158"/>
      <c r="I800" s="42"/>
      <c r="J800" s="28"/>
      <c r="K800" s="69"/>
      <c r="L800" s="68"/>
      <c r="M800" s="46"/>
      <c r="N800" s="232" t="str">
        <f ca="1">IF(Tabla1[[#This Row],[Fecha de nac]]="","",IF(Tabla1[[#This Row],[Fecha Finalización]] &gt;=TODAY(), DATEDIF(Tabla1[[#This Row],[Fecha de nac]],TODAY(),"y"), ROUNDDOWN((Tabla1[[#This Row],[Fecha Finalización]] -Tabla1[[#This Row],[Fecha de nac]])/365,0)))</f>
        <v/>
      </c>
      <c r="O800" s="163"/>
      <c r="P800" s="34"/>
      <c r="Q800" s="67"/>
      <c r="R800" s="67"/>
      <c r="S800" s="67"/>
      <c r="T800" s="67"/>
      <c r="U800" s="234" t="str">
        <f>IF(F800="","",Tabla1[[#This Row],[Fecha Inicio grupo]]+3*7-7)</f>
        <v/>
      </c>
      <c r="V800" s="235" t="str">
        <f>IF(F800="","",EDATE(Tabla1[[#This Row],[Fecha Inicio grupo]],3))</f>
        <v/>
      </c>
      <c r="W800" s="29"/>
      <c r="X800" s="29"/>
      <c r="Y800" s="72"/>
      <c r="Z800" s="72"/>
      <c r="AA800" s="72"/>
      <c r="AB800" s="72"/>
      <c r="AC800" s="72"/>
      <c r="AD800" s="72"/>
      <c r="AE800" s="72"/>
      <c r="AF800" s="72"/>
      <c r="AG800" s="72"/>
      <c r="AH800" s="72"/>
      <c r="AI800" s="72"/>
      <c r="AJ800" s="72"/>
      <c r="AK800" s="72"/>
      <c r="AL800" s="72"/>
      <c r="AM800" s="72"/>
      <c r="AN800" s="72"/>
      <c r="AO800" s="139"/>
      <c r="AP800" s="236" t="str">
        <f>IF(F800="","",IFERROR(VLOOKUP(SUBSTITUTE(SUBSTITUTE(Tabla1[[#This Row],[Uso Sistemas]],"T","P"),"N","F"),Parámetros!$M$2:$N$17,2,0),"Completar hasta 3ra sem. para evaluar a Probacionista"))</f>
        <v/>
      </c>
      <c r="AQ800" s="39"/>
      <c r="AR800" s="39"/>
      <c r="AS800" s="39"/>
      <c r="AT800" s="28"/>
      <c r="AU800" s="55"/>
      <c r="AV800" s="55"/>
      <c r="AW800" s="55"/>
      <c r="AX800" s="238" t="str">
        <f>IF(V800="","",EOMONTH(EDATE(Tabla1[[#This Row],[Fecha Finalización]],2),0))</f>
        <v/>
      </c>
      <c r="AY800" s="39"/>
      <c r="AZ800" s="239" t="str">
        <f>IF(V800="","",EOMONTH(EDATE(Tabla1[[#This Row],[Fecha Finalización]],3),0))</f>
        <v/>
      </c>
      <c r="BA800" s="39"/>
      <c r="BB800" s="39"/>
      <c r="BC800" s="229"/>
      <c r="BD800" s="227" t="str">
        <f>IF(F800="","",Tabla1[[#This Row],[sem 01]]&amp;Tabla1[[#This Row],[sem 02]]&amp;Tabla1[[#This Row],[sem 03]])</f>
        <v/>
      </c>
      <c r="BE800" s="228" t="str">
        <f>IF(TRIM(F800)="","",$B$1&amp;"-"&amp;SUBSTITUTE(Tabla1[[#This Row],[Mes Inscrito]]," ","")&amp;"-"&amp;SUBSTITUTE(Tabla1[[#This Row],[Dia de clases Inscrito]]," ","")&amp;"-"&amp;SUBSTITUTE(Tabla1[[#This Row],[Horario Inscrito]]," ","")&amp;"-"&amp;Tabla1[[#This Row],[Fecha Inicio grupo]])</f>
        <v/>
      </c>
      <c r="BF800" s="241" t="str">
        <f>IF(F800="","",Tabla1[[#This Row],[Curso]])</f>
        <v/>
      </c>
      <c r="BG800" s="242" t="str">
        <f>+IF(TRIM(F800)="","",$B$1&amp;"-"&amp;TRIM(Tabla1[[#This Row],[Mes Inscrito]])&amp;"-"&amp;TRIM(Tabla1[[#This Row],[Dia de clases Inscrito]])&amp;"-"&amp;TRIM(Tabla1[[#This Row],[Horario Inscrito]])&amp;"-"&amp;TRIM(Tabla1[[#This Row],[Fecha Inicio grupo]])&amp;"-"&amp;TRIM(Tabla1[[#This Row],[Tipo Incrito]]))</f>
        <v/>
      </c>
      <c r="BH800" s="299" t="str">
        <f>IF(F800="","",OR(IFERROR(SEARCH("CG",Tabla1[[#This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0" s="300" t="str">
        <f>IF(F800&lt;&gt;"",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0" s="300" t="str">
        <f>IF(F800&lt;&gt;"",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0" s="300" t="str">
        <f>IF(Tabla1[[#This Row],[Fecha Inicio grupo]]="","",IFERROR(VLOOKUP(Tabla1[[#This Row],[Mes de Alta como miembro]],Parámetros!$AM$2:$AN$16,2,0),"01/01/1900"))</f>
        <v/>
      </c>
    </row>
    <row r="801" spans="1:63" ht="14.45">
      <c r="A801" s="68">
        <v>794</v>
      </c>
      <c r="B801" s="29"/>
      <c r="C801" s="34"/>
      <c r="D801" s="42"/>
      <c r="E801" s="64"/>
      <c r="F801" s="45"/>
      <c r="G801" s="45"/>
      <c r="H801" s="158"/>
      <c r="I801" s="42"/>
      <c r="J801" s="28"/>
      <c r="K801" s="69"/>
      <c r="L801" s="68"/>
      <c r="M801" s="46"/>
      <c r="N801" s="232" t="str">
        <f ca="1">IF(Tabla1[[#This Row],[Fecha de nac]]="","",IF(Tabla1[[#This Row],[Fecha Finalización]] &gt;=TODAY(), DATEDIF(Tabla1[[#This Row],[Fecha de nac]],TODAY(),"y"), ROUNDDOWN((Tabla1[[#This Row],[Fecha Finalización]] -Tabla1[[#This Row],[Fecha de nac]])/365,0)))</f>
        <v/>
      </c>
      <c r="O801" s="163"/>
      <c r="P801" s="34"/>
      <c r="Q801" s="67"/>
      <c r="R801" s="67"/>
      <c r="S801" s="67"/>
      <c r="T801" s="67"/>
      <c r="U801" s="234" t="str">
        <f>IF(F801="","",Tabla1[[#This Row],[Fecha Inicio grupo]]+3*7-7)</f>
        <v/>
      </c>
      <c r="V801" s="235" t="str">
        <f>IF(F801="","",EDATE(Tabla1[[#This Row],[Fecha Inicio grupo]],3))</f>
        <v/>
      </c>
      <c r="W801" s="29"/>
      <c r="X801" s="29"/>
      <c r="Y801" s="72"/>
      <c r="Z801" s="72"/>
      <c r="AA801" s="72"/>
      <c r="AB801" s="72"/>
      <c r="AC801" s="72"/>
      <c r="AD801" s="72"/>
      <c r="AE801" s="72"/>
      <c r="AF801" s="72"/>
      <c r="AG801" s="72"/>
      <c r="AH801" s="72"/>
      <c r="AI801" s="72"/>
      <c r="AJ801" s="72"/>
      <c r="AK801" s="72"/>
      <c r="AL801" s="72"/>
      <c r="AM801" s="72"/>
      <c r="AN801" s="72"/>
      <c r="AO801" s="139"/>
      <c r="AP801" s="236" t="str">
        <f>IF(F801="","",IFERROR(VLOOKUP(SUBSTITUTE(SUBSTITUTE(Tabla1[[#This Row],[Uso Sistemas]],"T","P"),"N","F"),Parámetros!$M$2:$N$17,2,0),"Completar hasta 3ra sem. para evaluar a Probacionista"))</f>
        <v/>
      </c>
      <c r="AQ801" s="39"/>
      <c r="AR801" s="39"/>
      <c r="AS801" s="39"/>
      <c r="AT801" s="28"/>
      <c r="AU801" s="55"/>
      <c r="AV801" s="55"/>
      <c r="AW801" s="55"/>
      <c r="AX801" s="238" t="str">
        <f>IF(V801="","",EOMONTH(EDATE(Tabla1[[#This Row],[Fecha Finalización]],2),0))</f>
        <v/>
      </c>
      <c r="AY801" s="39"/>
      <c r="AZ801" s="239" t="str">
        <f>IF(V801="","",EOMONTH(EDATE(Tabla1[[#This Row],[Fecha Finalización]],3),0))</f>
        <v/>
      </c>
      <c r="BA801" s="39"/>
      <c r="BB801" s="39"/>
      <c r="BC801" s="229"/>
      <c r="BD801" s="227" t="str">
        <f>IF(F801="","",Tabla1[[#This Row],[sem 01]]&amp;Tabla1[[#This Row],[sem 02]]&amp;Tabla1[[#This Row],[sem 03]])</f>
        <v/>
      </c>
      <c r="BE801" s="228" t="str">
        <f>IF(TRIM(F801)="","",$B$1&amp;"-"&amp;SUBSTITUTE(Tabla1[[#This Row],[Mes Inscrito]]," ","")&amp;"-"&amp;SUBSTITUTE(Tabla1[[#This Row],[Dia de clases Inscrito]]," ","")&amp;"-"&amp;SUBSTITUTE(Tabla1[[#This Row],[Horario Inscrito]]," ","")&amp;"-"&amp;Tabla1[[#This Row],[Fecha Inicio grupo]])</f>
        <v/>
      </c>
      <c r="BF801" s="241" t="str">
        <f>IF(F801="","",Tabla1[[#This Row],[Curso]])</f>
        <v/>
      </c>
      <c r="BG801" s="242" t="str">
        <f>+IF(TRIM(F801)="","",$B$1&amp;"-"&amp;TRIM(Tabla1[[#This Row],[Mes Inscrito]])&amp;"-"&amp;TRIM(Tabla1[[#This Row],[Dia de clases Inscrito]])&amp;"-"&amp;TRIM(Tabla1[[#This Row],[Horario Inscrito]])&amp;"-"&amp;TRIM(Tabla1[[#This Row],[Fecha Inicio grupo]])&amp;"-"&amp;TRIM(Tabla1[[#This Row],[Tipo Incrito]]))</f>
        <v/>
      </c>
      <c r="BH801" s="299" t="str">
        <f>IF(F801="","",OR(IFERROR(SEARCH("CG",Tabla1[[#This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1" s="300" t="str">
        <f>IF(F801&lt;&gt;"",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1" s="300" t="str">
        <f>IF(F801&lt;&gt;"",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1" s="300" t="str">
        <f>IF(Tabla1[[#This Row],[Fecha Inicio grupo]]="","",IFERROR(VLOOKUP(Tabla1[[#This Row],[Mes de Alta como miembro]],Parámetros!$AM$2:$AN$16,2,0),"01/01/1900"))</f>
        <v/>
      </c>
    </row>
    <row r="802" spans="1:63" ht="14.45">
      <c r="A802" s="68">
        <v>795</v>
      </c>
      <c r="B802" s="29"/>
      <c r="C802" s="34"/>
      <c r="D802" s="42"/>
      <c r="E802" s="64"/>
      <c r="F802" s="45"/>
      <c r="G802" s="45"/>
      <c r="H802" s="158"/>
      <c r="I802" s="42"/>
      <c r="J802" s="28"/>
      <c r="K802" s="69"/>
      <c r="L802" s="68"/>
      <c r="M802" s="46"/>
      <c r="N802" s="232" t="str">
        <f ca="1">IF(Tabla1[[#This Row],[Fecha de nac]]="","",IF(Tabla1[[#This Row],[Fecha Finalización]] &gt;=TODAY(), DATEDIF(Tabla1[[#This Row],[Fecha de nac]],TODAY(),"y"), ROUNDDOWN((Tabla1[[#This Row],[Fecha Finalización]] -Tabla1[[#This Row],[Fecha de nac]])/365,0)))</f>
        <v/>
      </c>
      <c r="O802" s="163"/>
      <c r="P802" s="34"/>
      <c r="Q802" s="67"/>
      <c r="R802" s="67"/>
      <c r="S802" s="67"/>
      <c r="T802" s="67"/>
      <c r="U802" s="234" t="str">
        <f>IF(F802="","",Tabla1[[#This Row],[Fecha Inicio grupo]]+3*7-7)</f>
        <v/>
      </c>
      <c r="V802" s="235" t="str">
        <f>IF(F802="","",EDATE(Tabla1[[#This Row],[Fecha Inicio grupo]],3))</f>
        <v/>
      </c>
      <c r="W802" s="29"/>
      <c r="X802" s="29"/>
      <c r="Y802" s="72"/>
      <c r="Z802" s="72"/>
      <c r="AA802" s="72"/>
      <c r="AB802" s="72"/>
      <c r="AC802" s="72"/>
      <c r="AD802" s="72"/>
      <c r="AE802" s="72"/>
      <c r="AF802" s="72"/>
      <c r="AG802" s="72"/>
      <c r="AH802" s="72"/>
      <c r="AI802" s="72"/>
      <c r="AJ802" s="72"/>
      <c r="AK802" s="72"/>
      <c r="AL802" s="72"/>
      <c r="AM802" s="72"/>
      <c r="AN802" s="72"/>
      <c r="AO802" s="139"/>
      <c r="AP802" s="236" t="str">
        <f>IF(F802="","",IFERROR(VLOOKUP(SUBSTITUTE(SUBSTITUTE(Tabla1[[#This Row],[Uso Sistemas]],"T","P"),"N","F"),Parámetros!$M$2:$N$17,2,0),"Completar hasta 3ra sem. para evaluar a Probacionista"))</f>
        <v/>
      </c>
      <c r="AQ802" s="39"/>
      <c r="AR802" s="39"/>
      <c r="AS802" s="39"/>
      <c r="AT802" s="28"/>
      <c r="AU802" s="55"/>
      <c r="AV802" s="55"/>
      <c r="AW802" s="55"/>
      <c r="AX802" s="238" t="str">
        <f>IF(V802="","",EOMONTH(EDATE(Tabla1[[#This Row],[Fecha Finalización]],2),0))</f>
        <v/>
      </c>
      <c r="AY802" s="39"/>
      <c r="AZ802" s="239" t="str">
        <f>IF(V802="","",EOMONTH(EDATE(Tabla1[[#This Row],[Fecha Finalización]],3),0))</f>
        <v/>
      </c>
      <c r="BA802" s="39"/>
      <c r="BB802" s="39"/>
      <c r="BC802" s="229"/>
      <c r="BD802" s="227" t="str">
        <f>IF(F802="","",Tabla1[[#This Row],[sem 01]]&amp;Tabla1[[#This Row],[sem 02]]&amp;Tabla1[[#This Row],[sem 03]])</f>
        <v/>
      </c>
      <c r="BE802" s="228" t="str">
        <f>IF(TRIM(F802)="","",$B$1&amp;"-"&amp;SUBSTITUTE(Tabla1[[#This Row],[Mes Inscrito]]," ","")&amp;"-"&amp;SUBSTITUTE(Tabla1[[#This Row],[Dia de clases Inscrito]]," ","")&amp;"-"&amp;SUBSTITUTE(Tabla1[[#This Row],[Horario Inscrito]]," ","")&amp;"-"&amp;Tabla1[[#This Row],[Fecha Inicio grupo]])</f>
        <v/>
      </c>
      <c r="BF802" s="241" t="str">
        <f>IF(F802="","",Tabla1[[#This Row],[Curso]])</f>
        <v/>
      </c>
      <c r="BG802" s="242" t="str">
        <f>+IF(TRIM(F802)="","",$B$1&amp;"-"&amp;TRIM(Tabla1[[#This Row],[Mes Inscrito]])&amp;"-"&amp;TRIM(Tabla1[[#This Row],[Dia de clases Inscrito]])&amp;"-"&amp;TRIM(Tabla1[[#This Row],[Horario Inscrito]])&amp;"-"&amp;TRIM(Tabla1[[#This Row],[Fecha Inicio grupo]])&amp;"-"&amp;TRIM(Tabla1[[#This Row],[Tipo Incrito]]))</f>
        <v/>
      </c>
      <c r="BH802" s="299" t="str">
        <f>IF(F802="","",OR(IFERROR(SEARCH("CG",Tabla1[[#This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2" s="300" t="str">
        <f>IF(F802&lt;&gt;"",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2" s="300" t="str">
        <f>IF(F802&lt;&gt;"",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2" s="300" t="str">
        <f>IF(Tabla1[[#This Row],[Fecha Inicio grupo]]="","",IFERROR(VLOOKUP(Tabla1[[#This Row],[Mes de Alta como miembro]],Parámetros!$AM$2:$AN$16,2,0),"01/01/1900"))</f>
        <v/>
      </c>
    </row>
    <row r="803" spans="1:63" ht="14.45">
      <c r="A803" s="68">
        <v>796</v>
      </c>
      <c r="B803" s="29"/>
      <c r="C803" s="34"/>
      <c r="D803" s="42"/>
      <c r="E803" s="64"/>
      <c r="F803" s="45"/>
      <c r="G803" s="45"/>
      <c r="H803" s="158"/>
      <c r="I803" s="42"/>
      <c r="J803" s="28"/>
      <c r="K803" s="69"/>
      <c r="L803" s="68"/>
      <c r="M803" s="46"/>
      <c r="N803" s="232" t="str">
        <f ca="1">IF(Tabla1[[#This Row],[Fecha de nac]]="","",IF(Tabla1[[#This Row],[Fecha Finalización]] &gt;=TODAY(), DATEDIF(Tabla1[[#This Row],[Fecha de nac]],TODAY(),"y"), ROUNDDOWN((Tabla1[[#This Row],[Fecha Finalización]] -Tabla1[[#This Row],[Fecha de nac]])/365,0)))</f>
        <v/>
      </c>
      <c r="O803" s="163"/>
      <c r="P803" s="34"/>
      <c r="Q803" s="67"/>
      <c r="R803" s="67"/>
      <c r="S803" s="67"/>
      <c r="T803" s="67"/>
      <c r="U803" s="234" t="str">
        <f>IF(F803="","",Tabla1[[#This Row],[Fecha Inicio grupo]]+3*7-7)</f>
        <v/>
      </c>
      <c r="V803" s="235" t="str">
        <f>IF(F803="","",EDATE(Tabla1[[#This Row],[Fecha Inicio grupo]],3))</f>
        <v/>
      </c>
      <c r="W803" s="29"/>
      <c r="X803" s="29"/>
      <c r="Y803" s="72"/>
      <c r="Z803" s="72"/>
      <c r="AA803" s="72"/>
      <c r="AB803" s="72"/>
      <c r="AC803" s="72"/>
      <c r="AD803" s="72"/>
      <c r="AE803" s="72"/>
      <c r="AF803" s="72"/>
      <c r="AG803" s="72"/>
      <c r="AH803" s="72"/>
      <c r="AI803" s="72"/>
      <c r="AJ803" s="72"/>
      <c r="AK803" s="72"/>
      <c r="AL803" s="72"/>
      <c r="AM803" s="72"/>
      <c r="AN803" s="72"/>
      <c r="AO803" s="139"/>
      <c r="AP803" s="236" t="str">
        <f>IF(F803="","",IFERROR(VLOOKUP(SUBSTITUTE(SUBSTITUTE(Tabla1[[#This Row],[Uso Sistemas]],"T","P"),"N","F"),Parámetros!$M$2:$N$17,2,0),"Completar hasta 3ra sem. para evaluar a Probacionista"))</f>
        <v/>
      </c>
      <c r="AQ803" s="39"/>
      <c r="AR803" s="39"/>
      <c r="AS803" s="39"/>
      <c r="AT803" s="28"/>
      <c r="AU803" s="55"/>
      <c r="AV803" s="55"/>
      <c r="AW803" s="55"/>
      <c r="AX803" s="238" t="str">
        <f>IF(V803="","",EOMONTH(EDATE(Tabla1[[#This Row],[Fecha Finalización]],2),0))</f>
        <v/>
      </c>
      <c r="AY803" s="39"/>
      <c r="AZ803" s="239" t="str">
        <f>IF(V803="","",EOMONTH(EDATE(Tabla1[[#This Row],[Fecha Finalización]],3),0))</f>
        <v/>
      </c>
      <c r="BA803" s="39"/>
      <c r="BB803" s="39"/>
      <c r="BC803" s="229"/>
      <c r="BD803" s="227" t="str">
        <f>IF(F803="","",Tabla1[[#This Row],[sem 01]]&amp;Tabla1[[#This Row],[sem 02]]&amp;Tabla1[[#This Row],[sem 03]])</f>
        <v/>
      </c>
      <c r="BE803" s="228" t="str">
        <f>IF(TRIM(F803)="","",$B$1&amp;"-"&amp;SUBSTITUTE(Tabla1[[#This Row],[Mes Inscrito]]," ","")&amp;"-"&amp;SUBSTITUTE(Tabla1[[#This Row],[Dia de clases Inscrito]]," ","")&amp;"-"&amp;SUBSTITUTE(Tabla1[[#This Row],[Horario Inscrito]]," ","")&amp;"-"&amp;Tabla1[[#This Row],[Fecha Inicio grupo]])</f>
        <v/>
      </c>
      <c r="BF803" s="241" t="str">
        <f>IF(F803="","",Tabla1[[#This Row],[Curso]])</f>
        <v/>
      </c>
      <c r="BG803" s="242" t="str">
        <f>+IF(TRIM(F803)="","",$B$1&amp;"-"&amp;TRIM(Tabla1[[#This Row],[Mes Inscrito]])&amp;"-"&amp;TRIM(Tabla1[[#This Row],[Dia de clases Inscrito]])&amp;"-"&amp;TRIM(Tabla1[[#This Row],[Horario Inscrito]])&amp;"-"&amp;TRIM(Tabla1[[#This Row],[Fecha Inicio grupo]])&amp;"-"&amp;TRIM(Tabla1[[#This Row],[Tipo Incrito]]))</f>
        <v/>
      </c>
      <c r="BH803" s="299" t="str">
        <f>IF(F803="","",OR(IFERROR(SEARCH("CG",Tabla1[[#This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3" s="300" t="str">
        <f>IF(F803&lt;&gt;"",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3" s="300" t="str">
        <f>IF(F803&lt;&gt;"",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3" s="300" t="str">
        <f>IF(Tabla1[[#This Row],[Fecha Inicio grupo]]="","",IFERROR(VLOOKUP(Tabla1[[#This Row],[Mes de Alta como miembro]],Parámetros!$AM$2:$AN$16,2,0),"01/01/1900"))</f>
        <v/>
      </c>
    </row>
    <row r="804" spans="1:63" ht="14.45">
      <c r="A804" s="68">
        <v>797</v>
      </c>
      <c r="B804" s="29"/>
      <c r="C804" s="34"/>
      <c r="D804" s="42"/>
      <c r="E804" s="64"/>
      <c r="F804" s="45"/>
      <c r="G804" s="45"/>
      <c r="H804" s="158"/>
      <c r="I804" s="42"/>
      <c r="J804" s="28"/>
      <c r="K804" s="69"/>
      <c r="L804" s="68"/>
      <c r="M804" s="46"/>
      <c r="N804" s="232" t="str">
        <f ca="1">IF(Tabla1[[#This Row],[Fecha de nac]]="","",IF(Tabla1[[#This Row],[Fecha Finalización]] &gt;=TODAY(), DATEDIF(Tabla1[[#This Row],[Fecha de nac]],TODAY(),"y"), ROUNDDOWN((Tabla1[[#This Row],[Fecha Finalización]] -Tabla1[[#This Row],[Fecha de nac]])/365,0)))</f>
        <v/>
      </c>
      <c r="O804" s="163"/>
      <c r="P804" s="34"/>
      <c r="Q804" s="67"/>
      <c r="R804" s="67"/>
      <c r="S804" s="67"/>
      <c r="T804" s="67"/>
      <c r="U804" s="234" t="str">
        <f>IF(F804="","",Tabla1[[#This Row],[Fecha Inicio grupo]]+3*7-7)</f>
        <v/>
      </c>
      <c r="V804" s="235" t="str">
        <f>IF(F804="","",EDATE(Tabla1[[#This Row],[Fecha Inicio grupo]],3))</f>
        <v/>
      </c>
      <c r="W804" s="29"/>
      <c r="X804" s="29"/>
      <c r="Y804" s="72"/>
      <c r="Z804" s="72"/>
      <c r="AA804" s="72"/>
      <c r="AB804" s="72"/>
      <c r="AC804" s="72"/>
      <c r="AD804" s="72"/>
      <c r="AE804" s="72"/>
      <c r="AF804" s="72"/>
      <c r="AG804" s="72"/>
      <c r="AH804" s="72"/>
      <c r="AI804" s="72"/>
      <c r="AJ804" s="72"/>
      <c r="AK804" s="72"/>
      <c r="AL804" s="72"/>
      <c r="AM804" s="72"/>
      <c r="AN804" s="72"/>
      <c r="AO804" s="139"/>
      <c r="AP804" s="236" t="str">
        <f>IF(F804="","",IFERROR(VLOOKUP(SUBSTITUTE(SUBSTITUTE(Tabla1[[#This Row],[Uso Sistemas]],"T","P"),"N","F"),Parámetros!$M$2:$N$17,2,0),"Completar hasta 3ra sem. para evaluar a Probacionista"))</f>
        <v/>
      </c>
      <c r="AQ804" s="39"/>
      <c r="AR804" s="39"/>
      <c r="AS804" s="39"/>
      <c r="AT804" s="28"/>
      <c r="AU804" s="55"/>
      <c r="AV804" s="55"/>
      <c r="AW804" s="55"/>
      <c r="AX804" s="238" t="str">
        <f>IF(V804="","",EOMONTH(EDATE(Tabla1[[#This Row],[Fecha Finalización]],2),0))</f>
        <v/>
      </c>
      <c r="AY804" s="39"/>
      <c r="AZ804" s="239" t="str">
        <f>IF(V804="","",EOMONTH(EDATE(Tabla1[[#This Row],[Fecha Finalización]],3),0))</f>
        <v/>
      </c>
      <c r="BA804" s="39"/>
      <c r="BB804" s="39"/>
      <c r="BC804" s="229"/>
      <c r="BD804" s="227" t="str">
        <f>IF(F804="","",Tabla1[[#This Row],[sem 01]]&amp;Tabla1[[#This Row],[sem 02]]&amp;Tabla1[[#This Row],[sem 03]])</f>
        <v/>
      </c>
      <c r="BE804" s="228" t="str">
        <f>IF(TRIM(F804)="","",$B$1&amp;"-"&amp;SUBSTITUTE(Tabla1[[#This Row],[Mes Inscrito]]," ","")&amp;"-"&amp;SUBSTITUTE(Tabla1[[#This Row],[Dia de clases Inscrito]]," ","")&amp;"-"&amp;SUBSTITUTE(Tabla1[[#This Row],[Horario Inscrito]]," ","")&amp;"-"&amp;Tabla1[[#This Row],[Fecha Inicio grupo]])</f>
        <v/>
      </c>
      <c r="BF804" s="241" t="str">
        <f>IF(F804="","",Tabla1[[#This Row],[Curso]])</f>
        <v/>
      </c>
      <c r="BG804" s="242" t="str">
        <f>+IF(TRIM(F804)="","",$B$1&amp;"-"&amp;TRIM(Tabla1[[#This Row],[Mes Inscrito]])&amp;"-"&amp;TRIM(Tabla1[[#This Row],[Dia de clases Inscrito]])&amp;"-"&amp;TRIM(Tabla1[[#This Row],[Horario Inscrito]])&amp;"-"&amp;TRIM(Tabla1[[#This Row],[Fecha Inicio grupo]])&amp;"-"&amp;TRIM(Tabla1[[#This Row],[Tipo Incrito]]))</f>
        <v/>
      </c>
      <c r="BH804" s="299" t="str">
        <f>IF(F804="","",OR(IFERROR(SEARCH("CG",Tabla1[[#This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4" s="300" t="str">
        <f>IF(F804&lt;&gt;"",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4" s="300" t="str">
        <f>IF(F804&lt;&gt;"",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4" s="300" t="str">
        <f>IF(Tabla1[[#This Row],[Fecha Inicio grupo]]="","",IFERROR(VLOOKUP(Tabla1[[#This Row],[Mes de Alta como miembro]],Parámetros!$AM$2:$AN$16,2,0),"01/01/1900"))</f>
        <v/>
      </c>
    </row>
    <row r="805" spans="1:63" ht="14.45">
      <c r="A805" s="68">
        <v>798</v>
      </c>
      <c r="B805" s="29"/>
      <c r="C805" s="34"/>
      <c r="D805" s="42"/>
      <c r="E805" s="64"/>
      <c r="F805" s="45"/>
      <c r="G805" s="45"/>
      <c r="H805" s="158"/>
      <c r="I805" s="42"/>
      <c r="J805" s="28"/>
      <c r="K805" s="69"/>
      <c r="L805" s="68"/>
      <c r="M805" s="46"/>
      <c r="N805" s="232" t="str">
        <f ca="1">IF(Tabla1[[#This Row],[Fecha de nac]]="","",IF(Tabla1[[#This Row],[Fecha Finalización]] &gt;=TODAY(), DATEDIF(Tabla1[[#This Row],[Fecha de nac]],TODAY(),"y"), ROUNDDOWN((Tabla1[[#This Row],[Fecha Finalización]] -Tabla1[[#This Row],[Fecha de nac]])/365,0)))</f>
        <v/>
      </c>
      <c r="O805" s="163"/>
      <c r="P805" s="34"/>
      <c r="Q805" s="67"/>
      <c r="R805" s="67"/>
      <c r="S805" s="67"/>
      <c r="T805" s="67"/>
      <c r="U805" s="234" t="str">
        <f>IF(F805="","",Tabla1[[#This Row],[Fecha Inicio grupo]]+3*7-7)</f>
        <v/>
      </c>
      <c r="V805" s="235" t="str">
        <f>IF(F805="","",EDATE(Tabla1[[#This Row],[Fecha Inicio grupo]],3))</f>
        <v/>
      </c>
      <c r="W805" s="29"/>
      <c r="X805" s="29"/>
      <c r="Y805" s="72"/>
      <c r="Z805" s="72"/>
      <c r="AA805" s="72"/>
      <c r="AB805" s="72"/>
      <c r="AC805" s="72"/>
      <c r="AD805" s="72"/>
      <c r="AE805" s="72"/>
      <c r="AF805" s="72"/>
      <c r="AG805" s="72"/>
      <c r="AH805" s="72"/>
      <c r="AI805" s="72"/>
      <c r="AJ805" s="72"/>
      <c r="AK805" s="72"/>
      <c r="AL805" s="72"/>
      <c r="AM805" s="72"/>
      <c r="AN805" s="72"/>
      <c r="AO805" s="139"/>
      <c r="AP805" s="236" t="str">
        <f>IF(F805="","",IFERROR(VLOOKUP(SUBSTITUTE(SUBSTITUTE(Tabla1[[#This Row],[Uso Sistemas]],"T","P"),"N","F"),Parámetros!$M$2:$N$17,2,0),"Completar hasta 3ra sem. para evaluar a Probacionista"))</f>
        <v/>
      </c>
      <c r="AQ805" s="39"/>
      <c r="AR805" s="39"/>
      <c r="AS805" s="39"/>
      <c r="AT805" s="28"/>
      <c r="AU805" s="55"/>
      <c r="AV805" s="55"/>
      <c r="AW805" s="55"/>
      <c r="AX805" s="238" t="str">
        <f>IF(V805="","",EOMONTH(EDATE(Tabla1[[#This Row],[Fecha Finalización]],2),0))</f>
        <v/>
      </c>
      <c r="AY805" s="39"/>
      <c r="AZ805" s="239" t="str">
        <f>IF(V805="","",EOMONTH(EDATE(Tabla1[[#This Row],[Fecha Finalización]],3),0))</f>
        <v/>
      </c>
      <c r="BA805" s="39"/>
      <c r="BB805" s="39"/>
      <c r="BC805" s="229"/>
      <c r="BD805" s="227" t="str">
        <f>IF(F805="","",Tabla1[[#This Row],[sem 01]]&amp;Tabla1[[#This Row],[sem 02]]&amp;Tabla1[[#This Row],[sem 03]])</f>
        <v/>
      </c>
      <c r="BE805" s="228" t="str">
        <f>IF(TRIM(F805)="","",$B$1&amp;"-"&amp;SUBSTITUTE(Tabla1[[#This Row],[Mes Inscrito]]," ","")&amp;"-"&amp;SUBSTITUTE(Tabla1[[#This Row],[Dia de clases Inscrito]]," ","")&amp;"-"&amp;SUBSTITUTE(Tabla1[[#This Row],[Horario Inscrito]]," ","")&amp;"-"&amp;Tabla1[[#This Row],[Fecha Inicio grupo]])</f>
        <v/>
      </c>
      <c r="BF805" s="241" t="str">
        <f>IF(F805="","",Tabla1[[#This Row],[Curso]])</f>
        <v/>
      </c>
      <c r="BG805" s="242" t="str">
        <f>+IF(TRIM(F805)="","",$B$1&amp;"-"&amp;TRIM(Tabla1[[#This Row],[Mes Inscrito]])&amp;"-"&amp;TRIM(Tabla1[[#This Row],[Dia de clases Inscrito]])&amp;"-"&amp;TRIM(Tabla1[[#This Row],[Horario Inscrito]])&amp;"-"&amp;TRIM(Tabla1[[#This Row],[Fecha Inicio grupo]])&amp;"-"&amp;TRIM(Tabla1[[#This Row],[Tipo Incrito]]))</f>
        <v/>
      </c>
      <c r="BH805" s="299" t="str">
        <f>IF(F805="","",OR(IFERROR(SEARCH("CG",Tabla1[[#This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5" s="300" t="str">
        <f>IF(F805&lt;&gt;"",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5" s="300" t="str">
        <f>IF(F805&lt;&gt;"",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5" s="300" t="str">
        <f>IF(Tabla1[[#This Row],[Fecha Inicio grupo]]="","",IFERROR(VLOOKUP(Tabla1[[#This Row],[Mes de Alta como miembro]],Parámetros!$AM$2:$AN$16,2,0),"01/01/1900"))</f>
        <v/>
      </c>
    </row>
    <row r="806" spans="1:63" ht="14.45">
      <c r="A806" s="68">
        <v>799</v>
      </c>
      <c r="B806" s="29"/>
      <c r="C806" s="34"/>
      <c r="D806" s="42"/>
      <c r="E806" s="64"/>
      <c r="F806" s="45"/>
      <c r="G806" s="45"/>
      <c r="H806" s="158"/>
      <c r="I806" s="42"/>
      <c r="J806" s="28"/>
      <c r="K806" s="69"/>
      <c r="L806" s="68"/>
      <c r="M806" s="46"/>
      <c r="N806" s="232" t="str">
        <f ca="1">IF(Tabla1[[#This Row],[Fecha de nac]]="","",IF(Tabla1[[#This Row],[Fecha Finalización]] &gt;=TODAY(), DATEDIF(Tabla1[[#This Row],[Fecha de nac]],TODAY(),"y"), ROUNDDOWN((Tabla1[[#This Row],[Fecha Finalización]] -Tabla1[[#This Row],[Fecha de nac]])/365,0)))</f>
        <v/>
      </c>
      <c r="O806" s="163"/>
      <c r="P806" s="34"/>
      <c r="Q806" s="67"/>
      <c r="R806" s="67"/>
      <c r="S806" s="67"/>
      <c r="T806" s="67"/>
      <c r="U806" s="234" t="str">
        <f>IF(F806="","",Tabla1[[#This Row],[Fecha Inicio grupo]]+3*7-7)</f>
        <v/>
      </c>
      <c r="V806" s="235" t="str">
        <f>IF(F806="","",EDATE(Tabla1[[#This Row],[Fecha Inicio grupo]],3))</f>
        <v/>
      </c>
      <c r="W806" s="29"/>
      <c r="X806" s="29"/>
      <c r="Y806" s="72"/>
      <c r="Z806" s="72"/>
      <c r="AA806" s="72"/>
      <c r="AB806" s="72"/>
      <c r="AC806" s="72"/>
      <c r="AD806" s="72"/>
      <c r="AE806" s="72"/>
      <c r="AF806" s="72"/>
      <c r="AG806" s="72"/>
      <c r="AH806" s="72"/>
      <c r="AI806" s="72"/>
      <c r="AJ806" s="72"/>
      <c r="AK806" s="72"/>
      <c r="AL806" s="72"/>
      <c r="AM806" s="72"/>
      <c r="AN806" s="72"/>
      <c r="AO806" s="139"/>
      <c r="AP806" s="236" t="str">
        <f>IF(F806="","",IFERROR(VLOOKUP(SUBSTITUTE(SUBSTITUTE(Tabla1[[#This Row],[Uso Sistemas]],"T","P"),"N","F"),Parámetros!$M$2:$N$17,2,0),"Completar hasta 3ra sem. para evaluar a Probacionista"))</f>
        <v/>
      </c>
      <c r="AQ806" s="39"/>
      <c r="AR806" s="39"/>
      <c r="AS806" s="39"/>
      <c r="AT806" s="28"/>
      <c r="AU806" s="55"/>
      <c r="AV806" s="55"/>
      <c r="AW806" s="55"/>
      <c r="AX806" s="238" t="str">
        <f>IF(V806="","",EOMONTH(EDATE(Tabla1[[#This Row],[Fecha Finalización]],2),0))</f>
        <v/>
      </c>
      <c r="AY806" s="39"/>
      <c r="AZ806" s="239" t="str">
        <f>IF(V806="","",EOMONTH(EDATE(Tabla1[[#This Row],[Fecha Finalización]],3),0))</f>
        <v/>
      </c>
      <c r="BA806" s="39"/>
      <c r="BB806" s="39"/>
      <c r="BC806" s="229"/>
      <c r="BD806" s="227" t="str">
        <f>IF(F806="","",Tabla1[[#This Row],[sem 01]]&amp;Tabla1[[#This Row],[sem 02]]&amp;Tabla1[[#This Row],[sem 03]])</f>
        <v/>
      </c>
      <c r="BE806" s="228" t="str">
        <f>IF(TRIM(F806)="","",$B$1&amp;"-"&amp;SUBSTITUTE(Tabla1[[#This Row],[Mes Inscrito]]," ","")&amp;"-"&amp;SUBSTITUTE(Tabla1[[#This Row],[Dia de clases Inscrito]]," ","")&amp;"-"&amp;SUBSTITUTE(Tabla1[[#This Row],[Horario Inscrito]]," ","")&amp;"-"&amp;Tabla1[[#This Row],[Fecha Inicio grupo]])</f>
        <v/>
      </c>
      <c r="BF806" s="241" t="str">
        <f>IF(F806="","",Tabla1[[#This Row],[Curso]])</f>
        <v/>
      </c>
      <c r="BG806" s="242" t="str">
        <f>+IF(TRIM(F806)="","",$B$1&amp;"-"&amp;TRIM(Tabla1[[#This Row],[Mes Inscrito]])&amp;"-"&amp;TRIM(Tabla1[[#This Row],[Dia de clases Inscrito]])&amp;"-"&amp;TRIM(Tabla1[[#This Row],[Horario Inscrito]])&amp;"-"&amp;TRIM(Tabla1[[#This Row],[Fecha Inicio grupo]])&amp;"-"&amp;TRIM(Tabla1[[#This Row],[Tipo Incrito]]))</f>
        <v/>
      </c>
      <c r="BH806" s="299" t="str">
        <f>IF(F806="","",OR(IFERROR(SEARCH("CG",Tabla1[[#This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6" s="300" t="str">
        <f>IF(F806&lt;&gt;"",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6" s="300" t="str">
        <f>IF(F806&lt;&gt;"",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6" s="300" t="str">
        <f>IF(Tabla1[[#This Row],[Fecha Inicio grupo]]="","",IFERROR(VLOOKUP(Tabla1[[#This Row],[Mes de Alta como miembro]],Parámetros!$AM$2:$AN$16,2,0),"01/01/1900"))</f>
        <v/>
      </c>
    </row>
    <row r="807" spans="1:63" ht="14.45">
      <c r="A807" s="68">
        <v>800</v>
      </c>
      <c r="B807" s="29"/>
      <c r="C807" s="34"/>
      <c r="D807" s="42"/>
      <c r="E807" s="64"/>
      <c r="F807" s="45"/>
      <c r="G807" s="45"/>
      <c r="H807" s="158"/>
      <c r="I807" s="42"/>
      <c r="J807" s="28"/>
      <c r="K807" s="69"/>
      <c r="L807" s="68"/>
      <c r="M807" s="46"/>
      <c r="N807" s="232" t="str">
        <f ca="1">IF(Tabla1[[#This Row],[Fecha de nac]]="","",IF(Tabla1[[#This Row],[Fecha Finalización]] &gt;=TODAY(), DATEDIF(Tabla1[[#This Row],[Fecha de nac]],TODAY(),"y"), ROUNDDOWN((Tabla1[[#This Row],[Fecha Finalización]] -Tabla1[[#This Row],[Fecha de nac]])/365,0)))</f>
        <v/>
      </c>
      <c r="O807" s="163"/>
      <c r="P807" s="34"/>
      <c r="Q807" s="67"/>
      <c r="R807" s="67"/>
      <c r="S807" s="67"/>
      <c r="T807" s="67"/>
      <c r="U807" s="234" t="str">
        <f>IF(F807="","",Tabla1[[#This Row],[Fecha Inicio grupo]]+3*7-7)</f>
        <v/>
      </c>
      <c r="V807" s="235" t="str">
        <f>IF(F807="","",EDATE(Tabla1[[#This Row],[Fecha Inicio grupo]],3))</f>
        <v/>
      </c>
      <c r="W807" s="29"/>
      <c r="X807" s="29"/>
      <c r="Y807" s="72"/>
      <c r="Z807" s="72"/>
      <c r="AA807" s="72"/>
      <c r="AB807" s="72"/>
      <c r="AC807" s="72"/>
      <c r="AD807" s="72"/>
      <c r="AE807" s="72"/>
      <c r="AF807" s="72"/>
      <c r="AG807" s="72"/>
      <c r="AH807" s="72"/>
      <c r="AI807" s="72"/>
      <c r="AJ807" s="72"/>
      <c r="AK807" s="72"/>
      <c r="AL807" s="72"/>
      <c r="AM807" s="72"/>
      <c r="AN807" s="72"/>
      <c r="AO807" s="139"/>
      <c r="AP807" s="236" t="str">
        <f>IF(F807="","",IFERROR(VLOOKUP(SUBSTITUTE(SUBSTITUTE(Tabla1[[#This Row],[Uso Sistemas]],"T","P"),"N","F"),Parámetros!$M$2:$N$17,2,0),"Completar hasta 3ra sem. para evaluar a Probacionista"))</f>
        <v/>
      </c>
      <c r="AQ807" s="39"/>
      <c r="AR807" s="39"/>
      <c r="AS807" s="39"/>
      <c r="AT807" s="28"/>
      <c r="AU807" s="55"/>
      <c r="AV807" s="55"/>
      <c r="AW807" s="55"/>
      <c r="AX807" s="238" t="str">
        <f>IF(V807="","",EOMONTH(EDATE(Tabla1[[#This Row],[Fecha Finalización]],2),0))</f>
        <v/>
      </c>
      <c r="AY807" s="39"/>
      <c r="AZ807" s="239" t="str">
        <f>IF(V807="","",EOMONTH(EDATE(Tabla1[[#This Row],[Fecha Finalización]],3),0))</f>
        <v/>
      </c>
      <c r="BA807" s="39"/>
      <c r="BB807" s="39"/>
      <c r="BC807" s="229"/>
      <c r="BD807" s="227" t="str">
        <f>IF(F807="","",Tabla1[[#This Row],[sem 01]]&amp;Tabla1[[#This Row],[sem 02]]&amp;Tabla1[[#This Row],[sem 03]])</f>
        <v/>
      </c>
      <c r="BE807" s="228" t="str">
        <f>IF(TRIM(F807)="","",$B$1&amp;"-"&amp;SUBSTITUTE(Tabla1[[#This Row],[Mes Inscrito]]," ","")&amp;"-"&amp;SUBSTITUTE(Tabla1[[#This Row],[Dia de clases Inscrito]]," ","")&amp;"-"&amp;SUBSTITUTE(Tabla1[[#This Row],[Horario Inscrito]]," ","")&amp;"-"&amp;Tabla1[[#This Row],[Fecha Inicio grupo]])</f>
        <v/>
      </c>
      <c r="BF807" s="241" t="str">
        <f>IF(F807="","",Tabla1[[#This Row],[Curso]])</f>
        <v/>
      </c>
      <c r="BG807" s="242" t="str">
        <f>+IF(TRIM(F807)="","",$B$1&amp;"-"&amp;TRIM(Tabla1[[#This Row],[Mes Inscrito]])&amp;"-"&amp;TRIM(Tabla1[[#This Row],[Dia de clases Inscrito]])&amp;"-"&amp;TRIM(Tabla1[[#This Row],[Horario Inscrito]])&amp;"-"&amp;TRIM(Tabla1[[#This Row],[Fecha Inicio grupo]])&amp;"-"&amp;TRIM(Tabla1[[#This Row],[Tipo Incrito]]))</f>
        <v/>
      </c>
      <c r="BH807" s="299" t="str">
        <f>IF(F807="","",OR(IFERROR(SEARCH("CG",Tabla1[[#This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7" s="300" t="str">
        <f>IF(F807&lt;&gt;"",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7" s="300" t="str">
        <f>IF(F807&lt;&gt;"",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7" s="300" t="str">
        <f>IF(Tabla1[[#This Row],[Fecha Inicio grupo]]="","",IFERROR(VLOOKUP(Tabla1[[#This Row],[Mes de Alta como miembro]],Parámetros!$AM$2:$AN$16,2,0),"01/01/1900"))</f>
        <v/>
      </c>
    </row>
    <row r="808" spans="1:63" ht="14.45">
      <c r="A808" s="68">
        <v>801</v>
      </c>
      <c r="B808" s="29"/>
      <c r="C808" s="34"/>
      <c r="D808" s="42"/>
      <c r="E808" s="64"/>
      <c r="F808" s="45"/>
      <c r="G808" s="45"/>
      <c r="H808" s="158"/>
      <c r="I808" s="42"/>
      <c r="J808" s="28"/>
      <c r="K808" s="69"/>
      <c r="L808" s="68"/>
      <c r="M808" s="46"/>
      <c r="N808" s="232" t="str">
        <f ca="1">IF(Tabla1[[#This Row],[Fecha de nac]]="","",IF(Tabla1[[#This Row],[Fecha Finalización]] &gt;=TODAY(), DATEDIF(Tabla1[[#This Row],[Fecha de nac]],TODAY(),"y"), ROUNDDOWN((Tabla1[[#This Row],[Fecha Finalización]] -Tabla1[[#This Row],[Fecha de nac]])/365,0)))</f>
        <v/>
      </c>
      <c r="O808" s="163"/>
      <c r="P808" s="34"/>
      <c r="Q808" s="67"/>
      <c r="R808" s="67"/>
      <c r="S808" s="67"/>
      <c r="T808" s="67"/>
      <c r="U808" s="234" t="str">
        <f>IF(F808="","",Tabla1[[#This Row],[Fecha Inicio grupo]]+3*7-7)</f>
        <v/>
      </c>
      <c r="V808" s="235" t="str">
        <f>IF(F808="","",EDATE(Tabla1[[#This Row],[Fecha Inicio grupo]],3))</f>
        <v/>
      </c>
      <c r="W808" s="29"/>
      <c r="X808" s="29"/>
      <c r="Y808" s="72"/>
      <c r="Z808" s="72"/>
      <c r="AA808" s="72"/>
      <c r="AB808" s="72"/>
      <c r="AC808" s="72"/>
      <c r="AD808" s="72"/>
      <c r="AE808" s="72"/>
      <c r="AF808" s="72"/>
      <c r="AG808" s="72"/>
      <c r="AH808" s="72"/>
      <c r="AI808" s="72"/>
      <c r="AJ808" s="72"/>
      <c r="AK808" s="72"/>
      <c r="AL808" s="72"/>
      <c r="AM808" s="72"/>
      <c r="AN808" s="72"/>
      <c r="AO808" s="139"/>
      <c r="AP808" s="236" t="str">
        <f>IF(F808="","",IFERROR(VLOOKUP(SUBSTITUTE(SUBSTITUTE(Tabla1[[#This Row],[Uso Sistemas]],"T","P"),"N","F"),Parámetros!$M$2:$N$17,2,0),"Completar hasta 3ra sem. para evaluar a Probacionista"))</f>
        <v/>
      </c>
      <c r="AQ808" s="39"/>
      <c r="AR808" s="39"/>
      <c r="AS808" s="39"/>
      <c r="AT808" s="28"/>
      <c r="AU808" s="55"/>
      <c r="AV808" s="55"/>
      <c r="AW808" s="55"/>
      <c r="AX808" s="238" t="str">
        <f>IF(V808="","",EOMONTH(EDATE(Tabla1[[#This Row],[Fecha Finalización]],2),0))</f>
        <v/>
      </c>
      <c r="AY808" s="39"/>
      <c r="AZ808" s="239" t="str">
        <f>IF(V808="","",EOMONTH(EDATE(Tabla1[[#This Row],[Fecha Finalización]],3),0))</f>
        <v/>
      </c>
      <c r="BA808" s="39"/>
      <c r="BB808" s="39"/>
      <c r="BC808" s="229"/>
      <c r="BD808" s="227" t="str">
        <f>IF(F808="","",Tabla1[[#This Row],[sem 01]]&amp;Tabla1[[#This Row],[sem 02]]&amp;Tabla1[[#This Row],[sem 03]])</f>
        <v/>
      </c>
      <c r="BE808" s="228" t="str">
        <f>IF(TRIM(F808)="","",$B$1&amp;"-"&amp;SUBSTITUTE(Tabla1[[#This Row],[Mes Inscrito]]," ","")&amp;"-"&amp;SUBSTITUTE(Tabla1[[#This Row],[Dia de clases Inscrito]]," ","")&amp;"-"&amp;SUBSTITUTE(Tabla1[[#This Row],[Horario Inscrito]]," ","")&amp;"-"&amp;Tabla1[[#This Row],[Fecha Inicio grupo]])</f>
        <v/>
      </c>
      <c r="BF808" s="241" t="str">
        <f>IF(F808="","",Tabla1[[#This Row],[Curso]])</f>
        <v/>
      </c>
      <c r="BG808" s="242" t="str">
        <f>+IF(TRIM(F808)="","",$B$1&amp;"-"&amp;TRIM(Tabla1[[#This Row],[Mes Inscrito]])&amp;"-"&amp;TRIM(Tabla1[[#This Row],[Dia de clases Inscrito]])&amp;"-"&amp;TRIM(Tabla1[[#This Row],[Horario Inscrito]])&amp;"-"&amp;TRIM(Tabla1[[#This Row],[Fecha Inicio grupo]])&amp;"-"&amp;TRIM(Tabla1[[#This Row],[Tipo Incrito]]))</f>
        <v/>
      </c>
      <c r="BH808" s="299" t="str">
        <f>IF(F808="","",OR(IFERROR(SEARCH("CG",Tabla1[[#This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8" s="300" t="str">
        <f>IF(F808&lt;&gt;"",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8" s="300" t="str">
        <f>IF(F808&lt;&gt;"",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8" s="300" t="str">
        <f>IF(Tabla1[[#This Row],[Fecha Inicio grupo]]="","",IFERROR(VLOOKUP(Tabla1[[#This Row],[Mes de Alta como miembro]],Parámetros!$AM$2:$AN$16,2,0),"01/01/1900"))</f>
        <v/>
      </c>
    </row>
    <row r="809" spans="1:63" ht="14.45">
      <c r="A809" s="68">
        <v>802</v>
      </c>
      <c r="B809" s="29"/>
      <c r="C809" s="34"/>
      <c r="D809" s="42"/>
      <c r="E809" s="64"/>
      <c r="F809" s="45"/>
      <c r="G809" s="45"/>
      <c r="H809" s="158"/>
      <c r="I809" s="42"/>
      <c r="J809" s="28"/>
      <c r="K809" s="69"/>
      <c r="L809" s="68"/>
      <c r="M809" s="46"/>
      <c r="N809" s="232" t="str">
        <f ca="1">IF(Tabla1[[#This Row],[Fecha de nac]]="","",IF(Tabla1[[#This Row],[Fecha Finalización]] &gt;=TODAY(), DATEDIF(Tabla1[[#This Row],[Fecha de nac]],TODAY(),"y"), ROUNDDOWN((Tabla1[[#This Row],[Fecha Finalización]] -Tabla1[[#This Row],[Fecha de nac]])/365,0)))</f>
        <v/>
      </c>
      <c r="O809" s="163"/>
      <c r="P809" s="34"/>
      <c r="Q809" s="67"/>
      <c r="R809" s="67"/>
      <c r="S809" s="67"/>
      <c r="T809" s="67"/>
      <c r="U809" s="234" t="str">
        <f>IF(F809="","",Tabla1[[#This Row],[Fecha Inicio grupo]]+3*7-7)</f>
        <v/>
      </c>
      <c r="V809" s="235" t="str">
        <f>IF(F809="","",EDATE(Tabla1[[#This Row],[Fecha Inicio grupo]],3))</f>
        <v/>
      </c>
      <c r="W809" s="29"/>
      <c r="X809" s="29"/>
      <c r="Y809" s="72"/>
      <c r="Z809" s="72"/>
      <c r="AA809" s="72"/>
      <c r="AB809" s="72"/>
      <c r="AC809" s="72"/>
      <c r="AD809" s="72"/>
      <c r="AE809" s="72"/>
      <c r="AF809" s="72"/>
      <c r="AG809" s="72"/>
      <c r="AH809" s="72"/>
      <c r="AI809" s="72"/>
      <c r="AJ809" s="72"/>
      <c r="AK809" s="72"/>
      <c r="AL809" s="72"/>
      <c r="AM809" s="72"/>
      <c r="AN809" s="72"/>
      <c r="AO809" s="139"/>
      <c r="AP809" s="236" t="str">
        <f>IF(F809="","",IFERROR(VLOOKUP(SUBSTITUTE(SUBSTITUTE(Tabla1[[#This Row],[Uso Sistemas]],"T","P"),"N","F"),Parámetros!$M$2:$N$17,2,0),"Completar hasta 3ra sem. para evaluar a Probacionista"))</f>
        <v/>
      </c>
      <c r="AQ809" s="39"/>
      <c r="AR809" s="39"/>
      <c r="AS809" s="39"/>
      <c r="AT809" s="28"/>
      <c r="AU809" s="55"/>
      <c r="AV809" s="55"/>
      <c r="AW809" s="55"/>
      <c r="AX809" s="238" t="str">
        <f>IF(V809="","",EOMONTH(EDATE(Tabla1[[#This Row],[Fecha Finalización]],2),0))</f>
        <v/>
      </c>
      <c r="AY809" s="39"/>
      <c r="AZ809" s="239" t="str">
        <f>IF(V809="","",EOMONTH(EDATE(Tabla1[[#This Row],[Fecha Finalización]],3),0))</f>
        <v/>
      </c>
      <c r="BA809" s="39"/>
      <c r="BB809" s="39"/>
      <c r="BC809" s="229"/>
      <c r="BD809" s="227" t="str">
        <f>IF(F809="","",Tabla1[[#This Row],[sem 01]]&amp;Tabla1[[#This Row],[sem 02]]&amp;Tabla1[[#This Row],[sem 03]])</f>
        <v/>
      </c>
      <c r="BE809" s="228" t="str">
        <f>IF(TRIM(F809)="","",$B$1&amp;"-"&amp;SUBSTITUTE(Tabla1[[#This Row],[Mes Inscrito]]," ","")&amp;"-"&amp;SUBSTITUTE(Tabla1[[#This Row],[Dia de clases Inscrito]]," ","")&amp;"-"&amp;SUBSTITUTE(Tabla1[[#This Row],[Horario Inscrito]]," ","")&amp;"-"&amp;Tabla1[[#This Row],[Fecha Inicio grupo]])</f>
        <v/>
      </c>
      <c r="BF809" s="241" t="str">
        <f>IF(F809="","",Tabla1[[#This Row],[Curso]])</f>
        <v/>
      </c>
      <c r="BG809" s="242" t="str">
        <f>+IF(TRIM(F809)="","",$B$1&amp;"-"&amp;TRIM(Tabla1[[#This Row],[Mes Inscrito]])&amp;"-"&amp;TRIM(Tabla1[[#This Row],[Dia de clases Inscrito]])&amp;"-"&amp;TRIM(Tabla1[[#This Row],[Horario Inscrito]])&amp;"-"&amp;TRIM(Tabla1[[#This Row],[Fecha Inicio grupo]])&amp;"-"&amp;TRIM(Tabla1[[#This Row],[Tipo Incrito]]))</f>
        <v/>
      </c>
      <c r="BH809" s="299" t="str">
        <f>IF(F809="","",OR(IFERROR(SEARCH("CG",Tabla1[[#This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9" s="300" t="str">
        <f>IF(F809&lt;&gt;"",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9" s="300" t="str">
        <f>IF(F809&lt;&gt;"",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9" s="300" t="str">
        <f>IF(Tabla1[[#This Row],[Fecha Inicio grupo]]="","",IFERROR(VLOOKUP(Tabla1[[#This Row],[Mes de Alta como miembro]],Parámetros!$AM$2:$AN$16,2,0),"01/01/1900"))</f>
        <v/>
      </c>
    </row>
    <row r="810" spans="1:63" ht="14.45">
      <c r="A810" s="68">
        <v>803</v>
      </c>
      <c r="B810" s="29"/>
      <c r="C810" s="34"/>
      <c r="D810" s="42"/>
      <c r="E810" s="64"/>
      <c r="F810" s="45"/>
      <c r="G810" s="45"/>
      <c r="H810" s="158"/>
      <c r="I810" s="42"/>
      <c r="J810" s="28"/>
      <c r="K810" s="69"/>
      <c r="L810" s="68"/>
      <c r="M810" s="46"/>
      <c r="N810" s="232" t="str">
        <f ca="1">IF(Tabla1[[#This Row],[Fecha de nac]]="","",IF(Tabla1[[#This Row],[Fecha Finalización]] &gt;=TODAY(), DATEDIF(Tabla1[[#This Row],[Fecha de nac]],TODAY(),"y"), ROUNDDOWN((Tabla1[[#This Row],[Fecha Finalización]] -Tabla1[[#This Row],[Fecha de nac]])/365,0)))</f>
        <v/>
      </c>
      <c r="O810" s="163"/>
      <c r="P810" s="34"/>
      <c r="Q810" s="67"/>
      <c r="R810" s="67"/>
      <c r="S810" s="67"/>
      <c r="T810" s="67"/>
      <c r="U810" s="234" t="str">
        <f>IF(F810="","",Tabla1[[#This Row],[Fecha Inicio grupo]]+3*7-7)</f>
        <v/>
      </c>
      <c r="V810" s="235" t="str">
        <f>IF(F810="","",EDATE(Tabla1[[#This Row],[Fecha Inicio grupo]],3))</f>
        <v/>
      </c>
      <c r="W810" s="29"/>
      <c r="X810" s="29"/>
      <c r="Y810" s="72"/>
      <c r="Z810" s="72"/>
      <c r="AA810" s="72"/>
      <c r="AB810" s="72"/>
      <c r="AC810" s="72"/>
      <c r="AD810" s="72"/>
      <c r="AE810" s="72"/>
      <c r="AF810" s="72"/>
      <c r="AG810" s="72"/>
      <c r="AH810" s="72"/>
      <c r="AI810" s="72"/>
      <c r="AJ810" s="72"/>
      <c r="AK810" s="72"/>
      <c r="AL810" s="72"/>
      <c r="AM810" s="72"/>
      <c r="AN810" s="72"/>
      <c r="AO810" s="139"/>
      <c r="AP810" s="236" t="str">
        <f>IF(F810="","",IFERROR(VLOOKUP(SUBSTITUTE(SUBSTITUTE(Tabla1[[#This Row],[Uso Sistemas]],"T","P"),"N","F"),Parámetros!$M$2:$N$17,2,0),"Completar hasta 3ra sem. para evaluar a Probacionista"))</f>
        <v/>
      </c>
      <c r="AQ810" s="39"/>
      <c r="AR810" s="39"/>
      <c r="AS810" s="39"/>
      <c r="AT810" s="28"/>
      <c r="AU810" s="55"/>
      <c r="AV810" s="55"/>
      <c r="AW810" s="55"/>
      <c r="AX810" s="238" t="str">
        <f>IF(V810="","",EOMONTH(EDATE(Tabla1[[#This Row],[Fecha Finalización]],2),0))</f>
        <v/>
      </c>
      <c r="AY810" s="39"/>
      <c r="AZ810" s="239" t="str">
        <f>IF(V810="","",EOMONTH(EDATE(Tabla1[[#This Row],[Fecha Finalización]],3),0))</f>
        <v/>
      </c>
      <c r="BA810" s="39"/>
      <c r="BB810" s="39"/>
      <c r="BC810" s="229"/>
      <c r="BD810" s="227" t="str">
        <f>IF(F810="","",Tabla1[[#This Row],[sem 01]]&amp;Tabla1[[#This Row],[sem 02]]&amp;Tabla1[[#This Row],[sem 03]])</f>
        <v/>
      </c>
      <c r="BE810" s="228" t="str">
        <f>IF(TRIM(F810)="","",$B$1&amp;"-"&amp;SUBSTITUTE(Tabla1[[#This Row],[Mes Inscrito]]," ","")&amp;"-"&amp;SUBSTITUTE(Tabla1[[#This Row],[Dia de clases Inscrito]]," ","")&amp;"-"&amp;SUBSTITUTE(Tabla1[[#This Row],[Horario Inscrito]]," ","")&amp;"-"&amp;Tabla1[[#This Row],[Fecha Inicio grupo]])</f>
        <v/>
      </c>
      <c r="BF810" s="241" t="str">
        <f>IF(F810="","",Tabla1[[#This Row],[Curso]])</f>
        <v/>
      </c>
      <c r="BG810" s="242" t="str">
        <f>+IF(TRIM(F810)="","",$B$1&amp;"-"&amp;TRIM(Tabla1[[#This Row],[Mes Inscrito]])&amp;"-"&amp;TRIM(Tabla1[[#This Row],[Dia de clases Inscrito]])&amp;"-"&amp;TRIM(Tabla1[[#This Row],[Horario Inscrito]])&amp;"-"&amp;TRIM(Tabla1[[#This Row],[Fecha Inicio grupo]])&amp;"-"&amp;TRIM(Tabla1[[#This Row],[Tipo Incrito]]))</f>
        <v/>
      </c>
      <c r="BH810" s="299" t="str">
        <f>IF(F810="","",OR(IFERROR(SEARCH("CG",Tabla1[[#This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0" s="300" t="str">
        <f>IF(F810&lt;&gt;"",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0" s="300" t="str">
        <f>IF(F810&lt;&gt;"",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0" s="300" t="str">
        <f>IF(Tabla1[[#This Row],[Fecha Inicio grupo]]="","",IFERROR(VLOOKUP(Tabla1[[#This Row],[Mes de Alta como miembro]],Parámetros!$AM$2:$AN$16,2,0),"01/01/1900"))</f>
        <v/>
      </c>
    </row>
    <row r="811" spans="1:63" ht="14.45">
      <c r="A811" s="68">
        <v>804</v>
      </c>
      <c r="B811" s="29"/>
      <c r="C811" s="34"/>
      <c r="D811" s="42"/>
      <c r="E811" s="64"/>
      <c r="F811" s="45"/>
      <c r="G811" s="45"/>
      <c r="H811" s="158"/>
      <c r="I811" s="42"/>
      <c r="J811" s="28"/>
      <c r="K811" s="69"/>
      <c r="L811" s="68"/>
      <c r="M811" s="46"/>
      <c r="N811" s="232" t="str">
        <f ca="1">IF(Tabla1[[#This Row],[Fecha de nac]]="","",IF(Tabla1[[#This Row],[Fecha Finalización]] &gt;=TODAY(), DATEDIF(Tabla1[[#This Row],[Fecha de nac]],TODAY(),"y"), ROUNDDOWN((Tabla1[[#This Row],[Fecha Finalización]] -Tabla1[[#This Row],[Fecha de nac]])/365,0)))</f>
        <v/>
      </c>
      <c r="O811" s="163"/>
      <c r="P811" s="34"/>
      <c r="Q811" s="67"/>
      <c r="R811" s="67"/>
      <c r="S811" s="67"/>
      <c r="T811" s="67"/>
      <c r="U811" s="234" t="str">
        <f>IF(F811="","",Tabla1[[#This Row],[Fecha Inicio grupo]]+3*7-7)</f>
        <v/>
      </c>
      <c r="V811" s="235" t="str">
        <f>IF(F811="","",EDATE(Tabla1[[#This Row],[Fecha Inicio grupo]],3))</f>
        <v/>
      </c>
      <c r="W811" s="29"/>
      <c r="X811" s="29"/>
      <c r="Y811" s="72"/>
      <c r="Z811" s="72"/>
      <c r="AA811" s="72"/>
      <c r="AB811" s="72"/>
      <c r="AC811" s="72"/>
      <c r="AD811" s="72"/>
      <c r="AE811" s="72"/>
      <c r="AF811" s="72"/>
      <c r="AG811" s="72"/>
      <c r="AH811" s="72"/>
      <c r="AI811" s="72"/>
      <c r="AJ811" s="72"/>
      <c r="AK811" s="72"/>
      <c r="AL811" s="72"/>
      <c r="AM811" s="72"/>
      <c r="AN811" s="72"/>
      <c r="AO811" s="139"/>
      <c r="AP811" s="236" t="str">
        <f>IF(F811="","",IFERROR(VLOOKUP(SUBSTITUTE(SUBSTITUTE(Tabla1[[#This Row],[Uso Sistemas]],"T","P"),"N","F"),Parámetros!$M$2:$N$17,2,0),"Completar hasta 3ra sem. para evaluar a Probacionista"))</f>
        <v/>
      </c>
      <c r="AQ811" s="39"/>
      <c r="AR811" s="39"/>
      <c r="AS811" s="39"/>
      <c r="AT811" s="28"/>
      <c r="AU811" s="55"/>
      <c r="AV811" s="55"/>
      <c r="AW811" s="55"/>
      <c r="AX811" s="238" t="str">
        <f>IF(V811="","",EOMONTH(EDATE(Tabla1[[#This Row],[Fecha Finalización]],2),0))</f>
        <v/>
      </c>
      <c r="AY811" s="39"/>
      <c r="AZ811" s="239" t="str">
        <f>IF(V811="","",EOMONTH(EDATE(Tabla1[[#This Row],[Fecha Finalización]],3),0))</f>
        <v/>
      </c>
      <c r="BA811" s="39"/>
      <c r="BB811" s="39"/>
      <c r="BC811" s="229"/>
      <c r="BD811" s="227" t="str">
        <f>IF(F811="","",Tabla1[[#This Row],[sem 01]]&amp;Tabla1[[#This Row],[sem 02]]&amp;Tabla1[[#This Row],[sem 03]])</f>
        <v/>
      </c>
      <c r="BE811" s="228" t="str">
        <f>IF(TRIM(F811)="","",$B$1&amp;"-"&amp;SUBSTITUTE(Tabla1[[#This Row],[Mes Inscrito]]," ","")&amp;"-"&amp;SUBSTITUTE(Tabla1[[#This Row],[Dia de clases Inscrito]]," ","")&amp;"-"&amp;SUBSTITUTE(Tabla1[[#This Row],[Horario Inscrito]]," ","")&amp;"-"&amp;Tabla1[[#This Row],[Fecha Inicio grupo]])</f>
        <v/>
      </c>
      <c r="BF811" s="241" t="str">
        <f>IF(F811="","",Tabla1[[#This Row],[Curso]])</f>
        <v/>
      </c>
      <c r="BG811" s="242" t="str">
        <f>+IF(TRIM(F811)="","",$B$1&amp;"-"&amp;TRIM(Tabla1[[#This Row],[Mes Inscrito]])&amp;"-"&amp;TRIM(Tabla1[[#This Row],[Dia de clases Inscrito]])&amp;"-"&amp;TRIM(Tabla1[[#This Row],[Horario Inscrito]])&amp;"-"&amp;TRIM(Tabla1[[#This Row],[Fecha Inicio grupo]])&amp;"-"&amp;TRIM(Tabla1[[#This Row],[Tipo Incrito]]))</f>
        <v/>
      </c>
      <c r="BH811" s="299" t="str">
        <f>IF(F811="","",OR(IFERROR(SEARCH("CG",Tabla1[[#This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1" s="300" t="str">
        <f>IF(F811&lt;&gt;"",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1" s="300" t="str">
        <f>IF(F811&lt;&gt;"",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1" s="300" t="str">
        <f>IF(Tabla1[[#This Row],[Fecha Inicio grupo]]="","",IFERROR(VLOOKUP(Tabla1[[#This Row],[Mes de Alta como miembro]],Parámetros!$AM$2:$AN$16,2,0),"01/01/1900"))</f>
        <v/>
      </c>
    </row>
    <row r="812" spans="1:63" ht="14.45">
      <c r="A812" s="68">
        <v>805</v>
      </c>
      <c r="B812" s="29"/>
      <c r="C812" s="34"/>
      <c r="D812" s="42"/>
      <c r="E812" s="64"/>
      <c r="F812" s="45"/>
      <c r="G812" s="45"/>
      <c r="H812" s="158"/>
      <c r="I812" s="42"/>
      <c r="J812" s="28"/>
      <c r="K812" s="69"/>
      <c r="L812" s="68"/>
      <c r="M812" s="46"/>
      <c r="N812" s="232" t="str">
        <f ca="1">IF(Tabla1[[#This Row],[Fecha de nac]]="","",IF(Tabla1[[#This Row],[Fecha Finalización]] &gt;=TODAY(), DATEDIF(Tabla1[[#This Row],[Fecha de nac]],TODAY(),"y"), ROUNDDOWN((Tabla1[[#This Row],[Fecha Finalización]] -Tabla1[[#This Row],[Fecha de nac]])/365,0)))</f>
        <v/>
      </c>
      <c r="O812" s="163"/>
      <c r="P812" s="34"/>
      <c r="Q812" s="67"/>
      <c r="R812" s="67"/>
      <c r="S812" s="67"/>
      <c r="T812" s="67"/>
      <c r="U812" s="234" t="str">
        <f>IF(F812="","",Tabla1[[#This Row],[Fecha Inicio grupo]]+3*7-7)</f>
        <v/>
      </c>
      <c r="V812" s="235" t="str">
        <f>IF(F812="","",EDATE(Tabla1[[#This Row],[Fecha Inicio grupo]],3))</f>
        <v/>
      </c>
      <c r="W812" s="29"/>
      <c r="X812" s="29"/>
      <c r="Y812" s="72"/>
      <c r="Z812" s="72"/>
      <c r="AA812" s="72"/>
      <c r="AB812" s="72"/>
      <c r="AC812" s="72"/>
      <c r="AD812" s="72"/>
      <c r="AE812" s="72"/>
      <c r="AF812" s="72"/>
      <c r="AG812" s="72"/>
      <c r="AH812" s="72"/>
      <c r="AI812" s="72"/>
      <c r="AJ812" s="72"/>
      <c r="AK812" s="72"/>
      <c r="AL812" s="72"/>
      <c r="AM812" s="72"/>
      <c r="AN812" s="72"/>
      <c r="AO812" s="139"/>
      <c r="AP812" s="236" t="str">
        <f>IF(F812="","",IFERROR(VLOOKUP(SUBSTITUTE(SUBSTITUTE(Tabla1[[#This Row],[Uso Sistemas]],"T","P"),"N","F"),Parámetros!$M$2:$N$17,2,0),"Completar hasta 3ra sem. para evaluar a Probacionista"))</f>
        <v/>
      </c>
      <c r="AQ812" s="39"/>
      <c r="AR812" s="39"/>
      <c r="AS812" s="39"/>
      <c r="AT812" s="28"/>
      <c r="AU812" s="55"/>
      <c r="AV812" s="55"/>
      <c r="AW812" s="55"/>
      <c r="AX812" s="238" t="str">
        <f>IF(V812="","",EOMONTH(EDATE(Tabla1[[#This Row],[Fecha Finalización]],2),0))</f>
        <v/>
      </c>
      <c r="AY812" s="39"/>
      <c r="AZ812" s="239" t="str">
        <f>IF(V812="","",EOMONTH(EDATE(Tabla1[[#This Row],[Fecha Finalización]],3),0))</f>
        <v/>
      </c>
      <c r="BA812" s="39"/>
      <c r="BB812" s="39"/>
      <c r="BC812" s="229"/>
      <c r="BD812" s="227" t="str">
        <f>IF(F812="","",Tabla1[[#This Row],[sem 01]]&amp;Tabla1[[#This Row],[sem 02]]&amp;Tabla1[[#This Row],[sem 03]])</f>
        <v/>
      </c>
      <c r="BE812" s="228" t="str">
        <f>IF(TRIM(F812)="","",$B$1&amp;"-"&amp;SUBSTITUTE(Tabla1[[#This Row],[Mes Inscrito]]," ","")&amp;"-"&amp;SUBSTITUTE(Tabla1[[#This Row],[Dia de clases Inscrito]]," ","")&amp;"-"&amp;SUBSTITUTE(Tabla1[[#This Row],[Horario Inscrito]]," ","")&amp;"-"&amp;Tabla1[[#This Row],[Fecha Inicio grupo]])</f>
        <v/>
      </c>
      <c r="BF812" s="241" t="str">
        <f>IF(F812="","",Tabla1[[#This Row],[Curso]])</f>
        <v/>
      </c>
      <c r="BG812" s="242" t="str">
        <f>+IF(TRIM(F812)="","",$B$1&amp;"-"&amp;TRIM(Tabla1[[#This Row],[Mes Inscrito]])&amp;"-"&amp;TRIM(Tabla1[[#This Row],[Dia de clases Inscrito]])&amp;"-"&amp;TRIM(Tabla1[[#This Row],[Horario Inscrito]])&amp;"-"&amp;TRIM(Tabla1[[#This Row],[Fecha Inicio grupo]])&amp;"-"&amp;TRIM(Tabla1[[#This Row],[Tipo Incrito]]))</f>
        <v/>
      </c>
      <c r="BH812" s="299" t="str">
        <f>IF(F812="","",OR(IFERROR(SEARCH("CG",Tabla1[[#This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2" s="300" t="str">
        <f>IF(F812&lt;&gt;"",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2" s="300" t="str">
        <f>IF(F812&lt;&gt;"",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2" s="300" t="str">
        <f>IF(Tabla1[[#This Row],[Fecha Inicio grupo]]="","",IFERROR(VLOOKUP(Tabla1[[#This Row],[Mes de Alta como miembro]],Parámetros!$AM$2:$AN$16,2,0),"01/01/1900"))</f>
        <v/>
      </c>
    </row>
    <row r="813" spans="1:63" ht="14.45">
      <c r="A813" s="68">
        <v>806</v>
      </c>
      <c r="B813" s="29"/>
      <c r="C813" s="34"/>
      <c r="D813" s="42"/>
      <c r="E813" s="64"/>
      <c r="F813" s="45"/>
      <c r="G813" s="45"/>
      <c r="H813" s="158"/>
      <c r="I813" s="42"/>
      <c r="J813" s="28"/>
      <c r="K813" s="69"/>
      <c r="L813" s="68"/>
      <c r="M813" s="46"/>
      <c r="N813" s="232" t="str">
        <f ca="1">IF(Tabla1[[#This Row],[Fecha de nac]]="","",IF(Tabla1[[#This Row],[Fecha Finalización]] &gt;=TODAY(), DATEDIF(Tabla1[[#This Row],[Fecha de nac]],TODAY(),"y"), ROUNDDOWN((Tabla1[[#This Row],[Fecha Finalización]] -Tabla1[[#This Row],[Fecha de nac]])/365,0)))</f>
        <v/>
      </c>
      <c r="O813" s="163"/>
      <c r="P813" s="34"/>
      <c r="Q813" s="67"/>
      <c r="R813" s="67"/>
      <c r="S813" s="67"/>
      <c r="T813" s="67"/>
      <c r="U813" s="234" t="str">
        <f>IF(F813="","",Tabla1[[#This Row],[Fecha Inicio grupo]]+3*7-7)</f>
        <v/>
      </c>
      <c r="V813" s="235" t="str">
        <f>IF(F813="","",EDATE(Tabla1[[#This Row],[Fecha Inicio grupo]],3))</f>
        <v/>
      </c>
      <c r="W813" s="29"/>
      <c r="X813" s="29"/>
      <c r="Y813" s="72"/>
      <c r="Z813" s="72"/>
      <c r="AA813" s="72"/>
      <c r="AB813" s="72"/>
      <c r="AC813" s="72"/>
      <c r="AD813" s="72"/>
      <c r="AE813" s="72"/>
      <c r="AF813" s="72"/>
      <c r="AG813" s="72"/>
      <c r="AH813" s="72"/>
      <c r="AI813" s="72"/>
      <c r="AJ813" s="72"/>
      <c r="AK813" s="72"/>
      <c r="AL813" s="72"/>
      <c r="AM813" s="72"/>
      <c r="AN813" s="72"/>
      <c r="AO813" s="139"/>
      <c r="AP813" s="236" t="str">
        <f>IF(F813="","",IFERROR(VLOOKUP(SUBSTITUTE(SUBSTITUTE(Tabla1[[#This Row],[Uso Sistemas]],"T","P"),"N","F"),Parámetros!$M$2:$N$17,2,0),"Completar hasta 3ra sem. para evaluar a Probacionista"))</f>
        <v/>
      </c>
      <c r="AQ813" s="39"/>
      <c r="AR813" s="39"/>
      <c r="AS813" s="39"/>
      <c r="AT813" s="28"/>
      <c r="AU813" s="55"/>
      <c r="AV813" s="55"/>
      <c r="AW813" s="55"/>
      <c r="AX813" s="238" t="str">
        <f>IF(V813="","",EOMONTH(EDATE(Tabla1[[#This Row],[Fecha Finalización]],2),0))</f>
        <v/>
      </c>
      <c r="AY813" s="39"/>
      <c r="AZ813" s="239" t="str">
        <f>IF(V813="","",EOMONTH(EDATE(Tabla1[[#This Row],[Fecha Finalización]],3),0))</f>
        <v/>
      </c>
      <c r="BA813" s="39"/>
      <c r="BB813" s="39"/>
      <c r="BC813" s="229"/>
      <c r="BD813" s="227" t="str">
        <f>IF(F813="","",Tabla1[[#This Row],[sem 01]]&amp;Tabla1[[#This Row],[sem 02]]&amp;Tabla1[[#This Row],[sem 03]])</f>
        <v/>
      </c>
      <c r="BE813" s="228" t="str">
        <f>IF(TRIM(F813)="","",$B$1&amp;"-"&amp;SUBSTITUTE(Tabla1[[#This Row],[Mes Inscrito]]," ","")&amp;"-"&amp;SUBSTITUTE(Tabla1[[#This Row],[Dia de clases Inscrito]]," ","")&amp;"-"&amp;SUBSTITUTE(Tabla1[[#This Row],[Horario Inscrito]]," ","")&amp;"-"&amp;Tabla1[[#This Row],[Fecha Inicio grupo]])</f>
        <v/>
      </c>
      <c r="BF813" s="241" t="str">
        <f>IF(F813="","",Tabla1[[#This Row],[Curso]])</f>
        <v/>
      </c>
      <c r="BG813" s="242" t="str">
        <f>+IF(TRIM(F813)="","",$B$1&amp;"-"&amp;TRIM(Tabla1[[#This Row],[Mes Inscrito]])&amp;"-"&amp;TRIM(Tabla1[[#This Row],[Dia de clases Inscrito]])&amp;"-"&amp;TRIM(Tabla1[[#This Row],[Horario Inscrito]])&amp;"-"&amp;TRIM(Tabla1[[#This Row],[Fecha Inicio grupo]])&amp;"-"&amp;TRIM(Tabla1[[#This Row],[Tipo Incrito]]))</f>
        <v/>
      </c>
      <c r="BH813" s="299" t="str">
        <f>IF(F813="","",OR(IFERROR(SEARCH("CG",Tabla1[[#This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3" s="300" t="str">
        <f>IF(F813&lt;&gt;"",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3" s="300" t="str">
        <f>IF(F813&lt;&gt;"",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3" s="300" t="str">
        <f>IF(Tabla1[[#This Row],[Fecha Inicio grupo]]="","",IFERROR(VLOOKUP(Tabla1[[#This Row],[Mes de Alta como miembro]],Parámetros!$AM$2:$AN$16,2,0),"01/01/1900"))</f>
        <v/>
      </c>
    </row>
    <row r="814" spans="1:63" ht="14.45">
      <c r="A814" s="68">
        <v>807</v>
      </c>
      <c r="B814" s="29"/>
      <c r="C814" s="34"/>
      <c r="D814" s="42"/>
      <c r="E814" s="64"/>
      <c r="F814" s="45"/>
      <c r="G814" s="45"/>
      <c r="H814" s="158"/>
      <c r="I814" s="42"/>
      <c r="J814" s="28"/>
      <c r="K814" s="69"/>
      <c r="L814" s="68"/>
      <c r="M814" s="46"/>
      <c r="N814" s="232" t="str">
        <f ca="1">IF(Tabla1[[#This Row],[Fecha de nac]]="","",IF(Tabla1[[#This Row],[Fecha Finalización]] &gt;=TODAY(), DATEDIF(Tabla1[[#This Row],[Fecha de nac]],TODAY(),"y"), ROUNDDOWN((Tabla1[[#This Row],[Fecha Finalización]] -Tabla1[[#This Row],[Fecha de nac]])/365,0)))</f>
        <v/>
      </c>
      <c r="O814" s="163"/>
      <c r="P814" s="34"/>
      <c r="Q814" s="67"/>
      <c r="R814" s="67"/>
      <c r="S814" s="67"/>
      <c r="T814" s="67"/>
      <c r="U814" s="234" t="str">
        <f>IF(F814="","",Tabla1[[#This Row],[Fecha Inicio grupo]]+3*7-7)</f>
        <v/>
      </c>
      <c r="V814" s="235" t="str">
        <f>IF(F814="","",EDATE(Tabla1[[#This Row],[Fecha Inicio grupo]],3))</f>
        <v/>
      </c>
      <c r="W814" s="29"/>
      <c r="X814" s="29"/>
      <c r="Y814" s="72"/>
      <c r="Z814" s="72"/>
      <c r="AA814" s="72"/>
      <c r="AB814" s="72"/>
      <c r="AC814" s="72"/>
      <c r="AD814" s="72"/>
      <c r="AE814" s="72"/>
      <c r="AF814" s="72"/>
      <c r="AG814" s="72"/>
      <c r="AH814" s="72"/>
      <c r="AI814" s="72"/>
      <c r="AJ814" s="72"/>
      <c r="AK814" s="72"/>
      <c r="AL814" s="72"/>
      <c r="AM814" s="72"/>
      <c r="AN814" s="72"/>
      <c r="AO814" s="139"/>
      <c r="AP814" s="236" t="str">
        <f>IF(F814="","",IFERROR(VLOOKUP(SUBSTITUTE(SUBSTITUTE(Tabla1[[#This Row],[Uso Sistemas]],"T","P"),"N","F"),Parámetros!$M$2:$N$17,2,0),"Completar hasta 3ra sem. para evaluar a Probacionista"))</f>
        <v/>
      </c>
      <c r="AQ814" s="39"/>
      <c r="AR814" s="39"/>
      <c r="AS814" s="39"/>
      <c r="AT814" s="28"/>
      <c r="AU814" s="55"/>
      <c r="AV814" s="55"/>
      <c r="AW814" s="55"/>
      <c r="AX814" s="238" t="str">
        <f>IF(V814="","",EOMONTH(EDATE(Tabla1[[#This Row],[Fecha Finalización]],2),0))</f>
        <v/>
      </c>
      <c r="AY814" s="39"/>
      <c r="AZ814" s="239" t="str">
        <f>IF(V814="","",EOMONTH(EDATE(Tabla1[[#This Row],[Fecha Finalización]],3),0))</f>
        <v/>
      </c>
      <c r="BA814" s="39"/>
      <c r="BB814" s="39"/>
      <c r="BC814" s="229"/>
      <c r="BD814" s="227" t="str">
        <f>IF(F814="","",Tabla1[[#This Row],[sem 01]]&amp;Tabla1[[#This Row],[sem 02]]&amp;Tabla1[[#This Row],[sem 03]])</f>
        <v/>
      </c>
      <c r="BE814" s="228" t="str">
        <f>IF(TRIM(F814)="","",$B$1&amp;"-"&amp;SUBSTITUTE(Tabla1[[#This Row],[Mes Inscrito]]," ","")&amp;"-"&amp;SUBSTITUTE(Tabla1[[#This Row],[Dia de clases Inscrito]]," ","")&amp;"-"&amp;SUBSTITUTE(Tabla1[[#This Row],[Horario Inscrito]]," ","")&amp;"-"&amp;Tabla1[[#This Row],[Fecha Inicio grupo]])</f>
        <v/>
      </c>
      <c r="BF814" s="241" t="str">
        <f>IF(F814="","",Tabla1[[#This Row],[Curso]])</f>
        <v/>
      </c>
      <c r="BG814" s="242" t="str">
        <f>+IF(TRIM(F814)="","",$B$1&amp;"-"&amp;TRIM(Tabla1[[#This Row],[Mes Inscrito]])&amp;"-"&amp;TRIM(Tabla1[[#This Row],[Dia de clases Inscrito]])&amp;"-"&amp;TRIM(Tabla1[[#This Row],[Horario Inscrito]])&amp;"-"&amp;TRIM(Tabla1[[#This Row],[Fecha Inicio grupo]])&amp;"-"&amp;TRIM(Tabla1[[#This Row],[Tipo Incrito]]))</f>
        <v/>
      </c>
      <c r="BH814" s="299" t="str">
        <f>IF(F814="","",OR(IFERROR(SEARCH("CG",Tabla1[[#This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4" s="300" t="str">
        <f>IF(F814&lt;&gt;"",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4" s="300" t="str">
        <f>IF(F814&lt;&gt;"",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4" s="300" t="str">
        <f>IF(Tabla1[[#This Row],[Fecha Inicio grupo]]="","",IFERROR(VLOOKUP(Tabla1[[#This Row],[Mes de Alta como miembro]],Parámetros!$AM$2:$AN$16,2,0),"01/01/1900"))</f>
        <v/>
      </c>
    </row>
    <row r="815" spans="1:63" ht="14.45">
      <c r="A815" s="68">
        <v>808</v>
      </c>
      <c r="B815" s="29"/>
      <c r="C815" s="34"/>
      <c r="D815" s="42"/>
      <c r="E815" s="64"/>
      <c r="F815" s="45"/>
      <c r="G815" s="45"/>
      <c r="H815" s="158"/>
      <c r="I815" s="42"/>
      <c r="J815" s="28"/>
      <c r="K815" s="69"/>
      <c r="L815" s="68"/>
      <c r="M815" s="46"/>
      <c r="N815" s="232" t="str">
        <f ca="1">IF(Tabla1[[#This Row],[Fecha de nac]]="","",IF(Tabla1[[#This Row],[Fecha Finalización]] &gt;=TODAY(), DATEDIF(Tabla1[[#This Row],[Fecha de nac]],TODAY(),"y"), ROUNDDOWN((Tabla1[[#This Row],[Fecha Finalización]] -Tabla1[[#This Row],[Fecha de nac]])/365,0)))</f>
        <v/>
      </c>
      <c r="O815" s="163"/>
      <c r="P815" s="34"/>
      <c r="Q815" s="67"/>
      <c r="R815" s="67"/>
      <c r="S815" s="67"/>
      <c r="T815" s="67"/>
      <c r="U815" s="234" t="str">
        <f>IF(F815="","",Tabla1[[#This Row],[Fecha Inicio grupo]]+3*7-7)</f>
        <v/>
      </c>
      <c r="V815" s="235" t="str">
        <f>IF(F815="","",EDATE(Tabla1[[#This Row],[Fecha Inicio grupo]],3))</f>
        <v/>
      </c>
      <c r="W815" s="29"/>
      <c r="X815" s="29"/>
      <c r="Y815" s="72"/>
      <c r="Z815" s="72"/>
      <c r="AA815" s="72"/>
      <c r="AB815" s="72"/>
      <c r="AC815" s="72"/>
      <c r="AD815" s="72"/>
      <c r="AE815" s="72"/>
      <c r="AF815" s="72"/>
      <c r="AG815" s="72"/>
      <c r="AH815" s="72"/>
      <c r="AI815" s="72"/>
      <c r="AJ815" s="72"/>
      <c r="AK815" s="72"/>
      <c r="AL815" s="72"/>
      <c r="AM815" s="72"/>
      <c r="AN815" s="72"/>
      <c r="AO815" s="139"/>
      <c r="AP815" s="236" t="str">
        <f>IF(F815="","",IFERROR(VLOOKUP(SUBSTITUTE(SUBSTITUTE(Tabla1[[#This Row],[Uso Sistemas]],"T","P"),"N","F"),Parámetros!$M$2:$N$17,2,0),"Completar hasta 3ra sem. para evaluar a Probacionista"))</f>
        <v/>
      </c>
      <c r="AQ815" s="39"/>
      <c r="AR815" s="39"/>
      <c r="AS815" s="39"/>
      <c r="AT815" s="28"/>
      <c r="AU815" s="55"/>
      <c r="AV815" s="55"/>
      <c r="AW815" s="55"/>
      <c r="AX815" s="238" t="str">
        <f>IF(V815="","",EOMONTH(EDATE(Tabla1[[#This Row],[Fecha Finalización]],2),0))</f>
        <v/>
      </c>
      <c r="AY815" s="39"/>
      <c r="AZ815" s="239" t="str">
        <f>IF(V815="","",EOMONTH(EDATE(Tabla1[[#This Row],[Fecha Finalización]],3),0))</f>
        <v/>
      </c>
      <c r="BA815" s="39"/>
      <c r="BB815" s="39"/>
      <c r="BC815" s="229"/>
      <c r="BD815" s="227" t="str">
        <f>IF(F815="","",Tabla1[[#This Row],[sem 01]]&amp;Tabla1[[#This Row],[sem 02]]&amp;Tabla1[[#This Row],[sem 03]])</f>
        <v/>
      </c>
      <c r="BE815" s="228" t="str">
        <f>IF(TRIM(F815)="","",$B$1&amp;"-"&amp;SUBSTITUTE(Tabla1[[#This Row],[Mes Inscrito]]," ","")&amp;"-"&amp;SUBSTITUTE(Tabla1[[#This Row],[Dia de clases Inscrito]]," ","")&amp;"-"&amp;SUBSTITUTE(Tabla1[[#This Row],[Horario Inscrito]]," ","")&amp;"-"&amp;Tabla1[[#This Row],[Fecha Inicio grupo]])</f>
        <v/>
      </c>
      <c r="BF815" s="241" t="str">
        <f>IF(F815="","",Tabla1[[#This Row],[Curso]])</f>
        <v/>
      </c>
      <c r="BG815" s="242" t="str">
        <f>+IF(TRIM(F815)="","",$B$1&amp;"-"&amp;TRIM(Tabla1[[#This Row],[Mes Inscrito]])&amp;"-"&amp;TRIM(Tabla1[[#This Row],[Dia de clases Inscrito]])&amp;"-"&amp;TRIM(Tabla1[[#This Row],[Horario Inscrito]])&amp;"-"&amp;TRIM(Tabla1[[#This Row],[Fecha Inicio grupo]])&amp;"-"&amp;TRIM(Tabla1[[#This Row],[Tipo Incrito]]))</f>
        <v/>
      </c>
      <c r="BH815" s="299" t="str">
        <f>IF(F815="","",OR(IFERROR(SEARCH("CG",Tabla1[[#This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5" s="300" t="str">
        <f>IF(F815&lt;&gt;"",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5" s="300" t="str">
        <f>IF(F815&lt;&gt;"",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5" s="300" t="str">
        <f>IF(Tabla1[[#This Row],[Fecha Inicio grupo]]="","",IFERROR(VLOOKUP(Tabla1[[#This Row],[Mes de Alta como miembro]],Parámetros!$AM$2:$AN$16,2,0),"01/01/1900"))</f>
        <v/>
      </c>
    </row>
    <row r="816" spans="1:63" ht="14.45">
      <c r="A816" s="68">
        <v>809</v>
      </c>
      <c r="B816" s="29"/>
      <c r="C816" s="34"/>
      <c r="D816" s="42"/>
      <c r="E816" s="64"/>
      <c r="F816" s="45"/>
      <c r="G816" s="45"/>
      <c r="H816" s="158"/>
      <c r="I816" s="42"/>
      <c r="J816" s="28"/>
      <c r="K816" s="69"/>
      <c r="L816" s="68"/>
      <c r="M816" s="46"/>
      <c r="N816" s="232" t="str">
        <f ca="1">IF(Tabla1[[#This Row],[Fecha de nac]]="","",IF(Tabla1[[#This Row],[Fecha Finalización]] &gt;=TODAY(), DATEDIF(Tabla1[[#This Row],[Fecha de nac]],TODAY(),"y"), ROUNDDOWN((Tabla1[[#This Row],[Fecha Finalización]] -Tabla1[[#This Row],[Fecha de nac]])/365,0)))</f>
        <v/>
      </c>
      <c r="O816" s="163"/>
      <c r="P816" s="34"/>
      <c r="Q816" s="67"/>
      <c r="R816" s="67"/>
      <c r="S816" s="67"/>
      <c r="T816" s="67"/>
      <c r="U816" s="234" t="str">
        <f>IF(F816="","",Tabla1[[#This Row],[Fecha Inicio grupo]]+3*7-7)</f>
        <v/>
      </c>
      <c r="V816" s="235" t="str">
        <f>IF(F816="","",EDATE(Tabla1[[#This Row],[Fecha Inicio grupo]],3))</f>
        <v/>
      </c>
      <c r="W816" s="29"/>
      <c r="X816" s="29"/>
      <c r="Y816" s="72"/>
      <c r="Z816" s="72"/>
      <c r="AA816" s="72"/>
      <c r="AB816" s="72"/>
      <c r="AC816" s="72"/>
      <c r="AD816" s="72"/>
      <c r="AE816" s="72"/>
      <c r="AF816" s="72"/>
      <c r="AG816" s="72"/>
      <c r="AH816" s="72"/>
      <c r="AI816" s="72"/>
      <c r="AJ816" s="72"/>
      <c r="AK816" s="72"/>
      <c r="AL816" s="72"/>
      <c r="AM816" s="72"/>
      <c r="AN816" s="72"/>
      <c r="AO816" s="139"/>
      <c r="AP816" s="236" t="str">
        <f>IF(F816="","",IFERROR(VLOOKUP(SUBSTITUTE(SUBSTITUTE(Tabla1[[#This Row],[Uso Sistemas]],"T","P"),"N","F"),Parámetros!$M$2:$N$17,2,0),"Completar hasta 3ra sem. para evaluar a Probacionista"))</f>
        <v/>
      </c>
      <c r="AQ816" s="39"/>
      <c r="AR816" s="39"/>
      <c r="AS816" s="39"/>
      <c r="AT816" s="28"/>
      <c r="AU816" s="55"/>
      <c r="AV816" s="55"/>
      <c r="AW816" s="55"/>
      <c r="AX816" s="238" t="str">
        <f>IF(V816="","",EOMONTH(EDATE(Tabla1[[#This Row],[Fecha Finalización]],2),0))</f>
        <v/>
      </c>
      <c r="AY816" s="39"/>
      <c r="AZ816" s="239" t="str">
        <f>IF(V816="","",EOMONTH(EDATE(Tabla1[[#This Row],[Fecha Finalización]],3),0))</f>
        <v/>
      </c>
      <c r="BA816" s="39"/>
      <c r="BB816" s="39"/>
      <c r="BC816" s="229"/>
      <c r="BD816" s="227" t="str">
        <f>IF(F816="","",Tabla1[[#This Row],[sem 01]]&amp;Tabla1[[#This Row],[sem 02]]&amp;Tabla1[[#This Row],[sem 03]])</f>
        <v/>
      </c>
      <c r="BE816" s="228" t="str">
        <f>IF(TRIM(F816)="","",$B$1&amp;"-"&amp;SUBSTITUTE(Tabla1[[#This Row],[Mes Inscrito]]," ","")&amp;"-"&amp;SUBSTITUTE(Tabla1[[#This Row],[Dia de clases Inscrito]]," ","")&amp;"-"&amp;SUBSTITUTE(Tabla1[[#This Row],[Horario Inscrito]]," ","")&amp;"-"&amp;Tabla1[[#This Row],[Fecha Inicio grupo]])</f>
        <v/>
      </c>
      <c r="BF816" s="241" t="str">
        <f>IF(F816="","",Tabla1[[#This Row],[Curso]])</f>
        <v/>
      </c>
      <c r="BG816" s="242" t="str">
        <f>+IF(TRIM(F816)="","",$B$1&amp;"-"&amp;TRIM(Tabla1[[#This Row],[Mes Inscrito]])&amp;"-"&amp;TRIM(Tabla1[[#This Row],[Dia de clases Inscrito]])&amp;"-"&amp;TRIM(Tabla1[[#This Row],[Horario Inscrito]])&amp;"-"&amp;TRIM(Tabla1[[#This Row],[Fecha Inicio grupo]])&amp;"-"&amp;TRIM(Tabla1[[#This Row],[Tipo Incrito]]))</f>
        <v/>
      </c>
      <c r="BH816" s="299" t="str">
        <f>IF(F816="","",OR(IFERROR(SEARCH("CG",Tabla1[[#This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6" s="300" t="str">
        <f>IF(F816&lt;&gt;"",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6" s="300" t="str">
        <f>IF(F816&lt;&gt;"",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6" s="300" t="str">
        <f>IF(Tabla1[[#This Row],[Fecha Inicio grupo]]="","",IFERROR(VLOOKUP(Tabla1[[#This Row],[Mes de Alta como miembro]],Parámetros!$AM$2:$AN$16,2,0),"01/01/1900"))</f>
        <v/>
      </c>
    </row>
    <row r="817" spans="1:63" ht="14.45">
      <c r="A817" s="68">
        <v>810</v>
      </c>
      <c r="B817" s="29"/>
      <c r="C817" s="34"/>
      <c r="D817" s="42"/>
      <c r="E817" s="64"/>
      <c r="F817" s="45"/>
      <c r="G817" s="45"/>
      <c r="H817" s="158"/>
      <c r="I817" s="42"/>
      <c r="J817" s="28"/>
      <c r="K817" s="69"/>
      <c r="L817" s="68"/>
      <c r="M817" s="46"/>
      <c r="N817" s="232" t="str">
        <f ca="1">IF(Tabla1[[#This Row],[Fecha de nac]]="","",IF(Tabla1[[#This Row],[Fecha Finalización]] &gt;=TODAY(), DATEDIF(Tabla1[[#This Row],[Fecha de nac]],TODAY(),"y"), ROUNDDOWN((Tabla1[[#This Row],[Fecha Finalización]] -Tabla1[[#This Row],[Fecha de nac]])/365,0)))</f>
        <v/>
      </c>
      <c r="O817" s="163"/>
      <c r="P817" s="34"/>
      <c r="Q817" s="67"/>
      <c r="R817" s="67"/>
      <c r="S817" s="67"/>
      <c r="T817" s="67"/>
      <c r="U817" s="234" t="str">
        <f>IF(F817="","",Tabla1[[#This Row],[Fecha Inicio grupo]]+3*7-7)</f>
        <v/>
      </c>
      <c r="V817" s="235" t="str">
        <f>IF(F817="","",EDATE(Tabla1[[#This Row],[Fecha Inicio grupo]],3))</f>
        <v/>
      </c>
      <c r="W817" s="29"/>
      <c r="X817" s="29"/>
      <c r="Y817" s="72"/>
      <c r="Z817" s="72"/>
      <c r="AA817" s="72"/>
      <c r="AB817" s="72"/>
      <c r="AC817" s="72"/>
      <c r="AD817" s="72"/>
      <c r="AE817" s="72"/>
      <c r="AF817" s="72"/>
      <c r="AG817" s="72"/>
      <c r="AH817" s="72"/>
      <c r="AI817" s="72"/>
      <c r="AJ817" s="72"/>
      <c r="AK817" s="72"/>
      <c r="AL817" s="72"/>
      <c r="AM817" s="72"/>
      <c r="AN817" s="72"/>
      <c r="AO817" s="139"/>
      <c r="AP817" s="236" t="str">
        <f>IF(F817="","",IFERROR(VLOOKUP(SUBSTITUTE(SUBSTITUTE(Tabla1[[#This Row],[Uso Sistemas]],"T","P"),"N","F"),Parámetros!$M$2:$N$17,2,0),"Completar hasta 3ra sem. para evaluar a Probacionista"))</f>
        <v/>
      </c>
      <c r="AQ817" s="39"/>
      <c r="AR817" s="39"/>
      <c r="AS817" s="39"/>
      <c r="AT817" s="28"/>
      <c r="AU817" s="55"/>
      <c r="AV817" s="55"/>
      <c r="AW817" s="55"/>
      <c r="AX817" s="238" t="str">
        <f>IF(V817="","",EOMONTH(EDATE(Tabla1[[#This Row],[Fecha Finalización]],2),0))</f>
        <v/>
      </c>
      <c r="AY817" s="39"/>
      <c r="AZ817" s="239" t="str">
        <f>IF(V817="","",EOMONTH(EDATE(Tabla1[[#This Row],[Fecha Finalización]],3),0))</f>
        <v/>
      </c>
      <c r="BA817" s="39"/>
      <c r="BB817" s="39"/>
      <c r="BC817" s="229"/>
      <c r="BD817" s="227" t="str">
        <f>IF(F817="","",Tabla1[[#This Row],[sem 01]]&amp;Tabla1[[#This Row],[sem 02]]&amp;Tabla1[[#This Row],[sem 03]])</f>
        <v/>
      </c>
      <c r="BE817" s="228" t="str">
        <f>IF(TRIM(F817)="","",$B$1&amp;"-"&amp;SUBSTITUTE(Tabla1[[#This Row],[Mes Inscrito]]," ","")&amp;"-"&amp;SUBSTITUTE(Tabla1[[#This Row],[Dia de clases Inscrito]]," ","")&amp;"-"&amp;SUBSTITUTE(Tabla1[[#This Row],[Horario Inscrito]]," ","")&amp;"-"&amp;Tabla1[[#This Row],[Fecha Inicio grupo]])</f>
        <v/>
      </c>
      <c r="BF817" s="241" t="str">
        <f>IF(F817="","",Tabla1[[#This Row],[Curso]])</f>
        <v/>
      </c>
      <c r="BG817" s="242" t="str">
        <f>+IF(TRIM(F817)="","",$B$1&amp;"-"&amp;TRIM(Tabla1[[#This Row],[Mes Inscrito]])&amp;"-"&amp;TRIM(Tabla1[[#This Row],[Dia de clases Inscrito]])&amp;"-"&amp;TRIM(Tabla1[[#This Row],[Horario Inscrito]])&amp;"-"&amp;TRIM(Tabla1[[#This Row],[Fecha Inicio grupo]])&amp;"-"&amp;TRIM(Tabla1[[#This Row],[Tipo Incrito]]))</f>
        <v/>
      </c>
      <c r="BH817" s="299" t="str">
        <f>IF(F817="","",OR(IFERROR(SEARCH("CG",Tabla1[[#This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7" s="300" t="str">
        <f>IF(F817&lt;&gt;"",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7" s="300" t="str">
        <f>IF(F817&lt;&gt;"",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7" s="300" t="str">
        <f>IF(Tabla1[[#This Row],[Fecha Inicio grupo]]="","",IFERROR(VLOOKUP(Tabla1[[#This Row],[Mes de Alta como miembro]],Parámetros!$AM$2:$AN$16,2,0),"01/01/1900"))</f>
        <v/>
      </c>
    </row>
    <row r="818" spans="1:63" ht="14.45">
      <c r="A818" s="68">
        <v>811</v>
      </c>
      <c r="B818" s="29"/>
      <c r="C818" s="34"/>
      <c r="D818" s="42"/>
      <c r="E818" s="64"/>
      <c r="F818" s="45"/>
      <c r="G818" s="45"/>
      <c r="H818" s="158"/>
      <c r="I818" s="42"/>
      <c r="J818" s="28"/>
      <c r="K818" s="69"/>
      <c r="L818" s="68"/>
      <c r="M818" s="46"/>
      <c r="N818" s="232" t="str">
        <f ca="1">IF(Tabla1[[#This Row],[Fecha de nac]]="","",IF(Tabla1[[#This Row],[Fecha Finalización]] &gt;=TODAY(), DATEDIF(Tabla1[[#This Row],[Fecha de nac]],TODAY(),"y"), ROUNDDOWN((Tabla1[[#This Row],[Fecha Finalización]] -Tabla1[[#This Row],[Fecha de nac]])/365,0)))</f>
        <v/>
      </c>
      <c r="O818" s="163"/>
      <c r="P818" s="34"/>
      <c r="Q818" s="67"/>
      <c r="R818" s="67"/>
      <c r="S818" s="67"/>
      <c r="T818" s="67"/>
      <c r="U818" s="234" t="str">
        <f>IF(F818="","",Tabla1[[#This Row],[Fecha Inicio grupo]]+3*7-7)</f>
        <v/>
      </c>
      <c r="V818" s="235" t="str">
        <f>IF(F818="","",EDATE(Tabla1[[#This Row],[Fecha Inicio grupo]],3))</f>
        <v/>
      </c>
      <c r="W818" s="29"/>
      <c r="X818" s="29"/>
      <c r="Y818" s="72"/>
      <c r="Z818" s="72"/>
      <c r="AA818" s="72"/>
      <c r="AB818" s="72"/>
      <c r="AC818" s="72"/>
      <c r="AD818" s="72"/>
      <c r="AE818" s="72"/>
      <c r="AF818" s="72"/>
      <c r="AG818" s="72"/>
      <c r="AH818" s="72"/>
      <c r="AI818" s="72"/>
      <c r="AJ818" s="72"/>
      <c r="AK818" s="72"/>
      <c r="AL818" s="72"/>
      <c r="AM818" s="72"/>
      <c r="AN818" s="72"/>
      <c r="AO818" s="139"/>
      <c r="AP818" s="236" t="str">
        <f>IF(F818="","",IFERROR(VLOOKUP(SUBSTITUTE(SUBSTITUTE(Tabla1[[#This Row],[Uso Sistemas]],"T","P"),"N","F"),Parámetros!$M$2:$N$17,2,0),"Completar hasta 3ra sem. para evaluar a Probacionista"))</f>
        <v/>
      </c>
      <c r="AQ818" s="39"/>
      <c r="AR818" s="39"/>
      <c r="AS818" s="39"/>
      <c r="AT818" s="28"/>
      <c r="AU818" s="55"/>
      <c r="AV818" s="55"/>
      <c r="AW818" s="55"/>
      <c r="AX818" s="238" t="str">
        <f>IF(V818="","",EOMONTH(EDATE(Tabla1[[#This Row],[Fecha Finalización]],2),0))</f>
        <v/>
      </c>
      <c r="AY818" s="39"/>
      <c r="AZ818" s="239" t="str">
        <f>IF(V818="","",EOMONTH(EDATE(Tabla1[[#This Row],[Fecha Finalización]],3),0))</f>
        <v/>
      </c>
      <c r="BA818" s="39"/>
      <c r="BB818" s="39"/>
      <c r="BC818" s="229"/>
      <c r="BD818" s="227" t="str">
        <f>IF(F818="","",Tabla1[[#This Row],[sem 01]]&amp;Tabla1[[#This Row],[sem 02]]&amp;Tabla1[[#This Row],[sem 03]])</f>
        <v/>
      </c>
      <c r="BE818" s="228" t="str">
        <f>IF(TRIM(F818)="","",$B$1&amp;"-"&amp;SUBSTITUTE(Tabla1[[#This Row],[Mes Inscrito]]," ","")&amp;"-"&amp;SUBSTITUTE(Tabla1[[#This Row],[Dia de clases Inscrito]]," ","")&amp;"-"&amp;SUBSTITUTE(Tabla1[[#This Row],[Horario Inscrito]]," ","")&amp;"-"&amp;Tabla1[[#This Row],[Fecha Inicio grupo]])</f>
        <v/>
      </c>
      <c r="BF818" s="241" t="str">
        <f>IF(F818="","",Tabla1[[#This Row],[Curso]])</f>
        <v/>
      </c>
      <c r="BG818" s="242" t="str">
        <f>+IF(TRIM(F818)="","",$B$1&amp;"-"&amp;TRIM(Tabla1[[#This Row],[Mes Inscrito]])&amp;"-"&amp;TRIM(Tabla1[[#This Row],[Dia de clases Inscrito]])&amp;"-"&amp;TRIM(Tabla1[[#This Row],[Horario Inscrito]])&amp;"-"&amp;TRIM(Tabla1[[#This Row],[Fecha Inicio grupo]])&amp;"-"&amp;TRIM(Tabla1[[#This Row],[Tipo Incrito]]))</f>
        <v/>
      </c>
      <c r="BH818" s="299" t="str">
        <f>IF(F818="","",OR(IFERROR(SEARCH("CG",Tabla1[[#This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8" s="300" t="str">
        <f>IF(F818&lt;&gt;"",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8" s="300" t="str">
        <f>IF(F818&lt;&gt;"",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8" s="300" t="str">
        <f>IF(Tabla1[[#This Row],[Fecha Inicio grupo]]="","",IFERROR(VLOOKUP(Tabla1[[#This Row],[Mes de Alta como miembro]],Parámetros!$AM$2:$AN$16,2,0),"01/01/1900"))</f>
        <v/>
      </c>
    </row>
    <row r="819" spans="1:63" ht="14.45">
      <c r="A819" s="68">
        <v>812</v>
      </c>
      <c r="B819" s="29"/>
      <c r="C819" s="34"/>
      <c r="D819" s="42"/>
      <c r="E819" s="64"/>
      <c r="F819" s="45"/>
      <c r="G819" s="45"/>
      <c r="H819" s="158"/>
      <c r="I819" s="42"/>
      <c r="J819" s="28"/>
      <c r="K819" s="69"/>
      <c r="L819" s="68"/>
      <c r="M819" s="46"/>
      <c r="N819" s="232" t="str">
        <f ca="1">IF(Tabla1[[#This Row],[Fecha de nac]]="","",IF(Tabla1[[#This Row],[Fecha Finalización]] &gt;=TODAY(), DATEDIF(Tabla1[[#This Row],[Fecha de nac]],TODAY(),"y"), ROUNDDOWN((Tabla1[[#This Row],[Fecha Finalización]] -Tabla1[[#This Row],[Fecha de nac]])/365,0)))</f>
        <v/>
      </c>
      <c r="O819" s="163"/>
      <c r="P819" s="34"/>
      <c r="Q819" s="67"/>
      <c r="R819" s="67"/>
      <c r="S819" s="67"/>
      <c r="T819" s="67"/>
      <c r="U819" s="234" t="str">
        <f>IF(F819="","",Tabla1[[#This Row],[Fecha Inicio grupo]]+3*7-7)</f>
        <v/>
      </c>
      <c r="V819" s="235" t="str">
        <f>IF(F819="","",EDATE(Tabla1[[#This Row],[Fecha Inicio grupo]],3))</f>
        <v/>
      </c>
      <c r="W819" s="29"/>
      <c r="X819" s="29"/>
      <c r="Y819" s="72"/>
      <c r="Z819" s="72"/>
      <c r="AA819" s="72"/>
      <c r="AB819" s="72"/>
      <c r="AC819" s="72"/>
      <c r="AD819" s="72"/>
      <c r="AE819" s="72"/>
      <c r="AF819" s="72"/>
      <c r="AG819" s="72"/>
      <c r="AH819" s="72"/>
      <c r="AI819" s="72"/>
      <c r="AJ819" s="72"/>
      <c r="AK819" s="72"/>
      <c r="AL819" s="72"/>
      <c r="AM819" s="72"/>
      <c r="AN819" s="72"/>
      <c r="AO819" s="139"/>
      <c r="AP819" s="236" t="str">
        <f>IF(F819="","",IFERROR(VLOOKUP(SUBSTITUTE(SUBSTITUTE(Tabla1[[#This Row],[Uso Sistemas]],"T","P"),"N","F"),Parámetros!$M$2:$N$17,2,0),"Completar hasta 3ra sem. para evaluar a Probacionista"))</f>
        <v/>
      </c>
      <c r="AQ819" s="39"/>
      <c r="AR819" s="39"/>
      <c r="AS819" s="39"/>
      <c r="AT819" s="28"/>
      <c r="AU819" s="55"/>
      <c r="AV819" s="55"/>
      <c r="AW819" s="55"/>
      <c r="AX819" s="238" t="str">
        <f>IF(V819="","",EOMONTH(EDATE(Tabla1[[#This Row],[Fecha Finalización]],2),0))</f>
        <v/>
      </c>
      <c r="AY819" s="39"/>
      <c r="AZ819" s="239" t="str">
        <f>IF(V819="","",EOMONTH(EDATE(Tabla1[[#This Row],[Fecha Finalización]],3),0))</f>
        <v/>
      </c>
      <c r="BA819" s="39"/>
      <c r="BB819" s="39"/>
      <c r="BC819" s="229"/>
      <c r="BD819" s="227" t="str">
        <f>IF(F819="","",Tabla1[[#This Row],[sem 01]]&amp;Tabla1[[#This Row],[sem 02]]&amp;Tabla1[[#This Row],[sem 03]])</f>
        <v/>
      </c>
      <c r="BE819" s="228" t="str">
        <f>IF(TRIM(F819)="","",$B$1&amp;"-"&amp;SUBSTITUTE(Tabla1[[#This Row],[Mes Inscrito]]," ","")&amp;"-"&amp;SUBSTITUTE(Tabla1[[#This Row],[Dia de clases Inscrito]]," ","")&amp;"-"&amp;SUBSTITUTE(Tabla1[[#This Row],[Horario Inscrito]]," ","")&amp;"-"&amp;Tabla1[[#This Row],[Fecha Inicio grupo]])</f>
        <v/>
      </c>
      <c r="BF819" s="241" t="str">
        <f>IF(F819="","",Tabla1[[#This Row],[Curso]])</f>
        <v/>
      </c>
      <c r="BG819" s="242" t="str">
        <f>+IF(TRIM(F819)="","",$B$1&amp;"-"&amp;TRIM(Tabla1[[#This Row],[Mes Inscrito]])&amp;"-"&amp;TRIM(Tabla1[[#This Row],[Dia de clases Inscrito]])&amp;"-"&amp;TRIM(Tabla1[[#This Row],[Horario Inscrito]])&amp;"-"&amp;TRIM(Tabla1[[#This Row],[Fecha Inicio grupo]])&amp;"-"&amp;TRIM(Tabla1[[#This Row],[Tipo Incrito]]))</f>
        <v/>
      </c>
      <c r="BH819" s="299" t="str">
        <f>IF(F819="","",OR(IFERROR(SEARCH("CG",Tabla1[[#This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9" s="300" t="str">
        <f>IF(F819&lt;&gt;"",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9" s="300" t="str">
        <f>IF(F819&lt;&gt;"",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9" s="300" t="str">
        <f>IF(Tabla1[[#This Row],[Fecha Inicio grupo]]="","",IFERROR(VLOOKUP(Tabla1[[#This Row],[Mes de Alta como miembro]],Parámetros!$AM$2:$AN$16,2,0),"01/01/1900"))</f>
        <v/>
      </c>
    </row>
    <row r="820" spans="1:63" ht="14.45">
      <c r="A820" s="68">
        <v>813</v>
      </c>
      <c r="B820" s="29"/>
      <c r="C820" s="34"/>
      <c r="D820" s="42"/>
      <c r="E820" s="64"/>
      <c r="F820" s="45"/>
      <c r="G820" s="45"/>
      <c r="H820" s="158"/>
      <c r="I820" s="42"/>
      <c r="J820" s="28"/>
      <c r="K820" s="69"/>
      <c r="L820" s="68"/>
      <c r="M820" s="46"/>
      <c r="N820" s="232" t="str">
        <f ca="1">IF(Tabla1[[#This Row],[Fecha de nac]]="","",IF(Tabla1[[#This Row],[Fecha Finalización]] &gt;=TODAY(), DATEDIF(Tabla1[[#This Row],[Fecha de nac]],TODAY(),"y"), ROUNDDOWN((Tabla1[[#This Row],[Fecha Finalización]] -Tabla1[[#This Row],[Fecha de nac]])/365,0)))</f>
        <v/>
      </c>
      <c r="O820" s="163"/>
      <c r="P820" s="34"/>
      <c r="Q820" s="67"/>
      <c r="R820" s="67"/>
      <c r="S820" s="67"/>
      <c r="T820" s="67"/>
      <c r="U820" s="234" t="str">
        <f>IF(F820="","",Tabla1[[#This Row],[Fecha Inicio grupo]]+3*7-7)</f>
        <v/>
      </c>
      <c r="V820" s="235" t="str">
        <f>IF(F820="","",EDATE(Tabla1[[#This Row],[Fecha Inicio grupo]],3))</f>
        <v/>
      </c>
      <c r="W820" s="29"/>
      <c r="X820" s="29"/>
      <c r="Y820" s="72"/>
      <c r="Z820" s="72"/>
      <c r="AA820" s="72"/>
      <c r="AB820" s="72"/>
      <c r="AC820" s="72"/>
      <c r="AD820" s="72"/>
      <c r="AE820" s="72"/>
      <c r="AF820" s="72"/>
      <c r="AG820" s="72"/>
      <c r="AH820" s="72"/>
      <c r="AI820" s="72"/>
      <c r="AJ820" s="72"/>
      <c r="AK820" s="72"/>
      <c r="AL820" s="72"/>
      <c r="AM820" s="72"/>
      <c r="AN820" s="72"/>
      <c r="AO820" s="139"/>
      <c r="AP820" s="236" t="str">
        <f>IF(F820="","",IFERROR(VLOOKUP(SUBSTITUTE(SUBSTITUTE(Tabla1[[#This Row],[Uso Sistemas]],"T","P"),"N","F"),Parámetros!$M$2:$N$17,2,0),"Completar hasta 3ra sem. para evaluar a Probacionista"))</f>
        <v/>
      </c>
      <c r="AQ820" s="39"/>
      <c r="AR820" s="39"/>
      <c r="AS820" s="39"/>
      <c r="AT820" s="28"/>
      <c r="AU820" s="55"/>
      <c r="AV820" s="55"/>
      <c r="AW820" s="55"/>
      <c r="AX820" s="238" t="str">
        <f>IF(V820="","",EOMONTH(EDATE(Tabla1[[#This Row],[Fecha Finalización]],2),0))</f>
        <v/>
      </c>
      <c r="AY820" s="39"/>
      <c r="AZ820" s="239" t="str">
        <f>IF(V820="","",EOMONTH(EDATE(Tabla1[[#This Row],[Fecha Finalización]],3),0))</f>
        <v/>
      </c>
      <c r="BA820" s="39"/>
      <c r="BB820" s="39"/>
      <c r="BC820" s="229"/>
      <c r="BD820" s="227" t="str">
        <f>IF(F820="","",Tabla1[[#This Row],[sem 01]]&amp;Tabla1[[#This Row],[sem 02]]&amp;Tabla1[[#This Row],[sem 03]])</f>
        <v/>
      </c>
      <c r="BE820" s="228" t="str">
        <f>IF(TRIM(F820)="","",$B$1&amp;"-"&amp;SUBSTITUTE(Tabla1[[#This Row],[Mes Inscrito]]," ","")&amp;"-"&amp;SUBSTITUTE(Tabla1[[#This Row],[Dia de clases Inscrito]]," ","")&amp;"-"&amp;SUBSTITUTE(Tabla1[[#This Row],[Horario Inscrito]]," ","")&amp;"-"&amp;Tabla1[[#This Row],[Fecha Inicio grupo]])</f>
        <v/>
      </c>
      <c r="BF820" s="241" t="str">
        <f>IF(F820="","",Tabla1[[#This Row],[Curso]])</f>
        <v/>
      </c>
      <c r="BG820" s="242" t="str">
        <f>+IF(TRIM(F820)="","",$B$1&amp;"-"&amp;TRIM(Tabla1[[#This Row],[Mes Inscrito]])&amp;"-"&amp;TRIM(Tabla1[[#This Row],[Dia de clases Inscrito]])&amp;"-"&amp;TRIM(Tabla1[[#This Row],[Horario Inscrito]])&amp;"-"&amp;TRIM(Tabla1[[#This Row],[Fecha Inicio grupo]])&amp;"-"&amp;TRIM(Tabla1[[#This Row],[Tipo Incrito]]))</f>
        <v/>
      </c>
      <c r="BH820" s="299" t="str">
        <f>IF(F820="","",OR(IFERROR(SEARCH("CG",Tabla1[[#This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0" s="300" t="str">
        <f>IF(F820&lt;&gt;"",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0" s="300" t="str">
        <f>IF(F820&lt;&gt;"",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0" s="300" t="str">
        <f>IF(Tabla1[[#This Row],[Fecha Inicio grupo]]="","",IFERROR(VLOOKUP(Tabla1[[#This Row],[Mes de Alta como miembro]],Parámetros!$AM$2:$AN$16,2,0),"01/01/1900"))</f>
        <v/>
      </c>
    </row>
    <row r="821" spans="1:63" ht="14.45">
      <c r="A821" s="68">
        <v>814</v>
      </c>
      <c r="B821" s="29"/>
      <c r="C821" s="34"/>
      <c r="D821" s="42"/>
      <c r="E821" s="64"/>
      <c r="F821" s="45"/>
      <c r="G821" s="45"/>
      <c r="H821" s="158"/>
      <c r="I821" s="42"/>
      <c r="J821" s="28"/>
      <c r="K821" s="69"/>
      <c r="L821" s="68"/>
      <c r="M821" s="46"/>
      <c r="N821" s="232" t="str">
        <f ca="1">IF(Tabla1[[#This Row],[Fecha de nac]]="","",IF(Tabla1[[#This Row],[Fecha Finalización]] &gt;=TODAY(), DATEDIF(Tabla1[[#This Row],[Fecha de nac]],TODAY(),"y"), ROUNDDOWN((Tabla1[[#This Row],[Fecha Finalización]] -Tabla1[[#This Row],[Fecha de nac]])/365,0)))</f>
        <v/>
      </c>
      <c r="O821" s="163"/>
      <c r="P821" s="34"/>
      <c r="Q821" s="67"/>
      <c r="R821" s="67"/>
      <c r="S821" s="67"/>
      <c r="T821" s="67"/>
      <c r="U821" s="234" t="str">
        <f>IF(F821="","",Tabla1[[#This Row],[Fecha Inicio grupo]]+3*7-7)</f>
        <v/>
      </c>
      <c r="V821" s="235" t="str">
        <f>IF(F821="","",EDATE(Tabla1[[#This Row],[Fecha Inicio grupo]],3))</f>
        <v/>
      </c>
      <c r="W821" s="29"/>
      <c r="X821" s="29"/>
      <c r="Y821" s="72"/>
      <c r="Z821" s="72"/>
      <c r="AA821" s="72"/>
      <c r="AB821" s="72"/>
      <c r="AC821" s="72"/>
      <c r="AD821" s="72"/>
      <c r="AE821" s="72"/>
      <c r="AF821" s="72"/>
      <c r="AG821" s="72"/>
      <c r="AH821" s="72"/>
      <c r="AI821" s="72"/>
      <c r="AJ821" s="72"/>
      <c r="AK821" s="72"/>
      <c r="AL821" s="72"/>
      <c r="AM821" s="72"/>
      <c r="AN821" s="72"/>
      <c r="AO821" s="139"/>
      <c r="AP821" s="236" t="str">
        <f>IF(F821="","",IFERROR(VLOOKUP(SUBSTITUTE(SUBSTITUTE(Tabla1[[#This Row],[Uso Sistemas]],"T","P"),"N","F"),Parámetros!$M$2:$N$17,2,0),"Completar hasta 3ra sem. para evaluar a Probacionista"))</f>
        <v/>
      </c>
      <c r="AQ821" s="39"/>
      <c r="AR821" s="39"/>
      <c r="AS821" s="39"/>
      <c r="AT821" s="28"/>
      <c r="AU821" s="55"/>
      <c r="AV821" s="55"/>
      <c r="AW821" s="55"/>
      <c r="AX821" s="238" t="str">
        <f>IF(V821="","",EOMONTH(EDATE(Tabla1[[#This Row],[Fecha Finalización]],2),0))</f>
        <v/>
      </c>
      <c r="AY821" s="39"/>
      <c r="AZ821" s="239" t="str">
        <f>IF(V821="","",EOMONTH(EDATE(Tabla1[[#This Row],[Fecha Finalización]],3),0))</f>
        <v/>
      </c>
      <c r="BA821" s="39"/>
      <c r="BB821" s="39"/>
      <c r="BC821" s="229"/>
      <c r="BD821" s="227" t="str">
        <f>IF(F821="","",Tabla1[[#This Row],[sem 01]]&amp;Tabla1[[#This Row],[sem 02]]&amp;Tabla1[[#This Row],[sem 03]])</f>
        <v/>
      </c>
      <c r="BE821" s="228" t="str">
        <f>IF(TRIM(F821)="","",$B$1&amp;"-"&amp;SUBSTITUTE(Tabla1[[#This Row],[Mes Inscrito]]," ","")&amp;"-"&amp;SUBSTITUTE(Tabla1[[#This Row],[Dia de clases Inscrito]]," ","")&amp;"-"&amp;SUBSTITUTE(Tabla1[[#This Row],[Horario Inscrito]]," ","")&amp;"-"&amp;Tabla1[[#This Row],[Fecha Inicio grupo]])</f>
        <v/>
      </c>
      <c r="BF821" s="241" t="str">
        <f>IF(F821="","",Tabla1[[#This Row],[Curso]])</f>
        <v/>
      </c>
      <c r="BG821" s="242" t="str">
        <f>+IF(TRIM(F821)="","",$B$1&amp;"-"&amp;TRIM(Tabla1[[#This Row],[Mes Inscrito]])&amp;"-"&amp;TRIM(Tabla1[[#This Row],[Dia de clases Inscrito]])&amp;"-"&amp;TRIM(Tabla1[[#This Row],[Horario Inscrito]])&amp;"-"&amp;TRIM(Tabla1[[#This Row],[Fecha Inicio grupo]])&amp;"-"&amp;TRIM(Tabla1[[#This Row],[Tipo Incrito]]))</f>
        <v/>
      </c>
      <c r="BH821" s="299" t="str">
        <f>IF(F821="","",OR(IFERROR(SEARCH("CG",Tabla1[[#This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1" s="300" t="str">
        <f>IF(F821&lt;&gt;"",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1" s="300" t="str">
        <f>IF(F821&lt;&gt;"",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1" s="300" t="str">
        <f>IF(Tabla1[[#This Row],[Fecha Inicio grupo]]="","",IFERROR(VLOOKUP(Tabla1[[#This Row],[Mes de Alta como miembro]],Parámetros!$AM$2:$AN$16,2,0),"01/01/1900"))</f>
        <v/>
      </c>
    </row>
    <row r="822" spans="1:63" ht="14.45">
      <c r="A822" s="68">
        <v>815</v>
      </c>
      <c r="B822" s="29"/>
      <c r="C822" s="34"/>
      <c r="D822" s="42"/>
      <c r="E822" s="64"/>
      <c r="F822" s="45"/>
      <c r="G822" s="45"/>
      <c r="H822" s="158"/>
      <c r="I822" s="42"/>
      <c r="J822" s="28"/>
      <c r="K822" s="69"/>
      <c r="L822" s="68"/>
      <c r="M822" s="46"/>
      <c r="N822" s="232" t="str">
        <f ca="1">IF(Tabla1[[#This Row],[Fecha de nac]]="","",IF(Tabla1[[#This Row],[Fecha Finalización]] &gt;=TODAY(), DATEDIF(Tabla1[[#This Row],[Fecha de nac]],TODAY(),"y"), ROUNDDOWN((Tabla1[[#This Row],[Fecha Finalización]] -Tabla1[[#This Row],[Fecha de nac]])/365,0)))</f>
        <v/>
      </c>
      <c r="O822" s="163"/>
      <c r="P822" s="34"/>
      <c r="Q822" s="67"/>
      <c r="R822" s="67"/>
      <c r="S822" s="67"/>
      <c r="T822" s="67"/>
      <c r="U822" s="234" t="str">
        <f>IF(F822="","",Tabla1[[#This Row],[Fecha Inicio grupo]]+3*7-7)</f>
        <v/>
      </c>
      <c r="V822" s="235" t="str">
        <f>IF(F822="","",EDATE(Tabla1[[#This Row],[Fecha Inicio grupo]],3))</f>
        <v/>
      </c>
      <c r="W822" s="29"/>
      <c r="X822" s="29"/>
      <c r="Y822" s="72"/>
      <c r="Z822" s="72"/>
      <c r="AA822" s="72"/>
      <c r="AB822" s="72"/>
      <c r="AC822" s="72"/>
      <c r="AD822" s="72"/>
      <c r="AE822" s="72"/>
      <c r="AF822" s="72"/>
      <c r="AG822" s="72"/>
      <c r="AH822" s="72"/>
      <c r="AI822" s="72"/>
      <c r="AJ822" s="72"/>
      <c r="AK822" s="72"/>
      <c r="AL822" s="72"/>
      <c r="AM822" s="72"/>
      <c r="AN822" s="72"/>
      <c r="AO822" s="139"/>
      <c r="AP822" s="236" t="str">
        <f>IF(F822="","",IFERROR(VLOOKUP(SUBSTITUTE(SUBSTITUTE(Tabla1[[#This Row],[Uso Sistemas]],"T","P"),"N","F"),Parámetros!$M$2:$N$17,2,0),"Completar hasta 3ra sem. para evaluar a Probacionista"))</f>
        <v/>
      </c>
      <c r="AQ822" s="39"/>
      <c r="AR822" s="39"/>
      <c r="AS822" s="39"/>
      <c r="AT822" s="28"/>
      <c r="AU822" s="55"/>
      <c r="AV822" s="55"/>
      <c r="AW822" s="55"/>
      <c r="AX822" s="238" t="str">
        <f>IF(V822="","",EOMONTH(EDATE(Tabla1[[#This Row],[Fecha Finalización]],2),0))</f>
        <v/>
      </c>
      <c r="AY822" s="39"/>
      <c r="AZ822" s="239" t="str">
        <f>IF(V822="","",EOMONTH(EDATE(Tabla1[[#This Row],[Fecha Finalización]],3),0))</f>
        <v/>
      </c>
      <c r="BA822" s="39"/>
      <c r="BB822" s="39"/>
      <c r="BC822" s="229"/>
      <c r="BD822" s="227" t="str">
        <f>IF(F822="","",Tabla1[[#This Row],[sem 01]]&amp;Tabla1[[#This Row],[sem 02]]&amp;Tabla1[[#This Row],[sem 03]])</f>
        <v/>
      </c>
      <c r="BE822" s="228" t="str">
        <f>IF(TRIM(F822)="","",$B$1&amp;"-"&amp;SUBSTITUTE(Tabla1[[#This Row],[Mes Inscrito]]," ","")&amp;"-"&amp;SUBSTITUTE(Tabla1[[#This Row],[Dia de clases Inscrito]]," ","")&amp;"-"&amp;SUBSTITUTE(Tabla1[[#This Row],[Horario Inscrito]]," ","")&amp;"-"&amp;Tabla1[[#This Row],[Fecha Inicio grupo]])</f>
        <v/>
      </c>
      <c r="BF822" s="241" t="str">
        <f>IF(F822="","",Tabla1[[#This Row],[Curso]])</f>
        <v/>
      </c>
      <c r="BG822" s="242" t="str">
        <f>+IF(TRIM(F822)="","",$B$1&amp;"-"&amp;TRIM(Tabla1[[#This Row],[Mes Inscrito]])&amp;"-"&amp;TRIM(Tabla1[[#This Row],[Dia de clases Inscrito]])&amp;"-"&amp;TRIM(Tabla1[[#This Row],[Horario Inscrito]])&amp;"-"&amp;TRIM(Tabla1[[#This Row],[Fecha Inicio grupo]])&amp;"-"&amp;TRIM(Tabla1[[#This Row],[Tipo Incrito]]))</f>
        <v/>
      </c>
      <c r="BH822" s="299" t="str">
        <f>IF(F822="","",OR(IFERROR(SEARCH("CG",Tabla1[[#This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2" s="300" t="str">
        <f>IF(F822&lt;&gt;"",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2" s="300" t="str">
        <f>IF(F822&lt;&gt;"",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2" s="300" t="str">
        <f>IF(Tabla1[[#This Row],[Fecha Inicio grupo]]="","",IFERROR(VLOOKUP(Tabla1[[#This Row],[Mes de Alta como miembro]],Parámetros!$AM$2:$AN$16,2,0),"01/01/1900"))</f>
        <v/>
      </c>
    </row>
    <row r="823" spans="1:63" ht="14.45">
      <c r="A823" s="68">
        <v>816</v>
      </c>
      <c r="B823" s="29"/>
      <c r="C823" s="34"/>
      <c r="D823" s="42"/>
      <c r="E823" s="64"/>
      <c r="F823" s="45"/>
      <c r="G823" s="45"/>
      <c r="H823" s="158"/>
      <c r="I823" s="42"/>
      <c r="J823" s="28"/>
      <c r="K823" s="69"/>
      <c r="L823" s="68"/>
      <c r="M823" s="46"/>
      <c r="N823" s="232" t="str">
        <f ca="1">IF(Tabla1[[#This Row],[Fecha de nac]]="","",IF(Tabla1[[#This Row],[Fecha Finalización]] &gt;=TODAY(), DATEDIF(Tabla1[[#This Row],[Fecha de nac]],TODAY(),"y"), ROUNDDOWN((Tabla1[[#This Row],[Fecha Finalización]] -Tabla1[[#This Row],[Fecha de nac]])/365,0)))</f>
        <v/>
      </c>
      <c r="O823" s="163"/>
      <c r="P823" s="34"/>
      <c r="Q823" s="67"/>
      <c r="R823" s="67"/>
      <c r="S823" s="67"/>
      <c r="T823" s="67"/>
      <c r="U823" s="234" t="str">
        <f>IF(F823="","",Tabla1[[#This Row],[Fecha Inicio grupo]]+3*7-7)</f>
        <v/>
      </c>
      <c r="V823" s="235" t="str">
        <f>IF(F823="","",EDATE(Tabla1[[#This Row],[Fecha Inicio grupo]],3))</f>
        <v/>
      </c>
      <c r="W823" s="29"/>
      <c r="X823" s="29"/>
      <c r="Y823" s="72"/>
      <c r="Z823" s="72"/>
      <c r="AA823" s="72"/>
      <c r="AB823" s="72"/>
      <c r="AC823" s="72"/>
      <c r="AD823" s="72"/>
      <c r="AE823" s="72"/>
      <c r="AF823" s="72"/>
      <c r="AG823" s="72"/>
      <c r="AH823" s="72"/>
      <c r="AI823" s="72"/>
      <c r="AJ823" s="72"/>
      <c r="AK823" s="72"/>
      <c r="AL823" s="72"/>
      <c r="AM823" s="72"/>
      <c r="AN823" s="72"/>
      <c r="AO823" s="139"/>
      <c r="AP823" s="236" t="str">
        <f>IF(F823="","",IFERROR(VLOOKUP(SUBSTITUTE(SUBSTITUTE(Tabla1[[#This Row],[Uso Sistemas]],"T","P"),"N","F"),Parámetros!$M$2:$N$17,2,0),"Completar hasta 3ra sem. para evaluar a Probacionista"))</f>
        <v/>
      </c>
      <c r="AQ823" s="39"/>
      <c r="AR823" s="39"/>
      <c r="AS823" s="39"/>
      <c r="AT823" s="28"/>
      <c r="AU823" s="55"/>
      <c r="AV823" s="55"/>
      <c r="AW823" s="55"/>
      <c r="AX823" s="238" t="str">
        <f>IF(V823="","",EOMONTH(EDATE(Tabla1[[#This Row],[Fecha Finalización]],2),0))</f>
        <v/>
      </c>
      <c r="AY823" s="39"/>
      <c r="AZ823" s="239" t="str">
        <f>IF(V823="","",EOMONTH(EDATE(Tabla1[[#This Row],[Fecha Finalización]],3),0))</f>
        <v/>
      </c>
      <c r="BA823" s="39"/>
      <c r="BB823" s="39"/>
      <c r="BC823" s="229"/>
      <c r="BD823" s="227" t="str">
        <f>IF(F823="","",Tabla1[[#This Row],[sem 01]]&amp;Tabla1[[#This Row],[sem 02]]&amp;Tabla1[[#This Row],[sem 03]])</f>
        <v/>
      </c>
      <c r="BE823" s="228" t="str">
        <f>IF(TRIM(F823)="","",$B$1&amp;"-"&amp;SUBSTITUTE(Tabla1[[#This Row],[Mes Inscrito]]," ","")&amp;"-"&amp;SUBSTITUTE(Tabla1[[#This Row],[Dia de clases Inscrito]]," ","")&amp;"-"&amp;SUBSTITUTE(Tabla1[[#This Row],[Horario Inscrito]]," ","")&amp;"-"&amp;Tabla1[[#This Row],[Fecha Inicio grupo]])</f>
        <v/>
      </c>
      <c r="BF823" s="241" t="str">
        <f>IF(F823="","",Tabla1[[#This Row],[Curso]])</f>
        <v/>
      </c>
      <c r="BG823" s="242" t="str">
        <f>+IF(TRIM(F823)="","",$B$1&amp;"-"&amp;TRIM(Tabla1[[#This Row],[Mes Inscrito]])&amp;"-"&amp;TRIM(Tabla1[[#This Row],[Dia de clases Inscrito]])&amp;"-"&amp;TRIM(Tabla1[[#This Row],[Horario Inscrito]])&amp;"-"&amp;TRIM(Tabla1[[#This Row],[Fecha Inicio grupo]])&amp;"-"&amp;TRIM(Tabla1[[#This Row],[Tipo Incrito]]))</f>
        <v/>
      </c>
      <c r="BH823" s="299" t="str">
        <f>IF(F823="","",OR(IFERROR(SEARCH("CG",Tabla1[[#This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3" s="300" t="str">
        <f>IF(F823&lt;&gt;"",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3" s="300" t="str">
        <f>IF(F823&lt;&gt;"",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3" s="300" t="str">
        <f>IF(Tabla1[[#This Row],[Fecha Inicio grupo]]="","",IFERROR(VLOOKUP(Tabla1[[#This Row],[Mes de Alta como miembro]],Parámetros!$AM$2:$AN$16,2,0),"01/01/1900"))</f>
        <v/>
      </c>
    </row>
    <row r="824" spans="1:63" ht="14.45">
      <c r="A824" s="68">
        <v>817</v>
      </c>
      <c r="B824" s="29"/>
      <c r="C824" s="34"/>
      <c r="D824" s="42"/>
      <c r="E824" s="64"/>
      <c r="F824" s="45"/>
      <c r="G824" s="45"/>
      <c r="H824" s="158"/>
      <c r="I824" s="42"/>
      <c r="J824" s="28"/>
      <c r="K824" s="69"/>
      <c r="L824" s="68"/>
      <c r="M824" s="46"/>
      <c r="N824" s="232" t="str">
        <f ca="1">IF(Tabla1[[#This Row],[Fecha de nac]]="","",IF(Tabla1[[#This Row],[Fecha Finalización]] &gt;=TODAY(), DATEDIF(Tabla1[[#This Row],[Fecha de nac]],TODAY(),"y"), ROUNDDOWN((Tabla1[[#This Row],[Fecha Finalización]] -Tabla1[[#This Row],[Fecha de nac]])/365,0)))</f>
        <v/>
      </c>
      <c r="O824" s="163"/>
      <c r="P824" s="34"/>
      <c r="Q824" s="67"/>
      <c r="R824" s="67"/>
      <c r="S824" s="67"/>
      <c r="T824" s="67"/>
      <c r="U824" s="234" t="str">
        <f>IF(F824="","",Tabla1[[#This Row],[Fecha Inicio grupo]]+3*7-7)</f>
        <v/>
      </c>
      <c r="V824" s="235" t="str">
        <f>IF(F824="","",EDATE(Tabla1[[#This Row],[Fecha Inicio grupo]],3))</f>
        <v/>
      </c>
      <c r="W824" s="29"/>
      <c r="X824" s="29"/>
      <c r="Y824" s="72"/>
      <c r="Z824" s="72"/>
      <c r="AA824" s="72"/>
      <c r="AB824" s="72"/>
      <c r="AC824" s="72"/>
      <c r="AD824" s="72"/>
      <c r="AE824" s="72"/>
      <c r="AF824" s="72"/>
      <c r="AG824" s="72"/>
      <c r="AH824" s="72"/>
      <c r="AI824" s="72"/>
      <c r="AJ824" s="72"/>
      <c r="AK824" s="72"/>
      <c r="AL824" s="72"/>
      <c r="AM824" s="72"/>
      <c r="AN824" s="72"/>
      <c r="AO824" s="139"/>
      <c r="AP824" s="236" t="str">
        <f>IF(F824="","",IFERROR(VLOOKUP(SUBSTITUTE(SUBSTITUTE(Tabla1[[#This Row],[Uso Sistemas]],"T","P"),"N","F"),Parámetros!$M$2:$N$17,2,0),"Completar hasta 3ra sem. para evaluar a Probacionista"))</f>
        <v/>
      </c>
      <c r="AQ824" s="39"/>
      <c r="AR824" s="39"/>
      <c r="AS824" s="39"/>
      <c r="AT824" s="28"/>
      <c r="AU824" s="55"/>
      <c r="AV824" s="55"/>
      <c r="AW824" s="55"/>
      <c r="AX824" s="238" t="str">
        <f>IF(V824="","",EOMONTH(EDATE(Tabla1[[#This Row],[Fecha Finalización]],2),0))</f>
        <v/>
      </c>
      <c r="AY824" s="39"/>
      <c r="AZ824" s="239" t="str">
        <f>IF(V824="","",EOMONTH(EDATE(Tabla1[[#This Row],[Fecha Finalización]],3),0))</f>
        <v/>
      </c>
      <c r="BA824" s="39"/>
      <c r="BB824" s="39"/>
      <c r="BC824" s="229"/>
      <c r="BD824" s="227" t="str">
        <f>IF(F824="","",Tabla1[[#This Row],[sem 01]]&amp;Tabla1[[#This Row],[sem 02]]&amp;Tabla1[[#This Row],[sem 03]])</f>
        <v/>
      </c>
      <c r="BE824" s="228" t="str">
        <f>IF(TRIM(F824)="","",$B$1&amp;"-"&amp;SUBSTITUTE(Tabla1[[#This Row],[Mes Inscrito]]," ","")&amp;"-"&amp;SUBSTITUTE(Tabla1[[#This Row],[Dia de clases Inscrito]]," ","")&amp;"-"&amp;SUBSTITUTE(Tabla1[[#This Row],[Horario Inscrito]]," ","")&amp;"-"&amp;Tabla1[[#This Row],[Fecha Inicio grupo]])</f>
        <v/>
      </c>
      <c r="BF824" s="241" t="str">
        <f>IF(F824="","",Tabla1[[#This Row],[Curso]])</f>
        <v/>
      </c>
      <c r="BG824" s="242" t="str">
        <f>+IF(TRIM(F824)="","",$B$1&amp;"-"&amp;TRIM(Tabla1[[#This Row],[Mes Inscrito]])&amp;"-"&amp;TRIM(Tabla1[[#This Row],[Dia de clases Inscrito]])&amp;"-"&amp;TRIM(Tabla1[[#This Row],[Horario Inscrito]])&amp;"-"&amp;TRIM(Tabla1[[#This Row],[Fecha Inicio grupo]])&amp;"-"&amp;TRIM(Tabla1[[#This Row],[Tipo Incrito]]))</f>
        <v/>
      </c>
      <c r="BH824" s="299" t="str">
        <f>IF(F824="","",OR(IFERROR(SEARCH("CG",Tabla1[[#This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4" s="300" t="str">
        <f>IF(F824&lt;&gt;"",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4" s="300" t="str">
        <f>IF(F824&lt;&gt;"",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4" s="300" t="str">
        <f>IF(Tabla1[[#This Row],[Fecha Inicio grupo]]="","",IFERROR(VLOOKUP(Tabla1[[#This Row],[Mes de Alta como miembro]],Parámetros!$AM$2:$AN$16,2,0),"01/01/1900"))</f>
        <v/>
      </c>
    </row>
    <row r="825" spans="1:63" ht="14.45">
      <c r="A825" s="68">
        <v>818</v>
      </c>
      <c r="B825" s="29"/>
      <c r="C825" s="34"/>
      <c r="D825" s="42"/>
      <c r="E825" s="64"/>
      <c r="F825" s="45"/>
      <c r="G825" s="45"/>
      <c r="H825" s="158"/>
      <c r="I825" s="42"/>
      <c r="J825" s="28"/>
      <c r="K825" s="69"/>
      <c r="L825" s="68"/>
      <c r="M825" s="46"/>
      <c r="N825" s="232" t="str">
        <f ca="1">IF(Tabla1[[#This Row],[Fecha de nac]]="","",IF(Tabla1[[#This Row],[Fecha Finalización]] &gt;=TODAY(), DATEDIF(Tabla1[[#This Row],[Fecha de nac]],TODAY(),"y"), ROUNDDOWN((Tabla1[[#This Row],[Fecha Finalización]] -Tabla1[[#This Row],[Fecha de nac]])/365,0)))</f>
        <v/>
      </c>
      <c r="O825" s="163"/>
      <c r="P825" s="34"/>
      <c r="Q825" s="67"/>
      <c r="R825" s="67"/>
      <c r="S825" s="67"/>
      <c r="T825" s="67"/>
      <c r="U825" s="234" t="str">
        <f>IF(F825="","",Tabla1[[#This Row],[Fecha Inicio grupo]]+3*7-7)</f>
        <v/>
      </c>
      <c r="V825" s="235" t="str">
        <f>IF(F825="","",EDATE(Tabla1[[#This Row],[Fecha Inicio grupo]],3))</f>
        <v/>
      </c>
      <c r="W825" s="29"/>
      <c r="X825" s="29"/>
      <c r="Y825" s="72"/>
      <c r="Z825" s="72"/>
      <c r="AA825" s="72"/>
      <c r="AB825" s="72"/>
      <c r="AC825" s="72"/>
      <c r="AD825" s="72"/>
      <c r="AE825" s="72"/>
      <c r="AF825" s="72"/>
      <c r="AG825" s="72"/>
      <c r="AH825" s="72"/>
      <c r="AI825" s="72"/>
      <c r="AJ825" s="72"/>
      <c r="AK825" s="72"/>
      <c r="AL825" s="72"/>
      <c r="AM825" s="72"/>
      <c r="AN825" s="72"/>
      <c r="AO825" s="139"/>
      <c r="AP825" s="236" t="str">
        <f>IF(F825="","",IFERROR(VLOOKUP(SUBSTITUTE(SUBSTITUTE(Tabla1[[#This Row],[Uso Sistemas]],"T","P"),"N","F"),Parámetros!$M$2:$N$17,2,0),"Completar hasta 3ra sem. para evaluar a Probacionista"))</f>
        <v/>
      </c>
      <c r="AQ825" s="39"/>
      <c r="AR825" s="39"/>
      <c r="AS825" s="39"/>
      <c r="AT825" s="28"/>
      <c r="AU825" s="55"/>
      <c r="AV825" s="55"/>
      <c r="AW825" s="55"/>
      <c r="AX825" s="238" t="str">
        <f>IF(V825="","",EOMONTH(EDATE(Tabla1[[#This Row],[Fecha Finalización]],2),0))</f>
        <v/>
      </c>
      <c r="AY825" s="39"/>
      <c r="AZ825" s="239" t="str">
        <f>IF(V825="","",EOMONTH(EDATE(Tabla1[[#This Row],[Fecha Finalización]],3),0))</f>
        <v/>
      </c>
      <c r="BA825" s="39"/>
      <c r="BB825" s="39"/>
      <c r="BC825" s="229"/>
      <c r="BD825" s="227" t="str">
        <f>IF(F825="","",Tabla1[[#This Row],[sem 01]]&amp;Tabla1[[#This Row],[sem 02]]&amp;Tabla1[[#This Row],[sem 03]])</f>
        <v/>
      </c>
      <c r="BE825" s="228" t="str">
        <f>IF(TRIM(F825)="","",$B$1&amp;"-"&amp;SUBSTITUTE(Tabla1[[#This Row],[Mes Inscrito]]," ","")&amp;"-"&amp;SUBSTITUTE(Tabla1[[#This Row],[Dia de clases Inscrito]]," ","")&amp;"-"&amp;SUBSTITUTE(Tabla1[[#This Row],[Horario Inscrito]]," ","")&amp;"-"&amp;Tabla1[[#This Row],[Fecha Inicio grupo]])</f>
        <v/>
      </c>
      <c r="BF825" s="241" t="str">
        <f>IF(F825="","",Tabla1[[#This Row],[Curso]])</f>
        <v/>
      </c>
      <c r="BG825" s="242" t="str">
        <f>+IF(TRIM(F825)="","",$B$1&amp;"-"&amp;TRIM(Tabla1[[#This Row],[Mes Inscrito]])&amp;"-"&amp;TRIM(Tabla1[[#This Row],[Dia de clases Inscrito]])&amp;"-"&amp;TRIM(Tabla1[[#This Row],[Horario Inscrito]])&amp;"-"&amp;TRIM(Tabla1[[#This Row],[Fecha Inicio grupo]])&amp;"-"&amp;TRIM(Tabla1[[#This Row],[Tipo Incrito]]))</f>
        <v/>
      </c>
      <c r="BH825" s="299" t="str">
        <f>IF(F825="","",OR(IFERROR(SEARCH("CG",Tabla1[[#This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5" s="300" t="str">
        <f>IF(F825&lt;&gt;"",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5" s="300" t="str">
        <f>IF(F825&lt;&gt;"",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5" s="300" t="str">
        <f>IF(Tabla1[[#This Row],[Fecha Inicio grupo]]="","",IFERROR(VLOOKUP(Tabla1[[#This Row],[Mes de Alta como miembro]],Parámetros!$AM$2:$AN$16,2,0),"01/01/1900"))</f>
        <v/>
      </c>
    </row>
    <row r="826" spans="1:63" ht="14.45">
      <c r="A826" s="68">
        <v>819</v>
      </c>
      <c r="B826" s="29"/>
      <c r="C826" s="34"/>
      <c r="D826" s="42"/>
      <c r="E826" s="64"/>
      <c r="F826" s="45"/>
      <c r="G826" s="45"/>
      <c r="H826" s="158"/>
      <c r="I826" s="42"/>
      <c r="J826" s="28"/>
      <c r="K826" s="69"/>
      <c r="L826" s="68"/>
      <c r="M826" s="46"/>
      <c r="N826" s="232" t="str">
        <f ca="1">IF(Tabla1[[#This Row],[Fecha de nac]]="","",IF(Tabla1[[#This Row],[Fecha Finalización]] &gt;=TODAY(), DATEDIF(Tabla1[[#This Row],[Fecha de nac]],TODAY(),"y"), ROUNDDOWN((Tabla1[[#This Row],[Fecha Finalización]] -Tabla1[[#This Row],[Fecha de nac]])/365,0)))</f>
        <v/>
      </c>
      <c r="O826" s="163"/>
      <c r="P826" s="34"/>
      <c r="Q826" s="67"/>
      <c r="R826" s="67"/>
      <c r="S826" s="67"/>
      <c r="T826" s="67"/>
      <c r="U826" s="234" t="str">
        <f>IF(F826="","",Tabla1[[#This Row],[Fecha Inicio grupo]]+3*7-7)</f>
        <v/>
      </c>
      <c r="V826" s="235" t="str">
        <f>IF(F826="","",EDATE(Tabla1[[#This Row],[Fecha Inicio grupo]],3))</f>
        <v/>
      </c>
      <c r="W826" s="29"/>
      <c r="X826" s="29"/>
      <c r="Y826" s="72"/>
      <c r="Z826" s="72"/>
      <c r="AA826" s="72"/>
      <c r="AB826" s="72"/>
      <c r="AC826" s="72"/>
      <c r="AD826" s="72"/>
      <c r="AE826" s="72"/>
      <c r="AF826" s="72"/>
      <c r="AG826" s="72"/>
      <c r="AH826" s="72"/>
      <c r="AI826" s="72"/>
      <c r="AJ826" s="72"/>
      <c r="AK826" s="72"/>
      <c r="AL826" s="72"/>
      <c r="AM826" s="72"/>
      <c r="AN826" s="72"/>
      <c r="AO826" s="139"/>
      <c r="AP826" s="236" t="str">
        <f>IF(F826="","",IFERROR(VLOOKUP(SUBSTITUTE(SUBSTITUTE(Tabla1[[#This Row],[Uso Sistemas]],"T","P"),"N","F"),Parámetros!$M$2:$N$17,2,0),"Completar hasta 3ra sem. para evaluar a Probacionista"))</f>
        <v/>
      </c>
      <c r="AQ826" s="39"/>
      <c r="AR826" s="39"/>
      <c r="AS826" s="39"/>
      <c r="AT826" s="28"/>
      <c r="AU826" s="55"/>
      <c r="AV826" s="55"/>
      <c r="AW826" s="55"/>
      <c r="AX826" s="238" t="str">
        <f>IF(V826="","",EOMONTH(EDATE(Tabla1[[#This Row],[Fecha Finalización]],2),0))</f>
        <v/>
      </c>
      <c r="AY826" s="39"/>
      <c r="AZ826" s="239" t="str">
        <f>IF(V826="","",EOMONTH(EDATE(Tabla1[[#This Row],[Fecha Finalización]],3),0))</f>
        <v/>
      </c>
      <c r="BA826" s="39"/>
      <c r="BB826" s="39"/>
      <c r="BC826" s="229"/>
      <c r="BD826" s="227" t="str">
        <f>IF(F826="","",Tabla1[[#This Row],[sem 01]]&amp;Tabla1[[#This Row],[sem 02]]&amp;Tabla1[[#This Row],[sem 03]])</f>
        <v/>
      </c>
      <c r="BE826" s="228" t="str">
        <f>IF(TRIM(F826)="","",$B$1&amp;"-"&amp;SUBSTITUTE(Tabla1[[#This Row],[Mes Inscrito]]," ","")&amp;"-"&amp;SUBSTITUTE(Tabla1[[#This Row],[Dia de clases Inscrito]]," ","")&amp;"-"&amp;SUBSTITUTE(Tabla1[[#This Row],[Horario Inscrito]]," ","")&amp;"-"&amp;Tabla1[[#This Row],[Fecha Inicio grupo]])</f>
        <v/>
      </c>
      <c r="BF826" s="241" t="str">
        <f>IF(F826="","",Tabla1[[#This Row],[Curso]])</f>
        <v/>
      </c>
      <c r="BG826" s="242" t="str">
        <f>+IF(TRIM(F826)="","",$B$1&amp;"-"&amp;TRIM(Tabla1[[#This Row],[Mes Inscrito]])&amp;"-"&amp;TRIM(Tabla1[[#This Row],[Dia de clases Inscrito]])&amp;"-"&amp;TRIM(Tabla1[[#This Row],[Horario Inscrito]])&amp;"-"&amp;TRIM(Tabla1[[#This Row],[Fecha Inicio grupo]])&amp;"-"&amp;TRIM(Tabla1[[#This Row],[Tipo Incrito]]))</f>
        <v/>
      </c>
      <c r="BH826" s="299" t="str">
        <f>IF(F826="","",OR(IFERROR(SEARCH("CG",Tabla1[[#This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6" s="300" t="str">
        <f>IF(F826&lt;&gt;"",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6" s="300" t="str">
        <f>IF(F826&lt;&gt;"",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6" s="300" t="str">
        <f>IF(Tabla1[[#This Row],[Fecha Inicio grupo]]="","",IFERROR(VLOOKUP(Tabla1[[#This Row],[Mes de Alta como miembro]],Parámetros!$AM$2:$AN$16,2,0),"01/01/1900"))</f>
        <v/>
      </c>
    </row>
    <row r="827" spans="1:63" ht="14.45">
      <c r="A827" s="68">
        <v>820</v>
      </c>
      <c r="B827" s="29"/>
      <c r="C827" s="34"/>
      <c r="D827" s="42"/>
      <c r="E827" s="64"/>
      <c r="F827" s="45"/>
      <c r="G827" s="45"/>
      <c r="H827" s="158"/>
      <c r="I827" s="42"/>
      <c r="J827" s="28"/>
      <c r="K827" s="69"/>
      <c r="L827" s="68"/>
      <c r="M827" s="46"/>
      <c r="N827" s="232" t="str">
        <f ca="1">IF(Tabla1[[#This Row],[Fecha de nac]]="","",IF(Tabla1[[#This Row],[Fecha Finalización]] &gt;=TODAY(), DATEDIF(Tabla1[[#This Row],[Fecha de nac]],TODAY(),"y"), ROUNDDOWN((Tabla1[[#This Row],[Fecha Finalización]] -Tabla1[[#This Row],[Fecha de nac]])/365,0)))</f>
        <v/>
      </c>
      <c r="O827" s="163"/>
      <c r="P827" s="34"/>
      <c r="Q827" s="67"/>
      <c r="R827" s="67"/>
      <c r="S827" s="67"/>
      <c r="T827" s="67"/>
      <c r="U827" s="234" t="str">
        <f>IF(F827="","",Tabla1[[#This Row],[Fecha Inicio grupo]]+3*7-7)</f>
        <v/>
      </c>
      <c r="V827" s="235" t="str">
        <f>IF(F827="","",EDATE(Tabla1[[#This Row],[Fecha Inicio grupo]],3))</f>
        <v/>
      </c>
      <c r="W827" s="29"/>
      <c r="X827" s="29"/>
      <c r="Y827" s="72"/>
      <c r="Z827" s="72"/>
      <c r="AA827" s="72"/>
      <c r="AB827" s="72"/>
      <c r="AC827" s="72"/>
      <c r="AD827" s="72"/>
      <c r="AE827" s="72"/>
      <c r="AF827" s="72"/>
      <c r="AG827" s="72"/>
      <c r="AH827" s="72"/>
      <c r="AI827" s="72"/>
      <c r="AJ827" s="72"/>
      <c r="AK827" s="72"/>
      <c r="AL827" s="72"/>
      <c r="AM827" s="72"/>
      <c r="AN827" s="72"/>
      <c r="AO827" s="139"/>
      <c r="AP827" s="236" t="str">
        <f>IF(F827="","",IFERROR(VLOOKUP(SUBSTITUTE(SUBSTITUTE(Tabla1[[#This Row],[Uso Sistemas]],"T","P"),"N","F"),Parámetros!$M$2:$N$17,2,0),"Completar hasta 3ra sem. para evaluar a Probacionista"))</f>
        <v/>
      </c>
      <c r="AQ827" s="39"/>
      <c r="AR827" s="39"/>
      <c r="AS827" s="39"/>
      <c r="AT827" s="28"/>
      <c r="AU827" s="55"/>
      <c r="AV827" s="55"/>
      <c r="AW827" s="55"/>
      <c r="AX827" s="238" t="str">
        <f>IF(V827="","",EOMONTH(EDATE(Tabla1[[#This Row],[Fecha Finalización]],2),0))</f>
        <v/>
      </c>
      <c r="AY827" s="39"/>
      <c r="AZ827" s="239" t="str">
        <f>IF(V827="","",EOMONTH(EDATE(Tabla1[[#This Row],[Fecha Finalización]],3),0))</f>
        <v/>
      </c>
      <c r="BA827" s="39"/>
      <c r="BB827" s="39"/>
      <c r="BC827" s="229"/>
      <c r="BD827" s="227" t="str">
        <f>IF(F827="","",Tabla1[[#This Row],[sem 01]]&amp;Tabla1[[#This Row],[sem 02]]&amp;Tabla1[[#This Row],[sem 03]])</f>
        <v/>
      </c>
      <c r="BE827" s="228" t="str">
        <f>IF(TRIM(F827)="","",$B$1&amp;"-"&amp;SUBSTITUTE(Tabla1[[#This Row],[Mes Inscrito]]," ","")&amp;"-"&amp;SUBSTITUTE(Tabla1[[#This Row],[Dia de clases Inscrito]]," ","")&amp;"-"&amp;SUBSTITUTE(Tabla1[[#This Row],[Horario Inscrito]]," ","")&amp;"-"&amp;Tabla1[[#This Row],[Fecha Inicio grupo]])</f>
        <v/>
      </c>
      <c r="BF827" s="241" t="str">
        <f>IF(F827="","",Tabla1[[#This Row],[Curso]])</f>
        <v/>
      </c>
      <c r="BG827" s="242" t="str">
        <f>+IF(TRIM(F827)="","",$B$1&amp;"-"&amp;TRIM(Tabla1[[#This Row],[Mes Inscrito]])&amp;"-"&amp;TRIM(Tabla1[[#This Row],[Dia de clases Inscrito]])&amp;"-"&amp;TRIM(Tabla1[[#This Row],[Horario Inscrito]])&amp;"-"&amp;TRIM(Tabla1[[#This Row],[Fecha Inicio grupo]])&amp;"-"&amp;TRIM(Tabla1[[#This Row],[Tipo Incrito]]))</f>
        <v/>
      </c>
      <c r="BH827" s="299" t="str">
        <f>IF(F827="","",OR(IFERROR(SEARCH("CG",Tabla1[[#This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7" s="300" t="str">
        <f>IF(F827&lt;&gt;"",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7" s="300" t="str">
        <f>IF(F827&lt;&gt;"",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7" s="300" t="str">
        <f>IF(Tabla1[[#This Row],[Fecha Inicio grupo]]="","",IFERROR(VLOOKUP(Tabla1[[#This Row],[Mes de Alta como miembro]],Parámetros!$AM$2:$AN$16,2,0),"01/01/1900"))</f>
        <v/>
      </c>
    </row>
    <row r="828" spans="1:63" ht="14.45">
      <c r="A828" s="68">
        <v>821</v>
      </c>
      <c r="B828" s="29"/>
      <c r="C828" s="34"/>
      <c r="D828" s="42"/>
      <c r="E828" s="64"/>
      <c r="F828" s="45"/>
      <c r="G828" s="45"/>
      <c r="H828" s="158"/>
      <c r="I828" s="42"/>
      <c r="J828" s="28"/>
      <c r="K828" s="69"/>
      <c r="L828" s="68"/>
      <c r="M828" s="46"/>
      <c r="N828" s="232" t="str">
        <f ca="1">IF(Tabla1[[#This Row],[Fecha de nac]]="","",IF(Tabla1[[#This Row],[Fecha Finalización]] &gt;=TODAY(), DATEDIF(Tabla1[[#This Row],[Fecha de nac]],TODAY(),"y"), ROUNDDOWN((Tabla1[[#This Row],[Fecha Finalización]] -Tabla1[[#This Row],[Fecha de nac]])/365,0)))</f>
        <v/>
      </c>
      <c r="O828" s="163"/>
      <c r="P828" s="34"/>
      <c r="Q828" s="67"/>
      <c r="R828" s="67"/>
      <c r="S828" s="67"/>
      <c r="T828" s="67"/>
      <c r="U828" s="234" t="str">
        <f>IF(F828="","",Tabla1[[#This Row],[Fecha Inicio grupo]]+3*7-7)</f>
        <v/>
      </c>
      <c r="V828" s="235" t="str">
        <f>IF(F828="","",EDATE(Tabla1[[#This Row],[Fecha Inicio grupo]],3))</f>
        <v/>
      </c>
      <c r="W828" s="29"/>
      <c r="X828" s="29"/>
      <c r="Y828" s="72"/>
      <c r="Z828" s="72"/>
      <c r="AA828" s="72"/>
      <c r="AB828" s="72"/>
      <c r="AC828" s="72"/>
      <c r="AD828" s="72"/>
      <c r="AE828" s="72"/>
      <c r="AF828" s="72"/>
      <c r="AG828" s="72"/>
      <c r="AH828" s="72"/>
      <c r="AI828" s="72"/>
      <c r="AJ828" s="72"/>
      <c r="AK828" s="72"/>
      <c r="AL828" s="72"/>
      <c r="AM828" s="72"/>
      <c r="AN828" s="72"/>
      <c r="AO828" s="139"/>
      <c r="AP828" s="236" t="str">
        <f>IF(F828="","",IFERROR(VLOOKUP(SUBSTITUTE(SUBSTITUTE(Tabla1[[#This Row],[Uso Sistemas]],"T","P"),"N","F"),Parámetros!$M$2:$N$17,2,0),"Completar hasta 3ra sem. para evaluar a Probacionista"))</f>
        <v/>
      </c>
      <c r="AQ828" s="39"/>
      <c r="AR828" s="39"/>
      <c r="AS828" s="39"/>
      <c r="AT828" s="28"/>
      <c r="AU828" s="55"/>
      <c r="AV828" s="55"/>
      <c r="AW828" s="55"/>
      <c r="AX828" s="238" t="str">
        <f>IF(V828="","",EOMONTH(EDATE(Tabla1[[#This Row],[Fecha Finalización]],2),0))</f>
        <v/>
      </c>
      <c r="AY828" s="39"/>
      <c r="AZ828" s="239" t="str">
        <f>IF(V828="","",EOMONTH(EDATE(Tabla1[[#This Row],[Fecha Finalización]],3),0))</f>
        <v/>
      </c>
      <c r="BA828" s="39"/>
      <c r="BB828" s="39"/>
      <c r="BC828" s="229"/>
      <c r="BD828" s="227" t="str">
        <f>IF(F828="","",Tabla1[[#This Row],[sem 01]]&amp;Tabla1[[#This Row],[sem 02]]&amp;Tabla1[[#This Row],[sem 03]])</f>
        <v/>
      </c>
      <c r="BE828" s="228" t="str">
        <f>IF(TRIM(F828)="","",$B$1&amp;"-"&amp;SUBSTITUTE(Tabla1[[#This Row],[Mes Inscrito]]," ","")&amp;"-"&amp;SUBSTITUTE(Tabla1[[#This Row],[Dia de clases Inscrito]]," ","")&amp;"-"&amp;SUBSTITUTE(Tabla1[[#This Row],[Horario Inscrito]]," ","")&amp;"-"&amp;Tabla1[[#This Row],[Fecha Inicio grupo]])</f>
        <v/>
      </c>
      <c r="BF828" s="241" t="str">
        <f>IF(F828="","",Tabla1[[#This Row],[Curso]])</f>
        <v/>
      </c>
      <c r="BG828" s="242" t="str">
        <f>+IF(TRIM(F828)="","",$B$1&amp;"-"&amp;TRIM(Tabla1[[#This Row],[Mes Inscrito]])&amp;"-"&amp;TRIM(Tabla1[[#This Row],[Dia de clases Inscrito]])&amp;"-"&amp;TRIM(Tabla1[[#This Row],[Horario Inscrito]])&amp;"-"&amp;TRIM(Tabla1[[#This Row],[Fecha Inicio grupo]])&amp;"-"&amp;TRIM(Tabla1[[#This Row],[Tipo Incrito]]))</f>
        <v/>
      </c>
      <c r="BH828" s="299" t="str">
        <f>IF(F828="","",OR(IFERROR(SEARCH("CG",Tabla1[[#This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8" s="300" t="str">
        <f>IF(F828&lt;&gt;"",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8" s="300" t="str">
        <f>IF(F828&lt;&gt;"",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8" s="300" t="str">
        <f>IF(Tabla1[[#This Row],[Fecha Inicio grupo]]="","",IFERROR(VLOOKUP(Tabla1[[#This Row],[Mes de Alta como miembro]],Parámetros!$AM$2:$AN$16,2,0),"01/01/1900"))</f>
        <v/>
      </c>
    </row>
    <row r="829" spans="1:63" ht="14.45">
      <c r="A829" s="68">
        <v>822</v>
      </c>
      <c r="B829" s="29"/>
      <c r="C829" s="34"/>
      <c r="D829" s="42"/>
      <c r="E829" s="64"/>
      <c r="F829" s="45"/>
      <c r="G829" s="45"/>
      <c r="H829" s="158"/>
      <c r="I829" s="42"/>
      <c r="J829" s="28"/>
      <c r="K829" s="69"/>
      <c r="L829" s="68"/>
      <c r="M829" s="46"/>
      <c r="N829" s="232" t="str">
        <f ca="1">IF(Tabla1[[#This Row],[Fecha de nac]]="","",IF(Tabla1[[#This Row],[Fecha Finalización]] &gt;=TODAY(), DATEDIF(Tabla1[[#This Row],[Fecha de nac]],TODAY(),"y"), ROUNDDOWN((Tabla1[[#This Row],[Fecha Finalización]] -Tabla1[[#This Row],[Fecha de nac]])/365,0)))</f>
        <v/>
      </c>
      <c r="O829" s="163"/>
      <c r="P829" s="34"/>
      <c r="Q829" s="67"/>
      <c r="R829" s="67"/>
      <c r="S829" s="67"/>
      <c r="T829" s="67"/>
      <c r="U829" s="234" t="str">
        <f>IF(F829="","",Tabla1[[#This Row],[Fecha Inicio grupo]]+3*7-7)</f>
        <v/>
      </c>
      <c r="V829" s="235" t="str">
        <f>IF(F829="","",EDATE(Tabla1[[#This Row],[Fecha Inicio grupo]],3))</f>
        <v/>
      </c>
      <c r="W829" s="29"/>
      <c r="X829" s="29"/>
      <c r="Y829" s="72"/>
      <c r="Z829" s="72"/>
      <c r="AA829" s="72"/>
      <c r="AB829" s="72"/>
      <c r="AC829" s="72"/>
      <c r="AD829" s="72"/>
      <c r="AE829" s="72"/>
      <c r="AF829" s="72"/>
      <c r="AG829" s="72"/>
      <c r="AH829" s="72"/>
      <c r="AI829" s="72"/>
      <c r="AJ829" s="72"/>
      <c r="AK829" s="72"/>
      <c r="AL829" s="72"/>
      <c r="AM829" s="72"/>
      <c r="AN829" s="72"/>
      <c r="AO829" s="139"/>
      <c r="AP829" s="236" t="str">
        <f>IF(F829="","",IFERROR(VLOOKUP(SUBSTITUTE(SUBSTITUTE(Tabla1[[#This Row],[Uso Sistemas]],"T","P"),"N","F"),Parámetros!$M$2:$N$17,2,0),"Completar hasta 3ra sem. para evaluar a Probacionista"))</f>
        <v/>
      </c>
      <c r="AQ829" s="39"/>
      <c r="AR829" s="39"/>
      <c r="AS829" s="39"/>
      <c r="AT829" s="28"/>
      <c r="AU829" s="55"/>
      <c r="AV829" s="55"/>
      <c r="AW829" s="55"/>
      <c r="AX829" s="238" t="str">
        <f>IF(V829="","",EOMONTH(EDATE(Tabla1[[#This Row],[Fecha Finalización]],2),0))</f>
        <v/>
      </c>
      <c r="AY829" s="39"/>
      <c r="AZ829" s="239" t="str">
        <f>IF(V829="","",EOMONTH(EDATE(Tabla1[[#This Row],[Fecha Finalización]],3),0))</f>
        <v/>
      </c>
      <c r="BA829" s="39"/>
      <c r="BB829" s="39"/>
      <c r="BC829" s="229"/>
      <c r="BD829" s="227" t="str">
        <f>IF(F829="","",Tabla1[[#This Row],[sem 01]]&amp;Tabla1[[#This Row],[sem 02]]&amp;Tabla1[[#This Row],[sem 03]])</f>
        <v/>
      </c>
      <c r="BE829" s="228" t="str">
        <f>IF(TRIM(F829)="","",$B$1&amp;"-"&amp;SUBSTITUTE(Tabla1[[#This Row],[Mes Inscrito]]," ","")&amp;"-"&amp;SUBSTITUTE(Tabla1[[#This Row],[Dia de clases Inscrito]]," ","")&amp;"-"&amp;SUBSTITUTE(Tabla1[[#This Row],[Horario Inscrito]]," ","")&amp;"-"&amp;Tabla1[[#This Row],[Fecha Inicio grupo]])</f>
        <v/>
      </c>
      <c r="BF829" s="241" t="str">
        <f>IF(F829="","",Tabla1[[#This Row],[Curso]])</f>
        <v/>
      </c>
      <c r="BG829" s="242" t="str">
        <f>+IF(TRIM(F829)="","",$B$1&amp;"-"&amp;TRIM(Tabla1[[#This Row],[Mes Inscrito]])&amp;"-"&amp;TRIM(Tabla1[[#This Row],[Dia de clases Inscrito]])&amp;"-"&amp;TRIM(Tabla1[[#This Row],[Horario Inscrito]])&amp;"-"&amp;TRIM(Tabla1[[#This Row],[Fecha Inicio grupo]])&amp;"-"&amp;TRIM(Tabla1[[#This Row],[Tipo Incrito]]))</f>
        <v/>
      </c>
      <c r="BH829" s="299" t="str">
        <f>IF(F829="","",OR(IFERROR(SEARCH("CG",Tabla1[[#This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9" s="300" t="str">
        <f>IF(F829&lt;&gt;"",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9" s="300" t="str">
        <f>IF(F829&lt;&gt;"",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9" s="300" t="str">
        <f>IF(Tabla1[[#This Row],[Fecha Inicio grupo]]="","",IFERROR(VLOOKUP(Tabla1[[#This Row],[Mes de Alta como miembro]],Parámetros!$AM$2:$AN$16,2,0),"01/01/1900"))</f>
        <v/>
      </c>
    </row>
    <row r="830" spans="1:63" ht="14.45">
      <c r="A830" s="68">
        <v>823</v>
      </c>
      <c r="B830" s="29"/>
      <c r="C830" s="34"/>
      <c r="D830" s="42"/>
      <c r="E830" s="64"/>
      <c r="F830" s="45"/>
      <c r="G830" s="45"/>
      <c r="H830" s="158"/>
      <c r="I830" s="42"/>
      <c r="J830" s="28"/>
      <c r="K830" s="69"/>
      <c r="L830" s="68"/>
      <c r="M830" s="46"/>
      <c r="N830" s="232" t="str">
        <f ca="1">IF(Tabla1[[#This Row],[Fecha de nac]]="","",IF(Tabla1[[#This Row],[Fecha Finalización]] &gt;=TODAY(), DATEDIF(Tabla1[[#This Row],[Fecha de nac]],TODAY(),"y"), ROUNDDOWN((Tabla1[[#This Row],[Fecha Finalización]] -Tabla1[[#This Row],[Fecha de nac]])/365,0)))</f>
        <v/>
      </c>
      <c r="O830" s="163"/>
      <c r="P830" s="34"/>
      <c r="Q830" s="67"/>
      <c r="R830" s="67"/>
      <c r="S830" s="67"/>
      <c r="T830" s="67"/>
      <c r="U830" s="234" t="str">
        <f>IF(F830="","",Tabla1[[#This Row],[Fecha Inicio grupo]]+3*7-7)</f>
        <v/>
      </c>
      <c r="V830" s="235" t="str">
        <f>IF(F830="","",EDATE(Tabla1[[#This Row],[Fecha Inicio grupo]],3))</f>
        <v/>
      </c>
      <c r="W830" s="29"/>
      <c r="X830" s="29"/>
      <c r="Y830" s="72"/>
      <c r="Z830" s="72"/>
      <c r="AA830" s="72"/>
      <c r="AB830" s="72"/>
      <c r="AC830" s="72"/>
      <c r="AD830" s="72"/>
      <c r="AE830" s="72"/>
      <c r="AF830" s="72"/>
      <c r="AG830" s="72"/>
      <c r="AH830" s="72"/>
      <c r="AI830" s="72"/>
      <c r="AJ830" s="72"/>
      <c r="AK830" s="72"/>
      <c r="AL830" s="72"/>
      <c r="AM830" s="72"/>
      <c r="AN830" s="72"/>
      <c r="AO830" s="139"/>
      <c r="AP830" s="236" t="str">
        <f>IF(F830="","",IFERROR(VLOOKUP(SUBSTITUTE(SUBSTITUTE(Tabla1[[#This Row],[Uso Sistemas]],"T","P"),"N","F"),Parámetros!$M$2:$N$17,2,0),"Completar hasta 3ra sem. para evaluar a Probacionista"))</f>
        <v/>
      </c>
      <c r="AQ830" s="39"/>
      <c r="AR830" s="39"/>
      <c r="AS830" s="39"/>
      <c r="AT830" s="28"/>
      <c r="AU830" s="55"/>
      <c r="AV830" s="55"/>
      <c r="AW830" s="55"/>
      <c r="AX830" s="238" t="str">
        <f>IF(V830="","",EOMONTH(EDATE(Tabla1[[#This Row],[Fecha Finalización]],2),0))</f>
        <v/>
      </c>
      <c r="AY830" s="39"/>
      <c r="AZ830" s="239" t="str">
        <f>IF(V830="","",EOMONTH(EDATE(Tabla1[[#This Row],[Fecha Finalización]],3),0))</f>
        <v/>
      </c>
      <c r="BA830" s="39"/>
      <c r="BB830" s="39"/>
      <c r="BC830" s="229"/>
      <c r="BD830" s="227" t="str">
        <f>IF(F830="","",Tabla1[[#This Row],[sem 01]]&amp;Tabla1[[#This Row],[sem 02]]&amp;Tabla1[[#This Row],[sem 03]])</f>
        <v/>
      </c>
      <c r="BE830" s="228" t="str">
        <f>IF(TRIM(F830)="","",$B$1&amp;"-"&amp;SUBSTITUTE(Tabla1[[#This Row],[Mes Inscrito]]," ","")&amp;"-"&amp;SUBSTITUTE(Tabla1[[#This Row],[Dia de clases Inscrito]]," ","")&amp;"-"&amp;SUBSTITUTE(Tabla1[[#This Row],[Horario Inscrito]]," ","")&amp;"-"&amp;Tabla1[[#This Row],[Fecha Inicio grupo]])</f>
        <v/>
      </c>
      <c r="BF830" s="241" t="str">
        <f>IF(F830="","",Tabla1[[#This Row],[Curso]])</f>
        <v/>
      </c>
      <c r="BG830" s="242" t="str">
        <f>+IF(TRIM(F830)="","",$B$1&amp;"-"&amp;TRIM(Tabla1[[#This Row],[Mes Inscrito]])&amp;"-"&amp;TRIM(Tabla1[[#This Row],[Dia de clases Inscrito]])&amp;"-"&amp;TRIM(Tabla1[[#This Row],[Horario Inscrito]])&amp;"-"&amp;TRIM(Tabla1[[#This Row],[Fecha Inicio grupo]])&amp;"-"&amp;TRIM(Tabla1[[#This Row],[Tipo Incrito]]))</f>
        <v/>
      </c>
      <c r="BH830" s="299" t="str">
        <f>IF(F830="","",OR(IFERROR(SEARCH("CG",Tabla1[[#This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0" s="300" t="str">
        <f>IF(F830&lt;&gt;"",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0" s="300" t="str">
        <f>IF(F830&lt;&gt;"",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0" s="300" t="str">
        <f>IF(Tabla1[[#This Row],[Fecha Inicio grupo]]="","",IFERROR(VLOOKUP(Tabla1[[#This Row],[Mes de Alta como miembro]],Parámetros!$AM$2:$AN$16,2,0),"01/01/1900"))</f>
        <v/>
      </c>
    </row>
    <row r="831" spans="1:63" ht="14.45">
      <c r="A831" s="68">
        <v>824</v>
      </c>
      <c r="B831" s="29"/>
      <c r="C831" s="34"/>
      <c r="D831" s="42"/>
      <c r="E831" s="64"/>
      <c r="F831" s="45"/>
      <c r="G831" s="45"/>
      <c r="H831" s="158"/>
      <c r="I831" s="42"/>
      <c r="J831" s="28"/>
      <c r="K831" s="69"/>
      <c r="L831" s="68"/>
      <c r="M831" s="46"/>
      <c r="N831" s="232" t="str">
        <f ca="1">IF(Tabla1[[#This Row],[Fecha de nac]]="","",IF(Tabla1[[#This Row],[Fecha Finalización]] &gt;=TODAY(), DATEDIF(Tabla1[[#This Row],[Fecha de nac]],TODAY(),"y"), ROUNDDOWN((Tabla1[[#This Row],[Fecha Finalización]] -Tabla1[[#This Row],[Fecha de nac]])/365,0)))</f>
        <v/>
      </c>
      <c r="O831" s="163"/>
      <c r="P831" s="34"/>
      <c r="Q831" s="67"/>
      <c r="R831" s="67"/>
      <c r="S831" s="67"/>
      <c r="T831" s="67"/>
      <c r="U831" s="234" t="str">
        <f>IF(F831="","",Tabla1[[#This Row],[Fecha Inicio grupo]]+3*7-7)</f>
        <v/>
      </c>
      <c r="V831" s="235" t="str">
        <f>IF(F831="","",EDATE(Tabla1[[#This Row],[Fecha Inicio grupo]],3))</f>
        <v/>
      </c>
      <c r="W831" s="29"/>
      <c r="X831" s="29"/>
      <c r="Y831" s="72"/>
      <c r="Z831" s="72"/>
      <c r="AA831" s="72"/>
      <c r="AB831" s="72"/>
      <c r="AC831" s="72"/>
      <c r="AD831" s="72"/>
      <c r="AE831" s="72"/>
      <c r="AF831" s="72"/>
      <c r="AG831" s="72"/>
      <c r="AH831" s="72"/>
      <c r="AI831" s="72"/>
      <c r="AJ831" s="72"/>
      <c r="AK831" s="72"/>
      <c r="AL831" s="72"/>
      <c r="AM831" s="72"/>
      <c r="AN831" s="72"/>
      <c r="AO831" s="139"/>
      <c r="AP831" s="236" t="str">
        <f>IF(F831="","",IFERROR(VLOOKUP(SUBSTITUTE(SUBSTITUTE(Tabla1[[#This Row],[Uso Sistemas]],"T","P"),"N","F"),Parámetros!$M$2:$N$17,2,0),"Completar hasta 3ra sem. para evaluar a Probacionista"))</f>
        <v/>
      </c>
      <c r="AQ831" s="39"/>
      <c r="AR831" s="39"/>
      <c r="AS831" s="39"/>
      <c r="AT831" s="28"/>
      <c r="AU831" s="55"/>
      <c r="AV831" s="55"/>
      <c r="AW831" s="55"/>
      <c r="AX831" s="238" t="str">
        <f>IF(V831="","",EOMONTH(EDATE(Tabla1[[#This Row],[Fecha Finalización]],2),0))</f>
        <v/>
      </c>
      <c r="AY831" s="39"/>
      <c r="AZ831" s="239" t="str">
        <f>IF(V831="","",EOMONTH(EDATE(Tabla1[[#This Row],[Fecha Finalización]],3),0))</f>
        <v/>
      </c>
      <c r="BA831" s="39"/>
      <c r="BB831" s="39"/>
      <c r="BC831" s="229"/>
      <c r="BD831" s="227" t="str">
        <f>IF(F831="","",Tabla1[[#This Row],[sem 01]]&amp;Tabla1[[#This Row],[sem 02]]&amp;Tabla1[[#This Row],[sem 03]])</f>
        <v/>
      </c>
      <c r="BE831" s="228" t="str">
        <f>IF(TRIM(F831)="","",$B$1&amp;"-"&amp;SUBSTITUTE(Tabla1[[#This Row],[Mes Inscrito]]," ","")&amp;"-"&amp;SUBSTITUTE(Tabla1[[#This Row],[Dia de clases Inscrito]]," ","")&amp;"-"&amp;SUBSTITUTE(Tabla1[[#This Row],[Horario Inscrito]]," ","")&amp;"-"&amp;Tabla1[[#This Row],[Fecha Inicio grupo]])</f>
        <v/>
      </c>
      <c r="BF831" s="241" t="str">
        <f>IF(F831="","",Tabla1[[#This Row],[Curso]])</f>
        <v/>
      </c>
      <c r="BG831" s="242" t="str">
        <f>+IF(TRIM(F831)="","",$B$1&amp;"-"&amp;TRIM(Tabla1[[#This Row],[Mes Inscrito]])&amp;"-"&amp;TRIM(Tabla1[[#This Row],[Dia de clases Inscrito]])&amp;"-"&amp;TRIM(Tabla1[[#This Row],[Horario Inscrito]])&amp;"-"&amp;TRIM(Tabla1[[#This Row],[Fecha Inicio grupo]])&amp;"-"&amp;TRIM(Tabla1[[#This Row],[Tipo Incrito]]))</f>
        <v/>
      </c>
      <c r="BH831" s="299" t="str">
        <f>IF(F831="","",OR(IFERROR(SEARCH("CG",Tabla1[[#This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1" s="300" t="str">
        <f>IF(F831&lt;&gt;"",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1" s="300" t="str">
        <f>IF(F831&lt;&gt;"",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1" s="300" t="str">
        <f>IF(Tabla1[[#This Row],[Fecha Inicio grupo]]="","",IFERROR(VLOOKUP(Tabla1[[#This Row],[Mes de Alta como miembro]],Parámetros!$AM$2:$AN$16,2,0),"01/01/1900"))</f>
        <v/>
      </c>
    </row>
    <row r="832" spans="1:63" ht="14.45">
      <c r="A832" s="68">
        <v>825</v>
      </c>
      <c r="B832" s="29"/>
      <c r="C832" s="34"/>
      <c r="D832" s="42"/>
      <c r="E832" s="64"/>
      <c r="F832" s="45"/>
      <c r="G832" s="45"/>
      <c r="H832" s="158"/>
      <c r="I832" s="42"/>
      <c r="J832" s="28"/>
      <c r="K832" s="69"/>
      <c r="L832" s="68"/>
      <c r="M832" s="46"/>
      <c r="N832" s="232" t="str">
        <f ca="1">IF(Tabla1[[#This Row],[Fecha de nac]]="","",IF(Tabla1[[#This Row],[Fecha Finalización]] &gt;=TODAY(), DATEDIF(Tabla1[[#This Row],[Fecha de nac]],TODAY(),"y"), ROUNDDOWN((Tabla1[[#This Row],[Fecha Finalización]] -Tabla1[[#This Row],[Fecha de nac]])/365,0)))</f>
        <v/>
      </c>
      <c r="O832" s="163"/>
      <c r="P832" s="34"/>
      <c r="Q832" s="67"/>
      <c r="R832" s="67"/>
      <c r="S832" s="67"/>
      <c r="T832" s="67"/>
      <c r="U832" s="234" t="str">
        <f>IF(F832="","",Tabla1[[#This Row],[Fecha Inicio grupo]]+3*7-7)</f>
        <v/>
      </c>
      <c r="V832" s="235" t="str">
        <f>IF(F832="","",EDATE(Tabla1[[#This Row],[Fecha Inicio grupo]],3))</f>
        <v/>
      </c>
      <c r="W832" s="29"/>
      <c r="X832" s="29"/>
      <c r="Y832" s="72"/>
      <c r="Z832" s="72"/>
      <c r="AA832" s="72"/>
      <c r="AB832" s="72"/>
      <c r="AC832" s="72"/>
      <c r="AD832" s="72"/>
      <c r="AE832" s="72"/>
      <c r="AF832" s="72"/>
      <c r="AG832" s="72"/>
      <c r="AH832" s="72"/>
      <c r="AI832" s="72"/>
      <c r="AJ832" s="72"/>
      <c r="AK832" s="72"/>
      <c r="AL832" s="72"/>
      <c r="AM832" s="72"/>
      <c r="AN832" s="72"/>
      <c r="AO832" s="139"/>
      <c r="AP832" s="236" t="str">
        <f>IF(F832="","",IFERROR(VLOOKUP(SUBSTITUTE(SUBSTITUTE(Tabla1[[#This Row],[Uso Sistemas]],"T","P"),"N","F"),Parámetros!$M$2:$N$17,2,0),"Completar hasta 3ra sem. para evaluar a Probacionista"))</f>
        <v/>
      </c>
      <c r="AQ832" s="39"/>
      <c r="AR832" s="39"/>
      <c r="AS832" s="39"/>
      <c r="AT832" s="28"/>
      <c r="AU832" s="55"/>
      <c r="AV832" s="55"/>
      <c r="AW832" s="55"/>
      <c r="AX832" s="238" t="str">
        <f>IF(V832="","",EOMONTH(EDATE(Tabla1[[#This Row],[Fecha Finalización]],2),0))</f>
        <v/>
      </c>
      <c r="AY832" s="39"/>
      <c r="AZ832" s="239" t="str">
        <f>IF(V832="","",EOMONTH(EDATE(Tabla1[[#This Row],[Fecha Finalización]],3),0))</f>
        <v/>
      </c>
      <c r="BA832" s="39"/>
      <c r="BB832" s="39"/>
      <c r="BC832" s="229"/>
      <c r="BD832" s="227" t="str">
        <f>IF(F832="","",Tabla1[[#This Row],[sem 01]]&amp;Tabla1[[#This Row],[sem 02]]&amp;Tabla1[[#This Row],[sem 03]])</f>
        <v/>
      </c>
      <c r="BE832" s="228" t="str">
        <f>IF(TRIM(F832)="","",$B$1&amp;"-"&amp;SUBSTITUTE(Tabla1[[#This Row],[Mes Inscrito]]," ","")&amp;"-"&amp;SUBSTITUTE(Tabla1[[#This Row],[Dia de clases Inscrito]]," ","")&amp;"-"&amp;SUBSTITUTE(Tabla1[[#This Row],[Horario Inscrito]]," ","")&amp;"-"&amp;Tabla1[[#This Row],[Fecha Inicio grupo]])</f>
        <v/>
      </c>
      <c r="BF832" s="241" t="str">
        <f>IF(F832="","",Tabla1[[#This Row],[Curso]])</f>
        <v/>
      </c>
      <c r="BG832" s="242" t="str">
        <f>+IF(TRIM(F832)="","",$B$1&amp;"-"&amp;TRIM(Tabla1[[#This Row],[Mes Inscrito]])&amp;"-"&amp;TRIM(Tabla1[[#This Row],[Dia de clases Inscrito]])&amp;"-"&amp;TRIM(Tabla1[[#This Row],[Horario Inscrito]])&amp;"-"&amp;TRIM(Tabla1[[#This Row],[Fecha Inicio grupo]])&amp;"-"&amp;TRIM(Tabla1[[#This Row],[Tipo Incrito]]))</f>
        <v/>
      </c>
      <c r="BH832" s="299" t="str">
        <f>IF(F832="","",OR(IFERROR(SEARCH("CG",Tabla1[[#This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2" s="300" t="str">
        <f>IF(F832&lt;&gt;"",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2" s="300" t="str">
        <f>IF(F832&lt;&gt;"",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2" s="300" t="str">
        <f>IF(Tabla1[[#This Row],[Fecha Inicio grupo]]="","",IFERROR(VLOOKUP(Tabla1[[#This Row],[Mes de Alta como miembro]],Parámetros!$AM$2:$AN$16,2,0),"01/01/1900"))</f>
        <v/>
      </c>
    </row>
    <row r="833" spans="1:63" ht="14.45">
      <c r="A833" s="68">
        <v>826</v>
      </c>
      <c r="B833" s="29"/>
      <c r="C833" s="34"/>
      <c r="D833" s="42"/>
      <c r="E833" s="64"/>
      <c r="F833" s="45"/>
      <c r="G833" s="45"/>
      <c r="H833" s="158"/>
      <c r="I833" s="42"/>
      <c r="J833" s="28"/>
      <c r="K833" s="69"/>
      <c r="L833" s="68"/>
      <c r="M833" s="46"/>
      <c r="N833" s="232" t="str">
        <f ca="1">IF(Tabla1[[#This Row],[Fecha de nac]]="","",IF(Tabla1[[#This Row],[Fecha Finalización]] &gt;=TODAY(), DATEDIF(Tabla1[[#This Row],[Fecha de nac]],TODAY(),"y"), ROUNDDOWN((Tabla1[[#This Row],[Fecha Finalización]] -Tabla1[[#This Row],[Fecha de nac]])/365,0)))</f>
        <v/>
      </c>
      <c r="O833" s="163"/>
      <c r="P833" s="34"/>
      <c r="Q833" s="67"/>
      <c r="R833" s="67"/>
      <c r="S833" s="67"/>
      <c r="T833" s="67"/>
      <c r="U833" s="234" t="str">
        <f>IF(F833="","",Tabla1[[#This Row],[Fecha Inicio grupo]]+3*7-7)</f>
        <v/>
      </c>
      <c r="V833" s="235" t="str">
        <f>IF(F833="","",EDATE(Tabla1[[#This Row],[Fecha Inicio grupo]],3))</f>
        <v/>
      </c>
      <c r="W833" s="29"/>
      <c r="X833" s="29"/>
      <c r="Y833" s="72"/>
      <c r="Z833" s="72"/>
      <c r="AA833" s="72"/>
      <c r="AB833" s="72"/>
      <c r="AC833" s="72"/>
      <c r="AD833" s="72"/>
      <c r="AE833" s="72"/>
      <c r="AF833" s="72"/>
      <c r="AG833" s="72"/>
      <c r="AH833" s="72"/>
      <c r="AI833" s="72"/>
      <c r="AJ833" s="72"/>
      <c r="AK833" s="72"/>
      <c r="AL833" s="72"/>
      <c r="AM833" s="72"/>
      <c r="AN833" s="72"/>
      <c r="AO833" s="139"/>
      <c r="AP833" s="236" t="str">
        <f>IF(F833="","",IFERROR(VLOOKUP(SUBSTITUTE(SUBSTITUTE(Tabla1[[#This Row],[Uso Sistemas]],"T","P"),"N","F"),Parámetros!$M$2:$N$17,2,0),"Completar hasta 3ra sem. para evaluar a Probacionista"))</f>
        <v/>
      </c>
      <c r="AQ833" s="39"/>
      <c r="AR833" s="39"/>
      <c r="AS833" s="39"/>
      <c r="AT833" s="28"/>
      <c r="AU833" s="55"/>
      <c r="AV833" s="55"/>
      <c r="AW833" s="55"/>
      <c r="AX833" s="238" t="str">
        <f>IF(V833="","",EOMONTH(EDATE(Tabla1[[#This Row],[Fecha Finalización]],2),0))</f>
        <v/>
      </c>
      <c r="AY833" s="39"/>
      <c r="AZ833" s="239" t="str">
        <f>IF(V833="","",EOMONTH(EDATE(Tabla1[[#This Row],[Fecha Finalización]],3),0))</f>
        <v/>
      </c>
      <c r="BA833" s="39"/>
      <c r="BB833" s="39"/>
      <c r="BC833" s="229"/>
      <c r="BD833" s="227" t="str">
        <f>IF(F833="","",Tabla1[[#This Row],[sem 01]]&amp;Tabla1[[#This Row],[sem 02]]&amp;Tabla1[[#This Row],[sem 03]])</f>
        <v/>
      </c>
      <c r="BE833" s="228" t="str">
        <f>IF(TRIM(F833)="","",$B$1&amp;"-"&amp;SUBSTITUTE(Tabla1[[#This Row],[Mes Inscrito]]," ","")&amp;"-"&amp;SUBSTITUTE(Tabla1[[#This Row],[Dia de clases Inscrito]]," ","")&amp;"-"&amp;SUBSTITUTE(Tabla1[[#This Row],[Horario Inscrito]]," ","")&amp;"-"&amp;Tabla1[[#This Row],[Fecha Inicio grupo]])</f>
        <v/>
      </c>
      <c r="BF833" s="241" t="str">
        <f>IF(F833="","",Tabla1[[#This Row],[Curso]])</f>
        <v/>
      </c>
      <c r="BG833" s="242" t="str">
        <f>+IF(TRIM(F833)="","",$B$1&amp;"-"&amp;TRIM(Tabla1[[#This Row],[Mes Inscrito]])&amp;"-"&amp;TRIM(Tabla1[[#This Row],[Dia de clases Inscrito]])&amp;"-"&amp;TRIM(Tabla1[[#This Row],[Horario Inscrito]])&amp;"-"&amp;TRIM(Tabla1[[#This Row],[Fecha Inicio grupo]])&amp;"-"&amp;TRIM(Tabla1[[#This Row],[Tipo Incrito]]))</f>
        <v/>
      </c>
      <c r="BH833" s="299" t="str">
        <f>IF(F833="","",OR(IFERROR(SEARCH("CG",Tabla1[[#This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3" s="300" t="str">
        <f>IF(F833&lt;&gt;"",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3" s="300" t="str">
        <f>IF(F833&lt;&gt;"",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3" s="300" t="str">
        <f>IF(Tabla1[[#This Row],[Fecha Inicio grupo]]="","",IFERROR(VLOOKUP(Tabla1[[#This Row],[Mes de Alta como miembro]],Parámetros!$AM$2:$AN$16,2,0),"01/01/1900"))</f>
        <v/>
      </c>
    </row>
    <row r="834" spans="1:63" ht="14.45">
      <c r="A834" s="68">
        <v>827</v>
      </c>
      <c r="B834" s="29"/>
      <c r="C834" s="34"/>
      <c r="D834" s="42"/>
      <c r="E834" s="64"/>
      <c r="F834" s="45"/>
      <c r="G834" s="45"/>
      <c r="H834" s="158"/>
      <c r="I834" s="42"/>
      <c r="J834" s="28"/>
      <c r="K834" s="69"/>
      <c r="L834" s="68"/>
      <c r="M834" s="46"/>
      <c r="N834" s="232" t="str">
        <f ca="1">IF(Tabla1[[#This Row],[Fecha de nac]]="","",IF(Tabla1[[#This Row],[Fecha Finalización]] &gt;=TODAY(), DATEDIF(Tabla1[[#This Row],[Fecha de nac]],TODAY(),"y"), ROUNDDOWN((Tabla1[[#This Row],[Fecha Finalización]] -Tabla1[[#This Row],[Fecha de nac]])/365,0)))</f>
        <v/>
      </c>
      <c r="O834" s="163"/>
      <c r="P834" s="34"/>
      <c r="Q834" s="67"/>
      <c r="R834" s="67"/>
      <c r="S834" s="67"/>
      <c r="T834" s="67"/>
      <c r="U834" s="234" t="str">
        <f>IF(F834="","",Tabla1[[#This Row],[Fecha Inicio grupo]]+3*7-7)</f>
        <v/>
      </c>
      <c r="V834" s="235" t="str">
        <f>IF(F834="","",EDATE(Tabla1[[#This Row],[Fecha Inicio grupo]],3))</f>
        <v/>
      </c>
      <c r="W834" s="29"/>
      <c r="X834" s="29"/>
      <c r="Y834" s="72"/>
      <c r="Z834" s="72"/>
      <c r="AA834" s="72"/>
      <c r="AB834" s="72"/>
      <c r="AC834" s="72"/>
      <c r="AD834" s="72"/>
      <c r="AE834" s="72"/>
      <c r="AF834" s="72"/>
      <c r="AG834" s="72"/>
      <c r="AH834" s="72"/>
      <c r="AI834" s="72"/>
      <c r="AJ834" s="72"/>
      <c r="AK834" s="72"/>
      <c r="AL834" s="72"/>
      <c r="AM834" s="72"/>
      <c r="AN834" s="72"/>
      <c r="AO834" s="139"/>
      <c r="AP834" s="236" t="str">
        <f>IF(F834="","",IFERROR(VLOOKUP(SUBSTITUTE(SUBSTITUTE(Tabla1[[#This Row],[Uso Sistemas]],"T","P"),"N","F"),Parámetros!$M$2:$N$17,2,0),"Completar hasta 3ra sem. para evaluar a Probacionista"))</f>
        <v/>
      </c>
      <c r="AQ834" s="39"/>
      <c r="AR834" s="39"/>
      <c r="AS834" s="39"/>
      <c r="AT834" s="28"/>
      <c r="AU834" s="55"/>
      <c r="AV834" s="55"/>
      <c r="AW834" s="55"/>
      <c r="AX834" s="238" t="str">
        <f>IF(V834="","",EOMONTH(EDATE(Tabla1[[#This Row],[Fecha Finalización]],2),0))</f>
        <v/>
      </c>
      <c r="AY834" s="39"/>
      <c r="AZ834" s="239" t="str">
        <f>IF(V834="","",EOMONTH(EDATE(Tabla1[[#This Row],[Fecha Finalización]],3),0))</f>
        <v/>
      </c>
      <c r="BA834" s="39"/>
      <c r="BB834" s="39"/>
      <c r="BC834" s="229"/>
      <c r="BD834" s="227" t="str">
        <f>IF(F834="","",Tabla1[[#This Row],[sem 01]]&amp;Tabla1[[#This Row],[sem 02]]&amp;Tabla1[[#This Row],[sem 03]])</f>
        <v/>
      </c>
      <c r="BE834" s="228" t="str">
        <f>IF(TRIM(F834)="","",$B$1&amp;"-"&amp;SUBSTITUTE(Tabla1[[#This Row],[Mes Inscrito]]," ","")&amp;"-"&amp;SUBSTITUTE(Tabla1[[#This Row],[Dia de clases Inscrito]]," ","")&amp;"-"&amp;SUBSTITUTE(Tabla1[[#This Row],[Horario Inscrito]]," ","")&amp;"-"&amp;Tabla1[[#This Row],[Fecha Inicio grupo]])</f>
        <v/>
      </c>
      <c r="BF834" s="241" t="str">
        <f>IF(F834="","",Tabla1[[#This Row],[Curso]])</f>
        <v/>
      </c>
      <c r="BG834" s="242" t="str">
        <f>+IF(TRIM(F834)="","",$B$1&amp;"-"&amp;TRIM(Tabla1[[#This Row],[Mes Inscrito]])&amp;"-"&amp;TRIM(Tabla1[[#This Row],[Dia de clases Inscrito]])&amp;"-"&amp;TRIM(Tabla1[[#This Row],[Horario Inscrito]])&amp;"-"&amp;TRIM(Tabla1[[#This Row],[Fecha Inicio grupo]])&amp;"-"&amp;TRIM(Tabla1[[#This Row],[Tipo Incrito]]))</f>
        <v/>
      </c>
      <c r="BH834" s="299" t="str">
        <f>IF(F834="","",OR(IFERROR(SEARCH("CG",Tabla1[[#This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4" s="300" t="str">
        <f>IF(F834&lt;&gt;"",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4" s="300" t="str">
        <f>IF(F834&lt;&gt;"",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4" s="300" t="str">
        <f>IF(Tabla1[[#This Row],[Fecha Inicio grupo]]="","",IFERROR(VLOOKUP(Tabla1[[#This Row],[Mes de Alta como miembro]],Parámetros!$AM$2:$AN$16,2,0),"01/01/1900"))</f>
        <v/>
      </c>
    </row>
    <row r="835" spans="1:63" ht="14.45">
      <c r="A835" s="68">
        <v>828</v>
      </c>
      <c r="B835" s="29"/>
      <c r="C835" s="34"/>
      <c r="D835" s="42"/>
      <c r="E835" s="64"/>
      <c r="F835" s="45"/>
      <c r="G835" s="45"/>
      <c r="H835" s="158"/>
      <c r="I835" s="42"/>
      <c r="J835" s="28"/>
      <c r="K835" s="69"/>
      <c r="L835" s="68"/>
      <c r="M835" s="46"/>
      <c r="N835" s="232" t="str">
        <f ca="1">IF(Tabla1[[#This Row],[Fecha de nac]]="","",IF(Tabla1[[#This Row],[Fecha Finalización]] &gt;=TODAY(), DATEDIF(Tabla1[[#This Row],[Fecha de nac]],TODAY(),"y"), ROUNDDOWN((Tabla1[[#This Row],[Fecha Finalización]] -Tabla1[[#This Row],[Fecha de nac]])/365,0)))</f>
        <v/>
      </c>
      <c r="O835" s="163"/>
      <c r="P835" s="34"/>
      <c r="Q835" s="67"/>
      <c r="R835" s="67"/>
      <c r="S835" s="67"/>
      <c r="T835" s="67"/>
      <c r="U835" s="234" t="str">
        <f>IF(F835="","",Tabla1[[#This Row],[Fecha Inicio grupo]]+3*7-7)</f>
        <v/>
      </c>
      <c r="V835" s="235" t="str">
        <f>IF(F835="","",EDATE(Tabla1[[#This Row],[Fecha Inicio grupo]],3))</f>
        <v/>
      </c>
      <c r="W835" s="29"/>
      <c r="X835" s="29"/>
      <c r="Y835" s="72"/>
      <c r="Z835" s="72"/>
      <c r="AA835" s="72"/>
      <c r="AB835" s="72"/>
      <c r="AC835" s="72"/>
      <c r="AD835" s="72"/>
      <c r="AE835" s="72"/>
      <c r="AF835" s="72"/>
      <c r="AG835" s="72"/>
      <c r="AH835" s="72"/>
      <c r="AI835" s="72"/>
      <c r="AJ835" s="72"/>
      <c r="AK835" s="72"/>
      <c r="AL835" s="72"/>
      <c r="AM835" s="72"/>
      <c r="AN835" s="72"/>
      <c r="AO835" s="139"/>
      <c r="AP835" s="236" t="str">
        <f>IF(F835="","",IFERROR(VLOOKUP(SUBSTITUTE(SUBSTITUTE(Tabla1[[#This Row],[Uso Sistemas]],"T","P"),"N","F"),Parámetros!$M$2:$N$17,2,0),"Completar hasta 3ra sem. para evaluar a Probacionista"))</f>
        <v/>
      </c>
      <c r="AQ835" s="39"/>
      <c r="AR835" s="39"/>
      <c r="AS835" s="39"/>
      <c r="AT835" s="28"/>
      <c r="AU835" s="55"/>
      <c r="AV835" s="55"/>
      <c r="AW835" s="55"/>
      <c r="AX835" s="238" t="str">
        <f>IF(V835="","",EOMONTH(EDATE(Tabla1[[#This Row],[Fecha Finalización]],2),0))</f>
        <v/>
      </c>
      <c r="AY835" s="39"/>
      <c r="AZ835" s="239" t="str">
        <f>IF(V835="","",EOMONTH(EDATE(Tabla1[[#This Row],[Fecha Finalización]],3),0))</f>
        <v/>
      </c>
      <c r="BA835" s="39"/>
      <c r="BB835" s="39"/>
      <c r="BC835" s="229"/>
      <c r="BD835" s="227" t="str">
        <f>IF(F835="","",Tabla1[[#This Row],[sem 01]]&amp;Tabla1[[#This Row],[sem 02]]&amp;Tabla1[[#This Row],[sem 03]])</f>
        <v/>
      </c>
      <c r="BE835" s="228" t="str">
        <f>IF(TRIM(F835)="","",$B$1&amp;"-"&amp;SUBSTITUTE(Tabla1[[#This Row],[Mes Inscrito]]," ","")&amp;"-"&amp;SUBSTITUTE(Tabla1[[#This Row],[Dia de clases Inscrito]]," ","")&amp;"-"&amp;SUBSTITUTE(Tabla1[[#This Row],[Horario Inscrito]]," ","")&amp;"-"&amp;Tabla1[[#This Row],[Fecha Inicio grupo]])</f>
        <v/>
      </c>
      <c r="BF835" s="241" t="str">
        <f>IF(F835="","",Tabla1[[#This Row],[Curso]])</f>
        <v/>
      </c>
      <c r="BG835" s="242" t="str">
        <f>+IF(TRIM(F835)="","",$B$1&amp;"-"&amp;TRIM(Tabla1[[#This Row],[Mes Inscrito]])&amp;"-"&amp;TRIM(Tabla1[[#This Row],[Dia de clases Inscrito]])&amp;"-"&amp;TRIM(Tabla1[[#This Row],[Horario Inscrito]])&amp;"-"&amp;TRIM(Tabla1[[#This Row],[Fecha Inicio grupo]])&amp;"-"&amp;TRIM(Tabla1[[#This Row],[Tipo Incrito]]))</f>
        <v/>
      </c>
      <c r="BH835" s="299" t="str">
        <f>IF(F835="","",OR(IFERROR(SEARCH("CG",Tabla1[[#This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5" s="300" t="str">
        <f>IF(F835&lt;&gt;"",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5" s="300" t="str">
        <f>IF(F835&lt;&gt;"",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5" s="300" t="str">
        <f>IF(Tabla1[[#This Row],[Fecha Inicio grupo]]="","",IFERROR(VLOOKUP(Tabla1[[#This Row],[Mes de Alta como miembro]],Parámetros!$AM$2:$AN$16,2,0),"01/01/1900"))</f>
        <v/>
      </c>
    </row>
    <row r="836" spans="1:63" ht="14.45">
      <c r="A836" s="68">
        <v>829</v>
      </c>
      <c r="B836" s="29"/>
      <c r="C836" s="34"/>
      <c r="D836" s="42"/>
      <c r="E836" s="64"/>
      <c r="F836" s="45"/>
      <c r="G836" s="45"/>
      <c r="H836" s="158"/>
      <c r="I836" s="42"/>
      <c r="J836" s="28"/>
      <c r="K836" s="69"/>
      <c r="L836" s="68"/>
      <c r="M836" s="46"/>
      <c r="N836" s="232" t="str">
        <f ca="1">IF(Tabla1[[#This Row],[Fecha de nac]]="","",IF(Tabla1[[#This Row],[Fecha Finalización]] &gt;=TODAY(), DATEDIF(Tabla1[[#This Row],[Fecha de nac]],TODAY(),"y"), ROUNDDOWN((Tabla1[[#This Row],[Fecha Finalización]] -Tabla1[[#This Row],[Fecha de nac]])/365,0)))</f>
        <v/>
      </c>
      <c r="O836" s="163"/>
      <c r="P836" s="34"/>
      <c r="Q836" s="67"/>
      <c r="R836" s="67"/>
      <c r="S836" s="67"/>
      <c r="T836" s="67"/>
      <c r="U836" s="234" t="str">
        <f>IF(F836="","",Tabla1[[#This Row],[Fecha Inicio grupo]]+3*7-7)</f>
        <v/>
      </c>
      <c r="V836" s="235" t="str">
        <f>IF(F836="","",EDATE(Tabla1[[#This Row],[Fecha Inicio grupo]],3))</f>
        <v/>
      </c>
      <c r="W836" s="29"/>
      <c r="X836" s="29"/>
      <c r="Y836" s="72"/>
      <c r="Z836" s="72"/>
      <c r="AA836" s="72"/>
      <c r="AB836" s="72"/>
      <c r="AC836" s="72"/>
      <c r="AD836" s="72"/>
      <c r="AE836" s="72"/>
      <c r="AF836" s="72"/>
      <c r="AG836" s="72"/>
      <c r="AH836" s="72"/>
      <c r="AI836" s="72"/>
      <c r="AJ836" s="72"/>
      <c r="AK836" s="72"/>
      <c r="AL836" s="72"/>
      <c r="AM836" s="72"/>
      <c r="AN836" s="72"/>
      <c r="AO836" s="139"/>
      <c r="AP836" s="236" t="str">
        <f>IF(F836="","",IFERROR(VLOOKUP(SUBSTITUTE(SUBSTITUTE(Tabla1[[#This Row],[Uso Sistemas]],"T","P"),"N","F"),Parámetros!$M$2:$N$17,2,0),"Completar hasta 3ra sem. para evaluar a Probacionista"))</f>
        <v/>
      </c>
      <c r="AQ836" s="39"/>
      <c r="AR836" s="39"/>
      <c r="AS836" s="39"/>
      <c r="AT836" s="28"/>
      <c r="AU836" s="55"/>
      <c r="AV836" s="55"/>
      <c r="AW836" s="55"/>
      <c r="AX836" s="238" t="str">
        <f>IF(V836="","",EOMONTH(EDATE(Tabla1[[#This Row],[Fecha Finalización]],2),0))</f>
        <v/>
      </c>
      <c r="AY836" s="39"/>
      <c r="AZ836" s="239" t="str">
        <f>IF(V836="","",EOMONTH(EDATE(Tabla1[[#This Row],[Fecha Finalización]],3),0))</f>
        <v/>
      </c>
      <c r="BA836" s="39"/>
      <c r="BB836" s="39"/>
      <c r="BC836" s="229"/>
      <c r="BD836" s="227" t="str">
        <f>IF(F836="","",Tabla1[[#This Row],[sem 01]]&amp;Tabla1[[#This Row],[sem 02]]&amp;Tabla1[[#This Row],[sem 03]])</f>
        <v/>
      </c>
      <c r="BE836" s="228" t="str">
        <f>IF(TRIM(F836)="","",$B$1&amp;"-"&amp;SUBSTITUTE(Tabla1[[#This Row],[Mes Inscrito]]," ","")&amp;"-"&amp;SUBSTITUTE(Tabla1[[#This Row],[Dia de clases Inscrito]]," ","")&amp;"-"&amp;SUBSTITUTE(Tabla1[[#This Row],[Horario Inscrito]]," ","")&amp;"-"&amp;Tabla1[[#This Row],[Fecha Inicio grupo]])</f>
        <v/>
      </c>
      <c r="BF836" s="241" t="str">
        <f>IF(F836="","",Tabla1[[#This Row],[Curso]])</f>
        <v/>
      </c>
      <c r="BG836" s="242" t="str">
        <f>+IF(TRIM(F836)="","",$B$1&amp;"-"&amp;TRIM(Tabla1[[#This Row],[Mes Inscrito]])&amp;"-"&amp;TRIM(Tabla1[[#This Row],[Dia de clases Inscrito]])&amp;"-"&amp;TRIM(Tabla1[[#This Row],[Horario Inscrito]])&amp;"-"&amp;TRIM(Tabla1[[#This Row],[Fecha Inicio grupo]])&amp;"-"&amp;TRIM(Tabla1[[#This Row],[Tipo Incrito]]))</f>
        <v/>
      </c>
      <c r="BH836" s="299" t="str">
        <f>IF(F836="","",OR(IFERROR(SEARCH("CG",Tabla1[[#This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6" s="300" t="str">
        <f>IF(F836&lt;&gt;"",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6" s="300" t="str">
        <f>IF(F836&lt;&gt;"",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6" s="300" t="str">
        <f>IF(Tabla1[[#This Row],[Fecha Inicio grupo]]="","",IFERROR(VLOOKUP(Tabla1[[#This Row],[Mes de Alta como miembro]],Parámetros!$AM$2:$AN$16,2,0),"01/01/1900"))</f>
        <v/>
      </c>
    </row>
    <row r="837" spans="1:63" ht="14.45">
      <c r="A837" s="68">
        <v>830</v>
      </c>
      <c r="B837" s="29"/>
      <c r="C837" s="34"/>
      <c r="D837" s="42"/>
      <c r="E837" s="64"/>
      <c r="F837" s="45"/>
      <c r="G837" s="45"/>
      <c r="H837" s="158"/>
      <c r="I837" s="42"/>
      <c r="J837" s="28"/>
      <c r="K837" s="69"/>
      <c r="L837" s="68"/>
      <c r="M837" s="46"/>
      <c r="N837" s="232" t="str">
        <f ca="1">IF(Tabla1[[#This Row],[Fecha de nac]]="","",IF(Tabla1[[#This Row],[Fecha Finalización]] &gt;=TODAY(), DATEDIF(Tabla1[[#This Row],[Fecha de nac]],TODAY(),"y"), ROUNDDOWN((Tabla1[[#This Row],[Fecha Finalización]] -Tabla1[[#This Row],[Fecha de nac]])/365,0)))</f>
        <v/>
      </c>
      <c r="O837" s="163"/>
      <c r="P837" s="34"/>
      <c r="Q837" s="67"/>
      <c r="R837" s="67"/>
      <c r="S837" s="67"/>
      <c r="T837" s="67"/>
      <c r="U837" s="234" t="str">
        <f>IF(F837="","",Tabla1[[#This Row],[Fecha Inicio grupo]]+3*7-7)</f>
        <v/>
      </c>
      <c r="V837" s="235" t="str">
        <f>IF(F837="","",EDATE(Tabla1[[#This Row],[Fecha Inicio grupo]],3))</f>
        <v/>
      </c>
      <c r="W837" s="29"/>
      <c r="X837" s="29"/>
      <c r="Y837" s="72"/>
      <c r="Z837" s="72"/>
      <c r="AA837" s="72"/>
      <c r="AB837" s="72"/>
      <c r="AC837" s="72"/>
      <c r="AD837" s="72"/>
      <c r="AE837" s="72"/>
      <c r="AF837" s="72"/>
      <c r="AG837" s="72"/>
      <c r="AH837" s="72"/>
      <c r="AI837" s="72"/>
      <c r="AJ837" s="72"/>
      <c r="AK837" s="72"/>
      <c r="AL837" s="72"/>
      <c r="AM837" s="72"/>
      <c r="AN837" s="72"/>
      <c r="AO837" s="139"/>
      <c r="AP837" s="236" t="str">
        <f>IF(F837="","",IFERROR(VLOOKUP(SUBSTITUTE(SUBSTITUTE(Tabla1[[#This Row],[Uso Sistemas]],"T","P"),"N","F"),Parámetros!$M$2:$N$17,2,0),"Completar hasta 3ra sem. para evaluar a Probacionista"))</f>
        <v/>
      </c>
      <c r="AQ837" s="39"/>
      <c r="AR837" s="39"/>
      <c r="AS837" s="39"/>
      <c r="AT837" s="28"/>
      <c r="AU837" s="55"/>
      <c r="AV837" s="55"/>
      <c r="AW837" s="55"/>
      <c r="AX837" s="238" t="str">
        <f>IF(V837="","",EOMONTH(EDATE(Tabla1[[#This Row],[Fecha Finalización]],2),0))</f>
        <v/>
      </c>
      <c r="AY837" s="39"/>
      <c r="AZ837" s="239" t="str">
        <f>IF(V837="","",EOMONTH(EDATE(Tabla1[[#This Row],[Fecha Finalización]],3),0))</f>
        <v/>
      </c>
      <c r="BA837" s="39"/>
      <c r="BB837" s="39"/>
      <c r="BC837" s="229"/>
      <c r="BD837" s="227" t="str">
        <f>IF(F837="","",Tabla1[[#This Row],[sem 01]]&amp;Tabla1[[#This Row],[sem 02]]&amp;Tabla1[[#This Row],[sem 03]])</f>
        <v/>
      </c>
      <c r="BE837" s="228" t="str">
        <f>IF(TRIM(F837)="","",$B$1&amp;"-"&amp;SUBSTITUTE(Tabla1[[#This Row],[Mes Inscrito]]," ","")&amp;"-"&amp;SUBSTITUTE(Tabla1[[#This Row],[Dia de clases Inscrito]]," ","")&amp;"-"&amp;SUBSTITUTE(Tabla1[[#This Row],[Horario Inscrito]]," ","")&amp;"-"&amp;Tabla1[[#This Row],[Fecha Inicio grupo]])</f>
        <v/>
      </c>
      <c r="BF837" s="241" t="str">
        <f>IF(F837="","",Tabla1[[#This Row],[Curso]])</f>
        <v/>
      </c>
      <c r="BG837" s="242" t="str">
        <f>+IF(TRIM(F837)="","",$B$1&amp;"-"&amp;TRIM(Tabla1[[#This Row],[Mes Inscrito]])&amp;"-"&amp;TRIM(Tabla1[[#This Row],[Dia de clases Inscrito]])&amp;"-"&amp;TRIM(Tabla1[[#This Row],[Horario Inscrito]])&amp;"-"&amp;TRIM(Tabla1[[#This Row],[Fecha Inicio grupo]])&amp;"-"&amp;TRIM(Tabla1[[#This Row],[Tipo Incrito]]))</f>
        <v/>
      </c>
      <c r="BH837" s="299" t="str">
        <f>IF(F837="","",OR(IFERROR(SEARCH("CG",Tabla1[[#This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7" s="300" t="str">
        <f>IF(F837&lt;&gt;"",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7" s="300" t="str">
        <f>IF(F837&lt;&gt;"",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7" s="300" t="str">
        <f>IF(Tabla1[[#This Row],[Fecha Inicio grupo]]="","",IFERROR(VLOOKUP(Tabla1[[#This Row],[Mes de Alta como miembro]],Parámetros!$AM$2:$AN$16,2,0),"01/01/1900"))</f>
        <v/>
      </c>
    </row>
    <row r="838" spans="1:63" ht="14.45">
      <c r="A838" s="68">
        <v>831</v>
      </c>
      <c r="B838" s="29"/>
      <c r="C838" s="34"/>
      <c r="D838" s="42"/>
      <c r="E838" s="64"/>
      <c r="F838" s="45"/>
      <c r="G838" s="45"/>
      <c r="H838" s="158"/>
      <c r="I838" s="42"/>
      <c r="J838" s="28"/>
      <c r="K838" s="69"/>
      <c r="L838" s="68"/>
      <c r="M838" s="46"/>
      <c r="N838" s="232" t="str">
        <f ca="1">IF(Tabla1[[#This Row],[Fecha de nac]]="","",IF(Tabla1[[#This Row],[Fecha Finalización]] &gt;=TODAY(), DATEDIF(Tabla1[[#This Row],[Fecha de nac]],TODAY(),"y"), ROUNDDOWN((Tabla1[[#This Row],[Fecha Finalización]] -Tabla1[[#This Row],[Fecha de nac]])/365,0)))</f>
        <v/>
      </c>
      <c r="O838" s="163"/>
      <c r="P838" s="34"/>
      <c r="Q838" s="67"/>
      <c r="R838" s="67"/>
      <c r="S838" s="67"/>
      <c r="T838" s="67"/>
      <c r="U838" s="234" t="str">
        <f>IF(F838="","",Tabla1[[#This Row],[Fecha Inicio grupo]]+3*7-7)</f>
        <v/>
      </c>
      <c r="V838" s="235" t="str">
        <f>IF(F838="","",EDATE(Tabla1[[#This Row],[Fecha Inicio grupo]],3))</f>
        <v/>
      </c>
      <c r="W838" s="29"/>
      <c r="X838" s="29"/>
      <c r="Y838" s="72"/>
      <c r="Z838" s="72"/>
      <c r="AA838" s="72"/>
      <c r="AB838" s="72"/>
      <c r="AC838" s="72"/>
      <c r="AD838" s="72"/>
      <c r="AE838" s="72"/>
      <c r="AF838" s="72"/>
      <c r="AG838" s="72"/>
      <c r="AH838" s="72"/>
      <c r="AI838" s="72"/>
      <c r="AJ838" s="72"/>
      <c r="AK838" s="72"/>
      <c r="AL838" s="72"/>
      <c r="AM838" s="72"/>
      <c r="AN838" s="72"/>
      <c r="AO838" s="139"/>
      <c r="AP838" s="236" t="str">
        <f>IF(F838="","",IFERROR(VLOOKUP(SUBSTITUTE(SUBSTITUTE(Tabla1[[#This Row],[Uso Sistemas]],"T","P"),"N","F"),Parámetros!$M$2:$N$17,2,0),"Completar hasta 3ra sem. para evaluar a Probacionista"))</f>
        <v/>
      </c>
      <c r="AQ838" s="39"/>
      <c r="AR838" s="39"/>
      <c r="AS838" s="39"/>
      <c r="AT838" s="28"/>
      <c r="AU838" s="55"/>
      <c r="AV838" s="55"/>
      <c r="AW838" s="55"/>
      <c r="AX838" s="238" t="str">
        <f>IF(V838="","",EOMONTH(EDATE(Tabla1[[#This Row],[Fecha Finalización]],2),0))</f>
        <v/>
      </c>
      <c r="AY838" s="39"/>
      <c r="AZ838" s="239" t="str">
        <f>IF(V838="","",EOMONTH(EDATE(Tabla1[[#This Row],[Fecha Finalización]],3),0))</f>
        <v/>
      </c>
      <c r="BA838" s="39"/>
      <c r="BB838" s="39"/>
      <c r="BC838" s="229"/>
      <c r="BD838" s="227" t="str">
        <f>IF(F838="","",Tabla1[[#This Row],[sem 01]]&amp;Tabla1[[#This Row],[sem 02]]&amp;Tabla1[[#This Row],[sem 03]])</f>
        <v/>
      </c>
      <c r="BE838" s="228" t="str">
        <f>IF(TRIM(F838)="","",$B$1&amp;"-"&amp;SUBSTITUTE(Tabla1[[#This Row],[Mes Inscrito]]," ","")&amp;"-"&amp;SUBSTITUTE(Tabla1[[#This Row],[Dia de clases Inscrito]]," ","")&amp;"-"&amp;SUBSTITUTE(Tabla1[[#This Row],[Horario Inscrito]]," ","")&amp;"-"&amp;Tabla1[[#This Row],[Fecha Inicio grupo]])</f>
        <v/>
      </c>
      <c r="BF838" s="241" t="str">
        <f>IF(F838="","",Tabla1[[#This Row],[Curso]])</f>
        <v/>
      </c>
      <c r="BG838" s="242" t="str">
        <f>+IF(TRIM(F838)="","",$B$1&amp;"-"&amp;TRIM(Tabla1[[#This Row],[Mes Inscrito]])&amp;"-"&amp;TRIM(Tabla1[[#This Row],[Dia de clases Inscrito]])&amp;"-"&amp;TRIM(Tabla1[[#This Row],[Horario Inscrito]])&amp;"-"&amp;TRIM(Tabla1[[#This Row],[Fecha Inicio grupo]])&amp;"-"&amp;TRIM(Tabla1[[#This Row],[Tipo Incrito]]))</f>
        <v/>
      </c>
      <c r="BH838" s="299" t="str">
        <f>IF(F838="","",OR(IFERROR(SEARCH("CG",Tabla1[[#This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8" s="300" t="str">
        <f>IF(F838&lt;&gt;"",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8" s="300" t="str">
        <f>IF(F838&lt;&gt;"",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8" s="300" t="str">
        <f>IF(Tabla1[[#This Row],[Fecha Inicio grupo]]="","",IFERROR(VLOOKUP(Tabla1[[#This Row],[Mes de Alta como miembro]],Parámetros!$AM$2:$AN$16,2,0),"01/01/1900"))</f>
        <v/>
      </c>
    </row>
    <row r="839" spans="1:63" ht="14.45">
      <c r="A839" s="68">
        <v>832</v>
      </c>
      <c r="B839" s="29"/>
      <c r="C839" s="34"/>
      <c r="D839" s="42"/>
      <c r="E839" s="64"/>
      <c r="F839" s="45"/>
      <c r="G839" s="45"/>
      <c r="H839" s="158"/>
      <c r="I839" s="42"/>
      <c r="J839" s="28"/>
      <c r="K839" s="69"/>
      <c r="L839" s="68"/>
      <c r="M839" s="46"/>
      <c r="N839" s="232" t="str">
        <f ca="1">IF(Tabla1[[#This Row],[Fecha de nac]]="","",IF(Tabla1[[#This Row],[Fecha Finalización]] &gt;=TODAY(), DATEDIF(Tabla1[[#This Row],[Fecha de nac]],TODAY(),"y"), ROUNDDOWN((Tabla1[[#This Row],[Fecha Finalización]] -Tabla1[[#This Row],[Fecha de nac]])/365,0)))</f>
        <v/>
      </c>
      <c r="O839" s="163"/>
      <c r="P839" s="34"/>
      <c r="Q839" s="67"/>
      <c r="R839" s="67"/>
      <c r="S839" s="67"/>
      <c r="T839" s="67"/>
      <c r="U839" s="234" t="str">
        <f>IF(F839="","",Tabla1[[#This Row],[Fecha Inicio grupo]]+3*7-7)</f>
        <v/>
      </c>
      <c r="V839" s="235" t="str">
        <f>IF(F839="","",EDATE(Tabla1[[#This Row],[Fecha Inicio grupo]],3))</f>
        <v/>
      </c>
      <c r="W839" s="29"/>
      <c r="X839" s="29"/>
      <c r="Y839" s="72"/>
      <c r="Z839" s="72"/>
      <c r="AA839" s="72"/>
      <c r="AB839" s="72"/>
      <c r="AC839" s="72"/>
      <c r="AD839" s="72"/>
      <c r="AE839" s="72"/>
      <c r="AF839" s="72"/>
      <c r="AG839" s="72"/>
      <c r="AH839" s="72"/>
      <c r="AI839" s="72"/>
      <c r="AJ839" s="72"/>
      <c r="AK839" s="72"/>
      <c r="AL839" s="72"/>
      <c r="AM839" s="72"/>
      <c r="AN839" s="72"/>
      <c r="AO839" s="139"/>
      <c r="AP839" s="236" t="str">
        <f>IF(F839="","",IFERROR(VLOOKUP(SUBSTITUTE(SUBSTITUTE(Tabla1[[#This Row],[Uso Sistemas]],"T","P"),"N","F"),Parámetros!$M$2:$N$17,2,0),"Completar hasta 3ra sem. para evaluar a Probacionista"))</f>
        <v/>
      </c>
      <c r="AQ839" s="39"/>
      <c r="AR839" s="39"/>
      <c r="AS839" s="39"/>
      <c r="AT839" s="28"/>
      <c r="AU839" s="55"/>
      <c r="AV839" s="55"/>
      <c r="AW839" s="55"/>
      <c r="AX839" s="238" t="str">
        <f>IF(V839="","",EOMONTH(EDATE(Tabla1[[#This Row],[Fecha Finalización]],2),0))</f>
        <v/>
      </c>
      <c r="AY839" s="39"/>
      <c r="AZ839" s="239" t="str">
        <f>IF(V839="","",EOMONTH(EDATE(Tabla1[[#This Row],[Fecha Finalización]],3),0))</f>
        <v/>
      </c>
      <c r="BA839" s="39"/>
      <c r="BB839" s="39"/>
      <c r="BC839" s="229"/>
      <c r="BD839" s="227" t="str">
        <f>IF(F839="","",Tabla1[[#This Row],[sem 01]]&amp;Tabla1[[#This Row],[sem 02]]&amp;Tabla1[[#This Row],[sem 03]])</f>
        <v/>
      </c>
      <c r="BE839" s="228" t="str">
        <f>IF(TRIM(F839)="","",$B$1&amp;"-"&amp;SUBSTITUTE(Tabla1[[#This Row],[Mes Inscrito]]," ","")&amp;"-"&amp;SUBSTITUTE(Tabla1[[#This Row],[Dia de clases Inscrito]]," ","")&amp;"-"&amp;SUBSTITUTE(Tabla1[[#This Row],[Horario Inscrito]]," ","")&amp;"-"&amp;Tabla1[[#This Row],[Fecha Inicio grupo]])</f>
        <v/>
      </c>
      <c r="BF839" s="241" t="str">
        <f>IF(F839="","",Tabla1[[#This Row],[Curso]])</f>
        <v/>
      </c>
      <c r="BG839" s="242" t="str">
        <f>+IF(TRIM(F839)="","",$B$1&amp;"-"&amp;TRIM(Tabla1[[#This Row],[Mes Inscrito]])&amp;"-"&amp;TRIM(Tabla1[[#This Row],[Dia de clases Inscrito]])&amp;"-"&amp;TRIM(Tabla1[[#This Row],[Horario Inscrito]])&amp;"-"&amp;TRIM(Tabla1[[#This Row],[Fecha Inicio grupo]])&amp;"-"&amp;TRIM(Tabla1[[#This Row],[Tipo Incrito]]))</f>
        <v/>
      </c>
      <c r="BH839" s="299" t="str">
        <f>IF(F839="","",OR(IFERROR(SEARCH("CG",Tabla1[[#This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9" s="300" t="str">
        <f>IF(F839&lt;&gt;"",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9" s="300" t="str">
        <f>IF(F839&lt;&gt;"",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9" s="300" t="str">
        <f>IF(Tabla1[[#This Row],[Fecha Inicio grupo]]="","",IFERROR(VLOOKUP(Tabla1[[#This Row],[Mes de Alta como miembro]],Parámetros!$AM$2:$AN$16,2,0),"01/01/1900"))</f>
        <v/>
      </c>
    </row>
    <row r="840" spans="1:63" ht="14.45">
      <c r="A840" s="68">
        <v>833</v>
      </c>
      <c r="B840" s="29"/>
      <c r="C840" s="34"/>
      <c r="D840" s="42"/>
      <c r="E840" s="64"/>
      <c r="F840" s="45"/>
      <c r="G840" s="45"/>
      <c r="H840" s="158"/>
      <c r="I840" s="42"/>
      <c r="J840" s="28"/>
      <c r="K840" s="69"/>
      <c r="L840" s="68"/>
      <c r="M840" s="46"/>
      <c r="N840" s="232" t="str">
        <f ca="1">IF(Tabla1[[#This Row],[Fecha de nac]]="","",IF(Tabla1[[#This Row],[Fecha Finalización]] &gt;=TODAY(), DATEDIF(Tabla1[[#This Row],[Fecha de nac]],TODAY(),"y"), ROUNDDOWN((Tabla1[[#This Row],[Fecha Finalización]] -Tabla1[[#This Row],[Fecha de nac]])/365,0)))</f>
        <v/>
      </c>
      <c r="O840" s="163"/>
      <c r="P840" s="34"/>
      <c r="Q840" s="67"/>
      <c r="R840" s="67"/>
      <c r="S840" s="67"/>
      <c r="T840" s="67"/>
      <c r="U840" s="234" t="str">
        <f>IF(F840="","",Tabla1[[#This Row],[Fecha Inicio grupo]]+3*7-7)</f>
        <v/>
      </c>
      <c r="V840" s="235" t="str">
        <f>IF(F840="","",EDATE(Tabla1[[#This Row],[Fecha Inicio grupo]],3))</f>
        <v/>
      </c>
      <c r="W840" s="29"/>
      <c r="X840" s="29"/>
      <c r="Y840" s="72"/>
      <c r="Z840" s="72"/>
      <c r="AA840" s="72"/>
      <c r="AB840" s="72"/>
      <c r="AC840" s="72"/>
      <c r="AD840" s="72"/>
      <c r="AE840" s="72"/>
      <c r="AF840" s="72"/>
      <c r="AG840" s="72"/>
      <c r="AH840" s="72"/>
      <c r="AI840" s="72"/>
      <c r="AJ840" s="72"/>
      <c r="AK840" s="72"/>
      <c r="AL840" s="72"/>
      <c r="AM840" s="72"/>
      <c r="AN840" s="72"/>
      <c r="AO840" s="139"/>
      <c r="AP840" s="236" t="str">
        <f>IF(F840="","",IFERROR(VLOOKUP(SUBSTITUTE(SUBSTITUTE(Tabla1[[#This Row],[Uso Sistemas]],"T","P"),"N","F"),Parámetros!$M$2:$N$17,2,0),"Completar hasta 3ra sem. para evaluar a Probacionista"))</f>
        <v/>
      </c>
      <c r="AQ840" s="39"/>
      <c r="AR840" s="39"/>
      <c r="AS840" s="39"/>
      <c r="AT840" s="28"/>
      <c r="AU840" s="55"/>
      <c r="AV840" s="55"/>
      <c r="AW840" s="55"/>
      <c r="AX840" s="238" t="str">
        <f>IF(V840="","",EOMONTH(EDATE(Tabla1[[#This Row],[Fecha Finalización]],2),0))</f>
        <v/>
      </c>
      <c r="AY840" s="39"/>
      <c r="AZ840" s="239" t="str">
        <f>IF(V840="","",EOMONTH(EDATE(Tabla1[[#This Row],[Fecha Finalización]],3),0))</f>
        <v/>
      </c>
      <c r="BA840" s="39"/>
      <c r="BB840" s="39"/>
      <c r="BC840" s="229"/>
      <c r="BD840" s="227" t="str">
        <f>IF(F840="","",Tabla1[[#This Row],[sem 01]]&amp;Tabla1[[#This Row],[sem 02]]&amp;Tabla1[[#This Row],[sem 03]])</f>
        <v/>
      </c>
      <c r="BE840" s="228" t="str">
        <f>IF(TRIM(F840)="","",$B$1&amp;"-"&amp;SUBSTITUTE(Tabla1[[#This Row],[Mes Inscrito]]," ","")&amp;"-"&amp;SUBSTITUTE(Tabla1[[#This Row],[Dia de clases Inscrito]]," ","")&amp;"-"&amp;SUBSTITUTE(Tabla1[[#This Row],[Horario Inscrito]]," ","")&amp;"-"&amp;Tabla1[[#This Row],[Fecha Inicio grupo]])</f>
        <v/>
      </c>
      <c r="BF840" s="241" t="str">
        <f>IF(F840="","",Tabla1[[#This Row],[Curso]])</f>
        <v/>
      </c>
      <c r="BG840" s="242" t="str">
        <f>+IF(TRIM(F840)="","",$B$1&amp;"-"&amp;TRIM(Tabla1[[#This Row],[Mes Inscrito]])&amp;"-"&amp;TRIM(Tabla1[[#This Row],[Dia de clases Inscrito]])&amp;"-"&amp;TRIM(Tabla1[[#This Row],[Horario Inscrito]])&amp;"-"&amp;TRIM(Tabla1[[#This Row],[Fecha Inicio grupo]])&amp;"-"&amp;TRIM(Tabla1[[#This Row],[Tipo Incrito]]))</f>
        <v/>
      </c>
      <c r="BH840" s="299" t="str">
        <f>IF(F840="","",OR(IFERROR(SEARCH("CG",Tabla1[[#This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0" s="300" t="str">
        <f>IF(F840&lt;&gt;"",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0" s="300" t="str">
        <f>IF(F840&lt;&gt;"",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0" s="300" t="str">
        <f>IF(Tabla1[[#This Row],[Fecha Inicio grupo]]="","",IFERROR(VLOOKUP(Tabla1[[#This Row],[Mes de Alta como miembro]],Parámetros!$AM$2:$AN$16,2,0),"01/01/1900"))</f>
        <v/>
      </c>
    </row>
    <row r="841" spans="1:63" ht="14.45">
      <c r="A841" s="68">
        <v>834</v>
      </c>
      <c r="B841" s="29"/>
      <c r="C841" s="34"/>
      <c r="D841" s="42"/>
      <c r="E841" s="64"/>
      <c r="F841" s="45"/>
      <c r="G841" s="45"/>
      <c r="H841" s="158"/>
      <c r="I841" s="42"/>
      <c r="J841" s="28"/>
      <c r="K841" s="69"/>
      <c r="L841" s="68"/>
      <c r="M841" s="46"/>
      <c r="N841" s="232" t="str">
        <f ca="1">IF(Tabla1[[#This Row],[Fecha de nac]]="","",IF(Tabla1[[#This Row],[Fecha Finalización]] &gt;=TODAY(), DATEDIF(Tabla1[[#This Row],[Fecha de nac]],TODAY(),"y"), ROUNDDOWN((Tabla1[[#This Row],[Fecha Finalización]] -Tabla1[[#This Row],[Fecha de nac]])/365,0)))</f>
        <v/>
      </c>
      <c r="O841" s="163"/>
      <c r="P841" s="34"/>
      <c r="Q841" s="67"/>
      <c r="R841" s="67"/>
      <c r="S841" s="67"/>
      <c r="T841" s="67"/>
      <c r="U841" s="234" t="str">
        <f>IF(F841="","",Tabla1[[#This Row],[Fecha Inicio grupo]]+3*7-7)</f>
        <v/>
      </c>
      <c r="V841" s="235" t="str">
        <f>IF(F841="","",EDATE(Tabla1[[#This Row],[Fecha Inicio grupo]],3))</f>
        <v/>
      </c>
      <c r="W841" s="29"/>
      <c r="X841" s="29"/>
      <c r="Y841" s="72"/>
      <c r="Z841" s="72"/>
      <c r="AA841" s="72"/>
      <c r="AB841" s="72"/>
      <c r="AC841" s="72"/>
      <c r="AD841" s="72"/>
      <c r="AE841" s="72"/>
      <c r="AF841" s="72"/>
      <c r="AG841" s="72"/>
      <c r="AH841" s="72"/>
      <c r="AI841" s="72"/>
      <c r="AJ841" s="72"/>
      <c r="AK841" s="72"/>
      <c r="AL841" s="72"/>
      <c r="AM841" s="72"/>
      <c r="AN841" s="72"/>
      <c r="AO841" s="139"/>
      <c r="AP841" s="236" t="str">
        <f>IF(F841="","",IFERROR(VLOOKUP(SUBSTITUTE(SUBSTITUTE(Tabla1[[#This Row],[Uso Sistemas]],"T","P"),"N","F"),Parámetros!$M$2:$N$17,2,0),"Completar hasta 3ra sem. para evaluar a Probacionista"))</f>
        <v/>
      </c>
      <c r="AQ841" s="39"/>
      <c r="AR841" s="39"/>
      <c r="AS841" s="39"/>
      <c r="AT841" s="28"/>
      <c r="AU841" s="55"/>
      <c r="AV841" s="55"/>
      <c r="AW841" s="55"/>
      <c r="AX841" s="238" t="str">
        <f>IF(V841="","",EOMONTH(EDATE(Tabla1[[#This Row],[Fecha Finalización]],2),0))</f>
        <v/>
      </c>
      <c r="AY841" s="39"/>
      <c r="AZ841" s="239" t="str">
        <f>IF(V841="","",EOMONTH(EDATE(Tabla1[[#This Row],[Fecha Finalización]],3),0))</f>
        <v/>
      </c>
      <c r="BA841" s="39"/>
      <c r="BB841" s="39"/>
      <c r="BC841" s="229"/>
      <c r="BD841" s="227" t="str">
        <f>IF(F841="","",Tabla1[[#This Row],[sem 01]]&amp;Tabla1[[#This Row],[sem 02]]&amp;Tabla1[[#This Row],[sem 03]])</f>
        <v/>
      </c>
      <c r="BE841" s="228" t="str">
        <f>IF(TRIM(F841)="","",$B$1&amp;"-"&amp;SUBSTITUTE(Tabla1[[#This Row],[Mes Inscrito]]," ","")&amp;"-"&amp;SUBSTITUTE(Tabla1[[#This Row],[Dia de clases Inscrito]]," ","")&amp;"-"&amp;SUBSTITUTE(Tabla1[[#This Row],[Horario Inscrito]]," ","")&amp;"-"&amp;Tabla1[[#This Row],[Fecha Inicio grupo]])</f>
        <v/>
      </c>
      <c r="BF841" s="241" t="str">
        <f>IF(F841="","",Tabla1[[#This Row],[Curso]])</f>
        <v/>
      </c>
      <c r="BG841" s="242" t="str">
        <f>+IF(TRIM(F841)="","",$B$1&amp;"-"&amp;TRIM(Tabla1[[#This Row],[Mes Inscrito]])&amp;"-"&amp;TRIM(Tabla1[[#This Row],[Dia de clases Inscrito]])&amp;"-"&amp;TRIM(Tabla1[[#This Row],[Horario Inscrito]])&amp;"-"&amp;TRIM(Tabla1[[#This Row],[Fecha Inicio grupo]])&amp;"-"&amp;TRIM(Tabla1[[#This Row],[Tipo Incrito]]))</f>
        <v/>
      </c>
      <c r="BH841" s="299" t="str">
        <f>IF(F841="","",OR(IFERROR(SEARCH("CG",Tabla1[[#This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1" s="300" t="str">
        <f>IF(F841&lt;&gt;"",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1" s="300" t="str">
        <f>IF(F841&lt;&gt;"",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1" s="300" t="str">
        <f>IF(Tabla1[[#This Row],[Fecha Inicio grupo]]="","",IFERROR(VLOOKUP(Tabla1[[#This Row],[Mes de Alta como miembro]],Parámetros!$AM$2:$AN$16,2,0),"01/01/1900"))</f>
        <v/>
      </c>
    </row>
    <row r="842" spans="1:63" ht="14.45">
      <c r="A842" s="68">
        <v>835</v>
      </c>
      <c r="B842" s="29"/>
      <c r="C842" s="34"/>
      <c r="D842" s="42"/>
      <c r="E842" s="64"/>
      <c r="F842" s="45"/>
      <c r="G842" s="45"/>
      <c r="H842" s="158"/>
      <c r="I842" s="42"/>
      <c r="J842" s="28"/>
      <c r="K842" s="69"/>
      <c r="L842" s="68"/>
      <c r="M842" s="46"/>
      <c r="N842" s="232" t="str">
        <f ca="1">IF(Tabla1[[#This Row],[Fecha de nac]]="","",IF(Tabla1[[#This Row],[Fecha Finalización]] &gt;=TODAY(), DATEDIF(Tabla1[[#This Row],[Fecha de nac]],TODAY(),"y"), ROUNDDOWN((Tabla1[[#This Row],[Fecha Finalización]] -Tabla1[[#This Row],[Fecha de nac]])/365,0)))</f>
        <v/>
      </c>
      <c r="O842" s="163"/>
      <c r="P842" s="34"/>
      <c r="Q842" s="67"/>
      <c r="R842" s="67"/>
      <c r="S842" s="67"/>
      <c r="T842" s="67"/>
      <c r="U842" s="234" t="str">
        <f>IF(F842="","",Tabla1[[#This Row],[Fecha Inicio grupo]]+3*7-7)</f>
        <v/>
      </c>
      <c r="V842" s="235" t="str">
        <f>IF(F842="","",EDATE(Tabla1[[#This Row],[Fecha Inicio grupo]],3))</f>
        <v/>
      </c>
      <c r="W842" s="29"/>
      <c r="X842" s="29"/>
      <c r="Y842" s="72"/>
      <c r="Z842" s="72"/>
      <c r="AA842" s="72"/>
      <c r="AB842" s="72"/>
      <c r="AC842" s="72"/>
      <c r="AD842" s="72"/>
      <c r="AE842" s="72"/>
      <c r="AF842" s="72"/>
      <c r="AG842" s="72"/>
      <c r="AH842" s="72"/>
      <c r="AI842" s="72"/>
      <c r="AJ842" s="72"/>
      <c r="AK842" s="72"/>
      <c r="AL842" s="72"/>
      <c r="AM842" s="72"/>
      <c r="AN842" s="72"/>
      <c r="AO842" s="139"/>
      <c r="AP842" s="236" t="str">
        <f>IF(F842="","",IFERROR(VLOOKUP(SUBSTITUTE(SUBSTITUTE(Tabla1[[#This Row],[Uso Sistemas]],"T","P"),"N","F"),Parámetros!$M$2:$N$17,2,0),"Completar hasta 3ra sem. para evaluar a Probacionista"))</f>
        <v/>
      </c>
      <c r="AQ842" s="39"/>
      <c r="AR842" s="39"/>
      <c r="AS842" s="39"/>
      <c r="AT842" s="28"/>
      <c r="AU842" s="55"/>
      <c r="AV842" s="55"/>
      <c r="AW842" s="55"/>
      <c r="AX842" s="238" t="str">
        <f>IF(V842="","",EOMONTH(EDATE(Tabla1[[#This Row],[Fecha Finalización]],2),0))</f>
        <v/>
      </c>
      <c r="AY842" s="39"/>
      <c r="AZ842" s="239" t="str">
        <f>IF(V842="","",EOMONTH(EDATE(Tabla1[[#This Row],[Fecha Finalización]],3),0))</f>
        <v/>
      </c>
      <c r="BA842" s="39"/>
      <c r="BB842" s="39"/>
      <c r="BC842" s="229"/>
      <c r="BD842" s="227" t="str">
        <f>IF(F842="","",Tabla1[[#This Row],[sem 01]]&amp;Tabla1[[#This Row],[sem 02]]&amp;Tabla1[[#This Row],[sem 03]])</f>
        <v/>
      </c>
      <c r="BE842" s="228" t="str">
        <f>IF(TRIM(F842)="","",$B$1&amp;"-"&amp;SUBSTITUTE(Tabla1[[#This Row],[Mes Inscrito]]," ","")&amp;"-"&amp;SUBSTITUTE(Tabla1[[#This Row],[Dia de clases Inscrito]]," ","")&amp;"-"&amp;SUBSTITUTE(Tabla1[[#This Row],[Horario Inscrito]]," ","")&amp;"-"&amp;Tabla1[[#This Row],[Fecha Inicio grupo]])</f>
        <v/>
      </c>
      <c r="BF842" s="241" t="str">
        <f>IF(F842="","",Tabla1[[#This Row],[Curso]])</f>
        <v/>
      </c>
      <c r="BG842" s="242" t="str">
        <f>+IF(TRIM(F842)="","",$B$1&amp;"-"&amp;TRIM(Tabla1[[#This Row],[Mes Inscrito]])&amp;"-"&amp;TRIM(Tabla1[[#This Row],[Dia de clases Inscrito]])&amp;"-"&amp;TRIM(Tabla1[[#This Row],[Horario Inscrito]])&amp;"-"&amp;TRIM(Tabla1[[#This Row],[Fecha Inicio grupo]])&amp;"-"&amp;TRIM(Tabla1[[#This Row],[Tipo Incrito]]))</f>
        <v/>
      </c>
      <c r="BH842" s="299" t="str">
        <f>IF(F842="","",OR(IFERROR(SEARCH("CG",Tabla1[[#This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2" s="300" t="str">
        <f>IF(F842&lt;&gt;"",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2" s="300" t="str">
        <f>IF(F842&lt;&gt;"",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2" s="300" t="str">
        <f>IF(Tabla1[[#This Row],[Fecha Inicio grupo]]="","",IFERROR(VLOOKUP(Tabla1[[#This Row],[Mes de Alta como miembro]],Parámetros!$AM$2:$AN$16,2,0),"01/01/1900"))</f>
        <v/>
      </c>
    </row>
    <row r="843" spans="1:63" ht="14.45">
      <c r="A843" s="68">
        <v>836</v>
      </c>
      <c r="B843" s="29"/>
      <c r="C843" s="34"/>
      <c r="D843" s="42"/>
      <c r="E843" s="64"/>
      <c r="F843" s="45"/>
      <c r="G843" s="45"/>
      <c r="H843" s="158"/>
      <c r="I843" s="42"/>
      <c r="J843" s="28"/>
      <c r="K843" s="69"/>
      <c r="L843" s="68"/>
      <c r="M843" s="46"/>
      <c r="N843" s="232" t="str">
        <f ca="1">IF(Tabla1[[#This Row],[Fecha de nac]]="","",IF(Tabla1[[#This Row],[Fecha Finalización]] &gt;=TODAY(), DATEDIF(Tabla1[[#This Row],[Fecha de nac]],TODAY(),"y"), ROUNDDOWN((Tabla1[[#This Row],[Fecha Finalización]] -Tabla1[[#This Row],[Fecha de nac]])/365,0)))</f>
        <v/>
      </c>
      <c r="O843" s="163"/>
      <c r="P843" s="34"/>
      <c r="Q843" s="67"/>
      <c r="R843" s="67"/>
      <c r="S843" s="67"/>
      <c r="T843" s="67"/>
      <c r="U843" s="234" t="str">
        <f>IF(F843="","",Tabla1[[#This Row],[Fecha Inicio grupo]]+3*7-7)</f>
        <v/>
      </c>
      <c r="V843" s="235" t="str">
        <f>IF(F843="","",EDATE(Tabla1[[#This Row],[Fecha Inicio grupo]],3))</f>
        <v/>
      </c>
      <c r="W843" s="29"/>
      <c r="X843" s="29"/>
      <c r="Y843" s="72"/>
      <c r="Z843" s="72"/>
      <c r="AA843" s="72"/>
      <c r="AB843" s="72"/>
      <c r="AC843" s="72"/>
      <c r="AD843" s="72"/>
      <c r="AE843" s="72"/>
      <c r="AF843" s="72"/>
      <c r="AG843" s="72"/>
      <c r="AH843" s="72"/>
      <c r="AI843" s="72"/>
      <c r="AJ843" s="72"/>
      <c r="AK843" s="72"/>
      <c r="AL843" s="72"/>
      <c r="AM843" s="72"/>
      <c r="AN843" s="72"/>
      <c r="AO843" s="139"/>
      <c r="AP843" s="236" t="str">
        <f>IF(F843="","",IFERROR(VLOOKUP(SUBSTITUTE(SUBSTITUTE(Tabla1[[#This Row],[Uso Sistemas]],"T","P"),"N","F"),Parámetros!$M$2:$N$17,2,0),"Completar hasta 3ra sem. para evaluar a Probacionista"))</f>
        <v/>
      </c>
      <c r="AQ843" s="39"/>
      <c r="AR843" s="39"/>
      <c r="AS843" s="39"/>
      <c r="AT843" s="28"/>
      <c r="AU843" s="55"/>
      <c r="AV843" s="55"/>
      <c r="AW843" s="55"/>
      <c r="AX843" s="238" t="str">
        <f>IF(V843="","",EOMONTH(EDATE(Tabla1[[#This Row],[Fecha Finalización]],2),0))</f>
        <v/>
      </c>
      <c r="AY843" s="39"/>
      <c r="AZ843" s="239" t="str">
        <f>IF(V843="","",EOMONTH(EDATE(Tabla1[[#This Row],[Fecha Finalización]],3),0))</f>
        <v/>
      </c>
      <c r="BA843" s="39"/>
      <c r="BB843" s="39"/>
      <c r="BC843" s="229"/>
      <c r="BD843" s="227" t="str">
        <f>IF(F843="","",Tabla1[[#This Row],[sem 01]]&amp;Tabla1[[#This Row],[sem 02]]&amp;Tabla1[[#This Row],[sem 03]])</f>
        <v/>
      </c>
      <c r="BE843" s="228" t="str">
        <f>IF(TRIM(F843)="","",$B$1&amp;"-"&amp;SUBSTITUTE(Tabla1[[#This Row],[Mes Inscrito]]," ","")&amp;"-"&amp;SUBSTITUTE(Tabla1[[#This Row],[Dia de clases Inscrito]]," ","")&amp;"-"&amp;SUBSTITUTE(Tabla1[[#This Row],[Horario Inscrito]]," ","")&amp;"-"&amp;Tabla1[[#This Row],[Fecha Inicio grupo]])</f>
        <v/>
      </c>
      <c r="BF843" s="241" t="str">
        <f>IF(F843="","",Tabla1[[#This Row],[Curso]])</f>
        <v/>
      </c>
      <c r="BG843" s="242" t="str">
        <f>+IF(TRIM(F843)="","",$B$1&amp;"-"&amp;TRIM(Tabla1[[#This Row],[Mes Inscrito]])&amp;"-"&amp;TRIM(Tabla1[[#This Row],[Dia de clases Inscrito]])&amp;"-"&amp;TRIM(Tabla1[[#This Row],[Horario Inscrito]])&amp;"-"&amp;TRIM(Tabla1[[#This Row],[Fecha Inicio grupo]])&amp;"-"&amp;TRIM(Tabla1[[#This Row],[Tipo Incrito]]))</f>
        <v/>
      </c>
      <c r="BH843" s="299" t="str">
        <f>IF(F843="","",OR(IFERROR(SEARCH("CG",Tabla1[[#This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3" s="300" t="str">
        <f>IF(F843&lt;&gt;"",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3" s="300" t="str">
        <f>IF(F843&lt;&gt;"",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3" s="300" t="str">
        <f>IF(Tabla1[[#This Row],[Fecha Inicio grupo]]="","",IFERROR(VLOOKUP(Tabla1[[#This Row],[Mes de Alta como miembro]],Parámetros!$AM$2:$AN$16,2,0),"01/01/1900"))</f>
        <v/>
      </c>
    </row>
    <row r="844" spans="1:63" ht="14.45">
      <c r="A844" s="68">
        <v>837</v>
      </c>
      <c r="B844" s="29"/>
      <c r="C844" s="34"/>
      <c r="D844" s="42"/>
      <c r="E844" s="64"/>
      <c r="F844" s="45"/>
      <c r="G844" s="45"/>
      <c r="H844" s="158"/>
      <c r="I844" s="42"/>
      <c r="J844" s="28"/>
      <c r="K844" s="69"/>
      <c r="L844" s="68"/>
      <c r="M844" s="46"/>
      <c r="N844" s="232" t="str">
        <f ca="1">IF(Tabla1[[#This Row],[Fecha de nac]]="","",IF(Tabla1[[#This Row],[Fecha Finalización]] &gt;=TODAY(), DATEDIF(Tabla1[[#This Row],[Fecha de nac]],TODAY(),"y"), ROUNDDOWN((Tabla1[[#This Row],[Fecha Finalización]] -Tabla1[[#This Row],[Fecha de nac]])/365,0)))</f>
        <v/>
      </c>
      <c r="O844" s="163"/>
      <c r="P844" s="34"/>
      <c r="Q844" s="67"/>
      <c r="R844" s="67"/>
      <c r="S844" s="67"/>
      <c r="T844" s="67"/>
      <c r="U844" s="234" t="str">
        <f>IF(F844="","",Tabla1[[#This Row],[Fecha Inicio grupo]]+3*7-7)</f>
        <v/>
      </c>
      <c r="V844" s="235" t="str">
        <f>IF(F844="","",EDATE(Tabla1[[#This Row],[Fecha Inicio grupo]],3))</f>
        <v/>
      </c>
      <c r="W844" s="29"/>
      <c r="X844" s="29"/>
      <c r="Y844" s="72"/>
      <c r="Z844" s="72"/>
      <c r="AA844" s="72"/>
      <c r="AB844" s="72"/>
      <c r="AC844" s="72"/>
      <c r="AD844" s="72"/>
      <c r="AE844" s="72"/>
      <c r="AF844" s="72"/>
      <c r="AG844" s="72"/>
      <c r="AH844" s="72"/>
      <c r="AI844" s="72"/>
      <c r="AJ844" s="72"/>
      <c r="AK844" s="72"/>
      <c r="AL844" s="72"/>
      <c r="AM844" s="72"/>
      <c r="AN844" s="72"/>
      <c r="AO844" s="139"/>
      <c r="AP844" s="236" t="str">
        <f>IF(F844="","",IFERROR(VLOOKUP(SUBSTITUTE(SUBSTITUTE(Tabla1[[#This Row],[Uso Sistemas]],"T","P"),"N","F"),Parámetros!$M$2:$N$17,2,0),"Completar hasta 3ra sem. para evaluar a Probacionista"))</f>
        <v/>
      </c>
      <c r="AQ844" s="39"/>
      <c r="AR844" s="39"/>
      <c r="AS844" s="39"/>
      <c r="AT844" s="28"/>
      <c r="AU844" s="55"/>
      <c r="AV844" s="55"/>
      <c r="AW844" s="55"/>
      <c r="AX844" s="238" t="str">
        <f>IF(V844="","",EOMONTH(EDATE(Tabla1[[#This Row],[Fecha Finalización]],2),0))</f>
        <v/>
      </c>
      <c r="AY844" s="39"/>
      <c r="AZ844" s="239" t="str">
        <f>IF(V844="","",EOMONTH(EDATE(Tabla1[[#This Row],[Fecha Finalización]],3),0))</f>
        <v/>
      </c>
      <c r="BA844" s="39"/>
      <c r="BB844" s="39"/>
      <c r="BC844" s="229"/>
      <c r="BD844" s="227" t="str">
        <f>IF(F844="","",Tabla1[[#This Row],[sem 01]]&amp;Tabla1[[#This Row],[sem 02]]&amp;Tabla1[[#This Row],[sem 03]])</f>
        <v/>
      </c>
      <c r="BE844" s="228" t="str">
        <f>IF(TRIM(F844)="","",$B$1&amp;"-"&amp;SUBSTITUTE(Tabla1[[#This Row],[Mes Inscrito]]," ","")&amp;"-"&amp;SUBSTITUTE(Tabla1[[#This Row],[Dia de clases Inscrito]]," ","")&amp;"-"&amp;SUBSTITUTE(Tabla1[[#This Row],[Horario Inscrito]]," ","")&amp;"-"&amp;Tabla1[[#This Row],[Fecha Inicio grupo]])</f>
        <v/>
      </c>
      <c r="BF844" s="241" t="str">
        <f>IF(F844="","",Tabla1[[#This Row],[Curso]])</f>
        <v/>
      </c>
      <c r="BG844" s="242" t="str">
        <f>+IF(TRIM(F844)="","",$B$1&amp;"-"&amp;TRIM(Tabla1[[#This Row],[Mes Inscrito]])&amp;"-"&amp;TRIM(Tabla1[[#This Row],[Dia de clases Inscrito]])&amp;"-"&amp;TRIM(Tabla1[[#This Row],[Horario Inscrito]])&amp;"-"&amp;TRIM(Tabla1[[#This Row],[Fecha Inicio grupo]])&amp;"-"&amp;TRIM(Tabla1[[#This Row],[Tipo Incrito]]))</f>
        <v/>
      </c>
      <c r="BH844" s="299" t="str">
        <f>IF(F844="","",OR(IFERROR(SEARCH("CG",Tabla1[[#This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4" s="300" t="str">
        <f>IF(F844&lt;&gt;"",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4" s="300" t="str">
        <f>IF(F844&lt;&gt;"",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4" s="300" t="str">
        <f>IF(Tabla1[[#This Row],[Fecha Inicio grupo]]="","",IFERROR(VLOOKUP(Tabla1[[#This Row],[Mes de Alta como miembro]],Parámetros!$AM$2:$AN$16,2,0),"01/01/1900"))</f>
        <v/>
      </c>
    </row>
    <row r="845" spans="1:63" ht="14.45">
      <c r="A845" s="68">
        <v>838</v>
      </c>
      <c r="B845" s="29"/>
      <c r="C845" s="34"/>
      <c r="D845" s="42"/>
      <c r="E845" s="64"/>
      <c r="F845" s="45"/>
      <c r="G845" s="45"/>
      <c r="H845" s="158"/>
      <c r="I845" s="42"/>
      <c r="J845" s="28"/>
      <c r="K845" s="69"/>
      <c r="L845" s="68"/>
      <c r="M845" s="46"/>
      <c r="N845" s="232" t="str">
        <f ca="1">IF(Tabla1[[#This Row],[Fecha de nac]]="","",IF(Tabla1[[#This Row],[Fecha Finalización]] &gt;=TODAY(), DATEDIF(Tabla1[[#This Row],[Fecha de nac]],TODAY(),"y"), ROUNDDOWN((Tabla1[[#This Row],[Fecha Finalización]] -Tabla1[[#This Row],[Fecha de nac]])/365,0)))</f>
        <v/>
      </c>
      <c r="O845" s="163"/>
      <c r="P845" s="34"/>
      <c r="Q845" s="67"/>
      <c r="R845" s="67"/>
      <c r="S845" s="67"/>
      <c r="T845" s="67"/>
      <c r="U845" s="234" t="str">
        <f>IF(F845="","",Tabla1[[#This Row],[Fecha Inicio grupo]]+3*7-7)</f>
        <v/>
      </c>
      <c r="V845" s="235" t="str">
        <f>IF(F845="","",EDATE(Tabla1[[#This Row],[Fecha Inicio grupo]],3))</f>
        <v/>
      </c>
      <c r="W845" s="29"/>
      <c r="X845" s="29"/>
      <c r="Y845" s="72"/>
      <c r="Z845" s="72"/>
      <c r="AA845" s="72"/>
      <c r="AB845" s="72"/>
      <c r="AC845" s="72"/>
      <c r="AD845" s="72"/>
      <c r="AE845" s="72"/>
      <c r="AF845" s="72"/>
      <c r="AG845" s="72"/>
      <c r="AH845" s="72"/>
      <c r="AI845" s="72"/>
      <c r="AJ845" s="72"/>
      <c r="AK845" s="72"/>
      <c r="AL845" s="72"/>
      <c r="AM845" s="72"/>
      <c r="AN845" s="72"/>
      <c r="AO845" s="139"/>
      <c r="AP845" s="236" t="str">
        <f>IF(F845="","",IFERROR(VLOOKUP(SUBSTITUTE(SUBSTITUTE(Tabla1[[#This Row],[Uso Sistemas]],"T","P"),"N","F"),Parámetros!$M$2:$N$17,2,0),"Completar hasta 3ra sem. para evaluar a Probacionista"))</f>
        <v/>
      </c>
      <c r="AQ845" s="39"/>
      <c r="AR845" s="39"/>
      <c r="AS845" s="39"/>
      <c r="AT845" s="28"/>
      <c r="AU845" s="55"/>
      <c r="AV845" s="55"/>
      <c r="AW845" s="55"/>
      <c r="AX845" s="238" t="str">
        <f>IF(V845="","",EOMONTH(EDATE(Tabla1[[#This Row],[Fecha Finalización]],2),0))</f>
        <v/>
      </c>
      <c r="AY845" s="39"/>
      <c r="AZ845" s="239" t="str">
        <f>IF(V845="","",EOMONTH(EDATE(Tabla1[[#This Row],[Fecha Finalización]],3),0))</f>
        <v/>
      </c>
      <c r="BA845" s="39"/>
      <c r="BB845" s="39"/>
      <c r="BC845" s="229"/>
      <c r="BD845" s="227" t="str">
        <f>IF(F845="","",Tabla1[[#This Row],[sem 01]]&amp;Tabla1[[#This Row],[sem 02]]&amp;Tabla1[[#This Row],[sem 03]])</f>
        <v/>
      </c>
      <c r="BE845" s="228" t="str">
        <f>IF(TRIM(F845)="","",$B$1&amp;"-"&amp;SUBSTITUTE(Tabla1[[#This Row],[Mes Inscrito]]," ","")&amp;"-"&amp;SUBSTITUTE(Tabla1[[#This Row],[Dia de clases Inscrito]]," ","")&amp;"-"&amp;SUBSTITUTE(Tabla1[[#This Row],[Horario Inscrito]]," ","")&amp;"-"&amp;Tabla1[[#This Row],[Fecha Inicio grupo]])</f>
        <v/>
      </c>
      <c r="BF845" s="241" t="str">
        <f>IF(F845="","",Tabla1[[#This Row],[Curso]])</f>
        <v/>
      </c>
      <c r="BG845" s="242" t="str">
        <f>+IF(TRIM(F845)="","",$B$1&amp;"-"&amp;TRIM(Tabla1[[#This Row],[Mes Inscrito]])&amp;"-"&amp;TRIM(Tabla1[[#This Row],[Dia de clases Inscrito]])&amp;"-"&amp;TRIM(Tabla1[[#This Row],[Horario Inscrito]])&amp;"-"&amp;TRIM(Tabla1[[#This Row],[Fecha Inicio grupo]])&amp;"-"&amp;TRIM(Tabla1[[#This Row],[Tipo Incrito]]))</f>
        <v/>
      </c>
      <c r="BH845" s="299" t="str">
        <f>IF(F845="","",OR(IFERROR(SEARCH("CG",Tabla1[[#This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5" s="300" t="str">
        <f>IF(F845&lt;&gt;"",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5" s="300" t="str">
        <f>IF(F845&lt;&gt;"",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5" s="300" t="str">
        <f>IF(Tabla1[[#This Row],[Fecha Inicio grupo]]="","",IFERROR(VLOOKUP(Tabla1[[#This Row],[Mes de Alta como miembro]],Parámetros!$AM$2:$AN$16,2,0),"01/01/1900"))</f>
        <v/>
      </c>
    </row>
    <row r="846" spans="1:63" ht="14.45">
      <c r="A846" s="68">
        <v>839</v>
      </c>
      <c r="B846" s="29"/>
      <c r="C846" s="34"/>
      <c r="D846" s="42"/>
      <c r="E846" s="64"/>
      <c r="F846" s="45"/>
      <c r="G846" s="45"/>
      <c r="H846" s="158"/>
      <c r="I846" s="42"/>
      <c r="J846" s="28"/>
      <c r="K846" s="69"/>
      <c r="L846" s="68"/>
      <c r="M846" s="46"/>
      <c r="N846" s="232" t="str">
        <f ca="1">IF(Tabla1[[#This Row],[Fecha de nac]]="","",IF(Tabla1[[#This Row],[Fecha Finalización]] &gt;=TODAY(), DATEDIF(Tabla1[[#This Row],[Fecha de nac]],TODAY(),"y"), ROUNDDOWN((Tabla1[[#This Row],[Fecha Finalización]] -Tabla1[[#This Row],[Fecha de nac]])/365,0)))</f>
        <v/>
      </c>
      <c r="O846" s="163"/>
      <c r="P846" s="34"/>
      <c r="Q846" s="67"/>
      <c r="R846" s="67"/>
      <c r="S846" s="67"/>
      <c r="T846" s="67"/>
      <c r="U846" s="234" t="str">
        <f>IF(F846="","",Tabla1[[#This Row],[Fecha Inicio grupo]]+3*7-7)</f>
        <v/>
      </c>
      <c r="V846" s="235" t="str">
        <f>IF(F846="","",EDATE(Tabla1[[#This Row],[Fecha Inicio grupo]],3))</f>
        <v/>
      </c>
      <c r="W846" s="29"/>
      <c r="X846" s="29"/>
      <c r="Y846" s="72"/>
      <c r="Z846" s="72"/>
      <c r="AA846" s="72"/>
      <c r="AB846" s="72"/>
      <c r="AC846" s="72"/>
      <c r="AD846" s="72"/>
      <c r="AE846" s="72"/>
      <c r="AF846" s="72"/>
      <c r="AG846" s="72"/>
      <c r="AH846" s="72"/>
      <c r="AI846" s="72"/>
      <c r="AJ846" s="72"/>
      <c r="AK846" s="72"/>
      <c r="AL846" s="72"/>
      <c r="AM846" s="72"/>
      <c r="AN846" s="72"/>
      <c r="AO846" s="139"/>
      <c r="AP846" s="236" t="str">
        <f>IF(F846="","",IFERROR(VLOOKUP(SUBSTITUTE(SUBSTITUTE(Tabla1[[#This Row],[Uso Sistemas]],"T","P"),"N","F"),Parámetros!$M$2:$N$17,2,0),"Completar hasta 3ra sem. para evaluar a Probacionista"))</f>
        <v/>
      </c>
      <c r="AQ846" s="39"/>
      <c r="AR846" s="39"/>
      <c r="AS846" s="39"/>
      <c r="AT846" s="28"/>
      <c r="AU846" s="55"/>
      <c r="AV846" s="55"/>
      <c r="AW846" s="55"/>
      <c r="AX846" s="238" t="str">
        <f>IF(V846="","",EOMONTH(EDATE(Tabla1[[#This Row],[Fecha Finalización]],2),0))</f>
        <v/>
      </c>
      <c r="AY846" s="39"/>
      <c r="AZ846" s="239" t="str">
        <f>IF(V846="","",EOMONTH(EDATE(Tabla1[[#This Row],[Fecha Finalización]],3),0))</f>
        <v/>
      </c>
      <c r="BA846" s="39"/>
      <c r="BB846" s="39"/>
      <c r="BC846" s="229"/>
      <c r="BD846" s="227" t="str">
        <f>IF(F846="","",Tabla1[[#This Row],[sem 01]]&amp;Tabla1[[#This Row],[sem 02]]&amp;Tabla1[[#This Row],[sem 03]])</f>
        <v/>
      </c>
      <c r="BE846" s="228" t="str">
        <f>IF(TRIM(F846)="","",$B$1&amp;"-"&amp;SUBSTITUTE(Tabla1[[#This Row],[Mes Inscrito]]," ","")&amp;"-"&amp;SUBSTITUTE(Tabla1[[#This Row],[Dia de clases Inscrito]]," ","")&amp;"-"&amp;SUBSTITUTE(Tabla1[[#This Row],[Horario Inscrito]]," ","")&amp;"-"&amp;Tabla1[[#This Row],[Fecha Inicio grupo]])</f>
        <v/>
      </c>
      <c r="BF846" s="241" t="str">
        <f>IF(F846="","",Tabla1[[#This Row],[Curso]])</f>
        <v/>
      </c>
      <c r="BG846" s="242" t="str">
        <f>+IF(TRIM(F846)="","",$B$1&amp;"-"&amp;TRIM(Tabla1[[#This Row],[Mes Inscrito]])&amp;"-"&amp;TRIM(Tabla1[[#This Row],[Dia de clases Inscrito]])&amp;"-"&amp;TRIM(Tabla1[[#This Row],[Horario Inscrito]])&amp;"-"&amp;TRIM(Tabla1[[#This Row],[Fecha Inicio grupo]])&amp;"-"&amp;TRIM(Tabla1[[#This Row],[Tipo Incrito]]))</f>
        <v/>
      </c>
      <c r="BH846" s="299" t="str">
        <f>IF(F846="","",OR(IFERROR(SEARCH("CG",Tabla1[[#This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6" s="300" t="str">
        <f>IF(F846&lt;&gt;"",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6" s="300" t="str">
        <f>IF(F846&lt;&gt;"",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6" s="300" t="str">
        <f>IF(Tabla1[[#This Row],[Fecha Inicio grupo]]="","",IFERROR(VLOOKUP(Tabla1[[#This Row],[Mes de Alta como miembro]],Parámetros!$AM$2:$AN$16,2,0),"01/01/1900"))</f>
        <v/>
      </c>
    </row>
    <row r="847" spans="1:63" ht="14.45">
      <c r="A847" s="68">
        <v>840</v>
      </c>
      <c r="B847" s="29"/>
      <c r="C847" s="34"/>
      <c r="D847" s="42"/>
      <c r="E847" s="64"/>
      <c r="F847" s="45"/>
      <c r="G847" s="45"/>
      <c r="H847" s="158"/>
      <c r="I847" s="42"/>
      <c r="J847" s="28"/>
      <c r="K847" s="69"/>
      <c r="L847" s="68"/>
      <c r="M847" s="46"/>
      <c r="N847" s="232" t="str">
        <f ca="1">IF(Tabla1[[#This Row],[Fecha de nac]]="","",IF(Tabla1[[#This Row],[Fecha Finalización]] &gt;=TODAY(), DATEDIF(Tabla1[[#This Row],[Fecha de nac]],TODAY(),"y"), ROUNDDOWN((Tabla1[[#This Row],[Fecha Finalización]] -Tabla1[[#This Row],[Fecha de nac]])/365,0)))</f>
        <v/>
      </c>
      <c r="O847" s="163"/>
      <c r="P847" s="34"/>
      <c r="Q847" s="67"/>
      <c r="R847" s="67"/>
      <c r="S847" s="67"/>
      <c r="T847" s="67"/>
      <c r="U847" s="234" t="str">
        <f>IF(F847="","",Tabla1[[#This Row],[Fecha Inicio grupo]]+3*7-7)</f>
        <v/>
      </c>
      <c r="V847" s="235" t="str">
        <f>IF(F847="","",EDATE(Tabla1[[#This Row],[Fecha Inicio grupo]],3))</f>
        <v/>
      </c>
      <c r="W847" s="29"/>
      <c r="X847" s="29"/>
      <c r="Y847" s="72"/>
      <c r="Z847" s="72"/>
      <c r="AA847" s="72"/>
      <c r="AB847" s="72"/>
      <c r="AC847" s="72"/>
      <c r="AD847" s="72"/>
      <c r="AE847" s="72"/>
      <c r="AF847" s="72"/>
      <c r="AG847" s="72"/>
      <c r="AH847" s="72"/>
      <c r="AI847" s="72"/>
      <c r="AJ847" s="72"/>
      <c r="AK847" s="72"/>
      <c r="AL847" s="72"/>
      <c r="AM847" s="72"/>
      <c r="AN847" s="72"/>
      <c r="AO847" s="139"/>
      <c r="AP847" s="236" t="str">
        <f>IF(F847="","",IFERROR(VLOOKUP(SUBSTITUTE(SUBSTITUTE(Tabla1[[#This Row],[Uso Sistemas]],"T","P"),"N","F"),Parámetros!$M$2:$N$17,2,0),"Completar hasta 3ra sem. para evaluar a Probacionista"))</f>
        <v/>
      </c>
      <c r="AQ847" s="39"/>
      <c r="AR847" s="39"/>
      <c r="AS847" s="39"/>
      <c r="AT847" s="28"/>
      <c r="AU847" s="55"/>
      <c r="AV847" s="55"/>
      <c r="AW847" s="55"/>
      <c r="AX847" s="238" t="str">
        <f>IF(V847="","",EOMONTH(EDATE(Tabla1[[#This Row],[Fecha Finalización]],2),0))</f>
        <v/>
      </c>
      <c r="AY847" s="39"/>
      <c r="AZ847" s="239" t="str">
        <f>IF(V847="","",EOMONTH(EDATE(Tabla1[[#This Row],[Fecha Finalización]],3),0))</f>
        <v/>
      </c>
      <c r="BA847" s="39"/>
      <c r="BB847" s="39"/>
      <c r="BC847" s="229"/>
      <c r="BD847" s="227" t="str">
        <f>IF(F847="","",Tabla1[[#This Row],[sem 01]]&amp;Tabla1[[#This Row],[sem 02]]&amp;Tabla1[[#This Row],[sem 03]])</f>
        <v/>
      </c>
      <c r="BE847" s="228" t="str">
        <f>IF(TRIM(F847)="","",$B$1&amp;"-"&amp;SUBSTITUTE(Tabla1[[#This Row],[Mes Inscrito]]," ","")&amp;"-"&amp;SUBSTITUTE(Tabla1[[#This Row],[Dia de clases Inscrito]]," ","")&amp;"-"&amp;SUBSTITUTE(Tabla1[[#This Row],[Horario Inscrito]]," ","")&amp;"-"&amp;Tabla1[[#This Row],[Fecha Inicio grupo]])</f>
        <v/>
      </c>
      <c r="BF847" s="241" t="str">
        <f>IF(F847="","",Tabla1[[#This Row],[Curso]])</f>
        <v/>
      </c>
      <c r="BG847" s="242" t="str">
        <f>+IF(TRIM(F847)="","",$B$1&amp;"-"&amp;TRIM(Tabla1[[#This Row],[Mes Inscrito]])&amp;"-"&amp;TRIM(Tabla1[[#This Row],[Dia de clases Inscrito]])&amp;"-"&amp;TRIM(Tabla1[[#This Row],[Horario Inscrito]])&amp;"-"&amp;TRIM(Tabla1[[#This Row],[Fecha Inicio grupo]])&amp;"-"&amp;TRIM(Tabla1[[#This Row],[Tipo Incrito]]))</f>
        <v/>
      </c>
      <c r="BH847" s="299" t="str">
        <f>IF(F847="","",OR(IFERROR(SEARCH("CG",Tabla1[[#This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7" s="300" t="str">
        <f>IF(F847&lt;&gt;"",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7" s="300" t="str">
        <f>IF(F847&lt;&gt;"",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7" s="300" t="str">
        <f>IF(Tabla1[[#This Row],[Fecha Inicio grupo]]="","",IFERROR(VLOOKUP(Tabla1[[#This Row],[Mes de Alta como miembro]],Parámetros!$AM$2:$AN$16,2,0),"01/01/1900"))</f>
        <v/>
      </c>
    </row>
    <row r="848" spans="1:63" ht="14.45">
      <c r="A848" s="68">
        <v>841</v>
      </c>
      <c r="B848" s="29"/>
      <c r="C848" s="34"/>
      <c r="D848" s="42"/>
      <c r="E848" s="64"/>
      <c r="F848" s="45"/>
      <c r="G848" s="45"/>
      <c r="H848" s="158"/>
      <c r="I848" s="42"/>
      <c r="J848" s="28"/>
      <c r="K848" s="69"/>
      <c r="L848" s="68"/>
      <c r="M848" s="46"/>
      <c r="N848" s="232" t="str">
        <f ca="1">IF(Tabla1[[#This Row],[Fecha de nac]]="","",IF(Tabla1[[#This Row],[Fecha Finalización]] &gt;=TODAY(), DATEDIF(Tabla1[[#This Row],[Fecha de nac]],TODAY(),"y"), ROUNDDOWN((Tabla1[[#This Row],[Fecha Finalización]] -Tabla1[[#This Row],[Fecha de nac]])/365,0)))</f>
        <v/>
      </c>
      <c r="O848" s="163"/>
      <c r="P848" s="34"/>
      <c r="Q848" s="67"/>
      <c r="R848" s="67"/>
      <c r="S848" s="67"/>
      <c r="T848" s="67"/>
      <c r="U848" s="234" t="str">
        <f>IF(F848="","",Tabla1[[#This Row],[Fecha Inicio grupo]]+3*7-7)</f>
        <v/>
      </c>
      <c r="V848" s="235" t="str">
        <f>IF(F848="","",EDATE(Tabla1[[#This Row],[Fecha Inicio grupo]],3))</f>
        <v/>
      </c>
      <c r="W848" s="29"/>
      <c r="X848" s="29"/>
      <c r="Y848" s="72"/>
      <c r="Z848" s="72"/>
      <c r="AA848" s="72"/>
      <c r="AB848" s="72"/>
      <c r="AC848" s="72"/>
      <c r="AD848" s="72"/>
      <c r="AE848" s="72"/>
      <c r="AF848" s="72"/>
      <c r="AG848" s="72"/>
      <c r="AH848" s="72"/>
      <c r="AI848" s="72"/>
      <c r="AJ848" s="72"/>
      <c r="AK848" s="72"/>
      <c r="AL848" s="72"/>
      <c r="AM848" s="72"/>
      <c r="AN848" s="72"/>
      <c r="AO848" s="139"/>
      <c r="AP848" s="236" t="str">
        <f>IF(F848="","",IFERROR(VLOOKUP(SUBSTITUTE(SUBSTITUTE(Tabla1[[#This Row],[Uso Sistemas]],"T","P"),"N","F"),Parámetros!$M$2:$N$17,2,0),"Completar hasta 3ra sem. para evaluar a Probacionista"))</f>
        <v/>
      </c>
      <c r="AQ848" s="39"/>
      <c r="AR848" s="39"/>
      <c r="AS848" s="39"/>
      <c r="AT848" s="28"/>
      <c r="AU848" s="55"/>
      <c r="AV848" s="55"/>
      <c r="AW848" s="55"/>
      <c r="AX848" s="238" t="str">
        <f>IF(V848="","",EOMONTH(EDATE(Tabla1[[#This Row],[Fecha Finalización]],2),0))</f>
        <v/>
      </c>
      <c r="AY848" s="39"/>
      <c r="AZ848" s="239" t="str">
        <f>IF(V848="","",EOMONTH(EDATE(Tabla1[[#This Row],[Fecha Finalización]],3),0))</f>
        <v/>
      </c>
      <c r="BA848" s="39"/>
      <c r="BB848" s="39"/>
      <c r="BC848" s="229"/>
      <c r="BD848" s="227" t="str">
        <f>IF(F848="","",Tabla1[[#This Row],[sem 01]]&amp;Tabla1[[#This Row],[sem 02]]&amp;Tabla1[[#This Row],[sem 03]])</f>
        <v/>
      </c>
      <c r="BE848" s="228" t="str">
        <f>IF(TRIM(F848)="","",$B$1&amp;"-"&amp;SUBSTITUTE(Tabla1[[#This Row],[Mes Inscrito]]," ","")&amp;"-"&amp;SUBSTITUTE(Tabla1[[#This Row],[Dia de clases Inscrito]]," ","")&amp;"-"&amp;SUBSTITUTE(Tabla1[[#This Row],[Horario Inscrito]]," ","")&amp;"-"&amp;Tabla1[[#This Row],[Fecha Inicio grupo]])</f>
        <v/>
      </c>
      <c r="BF848" s="241" t="str">
        <f>IF(F848="","",Tabla1[[#This Row],[Curso]])</f>
        <v/>
      </c>
      <c r="BG848" s="242" t="str">
        <f>+IF(TRIM(F848)="","",$B$1&amp;"-"&amp;TRIM(Tabla1[[#This Row],[Mes Inscrito]])&amp;"-"&amp;TRIM(Tabla1[[#This Row],[Dia de clases Inscrito]])&amp;"-"&amp;TRIM(Tabla1[[#This Row],[Horario Inscrito]])&amp;"-"&amp;TRIM(Tabla1[[#This Row],[Fecha Inicio grupo]])&amp;"-"&amp;TRIM(Tabla1[[#This Row],[Tipo Incrito]]))</f>
        <v/>
      </c>
      <c r="BH848" s="299" t="str">
        <f>IF(F848="","",OR(IFERROR(SEARCH("CG",Tabla1[[#This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8" s="300" t="str">
        <f>IF(F848&lt;&gt;"",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8" s="300" t="str">
        <f>IF(F848&lt;&gt;"",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8" s="300" t="str">
        <f>IF(Tabla1[[#This Row],[Fecha Inicio grupo]]="","",IFERROR(VLOOKUP(Tabla1[[#This Row],[Mes de Alta como miembro]],Parámetros!$AM$2:$AN$16,2,0),"01/01/1900"))</f>
        <v/>
      </c>
    </row>
    <row r="849" spans="1:63" ht="14.45">
      <c r="A849" s="68">
        <v>842</v>
      </c>
      <c r="B849" s="29"/>
      <c r="C849" s="34"/>
      <c r="D849" s="42"/>
      <c r="E849" s="64"/>
      <c r="F849" s="45"/>
      <c r="G849" s="45"/>
      <c r="H849" s="158"/>
      <c r="I849" s="42"/>
      <c r="J849" s="28"/>
      <c r="K849" s="69"/>
      <c r="L849" s="68"/>
      <c r="M849" s="46"/>
      <c r="N849" s="232" t="str">
        <f ca="1">IF(Tabla1[[#This Row],[Fecha de nac]]="","",IF(Tabla1[[#This Row],[Fecha Finalización]] &gt;=TODAY(), DATEDIF(Tabla1[[#This Row],[Fecha de nac]],TODAY(),"y"), ROUNDDOWN((Tabla1[[#This Row],[Fecha Finalización]] -Tabla1[[#This Row],[Fecha de nac]])/365,0)))</f>
        <v/>
      </c>
      <c r="O849" s="163"/>
      <c r="P849" s="34"/>
      <c r="Q849" s="67"/>
      <c r="R849" s="67"/>
      <c r="S849" s="67"/>
      <c r="T849" s="67"/>
      <c r="U849" s="234" t="str">
        <f>IF(F849="","",Tabla1[[#This Row],[Fecha Inicio grupo]]+3*7-7)</f>
        <v/>
      </c>
      <c r="V849" s="235" t="str">
        <f>IF(F849="","",EDATE(Tabla1[[#This Row],[Fecha Inicio grupo]],3))</f>
        <v/>
      </c>
      <c r="W849" s="29"/>
      <c r="X849" s="29"/>
      <c r="Y849" s="72"/>
      <c r="Z849" s="72"/>
      <c r="AA849" s="72"/>
      <c r="AB849" s="72"/>
      <c r="AC849" s="72"/>
      <c r="AD849" s="72"/>
      <c r="AE849" s="72"/>
      <c r="AF849" s="72"/>
      <c r="AG849" s="72"/>
      <c r="AH849" s="72"/>
      <c r="AI849" s="72"/>
      <c r="AJ849" s="72"/>
      <c r="AK849" s="72"/>
      <c r="AL849" s="72"/>
      <c r="AM849" s="72"/>
      <c r="AN849" s="72"/>
      <c r="AO849" s="139"/>
      <c r="AP849" s="236" t="str">
        <f>IF(F849="","",IFERROR(VLOOKUP(SUBSTITUTE(SUBSTITUTE(Tabla1[[#This Row],[Uso Sistemas]],"T","P"),"N","F"),Parámetros!$M$2:$N$17,2,0),"Completar hasta 3ra sem. para evaluar a Probacionista"))</f>
        <v/>
      </c>
      <c r="AQ849" s="39"/>
      <c r="AR849" s="39"/>
      <c r="AS849" s="39"/>
      <c r="AT849" s="28"/>
      <c r="AU849" s="55"/>
      <c r="AV849" s="55"/>
      <c r="AW849" s="55"/>
      <c r="AX849" s="238" t="str">
        <f>IF(V849="","",EOMONTH(EDATE(Tabla1[[#This Row],[Fecha Finalización]],2),0))</f>
        <v/>
      </c>
      <c r="AY849" s="39"/>
      <c r="AZ849" s="239" t="str">
        <f>IF(V849="","",EOMONTH(EDATE(Tabla1[[#This Row],[Fecha Finalización]],3),0))</f>
        <v/>
      </c>
      <c r="BA849" s="39"/>
      <c r="BB849" s="39"/>
      <c r="BC849" s="229"/>
      <c r="BD849" s="227" t="str">
        <f>IF(F849="","",Tabla1[[#This Row],[sem 01]]&amp;Tabla1[[#This Row],[sem 02]]&amp;Tabla1[[#This Row],[sem 03]])</f>
        <v/>
      </c>
      <c r="BE849" s="228" t="str">
        <f>IF(TRIM(F849)="","",$B$1&amp;"-"&amp;SUBSTITUTE(Tabla1[[#This Row],[Mes Inscrito]]," ","")&amp;"-"&amp;SUBSTITUTE(Tabla1[[#This Row],[Dia de clases Inscrito]]," ","")&amp;"-"&amp;SUBSTITUTE(Tabla1[[#This Row],[Horario Inscrito]]," ","")&amp;"-"&amp;Tabla1[[#This Row],[Fecha Inicio grupo]])</f>
        <v/>
      </c>
      <c r="BF849" s="241" t="str">
        <f>IF(F849="","",Tabla1[[#This Row],[Curso]])</f>
        <v/>
      </c>
      <c r="BG849" s="242" t="str">
        <f>+IF(TRIM(F849)="","",$B$1&amp;"-"&amp;TRIM(Tabla1[[#This Row],[Mes Inscrito]])&amp;"-"&amp;TRIM(Tabla1[[#This Row],[Dia de clases Inscrito]])&amp;"-"&amp;TRIM(Tabla1[[#This Row],[Horario Inscrito]])&amp;"-"&amp;TRIM(Tabla1[[#This Row],[Fecha Inicio grupo]])&amp;"-"&amp;TRIM(Tabla1[[#This Row],[Tipo Incrito]]))</f>
        <v/>
      </c>
      <c r="BH849" s="299" t="str">
        <f>IF(F849="","",OR(IFERROR(SEARCH("CG",Tabla1[[#This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9" s="300" t="str">
        <f>IF(F849&lt;&gt;"",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9" s="300" t="str">
        <f>IF(F849&lt;&gt;"",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9" s="300" t="str">
        <f>IF(Tabla1[[#This Row],[Fecha Inicio grupo]]="","",IFERROR(VLOOKUP(Tabla1[[#This Row],[Mes de Alta como miembro]],Parámetros!$AM$2:$AN$16,2,0),"01/01/1900"))</f>
        <v/>
      </c>
    </row>
    <row r="850" spans="1:63" ht="14.45">
      <c r="A850" s="68">
        <v>843</v>
      </c>
      <c r="B850" s="29"/>
      <c r="C850" s="34"/>
      <c r="D850" s="42"/>
      <c r="E850" s="64"/>
      <c r="F850" s="45"/>
      <c r="G850" s="45"/>
      <c r="H850" s="158"/>
      <c r="I850" s="42"/>
      <c r="J850" s="28"/>
      <c r="K850" s="69"/>
      <c r="L850" s="68"/>
      <c r="M850" s="46"/>
      <c r="N850" s="232" t="str">
        <f ca="1">IF(Tabla1[[#This Row],[Fecha de nac]]="","",IF(Tabla1[[#This Row],[Fecha Finalización]] &gt;=TODAY(), DATEDIF(Tabla1[[#This Row],[Fecha de nac]],TODAY(),"y"), ROUNDDOWN((Tabla1[[#This Row],[Fecha Finalización]] -Tabla1[[#This Row],[Fecha de nac]])/365,0)))</f>
        <v/>
      </c>
      <c r="O850" s="163"/>
      <c r="P850" s="34"/>
      <c r="Q850" s="67"/>
      <c r="R850" s="67"/>
      <c r="S850" s="67"/>
      <c r="T850" s="67"/>
      <c r="U850" s="234" t="str">
        <f>IF(F850="","",Tabla1[[#This Row],[Fecha Inicio grupo]]+3*7-7)</f>
        <v/>
      </c>
      <c r="V850" s="235" t="str">
        <f>IF(F850="","",EDATE(Tabla1[[#This Row],[Fecha Inicio grupo]],3))</f>
        <v/>
      </c>
      <c r="W850" s="29"/>
      <c r="X850" s="29"/>
      <c r="Y850" s="72"/>
      <c r="Z850" s="72"/>
      <c r="AA850" s="72"/>
      <c r="AB850" s="72"/>
      <c r="AC850" s="72"/>
      <c r="AD850" s="72"/>
      <c r="AE850" s="72"/>
      <c r="AF850" s="72"/>
      <c r="AG850" s="72"/>
      <c r="AH850" s="72"/>
      <c r="AI850" s="72"/>
      <c r="AJ850" s="72"/>
      <c r="AK850" s="72"/>
      <c r="AL850" s="72"/>
      <c r="AM850" s="72"/>
      <c r="AN850" s="72"/>
      <c r="AO850" s="139"/>
      <c r="AP850" s="236" t="str">
        <f>IF(F850="","",IFERROR(VLOOKUP(SUBSTITUTE(SUBSTITUTE(Tabla1[[#This Row],[Uso Sistemas]],"T","P"),"N","F"),Parámetros!$M$2:$N$17,2,0),"Completar hasta 3ra sem. para evaluar a Probacionista"))</f>
        <v/>
      </c>
      <c r="AQ850" s="39"/>
      <c r="AR850" s="39"/>
      <c r="AS850" s="39"/>
      <c r="AT850" s="28"/>
      <c r="AU850" s="55"/>
      <c r="AV850" s="55"/>
      <c r="AW850" s="55"/>
      <c r="AX850" s="238" t="str">
        <f>IF(V850="","",EOMONTH(EDATE(Tabla1[[#This Row],[Fecha Finalización]],2),0))</f>
        <v/>
      </c>
      <c r="AY850" s="39"/>
      <c r="AZ850" s="239" t="str">
        <f>IF(V850="","",EOMONTH(EDATE(Tabla1[[#This Row],[Fecha Finalización]],3),0))</f>
        <v/>
      </c>
      <c r="BA850" s="39"/>
      <c r="BB850" s="39"/>
      <c r="BC850" s="229"/>
      <c r="BD850" s="227" t="str">
        <f>IF(F850="","",Tabla1[[#This Row],[sem 01]]&amp;Tabla1[[#This Row],[sem 02]]&amp;Tabla1[[#This Row],[sem 03]])</f>
        <v/>
      </c>
      <c r="BE850" s="228" t="str">
        <f>IF(TRIM(F850)="","",$B$1&amp;"-"&amp;SUBSTITUTE(Tabla1[[#This Row],[Mes Inscrito]]," ","")&amp;"-"&amp;SUBSTITUTE(Tabla1[[#This Row],[Dia de clases Inscrito]]," ","")&amp;"-"&amp;SUBSTITUTE(Tabla1[[#This Row],[Horario Inscrito]]," ","")&amp;"-"&amp;Tabla1[[#This Row],[Fecha Inicio grupo]])</f>
        <v/>
      </c>
      <c r="BF850" s="241" t="str">
        <f>IF(F850="","",Tabla1[[#This Row],[Curso]])</f>
        <v/>
      </c>
      <c r="BG850" s="242" t="str">
        <f>+IF(TRIM(F850)="","",$B$1&amp;"-"&amp;TRIM(Tabla1[[#This Row],[Mes Inscrito]])&amp;"-"&amp;TRIM(Tabla1[[#This Row],[Dia de clases Inscrito]])&amp;"-"&amp;TRIM(Tabla1[[#This Row],[Horario Inscrito]])&amp;"-"&amp;TRIM(Tabla1[[#This Row],[Fecha Inicio grupo]])&amp;"-"&amp;TRIM(Tabla1[[#This Row],[Tipo Incrito]]))</f>
        <v/>
      </c>
      <c r="BH850" s="299" t="str">
        <f>IF(F850="","",OR(IFERROR(SEARCH("CG",Tabla1[[#This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0" s="300" t="str">
        <f>IF(F850&lt;&gt;"",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0" s="300" t="str">
        <f>IF(F850&lt;&gt;"",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0" s="300" t="str">
        <f>IF(Tabla1[[#This Row],[Fecha Inicio grupo]]="","",IFERROR(VLOOKUP(Tabla1[[#This Row],[Mes de Alta como miembro]],Parámetros!$AM$2:$AN$16,2,0),"01/01/1900"))</f>
        <v/>
      </c>
    </row>
    <row r="851" spans="1:63" ht="14.45">
      <c r="A851" s="68">
        <v>844</v>
      </c>
      <c r="B851" s="29"/>
      <c r="C851" s="34"/>
      <c r="D851" s="42"/>
      <c r="E851" s="64"/>
      <c r="F851" s="45"/>
      <c r="G851" s="45"/>
      <c r="H851" s="158"/>
      <c r="I851" s="42"/>
      <c r="J851" s="28"/>
      <c r="K851" s="69"/>
      <c r="L851" s="68"/>
      <c r="M851" s="46"/>
      <c r="N851" s="232" t="str">
        <f ca="1">IF(Tabla1[[#This Row],[Fecha de nac]]="","",IF(Tabla1[[#This Row],[Fecha Finalización]] &gt;=TODAY(), DATEDIF(Tabla1[[#This Row],[Fecha de nac]],TODAY(),"y"), ROUNDDOWN((Tabla1[[#This Row],[Fecha Finalización]] -Tabla1[[#This Row],[Fecha de nac]])/365,0)))</f>
        <v/>
      </c>
      <c r="O851" s="163"/>
      <c r="P851" s="34"/>
      <c r="Q851" s="67"/>
      <c r="R851" s="67"/>
      <c r="S851" s="67"/>
      <c r="T851" s="67"/>
      <c r="U851" s="234" t="str">
        <f>IF(F851="","",Tabla1[[#This Row],[Fecha Inicio grupo]]+3*7-7)</f>
        <v/>
      </c>
      <c r="V851" s="235" t="str">
        <f>IF(F851="","",EDATE(Tabla1[[#This Row],[Fecha Inicio grupo]],3))</f>
        <v/>
      </c>
      <c r="W851" s="29"/>
      <c r="X851" s="29"/>
      <c r="Y851" s="72"/>
      <c r="Z851" s="72"/>
      <c r="AA851" s="72"/>
      <c r="AB851" s="72"/>
      <c r="AC851" s="72"/>
      <c r="AD851" s="72"/>
      <c r="AE851" s="72"/>
      <c r="AF851" s="72"/>
      <c r="AG851" s="72"/>
      <c r="AH851" s="72"/>
      <c r="AI851" s="72"/>
      <c r="AJ851" s="72"/>
      <c r="AK851" s="72"/>
      <c r="AL851" s="72"/>
      <c r="AM851" s="72"/>
      <c r="AN851" s="72"/>
      <c r="AO851" s="139"/>
      <c r="AP851" s="236" t="str">
        <f>IF(F851="","",IFERROR(VLOOKUP(SUBSTITUTE(SUBSTITUTE(Tabla1[[#This Row],[Uso Sistemas]],"T","P"),"N","F"),Parámetros!$M$2:$N$17,2,0),"Completar hasta 3ra sem. para evaluar a Probacionista"))</f>
        <v/>
      </c>
      <c r="AQ851" s="39"/>
      <c r="AR851" s="39"/>
      <c r="AS851" s="39"/>
      <c r="AT851" s="28"/>
      <c r="AU851" s="55"/>
      <c r="AV851" s="55"/>
      <c r="AW851" s="55"/>
      <c r="AX851" s="238" t="str">
        <f>IF(V851="","",EOMONTH(EDATE(Tabla1[[#This Row],[Fecha Finalización]],2),0))</f>
        <v/>
      </c>
      <c r="AY851" s="39"/>
      <c r="AZ851" s="239" t="str">
        <f>IF(V851="","",EOMONTH(EDATE(Tabla1[[#This Row],[Fecha Finalización]],3),0))</f>
        <v/>
      </c>
      <c r="BA851" s="39"/>
      <c r="BB851" s="39"/>
      <c r="BC851" s="229"/>
      <c r="BD851" s="227" t="str">
        <f>IF(F851="","",Tabla1[[#This Row],[sem 01]]&amp;Tabla1[[#This Row],[sem 02]]&amp;Tabla1[[#This Row],[sem 03]])</f>
        <v/>
      </c>
      <c r="BE851" s="228" t="str">
        <f>IF(TRIM(F851)="","",$B$1&amp;"-"&amp;SUBSTITUTE(Tabla1[[#This Row],[Mes Inscrito]]," ","")&amp;"-"&amp;SUBSTITUTE(Tabla1[[#This Row],[Dia de clases Inscrito]]," ","")&amp;"-"&amp;SUBSTITUTE(Tabla1[[#This Row],[Horario Inscrito]]," ","")&amp;"-"&amp;Tabla1[[#This Row],[Fecha Inicio grupo]])</f>
        <v/>
      </c>
      <c r="BF851" s="241" t="str">
        <f>IF(F851="","",Tabla1[[#This Row],[Curso]])</f>
        <v/>
      </c>
      <c r="BG851" s="242" t="str">
        <f>+IF(TRIM(F851)="","",$B$1&amp;"-"&amp;TRIM(Tabla1[[#This Row],[Mes Inscrito]])&amp;"-"&amp;TRIM(Tabla1[[#This Row],[Dia de clases Inscrito]])&amp;"-"&amp;TRIM(Tabla1[[#This Row],[Horario Inscrito]])&amp;"-"&amp;TRIM(Tabla1[[#This Row],[Fecha Inicio grupo]])&amp;"-"&amp;TRIM(Tabla1[[#This Row],[Tipo Incrito]]))</f>
        <v/>
      </c>
      <c r="BH851" s="299" t="str">
        <f>IF(F851="","",OR(IFERROR(SEARCH("CG",Tabla1[[#This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1" s="300" t="str">
        <f>IF(F851&lt;&gt;"",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1" s="300" t="str">
        <f>IF(F851&lt;&gt;"",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1" s="300" t="str">
        <f>IF(Tabla1[[#This Row],[Fecha Inicio grupo]]="","",IFERROR(VLOOKUP(Tabla1[[#This Row],[Mes de Alta como miembro]],Parámetros!$AM$2:$AN$16,2,0),"01/01/1900"))</f>
        <v/>
      </c>
    </row>
    <row r="852" spans="1:63" ht="14.45">
      <c r="A852" s="68">
        <v>845</v>
      </c>
      <c r="B852" s="29"/>
      <c r="C852" s="34"/>
      <c r="D852" s="42"/>
      <c r="E852" s="64"/>
      <c r="F852" s="45"/>
      <c r="G852" s="45"/>
      <c r="H852" s="158"/>
      <c r="I852" s="42"/>
      <c r="J852" s="28"/>
      <c r="K852" s="69"/>
      <c r="L852" s="68"/>
      <c r="M852" s="46"/>
      <c r="N852" s="232" t="str">
        <f ca="1">IF(Tabla1[[#This Row],[Fecha de nac]]="","",IF(Tabla1[[#This Row],[Fecha Finalización]] &gt;=TODAY(), DATEDIF(Tabla1[[#This Row],[Fecha de nac]],TODAY(),"y"), ROUNDDOWN((Tabla1[[#This Row],[Fecha Finalización]] -Tabla1[[#This Row],[Fecha de nac]])/365,0)))</f>
        <v/>
      </c>
      <c r="O852" s="163"/>
      <c r="P852" s="34"/>
      <c r="Q852" s="67"/>
      <c r="R852" s="67"/>
      <c r="S852" s="67"/>
      <c r="T852" s="67"/>
      <c r="U852" s="234" t="str">
        <f>IF(F852="","",Tabla1[[#This Row],[Fecha Inicio grupo]]+3*7-7)</f>
        <v/>
      </c>
      <c r="V852" s="235" t="str">
        <f>IF(F852="","",EDATE(Tabla1[[#This Row],[Fecha Inicio grupo]],3))</f>
        <v/>
      </c>
      <c r="W852" s="29"/>
      <c r="X852" s="29"/>
      <c r="Y852" s="72"/>
      <c r="Z852" s="72"/>
      <c r="AA852" s="72"/>
      <c r="AB852" s="72"/>
      <c r="AC852" s="72"/>
      <c r="AD852" s="72"/>
      <c r="AE852" s="72"/>
      <c r="AF852" s="72"/>
      <c r="AG852" s="72"/>
      <c r="AH852" s="72"/>
      <c r="AI852" s="72"/>
      <c r="AJ852" s="72"/>
      <c r="AK852" s="72"/>
      <c r="AL852" s="72"/>
      <c r="AM852" s="72"/>
      <c r="AN852" s="72"/>
      <c r="AO852" s="139"/>
      <c r="AP852" s="236" t="str">
        <f>IF(F852="","",IFERROR(VLOOKUP(SUBSTITUTE(SUBSTITUTE(Tabla1[[#This Row],[Uso Sistemas]],"T","P"),"N","F"),Parámetros!$M$2:$N$17,2,0),"Completar hasta 3ra sem. para evaluar a Probacionista"))</f>
        <v/>
      </c>
      <c r="AQ852" s="39"/>
      <c r="AR852" s="39"/>
      <c r="AS852" s="39"/>
      <c r="AT852" s="28"/>
      <c r="AU852" s="55"/>
      <c r="AV852" s="55"/>
      <c r="AW852" s="55"/>
      <c r="AX852" s="238" t="str">
        <f>IF(V852="","",EOMONTH(EDATE(Tabla1[[#This Row],[Fecha Finalización]],2),0))</f>
        <v/>
      </c>
      <c r="AY852" s="39"/>
      <c r="AZ852" s="239" t="str">
        <f>IF(V852="","",EOMONTH(EDATE(Tabla1[[#This Row],[Fecha Finalización]],3),0))</f>
        <v/>
      </c>
      <c r="BA852" s="39"/>
      <c r="BB852" s="39"/>
      <c r="BC852" s="229"/>
      <c r="BD852" s="227" t="str">
        <f>IF(F852="","",Tabla1[[#This Row],[sem 01]]&amp;Tabla1[[#This Row],[sem 02]]&amp;Tabla1[[#This Row],[sem 03]])</f>
        <v/>
      </c>
      <c r="BE852" s="228" t="str">
        <f>IF(TRIM(F852)="","",$B$1&amp;"-"&amp;SUBSTITUTE(Tabla1[[#This Row],[Mes Inscrito]]," ","")&amp;"-"&amp;SUBSTITUTE(Tabla1[[#This Row],[Dia de clases Inscrito]]," ","")&amp;"-"&amp;SUBSTITUTE(Tabla1[[#This Row],[Horario Inscrito]]," ","")&amp;"-"&amp;Tabla1[[#This Row],[Fecha Inicio grupo]])</f>
        <v/>
      </c>
      <c r="BF852" s="241" t="str">
        <f>IF(F852="","",Tabla1[[#This Row],[Curso]])</f>
        <v/>
      </c>
      <c r="BG852" s="242" t="str">
        <f>+IF(TRIM(F852)="","",$B$1&amp;"-"&amp;TRIM(Tabla1[[#This Row],[Mes Inscrito]])&amp;"-"&amp;TRIM(Tabla1[[#This Row],[Dia de clases Inscrito]])&amp;"-"&amp;TRIM(Tabla1[[#This Row],[Horario Inscrito]])&amp;"-"&amp;TRIM(Tabla1[[#This Row],[Fecha Inicio grupo]])&amp;"-"&amp;TRIM(Tabla1[[#This Row],[Tipo Incrito]]))</f>
        <v/>
      </c>
      <c r="BH852" s="299" t="str">
        <f>IF(F852="","",OR(IFERROR(SEARCH("CG",Tabla1[[#This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2" s="300" t="str">
        <f>IF(F852&lt;&gt;"",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2" s="300" t="str">
        <f>IF(F852&lt;&gt;"",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2" s="300" t="str">
        <f>IF(Tabla1[[#This Row],[Fecha Inicio grupo]]="","",IFERROR(VLOOKUP(Tabla1[[#This Row],[Mes de Alta como miembro]],Parámetros!$AM$2:$AN$16,2,0),"01/01/1900"))</f>
        <v/>
      </c>
    </row>
    <row r="853" spans="1:63" ht="14.45">
      <c r="A853" s="68">
        <v>846</v>
      </c>
      <c r="B853" s="29"/>
      <c r="C853" s="34"/>
      <c r="D853" s="42"/>
      <c r="E853" s="64"/>
      <c r="F853" s="45"/>
      <c r="G853" s="45"/>
      <c r="H853" s="158"/>
      <c r="I853" s="42"/>
      <c r="J853" s="28"/>
      <c r="K853" s="69"/>
      <c r="L853" s="68"/>
      <c r="M853" s="46"/>
      <c r="N853" s="232" t="str">
        <f ca="1">IF(Tabla1[[#This Row],[Fecha de nac]]="","",IF(Tabla1[[#This Row],[Fecha Finalización]] &gt;=TODAY(), DATEDIF(Tabla1[[#This Row],[Fecha de nac]],TODAY(),"y"), ROUNDDOWN((Tabla1[[#This Row],[Fecha Finalización]] -Tabla1[[#This Row],[Fecha de nac]])/365,0)))</f>
        <v/>
      </c>
      <c r="O853" s="163"/>
      <c r="P853" s="34"/>
      <c r="Q853" s="67"/>
      <c r="R853" s="67"/>
      <c r="S853" s="67"/>
      <c r="T853" s="67"/>
      <c r="U853" s="234" t="str">
        <f>IF(F853="","",Tabla1[[#This Row],[Fecha Inicio grupo]]+3*7-7)</f>
        <v/>
      </c>
      <c r="V853" s="235" t="str">
        <f>IF(F853="","",EDATE(Tabla1[[#This Row],[Fecha Inicio grupo]],3))</f>
        <v/>
      </c>
      <c r="W853" s="29"/>
      <c r="X853" s="29"/>
      <c r="Y853" s="72"/>
      <c r="Z853" s="72"/>
      <c r="AA853" s="72"/>
      <c r="AB853" s="72"/>
      <c r="AC853" s="72"/>
      <c r="AD853" s="72"/>
      <c r="AE853" s="72"/>
      <c r="AF853" s="72"/>
      <c r="AG853" s="72"/>
      <c r="AH853" s="72"/>
      <c r="AI853" s="72"/>
      <c r="AJ853" s="72"/>
      <c r="AK853" s="72"/>
      <c r="AL853" s="72"/>
      <c r="AM853" s="72"/>
      <c r="AN853" s="72"/>
      <c r="AO853" s="139"/>
      <c r="AP853" s="236" t="str">
        <f>IF(F853="","",IFERROR(VLOOKUP(SUBSTITUTE(SUBSTITUTE(Tabla1[[#This Row],[Uso Sistemas]],"T","P"),"N","F"),Parámetros!$M$2:$N$17,2,0),"Completar hasta 3ra sem. para evaluar a Probacionista"))</f>
        <v/>
      </c>
      <c r="AQ853" s="39"/>
      <c r="AR853" s="39"/>
      <c r="AS853" s="39"/>
      <c r="AT853" s="28"/>
      <c r="AU853" s="55"/>
      <c r="AV853" s="55"/>
      <c r="AW853" s="55"/>
      <c r="AX853" s="238" t="str">
        <f>IF(V853="","",EOMONTH(EDATE(Tabla1[[#This Row],[Fecha Finalización]],2),0))</f>
        <v/>
      </c>
      <c r="AY853" s="39"/>
      <c r="AZ853" s="239" t="str">
        <f>IF(V853="","",EOMONTH(EDATE(Tabla1[[#This Row],[Fecha Finalización]],3),0))</f>
        <v/>
      </c>
      <c r="BA853" s="39"/>
      <c r="BB853" s="39"/>
      <c r="BC853" s="229"/>
      <c r="BD853" s="227" t="str">
        <f>IF(F853="","",Tabla1[[#This Row],[sem 01]]&amp;Tabla1[[#This Row],[sem 02]]&amp;Tabla1[[#This Row],[sem 03]])</f>
        <v/>
      </c>
      <c r="BE853" s="228" t="str">
        <f>IF(TRIM(F853)="","",$B$1&amp;"-"&amp;SUBSTITUTE(Tabla1[[#This Row],[Mes Inscrito]]," ","")&amp;"-"&amp;SUBSTITUTE(Tabla1[[#This Row],[Dia de clases Inscrito]]," ","")&amp;"-"&amp;SUBSTITUTE(Tabla1[[#This Row],[Horario Inscrito]]," ","")&amp;"-"&amp;Tabla1[[#This Row],[Fecha Inicio grupo]])</f>
        <v/>
      </c>
      <c r="BF853" s="241" t="str">
        <f>IF(F853="","",Tabla1[[#This Row],[Curso]])</f>
        <v/>
      </c>
      <c r="BG853" s="242" t="str">
        <f>+IF(TRIM(F853)="","",$B$1&amp;"-"&amp;TRIM(Tabla1[[#This Row],[Mes Inscrito]])&amp;"-"&amp;TRIM(Tabla1[[#This Row],[Dia de clases Inscrito]])&amp;"-"&amp;TRIM(Tabla1[[#This Row],[Horario Inscrito]])&amp;"-"&amp;TRIM(Tabla1[[#This Row],[Fecha Inicio grupo]])&amp;"-"&amp;TRIM(Tabla1[[#This Row],[Tipo Incrito]]))</f>
        <v/>
      </c>
      <c r="BH853" s="299" t="str">
        <f>IF(F853="","",OR(IFERROR(SEARCH("CG",Tabla1[[#This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3" s="300" t="str">
        <f>IF(F853&lt;&gt;"",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3" s="300" t="str">
        <f>IF(F853&lt;&gt;"",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3" s="300" t="str">
        <f>IF(Tabla1[[#This Row],[Fecha Inicio grupo]]="","",IFERROR(VLOOKUP(Tabla1[[#This Row],[Mes de Alta como miembro]],Parámetros!$AM$2:$AN$16,2,0),"01/01/1900"))</f>
        <v/>
      </c>
    </row>
    <row r="854" spans="1:63" ht="14.45">
      <c r="A854" s="68">
        <v>847</v>
      </c>
      <c r="B854" s="29"/>
      <c r="C854" s="34"/>
      <c r="D854" s="42"/>
      <c r="E854" s="64"/>
      <c r="F854" s="45"/>
      <c r="G854" s="45"/>
      <c r="H854" s="158"/>
      <c r="I854" s="42"/>
      <c r="J854" s="28"/>
      <c r="K854" s="69"/>
      <c r="L854" s="68"/>
      <c r="M854" s="46"/>
      <c r="N854" s="232" t="str">
        <f ca="1">IF(Tabla1[[#This Row],[Fecha de nac]]="","",IF(Tabla1[[#This Row],[Fecha Finalización]] &gt;=TODAY(), DATEDIF(Tabla1[[#This Row],[Fecha de nac]],TODAY(),"y"), ROUNDDOWN((Tabla1[[#This Row],[Fecha Finalización]] -Tabla1[[#This Row],[Fecha de nac]])/365,0)))</f>
        <v/>
      </c>
      <c r="O854" s="163"/>
      <c r="P854" s="34"/>
      <c r="Q854" s="67"/>
      <c r="R854" s="67"/>
      <c r="S854" s="67"/>
      <c r="T854" s="67"/>
      <c r="U854" s="234" t="str">
        <f>IF(F854="","",Tabla1[[#This Row],[Fecha Inicio grupo]]+3*7-7)</f>
        <v/>
      </c>
      <c r="V854" s="235" t="str">
        <f>IF(F854="","",EDATE(Tabla1[[#This Row],[Fecha Inicio grupo]],3))</f>
        <v/>
      </c>
      <c r="W854" s="29"/>
      <c r="X854" s="29"/>
      <c r="Y854" s="72"/>
      <c r="Z854" s="72"/>
      <c r="AA854" s="72"/>
      <c r="AB854" s="72"/>
      <c r="AC854" s="72"/>
      <c r="AD854" s="72"/>
      <c r="AE854" s="72"/>
      <c r="AF854" s="72"/>
      <c r="AG854" s="72"/>
      <c r="AH854" s="72"/>
      <c r="AI854" s="72"/>
      <c r="AJ854" s="72"/>
      <c r="AK854" s="72"/>
      <c r="AL854" s="72"/>
      <c r="AM854" s="72"/>
      <c r="AN854" s="72"/>
      <c r="AO854" s="139"/>
      <c r="AP854" s="236" t="str">
        <f>IF(F854="","",IFERROR(VLOOKUP(SUBSTITUTE(SUBSTITUTE(Tabla1[[#This Row],[Uso Sistemas]],"T","P"),"N","F"),Parámetros!$M$2:$N$17,2,0),"Completar hasta 3ra sem. para evaluar a Probacionista"))</f>
        <v/>
      </c>
      <c r="AQ854" s="39"/>
      <c r="AR854" s="39"/>
      <c r="AS854" s="39"/>
      <c r="AT854" s="28"/>
      <c r="AU854" s="55"/>
      <c r="AV854" s="55"/>
      <c r="AW854" s="55"/>
      <c r="AX854" s="238" t="str">
        <f>IF(V854="","",EOMONTH(EDATE(Tabla1[[#This Row],[Fecha Finalización]],2),0))</f>
        <v/>
      </c>
      <c r="AY854" s="39"/>
      <c r="AZ854" s="239" t="str">
        <f>IF(V854="","",EOMONTH(EDATE(Tabla1[[#This Row],[Fecha Finalización]],3),0))</f>
        <v/>
      </c>
      <c r="BA854" s="39"/>
      <c r="BB854" s="39"/>
      <c r="BC854" s="229"/>
      <c r="BD854" s="227" t="str">
        <f>IF(F854="","",Tabla1[[#This Row],[sem 01]]&amp;Tabla1[[#This Row],[sem 02]]&amp;Tabla1[[#This Row],[sem 03]])</f>
        <v/>
      </c>
      <c r="BE854" s="228" t="str">
        <f>IF(TRIM(F854)="","",$B$1&amp;"-"&amp;SUBSTITUTE(Tabla1[[#This Row],[Mes Inscrito]]," ","")&amp;"-"&amp;SUBSTITUTE(Tabla1[[#This Row],[Dia de clases Inscrito]]," ","")&amp;"-"&amp;SUBSTITUTE(Tabla1[[#This Row],[Horario Inscrito]]," ","")&amp;"-"&amp;Tabla1[[#This Row],[Fecha Inicio grupo]])</f>
        <v/>
      </c>
      <c r="BF854" s="241" t="str">
        <f>IF(F854="","",Tabla1[[#This Row],[Curso]])</f>
        <v/>
      </c>
      <c r="BG854" s="242" t="str">
        <f>+IF(TRIM(F854)="","",$B$1&amp;"-"&amp;TRIM(Tabla1[[#This Row],[Mes Inscrito]])&amp;"-"&amp;TRIM(Tabla1[[#This Row],[Dia de clases Inscrito]])&amp;"-"&amp;TRIM(Tabla1[[#This Row],[Horario Inscrito]])&amp;"-"&amp;TRIM(Tabla1[[#This Row],[Fecha Inicio grupo]])&amp;"-"&amp;TRIM(Tabla1[[#This Row],[Tipo Incrito]]))</f>
        <v/>
      </c>
      <c r="BH854" s="299" t="str">
        <f>IF(F854="","",OR(IFERROR(SEARCH("CG",Tabla1[[#This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4" s="300" t="str">
        <f>IF(F854&lt;&gt;"",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4" s="300" t="str">
        <f>IF(F854&lt;&gt;"",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4" s="300" t="str">
        <f>IF(Tabla1[[#This Row],[Fecha Inicio grupo]]="","",IFERROR(VLOOKUP(Tabla1[[#This Row],[Mes de Alta como miembro]],Parámetros!$AM$2:$AN$16,2,0),"01/01/1900"))</f>
        <v/>
      </c>
    </row>
    <row r="855" spans="1:63" ht="14.45">
      <c r="A855" s="68">
        <v>848</v>
      </c>
      <c r="B855" s="29"/>
      <c r="C855" s="34"/>
      <c r="D855" s="42"/>
      <c r="E855" s="64"/>
      <c r="F855" s="45"/>
      <c r="G855" s="45"/>
      <c r="H855" s="158"/>
      <c r="I855" s="42"/>
      <c r="J855" s="28"/>
      <c r="K855" s="69"/>
      <c r="L855" s="68"/>
      <c r="M855" s="46"/>
      <c r="N855" s="232" t="str">
        <f ca="1">IF(Tabla1[[#This Row],[Fecha de nac]]="","",IF(Tabla1[[#This Row],[Fecha Finalización]] &gt;=TODAY(), DATEDIF(Tabla1[[#This Row],[Fecha de nac]],TODAY(),"y"), ROUNDDOWN((Tabla1[[#This Row],[Fecha Finalización]] -Tabla1[[#This Row],[Fecha de nac]])/365,0)))</f>
        <v/>
      </c>
      <c r="O855" s="163"/>
      <c r="P855" s="34"/>
      <c r="Q855" s="67"/>
      <c r="R855" s="67"/>
      <c r="S855" s="67"/>
      <c r="T855" s="67"/>
      <c r="U855" s="234" t="str">
        <f>IF(F855="","",Tabla1[[#This Row],[Fecha Inicio grupo]]+3*7-7)</f>
        <v/>
      </c>
      <c r="V855" s="235" t="str">
        <f>IF(F855="","",EDATE(Tabla1[[#This Row],[Fecha Inicio grupo]],3))</f>
        <v/>
      </c>
      <c r="W855" s="29"/>
      <c r="X855" s="29"/>
      <c r="Y855" s="72"/>
      <c r="Z855" s="72"/>
      <c r="AA855" s="72"/>
      <c r="AB855" s="72"/>
      <c r="AC855" s="72"/>
      <c r="AD855" s="72"/>
      <c r="AE855" s="72"/>
      <c r="AF855" s="72"/>
      <c r="AG855" s="72"/>
      <c r="AH855" s="72"/>
      <c r="AI855" s="72"/>
      <c r="AJ855" s="72"/>
      <c r="AK855" s="72"/>
      <c r="AL855" s="72"/>
      <c r="AM855" s="72"/>
      <c r="AN855" s="72"/>
      <c r="AO855" s="139"/>
      <c r="AP855" s="236" t="str">
        <f>IF(F855="","",IFERROR(VLOOKUP(SUBSTITUTE(SUBSTITUTE(Tabla1[[#This Row],[Uso Sistemas]],"T","P"),"N","F"),Parámetros!$M$2:$N$17,2,0),"Completar hasta 3ra sem. para evaluar a Probacionista"))</f>
        <v/>
      </c>
      <c r="AQ855" s="39"/>
      <c r="AR855" s="39"/>
      <c r="AS855" s="39"/>
      <c r="AT855" s="28"/>
      <c r="AU855" s="55"/>
      <c r="AV855" s="55"/>
      <c r="AW855" s="55"/>
      <c r="AX855" s="238" t="str">
        <f>IF(V855="","",EOMONTH(EDATE(Tabla1[[#This Row],[Fecha Finalización]],2),0))</f>
        <v/>
      </c>
      <c r="AY855" s="39"/>
      <c r="AZ855" s="239" t="str">
        <f>IF(V855="","",EOMONTH(EDATE(Tabla1[[#This Row],[Fecha Finalización]],3),0))</f>
        <v/>
      </c>
      <c r="BA855" s="39"/>
      <c r="BB855" s="39"/>
      <c r="BC855" s="229"/>
      <c r="BD855" s="227" t="str">
        <f>IF(F855="","",Tabla1[[#This Row],[sem 01]]&amp;Tabla1[[#This Row],[sem 02]]&amp;Tabla1[[#This Row],[sem 03]])</f>
        <v/>
      </c>
      <c r="BE855" s="228" t="str">
        <f>IF(TRIM(F855)="","",$B$1&amp;"-"&amp;SUBSTITUTE(Tabla1[[#This Row],[Mes Inscrito]]," ","")&amp;"-"&amp;SUBSTITUTE(Tabla1[[#This Row],[Dia de clases Inscrito]]," ","")&amp;"-"&amp;SUBSTITUTE(Tabla1[[#This Row],[Horario Inscrito]]," ","")&amp;"-"&amp;Tabla1[[#This Row],[Fecha Inicio grupo]])</f>
        <v/>
      </c>
      <c r="BF855" s="241" t="str">
        <f>IF(F855="","",Tabla1[[#This Row],[Curso]])</f>
        <v/>
      </c>
      <c r="BG855" s="242" t="str">
        <f>+IF(TRIM(F855)="","",$B$1&amp;"-"&amp;TRIM(Tabla1[[#This Row],[Mes Inscrito]])&amp;"-"&amp;TRIM(Tabla1[[#This Row],[Dia de clases Inscrito]])&amp;"-"&amp;TRIM(Tabla1[[#This Row],[Horario Inscrito]])&amp;"-"&amp;TRIM(Tabla1[[#This Row],[Fecha Inicio grupo]])&amp;"-"&amp;TRIM(Tabla1[[#This Row],[Tipo Incrito]]))</f>
        <v/>
      </c>
      <c r="BH855" s="299" t="str">
        <f>IF(F855="","",OR(IFERROR(SEARCH("CG",Tabla1[[#This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5" s="300" t="str">
        <f>IF(F855&lt;&gt;"",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5" s="300" t="str">
        <f>IF(F855&lt;&gt;"",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5" s="300" t="str">
        <f>IF(Tabla1[[#This Row],[Fecha Inicio grupo]]="","",IFERROR(VLOOKUP(Tabla1[[#This Row],[Mes de Alta como miembro]],Parámetros!$AM$2:$AN$16,2,0),"01/01/1900"))</f>
        <v/>
      </c>
    </row>
    <row r="856" spans="1:63" ht="14.45">
      <c r="A856" s="68">
        <v>849</v>
      </c>
      <c r="B856" s="29"/>
      <c r="C856" s="34"/>
      <c r="D856" s="42"/>
      <c r="E856" s="64"/>
      <c r="F856" s="45"/>
      <c r="G856" s="45"/>
      <c r="H856" s="158"/>
      <c r="I856" s="42"/>
      <c r="J856" s="28"/>
      <c r="K856" s="69"/>
      <c r="L856" s="68"/>
      <c r="M856" s="46"/>
      <c r="N856" s="232" t="str">
        <f ca="1">IF(Tabla1[[#This Row],[Fecha de nac]]="","",IF(Tabla1[[#This Row],[Fecha Finalización]] &gt;=TODAY(), DATEDIF(Tabla1[[#This Row],[Fecha de nac]],TODAY(),"y"), ROUNDDOWN((Tabla1[[#This Row],[Fecha Finalización]] -Tabla1[[#This Row],[Fecha de nac]])/365,0)))</f>
        <v/>
      </c>
      <c r="O856" s="163"/>
      <c r="P856" s="34"/>
      <c r="Q856" s="67"/>
      <c r="R856" s="67"/>
      <c r="S856" s="67"/>
      <c r="T856" s="67"/>
      <c r="U856" s="234" t="str">
        <f>IF(F856="","",Tabla1[[#This Row],[Fecha Inicio grupo]]+3*7-7)</f>
        <v/>
      </c>
      <c r="V856" s="235" t="str">
        <f>IF(F856="","",EDATE(Tabla1[[#This Row],[Fecha Inicio grupo]],3))</f>
        <v/>
      </c>
      <c r="W856" s="29"/>
      <c r="X856" s="29"/>
      <c r="Y856" s="72"/>
      <c r="Z856" s="72"/>
      <c r="AA856" s="72"/>
      <c r="AB856" s="72"/>
      <c r="AC856" s="72"/>
      <c r="AD856" s="72"/>
      <c r="AE856" s="72"/>
      <c r="AF856" s="72"/>
      <c r="AG856" s="72"/>
      <c r="AH856" s="72"/>
      <c r="AI856" s="72"/>
      <c r="AJ856" s="72"/>
      <c r="AK856" s="72"/>
      <c r="AL856" s="72"/>
      <c r="AM856" s="72"/>
      <c r="AN856" s="72"/>
      <c r="AO856" s="139"/>
      <c r="AP856" s="236" t="str">
        <f>IF(F856="","",IFERROR(VLOOKUP(SUBSTITUTE(SUBSTITUTE(Tabla1[[#This Row],[Uso Sistemas]],"T","P"),"N","F"),Parámetros!$M$2:$N$17,2,0),"Completar hasta 3ra sem. para evaluar a Probacionista"))</f>
        <v/>
      </c>
      <c r="AQ856" s="39"/>
      <c r="AR856" s="39"/>
      <c r="AS856" s="39"/>
      <c r="AT856" s="28"/>
      <c r="AU856" s="55"/>
      <c r="AV856" s="55"/>
      <c r="AW856" s="55"/>
      <c r="AX856" s="238" t="str">
        <f>IF(V856="","",EOMONTH(EDATE(Tabla1[[#This Row],[Fecha Finalización]],2),0))</f>
        <v/>
      </c>
      <c r="AY856" s="39"/>
      <c r="AZ856" s="239" t="str">
        <f>IF(V856="","",EOMONTH(EDATE(Tabla1[[#This Row],[Fecha Finalización]],3),0))</f>
        <v/>
      </c>
      <c r="BA856" s="39"/>
      <c r="BB856" s="39"/>
      <c r="BC856" s="229"/>
      <c r="BD856" s="227" t="str">
        <f>IF(F856="","",Tabla1[[#This Row],[sem 01]]&amp;Tabla1[[#This Row],[sem 02]]&amp;Tabla1[[#This Row],[sem 03]])</f>
        <v/>
      </c>
      <c r="BE856" s="228" t="str">
        <f>IF(TRIM(F856)="","",$B$1&amp;"-"&amp;SUBSTITUTE(Tabla1[[#This Row],[Mes Inscrito]]," ","")&amp;"-"&amp;SUBSTITUTE(Tabla1[[#This Row],[Dia de clases Inscrito]]," ","")&amp;"-"&amp;SUBSTITUTE(Tabla1[[#This Row],[Horario Inscrito]]," ","")&amp;"-"&amp;Tabla1[[#This Row],[Fecha Inicio grupo]])</f>
        <v/>
      </c>
      <c r="BF856" s="241" t="str">
        <f>IF(F856="","",Tabla1[[#This Row],[Curso]])</f>
        <v/>
      </c>
      <c r="BG856" s="242" t="str">
        <f>+IF(TRIM(F856)="","",$B$1&amp;"-"&amp;TRIM(Tabla1[[#This Row],[Mes Inscrito]])&amp;"-"&amp;TRIM(Tabla1[[#This Row],[Dia de clases Inscrito]])&amp;"-"&amp;TRIM(Tabla1[[#This Row],[Horario Inscrito]])&amp;"-"&amp;TRIM(Tabla1[[#This Row],[Fecha Inicio grupo]])&amp;"-"&amp;TRIM(Tabla1[[#This Row],[Tipo Incrito]]))</f>
        <v/>
      </c>
      <c r="BH856" s="299" t="str">
        <f>IF(F856="","",OR(IFERROR(SEARCH("CG",Tabla1[[#This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6" s="300" t="str">
        <f>IF(F856&lt;&gt;"",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6" s="300" t="str">
        <f>IF(F856&lt;&gt;"",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6" s="300" t="str">
        <f>IF(Tabla1[[#This Row],[Fecha Inicio grupo]]="","",IFERROR(VLOOKUP(Tabla1[[#This Row],[Mes de Alta como miembro]],Parámetros!$AM$2:$AN$16,2,0),"01/01/1900"))</f>
        <v/>
      </c>
    </row>
    <row r="857" spans="1:63" ht="14.45">
      <c r="A857" s="68">
        <v>850</v>
      </c>
      <c r="B857" s="29"/>
      <c r="C857" s="34"/>
      <c r="D857" s="42"/>
      <c r="E857" s="64"/>
      <c r="F857" s="45"/>
      <c r="G857" s="45"/>
      <c r="H857" s="158"/>
      <c r="I857" s="42"/>
      <c r="J857" s="28"/>
      <c r="K857" s="69"/>
      <c r="L857" s="68"/>
      <c r="M857" s="46"/>
      <c r="N857" s="232" t="str">
        <f ca="1">IF(Tabla1[[#This Row],[Fecha de nac]]="","",IF(Tabla1[[#This Row],[Fecha Finalización]] &gt;=TODAY(), DATEDIF(Tabla1[[#This Row],[Fecha de nac]],TODAY(),"y"), ROUNDDOWN((Tabla1[[#This Row],[Fecha Finalización]] -Tabla1[[#This Row],[Fecha de nac]])/365,0)))</f>
        <v/>
      </c>
      <c r="O857" s="163"/>
      <c r="P857" s="34"/>
      <c r="Q857" s="67"/>
      <c r="R857" s="67"/>
      <c r="S857" s="67"/>
      <c r="T857" s="67"/>
      <c r="U857" s="234" t="str">
        <f>IF(F857="","",Tabla1[[#This Row],[Fecha Inicio grupo]]+3*7-7)</f>
        <v/>
      </c>
      <c r="V857" s="235" t="str">
        <f>IF(F857="","",EDATE(Tabla1[[#This Row],[Fecha Inicio grupo]],3))</f>
        <v/>
      </c>
      <c r="W857" s="29"/>
      <c r="X857" s="29"/>
      <c r="Y857" s="72"/>
      <c r="Z857" s="72"/>
      <c r="AA857" s="72"/>
      <c r="AB857" s="72"/>
      <c r="AC857" s="72"/>
      <c r="AD857" s="72"/>
      <c r="AE857" s="72"/>
      <c r="AF857" s="72"/>
      <c r="AG857" s="72"/>
      <c r="AH857" s="72"/>
      <c r="AI857" s="72"/>
      <c r="AJ857" s="72"/>
      <c r="AK857" s="72"/>
      <c r="AL857" s="72"/>
      <c r="AM857" s="72"/>
      <c r="AN857" s="72"/>
      <c r="AO857" s="139"/>
      <c r="AP857" s="236" t="str">
        <f>IF(F857="","",IFERROR(VLOOKUP(SUBSTITUTE(SUBSTITUTE(Tabla1[[#This Row],[Uso Sistemas]],"T","P"),"N","F"),Parámetros!$M$2:$N$17,2,0),"Completar hasta 3ra sem. para evaluar a Probacionista"))</f>
        <v/>
      </c>
      <c r="AQ857" s="39"/>
      <c r="AR857" s="39"/>
      <c r="AS857" s="39"/>
      <c r="AT857" s="28"/>
      <c r="AU857" s="55"/>
      <c r="AV857" s="55"/>
      <c r="AW857" s="55"/>
      <c r="AX857" s="238" t="str">
        <f>IF(V857="","",EOMONTH(EDATE(Tabla1[[#This Row],[Fecha Finalización]],2),0))</f>
        <v/>
      </c>
      <c r="AY857" s="39"/>
      <c r="AZ857" s="239" t="str">
        <f>IF(V857="","",EOMONTH(EDATE(Tabla1[[#This Row],[Fecha Finalización]],3),0))</f>
        <v/>
      </c>
      <c r="BA857" s="39"/>
      <c r="BB857" s="39"/>
      <c r="BC857" s="229"/>
      <c r="BD857" s="227" t="str">
        <f>IF(F857="","",Tabla1[[#This Row],[sem 01]]&amp;Tabla1[[#This Row],[sem 02]]&amp;Tabla1[[#This Row],[sem 03]])</f>
        <v/>
      </c>
      <c r="BE857" s="228" t="str">
        <f>IF(TRIM(F857)="","",$B$1&amp;"-"&amp;SUBSTITUTE(Tabla1[[#This Row],[Mes Inscrito]]," ","")&amp;"-"&amp;SUBSTITUTE(Tabla1[[#This Row],[Dia de clases Inscrito]]," ","")&amp;"-"&amp;SUBSTITUTE(Tabla1[[#This Row],[Horario Inscrito]]," ","")&amp;"-"&amp;Tabla1[[#This Row],[Fecha Inicio grupo]])</f>
        <v/>
      </c>
      <c r="BF857" s="241" t="str">
        <f>IF(F857="","",Tabla1[[#This Row],[Curso]])</f>
        <v/>
      </c>
      <c r="BG857" s="242" t="str">
        <f>+IF(TRIM(F857)="","",$B$1&amp;"-"&amp;TRIM(Tabla1[[#This Row],[Mes Inscrito]])&amp;"-"&amp;TRIM(Tabla1[[#This Row],[Dia de clases Inscrito]])&amp;"-"&amp;TRIM(Tabla1[[#This Row],[Horario Inscrito]])&amp;"-"&amp;TRIM(Tabla1[[#This Row],[Fecha Inicio grupo]])&amp;"-"&amp;TRIM(Tabla1[[#This Row],[Tipo Incrito]]))</f>
        <v/>
      </c>
      <c r="BH857" s="299" t="str">
        <f>IF(F857="","",OR(IFERROR(SEARCH("CG",Tabla1[[#This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7" s="300" t="str">
        <f>IF(F857&lt;&gt;"",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7" s="300" t="str">
        <f>IF(F857&lt;&gt;"",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7" s="300" t="str">
        <f>IF(Tabla1[[#This Row],[Fecha Inicio grupo]]="","",IFERROR(VLOOKUP(Tabla1[[#This Row],[Mes de Alta como miembro]],Parámetros!$AM$2:$AN$16,2,0),"01/01/1900"))</f>
        <v/>
      </c>
    </row>
    <row r="858" spans="1:63" ht="14.45">
      <c r="A858" s="68">
        <v>851</v>
      </c>
      <c r="B858" s="29"/>
      <c r="C858" s="34"/>
      <c r="D858" s="42"/>
      <c r="E858" s="64"/>
      <c r="F858" s="45"/>
      <c r="G858" s="45"/>
      <c r="H858" s="158"/>
      <c r="I858" s="42"/>
      <c r="J858" s="28"/>
      <c r="K858" s="69"/>
      <c r="L858" s="68"/>
      <c r="M858" s="46"/>
      <c r="N858" s="232" t="str">
        <f ca="1">IF(Tabla1[[#This Row],[Fecha de nac]]="","",IF(Tabla1[[#This Row],[Fecha Finalización]] &gt;=TODAY(), DATEDIF(Tabla1[[#This Row],[Fecha de nac]],TODAY(),"y"), ROUNDDOWN((Tabla1[[#This Row],[Fecha Finalización]] -Tabla1[[#This Row],[Fecha de nac]])/365,0)))</f>
        <v/>
      </c>
      <c r="O858" s="163"/>
      <c r="P858" s="34"/>
      <c r="Q858" s="67"/>
      <c r="R858" s="67"/>
      <c r="S858" s="67"/>
      <c r="T858" s="67"/>
      <c r="U858" s="234" t="str">
        <f>IF(F858="","",Tabla1[[#This Row],[Fecha Inicio grupo]]+3*7-7)</f>
        <v/>
      </c>
      <c r="V858" s="235" t="str">
        <f>IF(F858="","",EDATE(Tabla1[[#This Row],[Fecha Inicio grupo]],3))</f>
        <v/>
      </c>
      <c r="W858" s="29"/>
      <c r="X858" s="29"/>
      <c r="Y858" s="72"/>
      <c r="Z858" s="72"/>
      <c r="AA858" s="72"/>
      <c r="AB858" s="72"/>
      <c r="AC858" s="72"/>
      <c r="AD858" s="72"/>
      <c r="AE858" s="72"/>
      <c r="AF858" s="72"/>
      <c r="AG858" s="72"/>
      <c r="AH858" s="72"/>
      <c r="AI858" s="72"/>
      <c r="AJ858" s="72"/>
      <c r="AK858" s="72"/>
      <c r="AL858" s="72"/>
      <c r="AM858" s="72"/>
      <c r="AN858" s="72"/>
      <c r="AO858" s="139"/>
      <c r="AP858" s="236" t="str">
        <f>IF(F858="","",IFERROR(VLOOKUP(SUBSTITUTE(SUBSTITUTE(Tabla1[[#This Row],[Uso Sistemas]],"T","P"),"N","F"),Parámetros!$M$2:$N$17,2,0),"Completar hasta 3ra sem. para evaluar a Probacionista"))</f>
        <v/>
      </c>
      <c r="AQ858" s="39"/>
      <c r="AR858" s="39"/>
      <c r="AS858" s="39"/>
      <c r="AT858" s="28"/>
      <c r="AU858" s="55"/>
      <c r="AV858" s="55"/>
      <c r="AW858" s="55"/>
      <c r="AX858" s="238" t="str">
        <f>IF(V858="","",EOMONTH(EDATE(Tabla1[[#This Row],[Fecha Finalización]],2),0))</f>
        <v/>
      </c>
      <c r="AY858" s="39"/>
      <c r="AZ858" s="239" t="str">
        <f>IF(V858="","",EOMONTH(EDATE(Tabla1[[#This Row],[Fecha Finalización]],3),0))</f>
        <v/>
      </c>
      <c r="BA858" s="39"/>
      <c r="BB858" s="39"/>
      <c r="BC858" s="229"/>
      <c r="BD858" s="227" t="str">
        <f>IF(F858="","",Tabla1[[#This Row],[sem 01]]&amp;Tabla1[[#This Row],[sem 02]]&amp;Tabla1[[#This Row],[sem 03]])</f>
        <v/>
      </c>
      <c r="BE858" s="228" t="str">
        <f>IF(TRIM(F858)="","",$B$1&amp;"-"&amp;SUBSTITUTE(Tabla1[[#This Row],[Mes Inscrito]]," ","")&amp;"-"&amp;SUBSTITUTE(Tabla1[[#This Row],[Dia de clases Inscrito]]," ","")&amp;"-"&amp;SUBSTITUTE(Tabla1[[#This Row],[Horario Inscrito]]," ","")&amp;"-"&amp;Tabla1[[#This Row],[Fecha Inicio grupo]])</f>
        <v/>
      </c>
      <c r="BF858" s="241" t="str">
        <f>IF(F858="","",Tabla1[[#This Row],[Curso]])</f>
        <v/>
      </c>
      <c r="BG858" s="242" t="str">
        <f>+IF(TRIM(F858)="","",$B$1&amp;"-"&amp;TRIM(Tabla1[[#This Row],[Mes Inscrito]])&amp;"-"&amp;TRIM(Tabla1[[#This Row],[Dia de clases Inscrito]])&amp;"-"&amp;TRIM(Tabla1[[#This Row],[Horario Inscrito]])&amp;"-"&amp;TRIM(Tabla1[[#This Row],[Fecha Inicio grupo]])&amp;"-"&amp;TRIM(Tabla1[[#This Row],[Tipo Incrito]]))</f>
        <v/>
      </c>
      <c r="BH858" s="299" t="str">
        <f>IF(F858="","",OR(IFERROR(SEARCH("CG",Tabla1[[#This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8" s="300" t="str">
        <f>IF(F858&lt;&gt;"",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8" s="300" t="str">
        <f>IF(F858&lt;&gt;"",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8" s="300" t="str">
        <f>IF(Tabla1[[#This Row],[Fecha Inicio grupo]]="","",IFERROR(VLOOKUP(Tabla1[[#This Row],[Mes de Alta como miembro]],Parámetros!$AM$2:$AN$16,2,0),"01/01/1900"))</f>
        <v/>
      </c>
    </row>
    <row r="859" spans="1:63" ht="14.45">
      <c r="A859" s="68">
        <v>852</v>
      </c>
      <c r="B859" s="29"/>
      <c r="C859" s="34"/>
      <c r="D859" s="42"/>
      <c r="E859" s="64"/>
      <c r="F859" s="45"/>
      <c r="G859" s="45"/>
      <c r="H859" s="158"/>
      <c r="I859" s="42"/>
      <c r="J859" s="28"/>
      <c r="K859" s="69"/>
      <c r="L859" s="68"/>
      <c r="M859" s="46"/>
      <c r="N859" s="232" t="str">
        <f ca="1">IF(Tabla1[[#This Row],[Fecha de nac]]="","",IF(Tabla1[[#This Row],[Fecha Finalización]] &gt;=TODAY(), DATEDIF(Tabla1[[#This Row],[Fecha de nac]],TODAY(),"y"), ROUNDDOWN((Tabla1[[#This Row],[Fecha Finalización]] -Tabla1[[#This Row],[Fecha de nac]])/365,0)))</f>
        <v/>
      </c>
      <c r="O859" s="163"/>
      <c r="P859" s="34"/>
      <c r="Q859" s="67"/>
      <c r="R859" s="67"/>
      <c r="S859" s="67"/>
      <c r="T859" s="67"/>
      <c r="U859" s="234" t="str">
        <f>IF(F859="","",Tabla1[[#This Row],[Fecha Inicio grupo]]+3*7-7)</f>
        <v/>
      </c>
      <c r="V859" s="235" t="str">
        <f>IF(F859="","",EDATE(Tabla1[[#This Row],[Fecha Inicio grupo]],3))</f>
        <v/>
      </c>
      <c r="W859" s="29"/>
      <c r="X859" s="29"/>
      <c r="Y859" s="72"/>
      <c r="Z859" s="72"/>
      <c r="AA859" s="72"/>
      <c r="AB859" s="72"/>
      <c r="AC859" s="72"/>
      <c r="AD859" s="72"/>
      <c r="AE859" s="72"/>
      <c r="AF859" s="72"/>
      <c r="AG859" s="72"/>
      <c r="AH859" s="72"/>
      <c r="AI859" s="72"/>
      <c r="AJ859" s="72"/>
      <c r="AK859" s="72"/>
      <c r="AL859" s="72"/>
      <c r="AM859" s="72"/>
      <c r="AN859" s="72"/>
      <c r="AO859" s="139"/>
      <c r="AP859" s="236" t="str">
        <f>IF(F859="","",IFERROR(VLOOKUP(SUBSTITUTE(SUBSTITUTE(Tabla1[[#This Row],[Uso Sistemas]],"T","P"),"N","F"),Parámetros!$M$2:$N$17,2,0),"Completar hasta 3ra sem. para evaluar a Probacionista"))</f>
        <v/>
      </c>
      <c r="AQ859" s="39"/>
      <c r="AR859" s="39"/>
      <c r="AS859" s="39"/>
      <c r="AT859" s="28"/>
      <c r="AU859" s="55"/>
      <c r="AV859" s="55"/>
      <c r="AW859" s="55"/>
      <c r="AX859" s="238" t="str">
        <f>IF(V859="","",EOMONTH(EDATE(Tabla1[[#This Row],[Fecha Finalización]],2),0))</f>
        <v/>
      </c>
      <c r="AY859" s="39"/>
      <c r="AZ859" s="239" t="str">
        <f>IF(V859="","",EOMONTH(EDATE(Tabla1[[#This Row],[Fecha Finalización]],3),0))</f>
        <v/>
      </c>
      <c r="BA859" s="39"/>
      <c r="BB859" s="39"/>
      <c r="BC859" s="229"/>
      <c r="BD859" s="227" t="str">
        <f>IF(F859="","",Tabla1[[#This Row],[sem 01]]&amp;Tabla1[[#This Row],[sem 02]]&amp;Tabla1[[#This Row],[sem 03]])</f>
        <v/>
      </c>
      <c r="BE859" s="228" t="str">
        <f>IF(TRIM(F859)="","",$B$1&amp;"-"&amp;SUBSTITUTE(Tabla1[[#This Row],[Mes Inscrito]]," ","")&amp;"-"&amp;SUBSTITUTE(Tabla1[[#This Row],[Dia de clases Inscrito]]," ","")&amp;"-"&amp;SUBSTITUTE(Tabla1[[#This Row],[Horario Inscrito]]," ","")&amp;"-"&amp;Tabla1[[#This Row],[Fecha Inicio grupo]])</f>
        <v/>
      </c>
      <c r="BF859" s="241" t="str">
        <f>IF(F859="","",Tabla1[[#This Row],[Curso]])</f>
        <v/>
      </c>
      <c r="BG859" s="242" t="str">
        <f>+IF(TRIM(F859)="","",$B$1&amp;"-"&amp;TRIM(Tabla1[[#This Row],[Mes Inscrito]])&amp;"-"&amp;TRIM(Tabla1[[#This Row],[Dia de clases Inscrito]])&amp;"-"&amp;TRIM(Tabla1[[#This Row],[Horario Inscrito]])&amp;"-"&amp;TRIM(Tabla1[[#This Row],[Fecha Inicio grupo]])&amp;"-"&amp;TRIM(Tabla1[[#This Row],[Tipo Incrito]]))</f>
        <v/>
      </c>
      <c r="BH859" s="299" t="str">
        <f>IF(F859="","",OR(IFERROR(SEARCH("CG",Tabla1[[#This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9" s="300" t="str">
        <f>IF(F859&lt;&gt;"",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9" s="300" t="str">
        <f>IF(F859&lt;&gt;"",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9" s="300" t="str">
        <f>IF(Tabla1[[#This Row],[Fecha Inicio grupo]]="","",IFERROR(VLOOKUP(Tabla1[[#This Row],[Mes de Alta como miembro]],Parámetros!$AM$2:$AN$16,2,0),"01/01/1900"))</f>
        <v/>
      </c>
    </row>
    <row r="860" spans="1:63" ht="14.45">
      <c r="A860" s="68">
        <v>853</v>
      </c>
      <c r="B860" s="29"/>
      <c r="C860" s="34"/>
      <c r="D860" s="42"/>
      <c r="E860" s="64"/>
      <c r="F860" s="45"/>
      <c r="G860" s="45"/>
      <c r="H860" s="158"/>
      <c r="I860" s="42"/>
      <c r="J860" s="28"/>
      <c r="K860" s="69"/>
      <c r="L860" s="68"/>
      <c r="M860" s="46"/>
      <c r="N860" s="232" t="str">
        <f ca="1">IF(Tabla1[[#This Row],[Fecha de nac]]="","",IF(Tabla1[[#This Row],[Fecha Finalización]] &gt;=TODAY(), DATEDIF(Tabla1[[#This Row],[Fecha de nac]],TODAY(),"y"), ROUNDDOWN((Tabla1[[#This Row],[Fecha Finalización]] -Tabla1[[#This Row],[Fecha de nac]])/365,0)))</f>
        <v/>
      </c>
      <c r="O860" s="163"/>
      <c r="P860" s="34"/>
      <c r="Q860" s="67"/>
      <c r="R860" s="67"/>
      <c r="S860" s="67"/>
      <c r="T860" s="67"/>
      <c r="U860" s="234" t="str">
        <f>IF(F860="","",Tabla1[[#This Row],[Fecha Inicio grupo]]+3*7-7)</f>
        <v/>
      </c>
      <c r="V860" s="235" t="str">
        <f>IF(F860="","",EDATE(Tabla1[[#This Row],[Fecha Inicio grupo]],3))</f>
        <v/>
      </c>
      <c r="W860" s="29"/>
      <c r="X860" s="29"/>
      <c r="Y860" s="72"/>
      <c r="Z860" s="72"/>
      <c r="AA860" s="72"/>
      <c r="AB860" s="72"/>
      <c r="AC860" s="72"/>
      <c r="AD860" s="72"/>
      <c r="AE860" s="72"/>
      <c r="AF860" s="72"/>
      <c r="AG860" s="72"/>
      <c r="AH860" s="72"/>
      <c r="AI860" s="72"/>
      <c r="AJ860" s="72"/>
      <c r="AK860" s="72"/>
      <c r="AL860" s="72"/>
      <c r="AM860" s="72"/>
      <c r="AN860" s="72"/>
      <c r="AO860" s="139"/>
      <c r="AP860" s="236" t="str">
        <f>IF(F860="","",IFERROR(VLOOKUP(SUBSTITUTE(SUBSTITUTE(Tabla1[[#This Row],[Uso Sistemas]],"T","P"),"N","F"),Parámetros!$M$2:$N$17,2,0),"Completar hasta 3ra sem. para evaluar a Probacionista"))</f>
        <v/>
      </c>
      <c r="AQ860" s="39"/>
      <c r="AR860" s="39"/>
      <c r="AS860" s="39"/>
      <c r="AT860" s="28"/>
      <c r="AU860" s="55"/>
      <c r="AV860" s="55"/>
      <c r="AW860" s="55"/>
      <c r="AX860" s="238" t="str">
        <f>IF(V860="","",EOMONTH(EDATE(Tabla1[[#This Row],[Fecha Finalización]],2),0))</f>
        <v/>
      </c>
      <c r="AY860" s="39"/>
      <c r="AZ860" s="239" t="str">
        <f>IF(V860="","",EOMONTH(EDATE(Tabla1[[#This Row],[Fecha Finalización]],3),0))</f>
        <v/>
      </c>
      <c r="BA860" s="39"/>
      <c r="BB860" s="39"/>
      <c r="BC860" s="229"/>
      <c r="BD860" s="227" t="str">
        <f>IF(F860="","",Tabla1[[#This Row],[sem 01]]&amp;Tabla1[[#This Row],[sem 02]]&amp;Tabla1[[#This Row],[sem 03]])</f>
        <v/>
      </c>
      <c r="BE860" s="228" t="str">
        <f>IF(TRIM(F860)="","",$B$1&amp;"-"&amp;SUBSTITUTE(Tabla1[[#This Row],[Mes Inscrito]]," ","")&amp;"-"&amp;SUBSTITUTE(Tabla1[[#This Row],[Dia de clases Inscrito]]," ","")&amp;"-"&amp;SUBSTITUTE(Tabla1[[#This Row],[Horario Inscrito]]," ","")&amp;"-"&amp;Tabla1[[#This Row],[Fecha Inicio grupo]])</f>
        <v/>
      </c>
      <c r="BF860" s="241" t="str">
        <f>IF(F860="","",Tabla1[[#This Row],[Curso]])</f>
        <v/>
      </c>
      <c r="BG860" s="242" t="str">
        <f>+IF(TRIM(F860)="","",$B$1&amp;"-"&amp;TRIM(Tabla1[[#This Row],[Mes Inscrito]])&amp;"-"&amp;TRIM(Tabla1[[#This Row],[Dia de clases Inscrito]])&amp;"-"&amp;TRIM(Tabla1[[#This Row],[Horario Inscrito]])&amp;"-"&amp;TRIM(Tabla1[[#This Row],[Fecha Inicio grupo]])&amp;"-"&amp;TRIM(Tabla1[[#This Row],[Tipo Incrito]]))</f>
        <v/>
      </c>
      <c r="BH860" s="299" t="str">
        <f>IF(F860="","",OR(IFERROR(SEARCH("CG",Tabla1[[#This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0" s="300" t="str">
        <f>IF(F860&lt;&gt;"",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0" s="300" t="str">
        <f>IF(F860&lt;&gt;"",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0" s="300" t="str">
        <f>IF(Tabla1[[#This Row],[Fecha Inicio grupo]]="","",IFERROR(VLOOKUP(Tabla1[[#This Row],[Mes de Alta como miembro]],Parámetros!$AM$2:$AN$16,2,0),"01/01/1900"))</f>
        <v/>
      </c>
    </row>
    <row r="861" spans="1:63" ht="14.45">
      <c r="A861" s="68">
        <v>854</v>
      </c>
      <c r="B861" s="29"/>
      <c r="C861" s="34"/>
      <c r="D861" s="42"/>
      <c r="E861" s="64"/>
      <c r="F861" s="45"/>
      <c r="G861" s="45"/>
      <c r="H861" s="158"/>
      <c r="I861" s="42"/>
      <c r="J861" s="28"/>
      <c r="K861" s="69"/>
      <c r="L861" s="68"/>
      <c r="M861" s="46"/>
      <c r="N861" s="232" t="str">
        <f ca="1">IF(Tabla1[[#This Row],[Fecha de nac]]="","",IF(Tabla1[[#This Row],[Fecha Finalización]] &gt;=TODAY(), DATEDIF(Tabla1[[#This Row],[Fecha de nac]],TODAY(),"y"), ROUNDDOWN((Tabla1[[#This Row],[Fecha Finalización]] -Tabla1[[#This Row],[Fecha de nac]])/365,0)))</f>
        <v/>
      </c>
      <c r="O861" s="163"/>
      <c r="P861" s="34"/>
      <c r="Q861" s="67"/>
      <c r="R861" s="67"/>
      <c r="S861" s="67"/>
      <c r="T861" s="67"/>
      <c r="U861" s="234" t="str">
        <f>IF(F861="","",Tabla1[[#This Row],[Fecha Inicio grupo]]+3*7-7)</f>
        <v/>
      </c>
      <c r="V861" s="235" t="str">
        <f>IF(F861="","",EDATE(Tabla1[[#This Row],[Fecha Inicio grupo]],3))</f>
        <v/>
      </c>
      <c r="W861" s="29"/>
      <c r="X861" s="29"/>
      <c r="Y861" s="72"/>
      <c r="Z861" s="72"/>
      <c r="AA861" s="72"/>
      <c r="AB861" s="72"/>
      <c r="AC861" s="72"/>
      <c r="AD861" s="72"/>
      <c r="AE861" s="72"/>
      <c r="AF861" s="72"/>
      <c r="AG861" s="72"/>
      <c r="AH861" s="72"/>
      <c r="AI861" s="72"/>
      <c r="AJ861" s="72"/>
      <c r="AK861" s="72"/>
      <c r="AL861" s="72"/>
      <c r="AM861" s="72"/>
      <c r="AN861" s="72"/>
      <c r="AO861" s="139"/>
      <c r="AP861" s="236" t="str">
        <f>IF(F861="","",IFERROR(VLOOKUP(SUBSTITUTE(SUBSTITUTE(Tabla1[[#This Row],[Uso Sistemas]],"T","P"),"N","F"),Parámetros!$M$2:$N$17,2,0),"Completar hasta 3ra sem. para evaluar a Probacionista"))</f>
        <v/>
      </c>
      <c r="AQ861" s="39"/>
      <c r="AR861" s="39"/>
      <c r="AS861" s="39"/>
      <c r="AT861" s="28"/>
      <c r="AU861" s="55"/>
      <c r="AV861" s="55"/>
      <c r="AW861" s="55"/>
      <c r="AX861" s="238" t="str">
        <f>IF(V861="","",EOMONTH(EDATE(Tabla1[[#This Row],[Fecha Finalización]],2),0))</f>
        <v/>
      </c>
      <c r="AY861" s="39"/>
      <c r="AZ861" s="239" t="str">
        <f>IF(V861="","",EOMONTH(EDATE(Tabla1[[#This Row],[Fecha Finalización]],3),0))</f>
        <v/>
      </c>
      <c r="BA861" s="39"/>
      <c r="BB861" s="39"/>
      <c r="BC861" s="229"/>
      <c r="BD861" s="227" t="str">
        <f>IF(F861="","",Tabla1[[#This Row],[sem 01]]&amp;Tabla1[[#This Row],[sem 02]]&amp;Tabla1[[#This Row],[sem 03]])</f>
        <v/>
      </c>
      <c r="BE861" s="228" t="str">
        <f>IF(TRIM(F861)="","",$B$1&amp;"-"&amp;SUBSTITUTE(Tabla1[[#This Row],[Mes Inscrito]]," ","")&amp;"-"&amp;SUBSTITUTE(Tabla1[[#This Row],[Dia de clases Inscrito]]," ","")&amp;"-"&amp;SUBSTITUTE(Tabla1[[#This Row],[Horario Inscrito]]," ","")&amp;"-"&amp;Tabla1[[#This Row],[Fecha Inicio grupo]])</f>
        <v/>
      </c>
      <c r="BF861" s="241" t="str">
        <f>IF(F861="","",Tabla1[[#This Row],[Curso]])</f>
        <v/>
      </c>
      <c r="BG861" s="242" t="str">
        <f>+IF(TRIM(F861)="","",$B$1&amp;"-"&amp;TRIM(Tabla1[[#This Row],[Mes Inscrito]])&amp;"-"&amp;TRIM(Tabla1[[#This Row],[Dia de clases Inscrito]])&amp;"-"&amp;TRIM(Tabla1[[#This Row],[Horario Inscrito]])&amp;"-"&amp;TRIM(Tabla1[[#This Row],[Fecha Inicio grupo]])&amp;"-"&amp;TRIM(Tabla1[[#This Row],[Tipo Incrito]]))</f>
        <v/>
      </c>
      <c r="BH861" s="299" t="str">
        <f>IF(F861="","",OR(IFERROR(SEARCH("CG",Tabla1[[#This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1" s="300" t="str">
        <f>IF(F861&lt;&gt;"",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1" s="300" t="str">
        <f>IF(F861&lt;&gt;"",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1" s="300" t="str">
        <f>IF(Tabla1[[#This Row],[Fecha Inicio grupo]]="","",IFERROR(VLOOKUP(Tabla1[[#This Row],[Mes de Alta como miembro]],Parámetros!$AM$2:$AN$16,2,0),"01/01/1900"))</f>
        <v/>
      </c>
    </row>
    <row r="862" spans="1:63" ht="14.45">
      <c r="A862" s="68">
        <v>855</v>
      </c>
      <c r="B862" s="29"/>
      <c r="C862" s="34"/>
      <c r="D862" s="42"/>
      <c r="E862" s="64"/>
      <c r="F862" s="45"/>
      <c r="G862" s="45"/>
      <c r="H862" s="158"/>
      <c r="I862" s="42"/>
      <c r="J862" s="28"/>
      <c r="K862" s="69"/>
      <c r="L862" s="68"/>
      <c r="M862" s="46"/>
      <c r="N862" s="232" t="str">
        <f ca="1">IF(Tabla1[[#This Row],[Fecha de nac]]="","",IF(Tabla1[[#This Row],[Fecha Finalización]] &gt;=TODAY(), DATEDIF(Tabla1[[#This Row],[Fecha de nac]],TODAY(),"y"), ROUNDDOWN((Tabla1[[#This Row],[Fecha Finalización]] -Tabla1[[#This Row],[Fecha de nac]])/365,0)))</f>
        <v/>
      </c>
      <c r="O862" s="163"/>
      <c r="P862" s="34"/>
      <c r="Q862" s="67"/>
      <c r="R862" s="67"/>
      <c r="S862" s="67"/>
      <c r="T862" s="67"/>
      <c r="U862" s="234" t="str">
        <f>IF(F862="","",Tabla1[[#This Row],[Fecha Inicio grupo]]+3*7-7)</f>
        <v/>
      </c>
      <c r="V862" s="235" t="str">
        <f>IF(F862="","",EDATE(Tabla1[[#This Row],[Fecha Inicio grupo]],3))</f>
        <v/>
      </c>
      <c r="W862" s="29"/>
      <c r="X862" s="29"/>
      <c r="Y862" s="72"/>
      <c r="Z862" s="72"/>
      <c r="AA862" s="72"/>
      <c r="AB862" s="72"/>
      <c r="AC862" s="72"/>
      <c r="AD862" s="72"/>
      <c r="AE862" s="72"/>
      <c r="AF862" s="72"/>
      <c r="AG862" s="72"/>
      <c r="AH862" s="72"/>
      <c r="AI862" s="72"/>
      <c r="AJ862" s="72"/>
      <c r="AK862" s="72"/>
      <c r="AL862" s="72"/>
      <c r="AM862" s="72"/>
      <c r="AN862" s="72"/>
      <c r="AO862" s="139"/>
      <c r="AP862" s="236" t="str">
        <f>IF(F862="","",IFERROR(VLOOKUP(SUBSTITUTE(SUBSTITUTE(Tabla1[[#This Row],[Uso Sistemas]],"T","P"),"N","F"),Parámetros!$M$2:$N$17,2,0),"Completar hasta 3ra sem. para evaluar a Probacionista"))</f>
        <v/>
      </c>
      <c r="AQ862" s="39"/>
      <c r="AR862" s="39"/>
      <c r="AS862" s="39"/>
      <c r="AT862" s="28"/>
      <c r="AU862" s="55"/>
      <c r="AV862" s="55"/>
      <c r="AW862" s="55"/>
      <c r="AX862" s="238" t="str">
        <f>IF(V862="","",EOMONTH(EDATE(Tabla1[[#This Row],[Fecha Finalización]],2),0))</f>
        <v/>
      </c>
      <c r="AY862" s="39"/>
      <c r="AZ862" s="239" t="str">
        <f>IF(V862="","",EOMONTH(EDATE(Tabla1[[#This Row],[Fecha Finalización]],3),0))</f>
        <v/>
      </c>
      <c r="BA862" s="39"/>
      <c r="BB862" s="39"/>
      <c r="BC862" s="229"/>
      <c r="BD862" s="227" t="str">
        <f>IF(F862="","",Tabla1[[#This Row],[sem 01]]&amp;Tabla1[[#This Row],[sem 02]]&amp;Tabla1[[#This Row],[sem 03]])</f>
        <v/>
      </c>
      <c r="BE862" s="228" t="str">
        <f>IF(TRIM(F862)="","",$B$1&amp;"-"&amp;SUBSTITUTE(Tabla1[[#This Row],[Mes Inscrito]]," ","")&amp;"-"&amp;SUBSTITUTE(Tabla1[[#This Row],[Dia de clases Inscrito]]," ","")&amp;"-"&amp;SUBSTITUTE(Tabla1[[#This Row],[Horario Inscrito]]," ","")&amp;"-"&amp;Tabla1[[#This Row],[Fecha Inicio grupo]])</f>
        <v/>
      </c>
      <c r="BF862" s="241" t="str">
        <f>IF(F862="","",Tabla1[[#This Row],[Curso]])</f>
        <v/>
      </c>
      <c r="BG862" s="242" t="str">
        <f>+IF(TRIM(F862)="","",$B$1&amp;"-"&amp;TRIM(Tabla1[[#This Row],[Mes Inscrito]])&amp;"-"&amp;TRIM(Tabla1[[#This Row],[Dia de clases Inscrito]])&amp;"-"&amp;TRIM(Tabla1[[#This Row],[Horario Inscrito]])&amp;"-"&amp;TRIM(Tabla1[[#This Row],[Fecha Inicio grupo]])&amp;"-"&amp;TRIM(Tabla1[[#This Row],[Tipo Incrito]]))</f>
        <v/>
      </c>
      <c r="BH862" s="299" t="str">
        <f>IF(F862="","",OR(IFERROR(SEARCH("CG",Tabla1[[#This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2" s="300" t="str">
        <f>IF(F862&lt;&gt;"",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2" s="300" t="str">
        <f>IF(F862&lt;&gt;"",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2" s="300" t="str">
        <f>IF(Tabla1[[#This Row],[Fecha Inicio grupo]]="","",IFERROR(VLOOKUP(Tabla1[[#This Row],[Mes de Alta como miembro]],Parámetros!$AM$2:$AN$16,2,0),"01/01/1900"))</f>
        <v/>
      </c>
    </row>
    <row r="863" spans="1:63" ht="14.45">
      <c r="A863" s="68">
        <v>856</v>
      </c>
      <c r="B863" s="29"/>
      <c r="C863" s="34"/>
      <c r="D863" s="42"/>
      <c r="E863" s="64"/>
      <c r="F863" s="45"/>
      <c r="G863" s="45"/>
      <c r="H863" s="158"/>
      <c r="I863" s="42"/>
      <c r="J863" s="28"/>
      <c r="K863" s="69"/>
      <c r="L863" s="68"/>
      <c r="M863" s="46"/>
      <c r="N863" s="232" t="str">
        <f ca="1">IF(Tabla1[[#This Row],[Fecha de nac]]="","",IF(Tabla1[[#This Row],[Fecha Finalización]] &gt;=TODAY(), DATEDIF(Tabla1[[#This Row],[Fecha de nac]],TODAY(),"y"), ROUNDDOWN((Tabla1[[#This Row],[Fecha Finalización]] -Tabla1[[#This Row],[Fecha de nac]])/365,0)))</f>
        <v/>
      </c>
      <c r="O863" s="163"/>
      <c r="P863" s="34"/>
      <c r="Q863" s="67"/>
      <c r="R863" s="67"/>
      <c r="S863" s="67"/>
      <c r="T863" s="67"/>
      <c r="U863" s="234" t="str">
        <f>IF(F863="","",Tabla1[[#This Row],[Fecha Inicio grupo]]+3*7-7)</f>
        <v/>
      </c>
      <c r="V863" s="235" t="str">
        <f>IF(F863="","",EDATE(Tabla1[[#This Row],[Fecha Inicio grupo]],3))</f>
        <v/>
      </c>
      <c r="W863" s="29"/>
      <c r="X863" s="29"/>
      <c r="Y863" s="72"/>
      <c r="Z863" s="72"/>
      <c r="AA863" s="72"/>
      <c r="AB863" s="72"/>
      <c r="AC863" s="72"/>
      <c r="AD863" s="72"/>
      <c r="AE863" s="72"/>
      <c r="AF863" s="72"/>
      <c r="AG863" s="72"/>
      <c r="AH863" s="72"/>
      <c r="AI863" s="72"/>
      <c r="AJ863" s="72"/>
      <c r="AK863" s="72"/>
      <c r="AL863" s="72"/>
      <c r="AM863" s="72"/>
      <c r="AN863" s="72"/>
      <c r="AO863" s="139"/>
      <c r="AP863" s="236" t="str">
        <f>IF(F863="","",IFERROR(VLOOKUP(SUBSTITUTE(SUBSTITUTE(Tabla1[[#This Row],[Uso Sistemas]],"T","P"),"N","F"),Parámetros!$M$2:$N$17,2,0),"Completar hasta 3ra sem. para evaluar a Probacionista"))</f>
        <v/>
      </c>
      <c r="AQ863" s="39"/>
      <c r="AR863" s="39"/>
      <c r="AS863" s="39"/>
      <c r="AT863" s="28"/>
      <c r="AU863" s="55"/>
      <c r="AV863" s="55"/>
      <c r="AW863" s="55"/>
      <c r="AX863" s="238" t="str">
        <f>IF(V863="","",EOMONTH(EDATE(Tabla1[[#This Row],[Fecha Finalización]],2),0))</f>
        <v/>
      </c>
      <c r="AY863" s="39"/>
      <c r="AZ863" s="239" t="str">
        <f>IF(V863="","",EOMONTH(EDATE(Tabla1[[#This Row],[Fecha Finalización]],3),0))</f>
        <v/>
      </c>
      <c r="BA863" s="39"/>
      <c r="BB863" s="39"/>
      <c r="BC863" s="229"/>
      <c r="BD863" s="227" t="str">
        <f>IF(F863="","",Tabla1[[#This Row],[sem 01]]&amp;Tabla1[[#This Row],[sem 02]]&amp;Tabla1[[#This Row],[sem 03]])</f>
        <v/>
      </c>
      <c r="BE863" s="228" t="str">
        <f>IF(TRIM(F863)="","",$B$1&amp;"-"&amp;SUBSTITUTE(Tabla1[[#This Row],[Mes Inscrito]]," ","")&amp;"-"&amp;SUBSTITUTE(Tabla1[[#This Row],[Dia de clases Inscrito]]," ","")&amp;"-"&amp;SUBSTITUTE(Tabla1[[#This Row],[Horario Inscrito]]," ","")&amp;"-"&amp;Tabla1[[#This Row],[Fecha Inicio grupo]])</f>
        <v/>
      </c>
      <c r="BF863" s="241" t="str">
        <f>IF(F863="","",Tabla1[[#This Row],[Curso]])</f>
        <v/>
      </c>
      <c r="BG863" s="242" t="str">
        <f>+IF(TRIM(F863)="","",$B$1&amp;"-"&amp;TRIM(Tabla1[[#This Row],[Mes Inscrito]])&amp;"-"&amp;TRIM(Tabla1[[#This Row],[Dia de clases Inscrito]])&amp;"-"&amp;TRIM(Tabla1[[#This Row],[Horario Inscrito]])&amp;"-"&amp;TRIM(Tabla1[[#This Row],[Fecha Inicio grupo]])&amp;"-"&amp;TRIM(Tabla1[[#This Row],[Tipo Incrito]]))</f>
        <v/>
      </c>
      <c r="BH863" s="299" t="str">
        <f>IF(F863="","",OR(IFERROR(SEARCH("CG",Tabla1[[#This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3" s="300" t="str">
        <f>IF(F863&lt;&gt;"",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3" s="300" t="str">
        <f>IF(F863&lt;&gt;"",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3" s="300" t="str">
        <f>IF(Tabla1[[#This Row],[Fecha Inicio grupo]]="","",IFERROR(VLOOKUP(Tabla1[[#This Row],[Mes de Alta como miembro]],Parámetros!$AM$2:$AN$16,2,0),"01/01/1900"))</f>
        <v/>
      </c>
    </row>
    <row r="864" spans="1:63" ht="14.45">
      <c r="A864" s="68">
        <v>857</v>
      </c>
      <c r="B864" s="29"/>
      <c r="C864" s="34"/>
      <c r="D864" s="42"/>
      <c r="E864" s="64"/>
      <c r="F864" s="45"/>
      <c r="G864" s="45"/>
      <c r="H864" s="158"/>
      <c r="I864" s="42"/>
      <c r="J864" s="28"/>
      <c r="K864" s="69"/>
      <c r="L864" s="68"/>
      <c r="M864" s="46"/>
      <c r="N864" s="232" t="str">
        <f ca="1">IF(Tabla1[[#This Row],[Fecha de nac]]="","",IF(Tabla1[[#This Row],[Fecha Finalización]] &gt;=TODAY(), DATEDIF(Tabla1[[#This Row],[Fecha de nac]],TODAY(),"y"), ROUNDDOWN((Tabla1[[#This Row],[Fecha Finalización]] -Tabla1[[#This Row],[Fecha de nac]])/365,0)))</f>
        <v/>
      </c>
      <c r="O864" s="163"/>
      <c r="P864" s="34"/>
      <c r="Q864" s="67"/>
      <c r="R864" s="67"/>
      <c r="S864" s="67"/>
      <c r="T864" s="67"/>
      <c r="U864" s="234" t="str">
        <f>IF(F864="","",Tabla1[[#This Row],[Fecha Inicio grupo]]+3*7-7)</f>
        <v/>
      </c>
      <c r="V864" s="235" t="str">
        <f>IF(F864="","",EDATE(Tabla1[[#This Row],[Fecha Inicio grupo]],3))</f>
        <v/>
      </c>
      <c r="W864" s="29"/>
      <c r="X864" s="29"/>
      <c r="Y864" s="72"/>
      <c r="Z864" s="72"/>
      <c r="AA864" s="72"/>
      <c r="AB864" s="72"/>
      <c r="AC864" s="72"/>
      <c r="AD864" s="72"/>
      <c r="AE864" s="72"/>
      <c r="AF864" s="72"/>
      <c r="AG864" s="72"/>
      <c r="AH864" s="72"/>
      <c r="AI864" s="72"/>
      <c r="AJ864" s="72"/>
      <c r="AK864" s="72"/>
      <c r="AL864" s="72"/>
      <c r="AM864" s="72"/>
      <c r="AN864" s="72"/>
      <c r="AO864" s="139"/>
      <c r="AP864" s="236" t="str">
        <f>IF(F864="","",IFERROR(VLOOKUP(SUBSTITUTE(SUBSTITUTE(Tabla1[[#This Row],[Uso Sistemas]],"T","P"),"N","F"),Parámetros!$M$2:$N$17,2,0),"Completar hasta 3ra sem. para evaluar a Probacionista"))</f>
        <v/>
      </c>
      <c r="AQ864" s="39"/>
      <c r="AR864" s="39"/>
      <c r="AS864" s="39"/>
      <c r="AT864" s="28"/>
      <c r="AU864" s="55"/>
      <c r="AV864" s="55"/>
      <c r="AW864" s="55"/>
      <c r="AX864" s="238" t="str">
        <f>IF(V864="","",EOMONTH(EDATE(Tabla1[[#This Row],[Fecha Finalización]],2),0))</f>
        <v/>
      </c>
      <c r="AY864" s="39"/>
      <c r="AZ864" s="239" t="str">
        <f>IF(V864="","",EOMONTH(EDATE(Tabla1[[#This Row],[Fecha Finalización]],3),0))</f>
        <v/>
      </c>
      <c r="BA864" s="39"/>
      <c r="BB864" s="39"/>
      <c r="BC864" s="229"/>
      <c r="BD864" s="227" t="str">
        <f>IF(F864="","",Tabla1[[#This Row],[sem 01]]&amp;Tabla1[[#This Row],[sem 02]]&amp;Tabla1[[#This Row],[sem 03]])</f>
        <v/>
      </c>
      <c r="BE864" s="228" t="str">
        <f>IF(TRIM(F864)="","",$B$1&amp;"-"&amp;SUBSTITUTE(Tabla1[[#This Row],[Mes Inscrito]]," ","")&amp;"-"&amp;SUBSTITUTE(Tabla1[[#This Row],[Dia de clases Inscrito]]," ","")&amp;"-"&amp;SUBSTITUTE(Tabla1[[#This Row],[Horario Inscrito]]," ","")&amp;"-"&amp;Tabla1[[#This Row],[Fecha Inicio grupo]])</f>
        <v/>
      </c>
      <c r="BF864" s="241" t="str">
        <f>IF(F864="","",Tabla1[[#This Row],[Curso]])</f>
        <v/>
      </c>
      <c r="BG864" s="242" t="str">
        <f>+IF(TRIM(F864)="","",$B$1&amp;"-"&amp;TRIM(Tabla1[[#This Row],[Mes Inscrito]])&amp;"-"&amp;TRIM(Tabla1[[#This Row],[Dia de clases Inscrito]])&amp;"-"&amp;TRIM(Tabla1[[#This Row],[Horario Inscrito]])&amp;"-"&amp;TRIM(Tabla1[[#This Row],[Fecha Inicio grupo]])&amp;"-"&amp;TRIM(Tabla1[[#This Row],[Tipo Incrito]]))</f>
        <v/>
      </c>
      <c r="BH864" s="299" t="str">
        <f>IF(F864="","",OR(IFERROR(SEARCH("CG",Tabla1[[#This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4" s="300" t="str">
        <f>IF(F864&lt;&gt;"",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4" s="300" t="str">
        <f>IF(F864&lt;&gt;"",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4" s="300" t="str">
        <f>IF(Tabla1[[#This Row],[Fecha Inicio grupo]]="","",IFERROR(VLOOKUP(Tabla1[[#This Row],[Mes de Alta como miembro]],Parámetros!$AM$2:$AN$16,2,0),"01/01/1900"))</f>
        <v/>
      </c>
    </row>
    <row r="865" spans="1:63" ht="14.45">
      <c r="A865" s="68">
        <v>858</v>
      </c>
      <c r="B865" s="29"/>
      <c r="C865" s="34"/>
      <c r="D865" s="42"/>
      <c r="E865" s="64"/>
      <c r="F865" s="45"/>
      <c r="G865" s="45"/>
      <c r="H865" s="158"/>
      <c r="I865" s="42"/>
      <c r="J865" s="28"/>
      <c r="K865" s="69"/>
      <c r="L865" s="68"/>
      <c r="M865" s="46"/>
      <c r="N865" s="232" t="str">
        <f ca="1">IF(Tabla1[[#This Row],[Fecha de nac]]="","",IF(Tabla1[[#This Row],[Fecha Finalización]] &gt;=TODAY(), DATEDIF(Tabla1[[#This Row],[Fecha de nac]],TODAY(),"y"), ROUNDDOWN((Tabla1[[#This Row],[Fecha Finalización]] -Tabla1[[#This Row],[Fecha de nac]])/365,0)))</f>
        <v/>
      </c>
      <c r="O865" s="163"/>
      <c r="P865" s="34"/>
      <c r="Q865" s="67"/>
      <c r="R865" s="67"/>
      <c r="S865" s="67"/>
      <c r="T865" s="67"/>
      <c r="U865" s="234" t="str">
        <f>IF(F865="","",Tabla1[[#This Row],[Fecha Inicio grupo]]+3*7-7)</f>
        <v/>
      </c>
      <c r="V865" s="235" t="str">
        <f>IF(F865="","",EDATE(Tabla1[[#This Row],[Fecha Inicio grupo]],3))</f>
        <v/>
      </c>
      <c r="W865" s="29"/>
      <c r="X865" s="29"/>
      <c r="Y865" s="72"/>
      <c r="Z865" s="72"/>
      <c r="AA865" s="72"/>
      <c r="AB865" s="72"/>
      <c r="AC865" s="72"/>
      <c r="AD865" s="72"/>
      <c r="AE865" s="72"/>
      <c r="AF865" s="72"/>
      <c r="AG865" s="72"/>
      <c r="AH865" s="72"/>
      <c r="AI865" s="72"/>
      <c r="AJ865" s="72"/>
      <c r="AK865" s="72"/>
      <c r="AL865" s="72"/>
      <c r="AM865" s="72"/>
      <c r="AN865" s="72"/>
      <c r="AO865" s="139"/>
      <c r="AP865" s="236" t="str">
        <f>IF(F865="","",IFERROR(VLOOKUP(SUBSTITUTE(SUBSTITUTE(Tabla1[[#This Row],[Uso Sistemas]],"T","P"),"N","F"),Parámetros!$M$2:$N$17,2,0),"Completar hasta 3ra sem. para evaluar a Probacionista"))</f>
        <v/>
      </c>
      <c r="AQ865" s="39"/>
      <c r="AR865" s="39"/>
      <c r="AS865" s="39"/>
      <c r="AT865" s="28"/>
      <c r="AU865" s="55"/>
      <c r="AV865" s="55"/>
      <c r="AW865" s="55"/>
      <c r="AX865" s="238" t="str">
        <f>IF(V865="","",EOMONTH(EDATE(Tabla1[[#This Row],[Fecha Finalización]],2),0))</f>
        <v/>
      </c>
      <c r="AY865" s="39"/>
      <c r="AZ865" s="239" t="str">
        <f>IF(V865="","",EOMONTH(EDATE(Tabla1[[#This Row],[Fecha Finalización]],3),0))</f>
        <v/>
      </c>
      <c r="BA865" s="39"/>
      <c r="BB865" s="39"/>
      <c r="BC865" s="229"/>
      <c r="BD865" s="227" t="str">
        <f>IF(F865="","",Tabla1[[#This Row],[sem 01]]&amp;Tabla1[[#This Row],[sem 02]]&amp;Tabla1[[#This Row],[sem 03]])</f>
        <v/>
      </c>
      <c r="BE865" s="228" t="str">
        <f>IF(TRIM(F865)="","",$B$1&amp;"-"&amp;SUBSTITUTE(Tabla1[[#This Row],[Mes Inscrito]]," ","")&amp;"-"&amp;SUBSTITUTE(Tabla1[[#This Row],[Dia de clases Inscrito]]," ","")&amp;"-"&amp;SUBSTITUTE(Tabla1[[#This Row],[Horario Inscrito]]," ","")&amp;"-"&amp;Tabla1[[#This Row],[Fecha Inicio grupo]])</f>
        <v/>
      </c>
      <c r="BF865" s="241" t="str">
        <f>IF(F865="","",Tabla1[[#This Row],[Curso]])</f>
        <v/>
      </c>
      <c r="BG865" s="242" t="str">
        <f>+IF(TRIM(F865)="","",$B$1&amp;"-"&amp;TRIM(Tabla1[[#This Row],[Mes Inscrito]])&amp;"-"&amp;TRIM(Tabla1[[#This Row],[Dia de clases Inscrito]])&amp;"-"&amp;TRIM(Tabla1[[#This Row],[Horario Inscrito]])&amp;"-"&amp;TRIM(Tabla1[[#This Row],[Fecha Inicio grupo]])&amp;"-"&amp;TRIM(Tabla1[[#This Row],[Tipo Incrito]]))</f>
        <v/>
      </c>
      <c r="BH865" s="299" t="str">
        <f>IF(F865="","",OR(IFERROR(SEARCH("CG",Tabla1[[#This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5" s="300" t="str">
        <f>IF(F865&lt;&gt;"",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5" s="300" t="str">
        <f>IF(F865&lt;&gt;"",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5" s="300" t="str">
        <f>IF(Tabla1[[#This Row],[Fecha Inicio grupo]]="","",IFERROR(VLOOKUP(Tabla1[[#This Row],[Mes de Alta como miembro]],Parámetros!$AM$2:$AN$16,2,0),"01/01/1900"))</f>
        <v/>
      </c>
    </row>
    <row r="866" spans="1:63" ht="14.45">
      <c r="A866" s="68">
        <v>859</v>
      </c>
      <c r="B866" s="29"/>
      <c r="C866" s="34"/>
      <c r="D866" s="42"/>
      <c r="E866" s="64"/>
      <c r="F866" s="45"/>
      <c r="G866" s="45"/>
      <c r="H866" s="158"/>
      <c r="I866" s="42"/>
      <c r="J866" s="28"/>
      <c r="K866" s="69"/>
      <c r="L866" s="68"/>
      <c r="M866" s="46"/>
      <c r="N866" s="232" t="str">
        <f ca="1">IF(Tabla1[[#This Row],[Fecha de nac]]="","",IF(Tabla1[[#This Row],[Fecha Finalización]] &gt;=TODAY(), DATEDIF(Tabla1[[#This Row],[Fecha de nac]],TODAY(),"y"), ROUNDDOWN((Tabla1[[#This Row],[Fecha Finalización]] -Tabla1[[#This Row],[Fecha de nac]])/365,0)))</f>
        <v/>
      </c>
      <c r="O866" s="163"/>
      <c r="P866" s="34"/>
      <c r="Q866" s="67"/>
      <c r="R866" s="67"/>
      <c r="S866" s="67"/>
      <c r="T866" s="67"/>
      <c r="U866" s="234" t="str">
        <f>IF(F866="","",Tabla1[[#This Row],[Fecha Inicio grupo]]+3*7-7)</f>
        <v/>
      </c>
      <c r="V866" s="235" t="str">
        <f>IF(F866="","",EDATE(Tabla1[[#This Row],[Fecha Inicio grupo]],3))</f>
        <v/>
      </c>
      <c r="W866" s="29"/>
      <c r="X866" s="29"/>
      <c r="Y866" s="72"/>
      <c r="Z866" s="72"/>
      <c r="AA866" s="72"/>
      <c r="AB866" s="72"/>
      <c r="AC866" s="72"/>
      <c r="AD866" s="72"/>
      <c r="AE866" s="72"/>
      <c r="AF866" s="72"/>
      <c r="AG866" s="72"/>
      <c r="AH866" s="72"/>
      <c r="AI866" s="72"/>
      <c r="AJ866" s="72"/>
      <c r="AK866" s="72"/>
      <c r="AL866" s="72"/>
      <c r="AM866" s="72"/>
      <c r="AN866" s="72"/>
      <c r="AO866" s="139"/>
      <c r="AP866" s="236" t="str">
        <f>IF(F866="","",IFERROR(VLOOKUP(SUBSTITUTE(SUBSTITUTE(Tabla1[[#This Row],[Uso Sistemas]],"T","P"),"N","F"),Parámetros!$M$2:$N$17,2,0),"Completar hasta 3ra sem. para evaluar a Probacionista"))</f>
        <v/>
      </c>
      <c r="AQ866" s="39"/>
      <c r="AR866" s="39"/>
      <c r="AS866" s="39"/>
      <c r="AT866" s="28"/>
      <c r="AU866" s="55"/>
      <c r="AV866" s="55"/>
      <c r="AW866" s="55"/>
      <c r="AX866" s="238" t="str">
        <f>IF(V866="","",EOMONTH(EDATE(Tabla1[[#This Row],[Fecha Finalización]],2),0))</f>
        <v/>
      </c>
      <c r="AY866" s="39"/>
      <c r="AZ866" s="239" t="str">
        <f>IF(V866="","",EOMONTH(EDATE(Tabla1[[#This Row],[Fecha Finalización]],3),0))</f>
        <v/>
      </c>
      <c r="BA866" s="39"/>
      <c r="BB866" s="39"/>
      <c r="BC866" s="229"/>
      <c r="BD866" s="227" t="str">
        <f>IF(F866="","",Tabla1[[#This Row],[sem 01]]&amp;Tabla1[[#This Row],[sem 02]]&amp;Tabla1[[#This Row],[sem 03]])</f>
        <v/>
      </c>
      <c r="BE866" s="228" t="str">
        <f>IF(TRIM(F866)="","",$B$1&amp;"-"&amp;SUBSTITUTE(Tabla1[[#This Row],[Mes Inscrito]]," ","")&amp;"-"&amp;SUBSTITUTE(Tabla1[[#This Row],[Dia de clases Inscrito]]," ","")&amp;"-"&amp;SUBSTITUTE(Tabla1[[#This Row],[Horario Inscrito]]," ","")&amp;"-"&amp;Tabla1[[#This Row],[Fecha Inicio grupo]])</f>
        <v/>
      </c>
      <c r="BF866" s="241" t="str">
        <f>IF(F866="","",Tabla1[[#This Row],[Curso]])</f>
        <v/>
      </c>
      <c r="BG866" s="242" t="str">
        <f>+IF(TRIM(F866)="","",$B$1&amp;"-"&amp;TRIM(Tabla1[[#This Row],[Mes Inscrito]])&amp;"-"&amp;TRIM(Tabla1[[#This Row],[Dia de clases Inscrito]])&amp;"-"&amp;TRIM(Tabla1[[#This Row],[Horario Inscrito]])&amp;"-"&amp;TRIM(Tabla1[[#This Row],[Fecha Inicio grupo]])&amp;"-"&amp;TRIM(Tabla1[[#This Row],[Tipo Incrito]]))</f>
        <v/>
      </c>
      <c r="BH866" s="299" t="str">
        <f>IF(F866="","",OR(IFERROR(SEARCH("CG",Tabla1[[#This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6" s="300" t="str">
        <f>IF(F866&lt;&gt;"",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6" s="300" t="str">
        <f>IF(F866&lt;&gt;"",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6" s="300" t="str">
        <f>IF(Tabla1[[#This Row],[Fecha Inicio grupo]]="","",IFERROR(VLOOKUP(Tabla1[[#This Row],[Mes de Alta como miembro]],Parámetros!$AM$2:$AN$16,2,0),"01/01/1900"))</f>
        <v/>
      </c>
    </row>
    <row r="867" spans="1:63" ht="14.45">
      <c r="A867" s="68">
        <v>860</v>
      </c>
      <c r="B867" s="29"/>
      <c r="C867" s="34"/>
      <c r="D867" s="42"/>
      <c r="E867" s="64"/>
      <c r="F867" s="45"/>
      <c r="G867" s="45"/>
      <c r="H867" s="158"/>
      <c r="I867" s="42"/>
      <c r="J867" s="28"/>
      <c r="K867" s="69"/>
      <c r="L867" s="68"/>
      <c r="M867" s="46"/>
      <c r="N867" s="232" t="str">
        <f ca="1">IF(Tabla1[[#This Row],[Fecha de nac]]="","",IF(Tabla1[[#This Row],[Fecha Finalización]] &gt;=TODAY(), DATEDIF(Tabla1[[#This Row],[Fecha de nac]],TODAY(),"y"), ROUNDDOWN((Tabla1[[#This Row],[Fecha Finalización]] -Tabla1[[#This Row],[Fecha de nac]])/365,0)))</f>
        <v/>
      </c>
      <c r="O867" s="163"/>
      <c r="P867" s="34"/>
      <c r="Q867" s="67"/>
      <c r="R867" s="67"/>
      <c r="S867" s="67"/>
      <c r="T867" s="67"/>
      <c r="U867" s="234" t="str">
        <f>IF(F867="","",Tabla1[[#This Row],[Fecha Inicio grupo]]+3*7-7)</f>
        <v/>
      </c>
      <c r="V867" s="235" t="str">
        <f>IF(F867="","",EDATE(Tabla1[[#This Row],[Fecha Inicio grupo]],3))</f>
        <v/>
      </c>
      <c r="W867" s="29"/>
      <c r="X867" s="29"/>
      <c r="Y867" s="72"/>
      <c r="Z867" s="72"/>
      <c r="AA867" s="72"/>
      <c r="AB867" s="72"/>
      <c r="AC867" s="72"/>
      <c r="AD867" s="72"/>
      <c r="AE867" s="72"/>
      <c r="AF867" s="72"/>
      <c r="AG867" s="72"/>
      <c r="AH867" s="72"/>
      <c r="AI867" s="72"/>
      <c r="AJ867" s="72"/>
      <c r="AK867" s="72"/>
      <c r="AL867" s="72"/>
      <c r="AM867" s="72"/>
      <c r="AN867" s="72"/>
      <c r="AO867" s="139"/>
      <c r="AP867" s="236" t="str">
        <f>IF(F867="","",IFERROR(VLOOKUP(SUBSTITUTE(SUBSTITUTE(Tabla1[[#This Row],[Uso Sistemas]],"T","P"),"N","F"),Parámetros!$M$2:$N$17,2,0),"Completar hasta 3ra sem. para evaluar a Probacionista"))</f>
        <v/>
      </c>
      <c r="AQ867" s="39"/>
      <c r="AR867" s="39"/>
      <c r="AS867" s="39"/>
      <c r="AT867" s="28"/>
      <c r="AU867" s="55"/>
      <c r="AV867" s="55"/>
      <c r="AW867" s="55"/>
      <c r="AX867" s="238" t="str">
        <f>IF(V867="","",EOMONTH(EDATE(Tabla1[[#This Row],[Fecha Finalización]],2),0))</f>
        <v/>
      </c>
      <c r="AY867" s="39"/>
      <c r="AZ867" s="239" t="str">
        <f>IF(V867="","",EOMONTH(EDATE(Tabla1[[#This Row],[Fecha Finalización]],3),0))</f>
        <v/>
      </c>
      <c r="BA867" s="39"/>
      <c r="BB867" s="39"/>
      <c r="BC867" s="229"/>
      <c r="BD867" s="227" t="str">
        <f>IF(F867="","",Tabla1[[#This Row],[sem 01]]&amp;Tabla1[[#This Row],[sem 02]]&amp;Tabla1[[#This Row],[sem 03]])</f>
        <v/>
      </c>
      <c r="BE867" s="228" t="str">
        <f>IF(TRIM(F867)="","",$B$1&amp;"-"&amp;SUBSTITUTE(Tabla1[[#This Row],[Mes Inscrito]]," ","")&amp;"-"&amp;SUBSTITUTE(Tabla1[[#This Row],[Dia de clases Inscrito]]," ","")&amp;"-"&amp;SUBSTITUTE(Tabla1[[#This Row],[Horario Inscrito]]," ","")&amp;"-"&amp;Tabla1[[#This Row],[Fecha Inicio grupo]])</f>
        <v/>
      </c>
      <c r="BF867" s="241" t="str">
        <f>IF(F867="","",Tabla1[[#This Row],[Curso]])</f>
        <v/>
      </c>
      <c r="BG867" s="242" t="str">
        <f>+IF(TRIM(F867)="","",$B$1&amp;"-"&amp;TRIM(Tabla1[[#This Row],[Mes Inscrito]])&amp;"-"&amp;TRIM(Tabla1[[#This Row],[Dia de clases Inscrito]])&amp;"-"&amp;TRIM(Tabla1[[#This Row],[Horario Inscrito]])&amp;"-"&amp;TRIM(Tabla1[[#This Row],[Fecha Inicio grupo]])&amp;"-"&amp;TRIM(Tabla1[[#This Row],[Tipo Incrito]]))</f>
        <v/>
      </c>
      <c r="BH867" s="299" t="str">
        <f>IF(F867="","",OR(IFERROR(SEARCH("CG",Tabla1[[#This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7" s="300" t="str">
        <f>IF(F867&lt;&gt;"",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7" s="300" t="str">
        <f>IF(F867&lt;&gt;"",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7" s="300" t="str">
        <f>IF(Tabla1[[#This Row],[Fecha Inicio grupo]]="","",IFERROR(VLOOKUP(Tabla1[[#This Row],[Mes de Alta como miembro]],Parámetros!$AM$2:$AN$16,2,0),"01/01/1900"))</f>
        <v/>
      </c>
    </row>
    <row r="868" spans="1:63" ht="14.45">
      <c r="A868" s="68">
        <v>861</v>
      </c>
      <c r="B868" s="29"/>
      <c r="C868" s="34"/>
      <c r="D868" s="42"/>
      <c r="E868" s="64"/>
      <c r="F868" s="45"/>
      <c r="G868" s="45"/>
      <c r="H868" s="158"/>
      <c r="I868" s="42"/>
      <c r="J868" s="28"/>
      <c r="K868" s="69"/>
      <c r="L868" s="68"/>
      <c r="M868" s="46"/>
      <c r="N868" s="232" t="str">
        <f ca="1">IF(Tabla1[[#This Row],[Fecha de nac]]="","",IF(Tabla1[[#This Row],[Fecha Finalización]] &gt;=TODAY(), DATEDIF(Tabla1[[#This Row],[Fecha de nac]],TODAY(),"y"), ROUNDDOWN((Tabla1[[#This Row],[Fecha Finalización]] -Tabla1[[#This Row],[Fecha de nac]])/365,0)))</f>
        <v/>
      </c>
      <c r="O868" s="163"/>
      <c r="P868" s="34"/>
      <c r="Q868" s="67"/>
      <c r="R868" s="67"/>
      <c r="S868" s="67"/>
      <c r="T868" s="67"/>
      <c r="U868" s="234" t="str">
        <f>IF(F868="","",Tabla1[[#This Row],[Fecha Inicio grupo]]+3*7-7)</f>
        <v/>
      </c>
      <c r="V868" s="235" t="str">
        <f>IF(F868="","",EDATE(Tabla1[[#This Row],[Fecha Inicio grupo]],3))</f>
        <v/>
      </c>
      <c r="W868" s="29"/>
      <c r="X868" s="29"/>
      <c r="Y868" s="72"/>
      <c r="Z868" s="72"/>
      <c r="AA868" s="72"/>
      <c r="AB868" s="72"/>
      <c r="AC868" s="72"/>
      <c r="AD868" s="72"/>
      <c r="AE868" s="72"/>
      <c r="AF868" s="72"/>
      <c r="AG868" s="72"/>
      <c r="AH868" s="72"/>
      <c r="AI868" s="72"/>
      <c r="AJ868" s="72"/>
      <c r="AK868" s="72"/>
      <c r="AL868" s="72"/>
      <c r="AM868" s="72"/>
      <c r="AN868" s="72"/>
      <c r="AO868" s="139"/>
      <c r="AP868" s="236" t="str">
        <f>IF(F868="","",IFERROR(VLOOKUP(SUBSTITUTE(SUBSTITUTE(Tabla1[[#This Row],[Uso Sistemas]],"T","P"),"N","F"),Parámetros!$M$2:$N$17,2,0),"Completar hasta 3ra sem. para evaluar a Probacionista"))</f>
        <v/>
      </c>
      <c r="AQ868" s="39"/>
      <c r="AR868" s="39"/>
      <c r="AS868" s="39"/>
      <c r="AT868" s="28"/>
      <c r="AU868" s="55"/>
      <c r="AV868" s="55"/>
      <c r="AW868" s="55"/>
      <c r="AX868" s="238" t="str">
        <f>IF(V868="","",EOMONTH(EDATE(Tabla1[[#This Row],[Fecha Finalización]],2),0))</f>
        <v/>
      </c>
      <c r="AY868" s="39"/>
      <c r="AZ868" s="239" t="str">
        <f>IF(V868="","",EOMONTH(EDATE(Tabla1[[#This Row],[Fecha Finalización]],3),0))</f>
        <v/>
      </c>
      <c r="BA868" s="39"/>
      <c r="BB868" s="39"/>
      <c r="BC868" s="229"/>
      <c r="BD868" s="227" t="str">
        <f>IF(F868="","",Tabla1[[#This Row],[sem 01]]&amp;Tabla1[[#This Row],[sem 02]]&amp;Tabla1[[#This Row],[sem 03]])</f>
        <v/>
      </c>
      <c r="BE868" s="228" t="str">
        <f>IF(TRIM(F868)="","",$B$1&amp;"-"&amp;SUBSTITUTE(Tabla1[[#This Row],[Mes Inscrito]]," ","")&amp;"-"&amp;SUBSTITUTE(Tabla1[[#This Row],[Dia de clases Inscrito]]," ","")&amp;"-"&amp;SUBSTITUTE(Tabla1[[#This Row],[Horario Inscrito]]," ","")&amp;"-"&amp;Tabla1[[#This Row],[Fecha Inicio grupo]])</f>
        <v/>
      </c>
      <c r="BF868" s="241" t="str">
        <f>IF(F868="","",Tabla1[[#This Row],[Curso]])</f>
        <v/>
      </c>
      <c r="BG868" s="242" t="str">
        <f>+IF(TRIM(F868)="","",$B$1&amp;"-"&amp;TRIM(Tabla1[[#This Row],[Mes Inscrito]])&amp;"-"&amp;TRIM(Tabla1[[#This Row],[Dia de clases Inscrito]])&amp;"-"&amp;TRIM(Tabla1[[#This Row],[Horario Inscrito]])&amp;"-"&amp;TRIM(Tabla1[[#This Row],[Fecha Inicio grupo]])&amp;"-"&amp;TRIM(Tabla1[[#This Row],[Tipo Incrito]]))</f>
        <v/>
      </c>
      <c r="BH868" s="299" t="str">
        <f>IF(F868="","",OR(IFERROR(SEARCH("CG",Tabla1[[#This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8" s="300" t="str">
        <f>IF(F868&lt;&gt;"",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8" s="300" t="str">
        <f>IF(F868&lt;&gt;"",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8" s="300" t="str">
        <f>IF(Tabla1[[#This Row],[Fecha Inicio grupo]]="","",IFERROR(VLOOKUP(Tabla1[[#This Row],[Mes de Alta como miembro]],Parámetros!$AM$2:$AN$16,2,0),"01/01/1900"))</f>
        <v/>
      </c>
    </row>
    <row r="869" spans="1:63" ht="14.45">
      <c r="A869" s="68">
        <v>862</v>
      </c>
      <c r="B869" s="29"/>
      <c r="C869" s="34"/>
      <c r="D869" s="42"/>
      <c r="E869" s="64"/>
      <c r="F869" s="45"/>
      <c r="G869" s="45"/>
      <c r="H869" s="158"/>
      <c r="I869" s="42"/>
      <c r="J869" s="28"/>
      <c r="K869" s="69"/>
      <c r="L869" s="68"/>
      <c r="M869" s="46"/>
      <c r="N869" s="232" t="str">
        <f ca="1">IF(Tabla1[[#This Row],[Fecha de nac]]="","",IF(Tabla1[[#This Row],[Fecha Finalización]] &gt;=TODAY(), DATEDIF(Tabla1[[#This Row],[Fecha de nac]],TODAY(),"y"), ROUNDDOWN((Tabla1[[#This Row],[Fecha Finalización]] -Tabla1[[#This Row],[Fecha de nac]])/365,0)))</f>
        <v/>
      </c>
      <c r="O869" s="163"/>
      <c r="P869" s="34"/>
      <c r="Q869" s="67"/>
      <c r="R869" s="67"/>
      <c r="S869" s="67"/>
      <c r="T869" s="67"/>
      <c r="U869" s="234" t="str">
        <f>IF(F869="","",Tabla1[[#This Row],[Fecha Inicio grupo]]+3*7-7)</f>
        <v/>
      </c>
      <c r="V869" s="235" t="str">
        <f>IF(F869="","",EDATE(Tabla1[[#This Row],[Fecha Inicio grupo]],3))</f>
        <v/>
      </c>
      <c r="W869" s="29"/>
      <c r="X869" s="29"/>
      <c r="Y869" s="72"/>
      <c r="Z869" s="72"/>
      <c r="AA869" s="72"/>
      <c r="AB869" s="72"/>
      <c r="AC869" s="72"/>
      <c r="AD869" s="72"/>
      <c r="AE869" s="72"/>
      <c r="AF869" s="72"/>
      <c r="AG869" s="72"/>
      <c r="AH869" s="72"/>
      <c r="AI869" s="72"/>
      <c r="AJ869" s="72"/>
      <c r="AK869" s="72"/>
      <c r="AL869" s="72"/>
      <c r="AM869" s="72"/>
      <c r="AN869" s="72"/>
      <c r="AO869" s="139"/>
      <c r="AP869" s="236" t="str">
        <f>IF(F869="","",IFERROR(VLOOKUP(SUBSTITUTE(SUBSTITUTE(Tabla1[[#This Row],[Uso Sistemas]],"T","P"),"N","F"),Parámetros!$M$2:$N$17,2,0),"Completar hasta 3ra sem. para evaluar a Probacionista"))</f>
        <v/>
      </c>
      <c r="AQ869" s="39"/>
      <c r="AR869" s="39"/>
      <c r="AS869" s="39"/>
      <c r="AT869" s="28"/>
      <c r="AU869" s="55"/>
      <c r="AV869" s="55"/>
      <c r="AW869" s="55"/>
      <c r="AX869" s="238" t="str">
        <f>IF(V869="","",EOMONTH(EDATE(Tabla1[[#This Row],[Fecha Finalización]],2),0))</f>
        <v/>
      </c>
      <c r="AY869" s="39"/>
      <c r="AZ869" s="239" t="str">
        <f>IF(V869="","",EOMONTH(EDATE(Tabla1[[#This Row],[Fecha Finalización]],3),0))</f>
        <v/>
      </c>
      <c r="BA869" s="39"/>
      <c r="BB869" s="39"/>
      <c r="BC869" s="229"/>
      <c r="BD869" s="227" t="str">
        <f>IF(F869="","",Tabla1[[#This Row],[sem 01]]&amp;Tabla1[[#This Row],[sem 02]]&amp;Tabla1[[#This Row],[sem 03]])</f>
        <v/>
      </c>
      <c r="BE869" s="228" t="str">
        <f>IF(TRIM(F869)="","",$B$1&amp;"-"&amp;SUBSTITUTE(Tabla1[[#This Row],[Mes Inscrito]]," ","")&amp;"-"&amp;SUBSTITUTE(Tabla1[[#This Row],[Dia de clases Inscrito]]," ","")&amp;"-"&amp;SUBSTITUTE(Tabla1[[#This Row],[Horario Inscrito]]," ","")&amp;"-"&amp;Tabla1[[#This Row],[Fecha Inicio grupo]])</f>
        <v/>
      </c>
      <c r="BF869" s="241" t="str">
        <f>IF(F869="","",Tabla1[[#This Row],[Curso]])</f>
        <v/>
      </c>
      <c r="BG869" s="242" t="str">
        <f>+IF(TRIM(F869)="","",$B$1&amp;"-"&amp;TRIM(Tabla1[[#This Row],[Mes Inscrito]])&amp;"-"&amp;TRIM(Tabla1[[#This Row],[Dia de clases Inscrito]])&amp;"-"&amp;TRIM(Tabla1[[#This Row],[Horario Inscrito]])&amp;"-"&amp;TRIM(Tabla1[[#This Row],[Fecha Inicio grupo]])&amp;"-"&amp;TRIM(Tabla1[[#This Row],[Tipo Incrito]]))</f>
        <v/>
      </c>
      <c r="BH869" s="299" t="str">
        <f>IF(F869="","",OR(IFERROR(SEARCH("CG",Tabla1[[#This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9" s="300" t="str">
        <f>IF(F869&lt;&gt;"",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9" s="300" t="str">
        <f>IF(F869&lt;&gt;"",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9" s="300" t="str">
        <f>IF(Tabla1[[#This Row],[Fecha Inicio grupo]]="","",IFERROR(VLOOKUP(Tabla1[[#This Row],[Mes de Alta como miembro]],Parámetros!$AM$2:$AN$16,2,0),"01/01/1900"))</f>
        <v/>
      </c>
    </row>
    <row r="870" spans="1:63" ht="14.45">
      <c r="A870" s="68">
        <v>863</v>
      </c>
      <c r="B870" s="29"/>
      <c r="C870" s="34"/>
      <c r="D870" s="42"/>
      <c r="E870" s="64"/>
      <c r="F870" s="45"/>
      <c r="G870" s="45"/>
      <c r="H870" s="158"/>
      <c r="I870" s="42"/>
      <c r="J870" s="28"/>
      <c r="K870" s="69"/>
      <c r="L870" s="68"/>
      <c r="M870" s="46"/>
      <c r="N870" s="232" t="str">
        <f ca="1">IF(Tabla1[[#This Row],[Fecha de nac]]="","",IF(Tabla1[[#This Row],[Fecha Finalización]] &gt;=TODAY(), DATEDIF(Tabla1[[#This Row],[Fecha de nac]],TODAY(),"y"), ROUNDDOWN((Tabla1[[#This Row],[Fecha Finalización]] -Tabla1[[#This Row],[Fecha de nac]])/365,0)))</f>
        <v/>
      </c>
      <c r="O870" s="163"/>
      <c r="P870" s="34"/>
      <c r="Q870" s="67"/>
      <c r="R870" s="67"/>
      <c r="S870" s="67"/>
      <c r="T870" s="67"/>
      <c r="U870" s="234" t="str">
        <f>IF(F870="","",Tabla1[[#This Row],[Fecha Inicio grupo]]+3*7-7)</f>
        <v/>
      </c>
      <c r="V870" s="235" t="str">
        <f>IF(F870="","",EDATE(Tabla1[[#This Row],[Fecha Inicio grupo]],3))</f>
        <v/>
      </c>
      <c r="W870" s="29"/>
      <c r="X870" s="29"/>
      <c r="Y870" s="72"/>
      <c r="Z870" s="72"/>
      <c r="AA870" s="72"/>
      <c r="AB870" s="72"/>
      <c r="AC870" s="72"/>
      <c r="AD870" s="72"/>
      <c r="AE870" s="72"/>
      <c r="AF870" s="72"/>
      <c r="AG870" s="72"/>
      <c r="AH870" s="72"/>
      <c r="AI870" s="72"/>
      <c r="AJ870" s="72"/>
      <c r="AK870" s="72"/>
      <c r="AL870" s="72"/>
      <c r="AM870" s="72"/>
      <c r="AN870" s="72"/>
      <c r="AO870" s="139"/>
      <c r="AP870" s="236" t="str">
        <f>IF(F870="","",IFERROR(VLOOKUP(SUBSTITUTE(SUBSTITUTE(Tabla1[[#This Row],[Uso Sistemas]],"T","P"),"N","F"),Parámetros!$M$2:$N$17,2,0),"Completar hasta 3ra sem. para evaluar a Probacionista"))</f>
        <v/>
      </c>
      <c r="AQ870" s="39"/>
      <c r="AR870" s="39"/>
      <c r="AS870" s="39"/>
      <c r="AT870" s="28"/>
      <c r="AU870" s="55"/>
      <c r="AV870" s="55"/>
      <c r="AW870" s="55"/>
      <c r="AX870" s="238" t="str">
        <f>IF(V870="","",EOMONTH(EDATE(Tabla1[[#This Row],[Fecha Finalización]],2),0))</f>
        <v/>
      </c>
      <c r="AY870" s="39"/>
      <c r="AZ870" s="239" t="str">
        <f>IF(V870="","",EOMONTH(EDATE(Tabla1[[#This Row],[Fecha Finalización]],3),0))</f>
        <v/>
      </c>
      <c r="BA870" s="39"/>
      <c r="BB870" s="39"/>
      <c r="BC870" s="229"/>
      <c r="BD870" s="227" t="str">
        <f>IF(F870="","",Tabla1[[#This Row],[sem 01]]&amp;Tabla1[[#This Row],[sem 02]]&amp;Tabla1[[#This Row],[sem 03]])</f>
        <v/>
      </c>
      <c r="BE870" s="228" t="str">
        <f>IF(TRIM(F870)="","",$B$1&amp;"-"&amp;SUBSTITUTE(Tabla1[[#This Row],[Mes Inscrito]]," ","")&amp;"-"&amp;SUBSTITUTE(Tabla1[[#This Row],[Dia de clases Inscrito]]," ","")&amp;"-"&amp;SUBSTITUTE(Tabla1[[#This Row],[Horario Inscrito]]," ","")&amp;"-"&amp;Tabla1[[#This Row],[Fecha Inicio grupo]])</f>
        <v/>
      </c>
      <c r="BF870" s="241" t="str">
        <f>IF(F870="","",Tabla1[[#This Row],[Curso]])</f>
        <v/>
      </c>
      <c r="BG870" s="242" t="str">
        <f>+IF(TRIM(F870)="","",$B$1&amp;"-"&amp;TRIM(Tabla1[[#This Row],[Mes Inscrito]])&amp;"-"&amp;TRIM(Tabla1[[#This Row],[Dia de clases Inscrito]])&amp;"-"&amp;TRIM(Tabla1[[#This Row],[Horario Inscrito]])&amp;"-"&amp;TRIM(Tabla1[[#This Row],[Fecha Inicio grupo]])&amp;"-"&amp;TRIM(Tabla1[[#This Row],[Tipo Incrito]]))</f>
        <v/>
      </c>
      <c r="BH870" s="299" t="str">
        <f>IF(F870="","",OR(IFERROR(SEARCH("CG",Tabla1[[#This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0" s="300" t="str">
        <f>IF(F870&lt;&gt;"",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0" s="300" t="str">
        <f>IF(F870&lt;&gt;"",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0" s="300" t="str">
        <f>IF(Tabla1[[#This Row],[Fecha Inicio grupo]]="","",IFERROR(VLOOKUP(Tabla1[[#This Row],[Mes de Alta como miembro]],Parámetros!$AM$2:$AN$16,2,0),"01/01/1900"))</f>
        <v/>
      </c>
    </row>
    <row r="871" spans="1:63" ht="14.45">
      <c r="A871" s="68">
        <v>864</v>
      </c>
      <c r="B871" s="29"/>
      <c r="C871" s="34"/>
      <c r="D871" s="42"/>
      <c r="E871" s="64"/>
      <c r="F871" s="45"/>
      <c r="G871" s="45"/>
      <c r="H871" s="158"/>
      <c r="I871" s="42"/>
      <c r="J871" s="28"/>
      <c r="K871" s="69"/>
      <c r="L871" s="68"/>
      <c r="M871" s="46"/>
      <c r="N871" s="232" t="str">
        <f ca="1">IF(Tabla1[[#This Row],[Fecha de nac]]="","",IF(Tabla1[[#This Row],[Fecha Finalización]] &gt;=TODAY(), DATEDIF(Tabla1[[#This Row],[Fecha de nac]],TODAY(),"y"), ROUNDDOWN((Tabla1[[#This Row],[Fecha Finalización]] -Tabla1[[#This Row],[Fecha de nac]])/365,0)))</f>
        <v/>
      </c>
      <c r="O871" s="163"/>
      <c r="P871" s="34"/>
      <c r="Q871" s="67"/>
      <c r="R871" s="67"/>
      <c r="S871" s="67"/>
      <c r="T871" s="67"/>
      <c r="U871" s="234" t="str">
        <f>IF(F871="","",Tabla1[[#This Row],[Fecha Inicio grupo]]+3*7-7)</f>
        <v/>
      </c>
      <c r="V871" s="235" t="str">
        <f>IF(F871="","",EDATE(Tabla1[[#This Row],[Fecha Inicio grupo]],3))</f>
        <v/>
      </c>
      <c r="W871" s="29"/>
      <c r="X871" s="29"/>
      <c r="Y871" s="72"/>
      <c r="Z871" s="72"/>
      <c r="AA871" s="72"/>
      <c r="AB871" s="72"/>
      <c r="AC871" s="72"/>
      <c r="AD871" s="72"/>
      <c r="AE871" s="72"/>
      <c r="AF871" s="72"/>
      <c r="AG871" s="72"/>
      <c r="AH871" s="72"/>
      <c r="AI871" s="72"/>
      <c r="AJ871" s="72"/>
      <c r="AK871" s="72"/>
      <c r="AL871" s="72"/>
      <c r="AM871" s="72"/>
      <c r="AN871" s="72"/>
      <c r="AO871" s="139"/>
      <c r="AP871" s="236" t="str">
        <f>IF(F871="","",IFERROR(VLOOKUP(SUBSTITUTE(SUBSTITUTE(Tabla1[[#This Row],[Uso Sistemas]],"T","P"),"N","F"),Parámetros!$M$2:$N$17,2,0),"Completar hasta 3ra sem. para evaluar a Probacionista"))</f>
        <v/>
      </c>
      <c r="AQ871" s="39"/>
      <c r="AR871" s="39"/>
      <c r="AS871" s="39"/>
      <c r="AT871" s="28"/>
      <c r="AU871" s="55"/>
      <c r="AV871" s="55"/>
      <c r="AW871" s="55"/>
      <c r="AX871" s="238" t="str">
        <f>IF(V871="","",EOMONTH(EDATE(Tabla1[[#This Row],[Fecha Finalización]],2),0))</f>
        <v/>
      </c>
      <c r="AY871" s="39"/>
      <c r="AZ871" s="239" t="str">
        <f>IF(V871="","",EOMONTH(EDATE(Tabla1[[#This Row],[Fecha Finalización]],3),0))</f>
        <v/>
      </c>
      <c r="BA871" s="39"/>
      <c r="BB871" s="39"/>
      <c r="BC871" s="229"/>
      <c r="BD871" s="227" t="str">
        <f>IF(F871="","",Tabla1[[#This Row],[sem 01]]&amp;Tabla1[[#This Row],[sem 02]]&amp;Tabla1[[#This Row],[sem 03]])</f>
        <v/>
      </c>
      <c r="BE871" s="228" t="str">
        <f>IF(TRIM(F871)="","",$B$1&amp;"-"&amp;SUBSTITUTE(Tabla1[[#This Row],[Mes Inscrito]]," ","")&amp;"-"&amp;SUBSTITUTE(Tabla1[[#This Row],[Dia de clases Inscrito]]," ","")&amp;"-"&amp;SUBSTITUTE(Tabla1[[#This Row],[Horario Inscrito]]," ","")&amp;"-"&amp;Tabla1[[#This Row],[Fecha Inicio grupo]])</f>
        <v/>
      </c>
      <c r="BF871" s="241" t="str">
        <f>IF(F871="","",Tabla1[[#This Row],[Curso]])</f>
        <v/>
      </c>
      <c r="BG871" s="242" t="str">
        <f>+IF(TRIM(F871)="","",$B$1&amp;"-"&amp;TRIM(Tabla1[[#This Row],[Mes Inscrito]])&amp;"-"&amp;TRIM(Tabla1[[#This Row],[Dia de clases Inscrito]])&amp;"-"&amp;TRIM(Tabla1[[#This Row],[Horario Inscrito]])&amp;"-"&amp;TRIM(Tabla1[[#This Row],[Fecha Inicio grupo]])&amp;"-"&amp;TRIM(Tabla1[[#This Row],[Tipo Incrito]]))</f>
        <v/>
      </c>
      <c r="BH871" s="299" t="str">
        <f>IF(F871="","",OR(IFERROR(SEARCH("CG",Tabla1[[#This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1" s="300" t="str">
        <f>IF(F871&lt;&gt;"",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1" s="300" t="str">
        <f>IF(F871&lt;&gt;"",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1" s="300" t="str">
        <f>IF(Tabla1[[#This Row],[Fecha Inicio grupo]]="","",IFERROR(VLOOKUP(Tabla1[[#This Row],[Mes de Alta como miembro]],Parámetros!$AM$2:$AN$16,2,0),"01/01/1900"))</f>
        <v/>
      </c>
    </row>
    <row r="872" spans="1:63" ht="14.45">
      <c r="A872" s="68">
        <v>865</v>
      </c>
      <c r="B872" s="29"/>
      <c r="C872" s="34"/>
      <c r="D872" s="42"/>
      <c r="E872" s="64"/>
      <c r="F872" s="45"/>
      <c r="G872" s="45"/>
      <c r="H872" s="158"/>
      <c r="I872" s="42"/>
      <c r="J872" s="28"/>
      <c r="K872" s="69"/>
      <c r="L872" s="68"/>
      <c r="M872" s="46"/>
      <c r="N872" s="232" t="str">
        <f ca="1">IF(Tabla1[[#This Row],[Fecha de nac]]="","",IF(Tabla1[[#This Row],[Fecha Finalización]] &gt;=TODAY(), DATEDIF(Tabla1[[#This Row],[Fecha de nac]],TODAY(),"y"), ROUNDDOWN((Tabla1[[#This Row],[Fecha Finalización]] -Tabla1[[#This Row],[Fecha de nac]])/365,0)))</f>
        <v/>
      </c>
      <c r="O872" s="163"/>
      <c r="P872" s="34"/>
      <c r="Q872" s="67"/>
      <c r="R872" s="67"/>
      <c r="S872" s="67"/>
      <c r="T872" s="67"/>
      <c r="U872" s="234" t="str">
        <f>IF(F872="","",Tabla1[[#This Row],[Fecha Inicio grupo]]+3*7-7)</f>
        <v/>
      </c>
      <c r="V872" s="235" t="str">
        <f>IF(F872="","",EDATE(Tabla1[[#This Row],[Fecha Inicio grupo]],3))</f>
        <v/>
      </c>
      <c r="W872" s="29"/>
      <c r="X872" s="29"/>
      <c r="Y872" s="72"/>
      <c r="Z872" s="72"/>
      <c r="AA872" s="72"/>
      <c r="AB872" s="72"/>
      <c r="AC872" s="72"/>
      <c r="AD872" s="72"/>
      <c r="AE872" s="72"/>
      <c r="AF872" s="72"/>
      <c r="AG872" s="72"/>
      <c r="AH872" s="72"/>
      <c r="AI872" s="72"/>
      <c r="AJ872" s="72"/>
      <c r="AK872" s="72"/>
      <c r="AL872" s="72"/>
      <c r="AM872" s="72"/>
      <c r="AN872" s="72"/>
      <c r="AO872" s="139"/>
      <c r="AP872" s="236" t="str">
        <f>IF(F872="","",IFERROR(VLOOKUP(SUBSTITUTE(SUBSTITUTE(Tabla1[[#This Row],[Uso Sistemas]],"T","P"),"N","F"),Parámetros!$M$2:$N$17,2,0),"Completar hasta 3ra sem. para evaluar a Probacionista"))</f>
        <v/>
      </c>
      <c r="AQ872" s="39"/>
      <c r="AR872" s="39"/>
      <c r="AS872" s="39"/>
      <c r="AT872" s="28"/>
      <c r="AU872" s="55"/>
      <c r="AV872" s="55"/>
      <c r="AW872" s="55"/>
      <c r="AX872" s="238" t="str">
        <f>IF(V872="","",EOMONTH(EDATE(Tabla1[[#This Row],[Fecha Finalización]],2),0))</f>
        <v/>
      </c>
      <c r="AY872" s="39"/>
      <c r="AZ872" s="239" t="str">
        <f>IF(V872="","",EOMONTH(EDATE(Tabla1[[#This Row],[Fecha Finalización]],3),0))</f>
        <v/>
      </c>
      <c r="BA872" s="39"/>
      <c r="BB872" s="39"/>
      <c r="BC872" s="229"/>
      <c r="BD872" s="227" t="str">
        <f>IF(F872="","",Tabla1[[#This Row],[sem 01]]&amp;Tabla1[[#This Row],[sem 02]]&amp;Tabla1[[#This Row],[sem 03]])</f>
        <v/>
      </c>
      <c r="BE872" s="228" t="str">
        <f>IF(TRIM(F872)="","",$B$1&amp;"-"&amp;SUBSTITUTE(Tabla1[[#This Row],[Mes Inscrito]]," ","")&amp;"-"&amp;SUBSTITUTE(Tabla1[[#This Row],[Dia de clases Inscrito]]," ","")&amp;"-"&amp;SUBSTITUTE(Tabla1[[#This Row],[Horario Inscrito]]," ","")&amp;"-"&amp;Tabla1[[#This Row],[Fecha Inicio grupo]])</f>
        <v/>
      </c>
      <c r="BF872" s="241" t="str">
        <f>IF(F872="","",Tabla1[[#This Row],[Curso]])</f>
        <v/>
      </c>
      <c r="BG872" s="242" t="str">
        <f>+IF(TRIM(F872)="","",$B$1&amp;"-"&amp;TRIM(Tabla1[[#This Row],[Mes Inscrito]])&amp;"-"&amp;TRIM(Tabla1[[#This Row],[Dia de clases Inscrito]])&amp;"-"&amp;TRIM(Tabla1[[#This Row],[Horario Inscrito]])&amp;"-"&amp;TRIM(Tabla1[[#This Row],[Fecha Inicio grupo]])&amp;"-"&amp;TRIM(Tabla1[[#This Row],[Tipo Incrito]]))</f>
        <v/>
      </c>
      <c r="BH872" s="299" t="str">
        <f>IF(F872="","",OR(IFERROR(SEARCH("CG",Tabla1[[#This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2" s="300" t="str">
        <f>IF(F872&lt;&gt;"",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2" s="300" t="str">
        <f>IF(F872&lt;&gt;"",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2" s="300" t="str">
        <f>IF(Tabla1[[#This Row],[Fecha Inicio grupo]]="","",IFERROR(VLOOKUP(Tabla1[[#This Row],[Mes de Alta como miembro]],Parámetros!$AM$2:$AN$16,2,0),"01/01/1900"))</f>
        <v/>
      </c>
    </row>
    <row r="873" spans="1:63" ht="14.45">
      <c r="A873" s="68">
        <v>866</v>
      </c>
      <c r="B873" s="29"/>
      <c r="C873" s="34"/>
      <c r="D873" s="42"/>
      <c r="E873" s="64"/>
      <c r="F873" s="45"/>
      <c r="G873" s="45"/>
      <c r="H873" s="158"/>
      <c r="I873" s="42"/>
      <c r="J873" s="28"/>
      <c r="K873" s="69"/>
      <c r="L873" s="68"/>
      <c r="M873" s="46"/>
      <c r="N873" s="232" t="str">
        <f ca="1">IF(Tabla1[[#This Row],[Fecha de nac]]="","",IF(Tabla1[[#This Row],[Fecha Finalización]] &gt;=TODAY(), DATEDIF(Tabla1[[#This Row],[Fecha de nac]],TODAY(),"y"), ROUNDDOWN((Tabla1[[#This Row],[Fecha Finalización]] -Tabla1[[#This Row],[Fecha de nac]])/365,0)))</f>
        <v/>
      </c>
      <c r="O873" s="163"/>
      <c r="P873" s="34"/>
      <c r="Q873" s="67"/>
      <c r="R873" s="67"/>
      <c r="S873" s="67"/>
      <c r="T873" s="67"/>
      <c r="U873" s="234" t="str">
        <f>IF(F873="","",Tabla1[[#This Row],[Fecha Inicio grupo]]+3*7-7)</f>
        <v/>
      </c>
      <c r="V873" s="235" t="str">
        <f>IF(F873="","",EDATE(Tabla1[[#This Row],[Fecha Inicio grupo]],3))</f>
        <v/>
      </c>
      <c r="W873" s="29"/>
      <c r="X873" s="29"/>
      <c r="Y873" s="72"/>
      <c r="Z873" s="72"/>
      <c r="AA873" s="72"/>
      <c r="AB873" s="72"/>
      <c r="AC873" s="72"/>
      <c r="AD873" s="72"/>
      <c r="AE873" s="72"/>
      <c r="AF873" s="72"/>
      <c r="AG873" s="72"/>
      <c r="AH873" s="72"/>
      <c r="AI873" s="72"/>
      <c r="AJ873" s="72"/>
      <c r="AK873" s="72"/>
      <c r="AL873" s="72"/>
      <c r="AM873" s="72"/>
      <c r="AN873" s="72"/>
      <c r="AO873" s="139"/>
      <c r="AP873" s="236" t="str">
        <f>IF(F873="","",IFERROR(VLOOKUP(SUBSTITUTE(SUBSTITUTE(Tabla1[[#This Row],[Uso Sistemas]],"T","P"),"N","F"),Parámetros!$M$2:$N$17,2,0),"Completar hasta 3ra sem. para evaluar a Probacionista"))</f>
        <v/>
      </c>
      <c r="AQ873" s="39"/>
      <c r="AR873" s="39"/>
      <c r="AS873" s="39"/>
      <c r="AT873" s="28"/>
      <c r="AU873" s="55"/>
      <c r="AV873" s="55"/>
      <c r="AW873" s="55"/>
      <c r="AX873" s="238" t="str">
        <f>IF(V873="","",EOMONTH(EDATE(Tabla1[[#This Row],[Fecha Finalización]],2),0))</f>
        <v/>
      </c>
      <c r="AY873" s="39"/>
      <c r="AZ873" s="239" t="str">
        <f>IF(V873="","",EOMONTH(EDATE(Tabla1[[#This Row],[Fecha Finalización]],3),0))</f>
        <v/>
      </c>
      <c r="BA873" s="39"/>
      <c r="BB873" s="39"/>
      <c r="BC873" s="229"/>
      <c r="BD873" s="227" t="str">
        <f>IF(F873="","",Tabla1[[#This Row],[sem 01]]&amp;Tabla1[[#This Row],[sem 02]]&amp;Tabla1[[#This Row],[sem 03]])</f>
        <v/>
      </c>
      <c r="BE873" s="228" t="str">
        <f>IF(TRIM(F873)="","",$B$1&amp;"-"&amp;SUBSTITUTE(Tabla1[[#This Row],[Mes Inscrito]]," ","")&amp;"-"&amp;SUBSTITUTE(Tabla1[[#This Row],[Dia de clases Inscrito]]," ","")&amp;"-"&amp;SUBSTITUTE(Tabla1[[#This Row],[Horario Inscrito]]," ","")&amp;"-"&amp;Tabla1[[#This Row],[Fecha Inicio grupo]])</f>
        <v/>
      </c>
      <c r="BF873" s="241" t="str">
        <f>IF(F873="","",Tabla1[[#This Row],[Curso]])</f>
        <v/>
      </c>
      <c r="BG873" s="242" t="str">
        <f>+IF(TRIM(F873)="","",$B$1&amp;"-"&amp;TRIM(Tabla1[[#This Row],[Mes Inscrito]])&amp;"-"&amp;TRIM(Tabla1[[#This Row],[Dia de clases Inscrito]])&amp;"-"&amp;TRIM(Tabla1[[#This Row],[Horario Inscrito]])&amp;"-"&amp;TRIM(Tabla1[[#This Row],[Fecha Inicio grupo]])&amp;"-"&amp;TRIM(Tabla1[[#This Row],[Tipo Incrito]]))</f>
        <v/>
      </c>
      <c r="BH873" s="299" t="str">
        <f>IF(F873="","",OR(IFERROR(SEARCH("CG",Tabla1[[#This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3" s="300" t="str">
        <f>IF(F873&lt;&gt;"",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3" s="300" t="str">
        <f>IF(F873&lt;&gt;"",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3" s="300" t="str">
        <f>IF(Tabla1[[#This Row],[Fecha Inicio grupo]]="","",IFERROR(VLOOKUP(Tabla1[[#This Row],[Mes de Alta como miembro]],Parámetros!$AM$2:$AN$16,2,0),"01/01/1900"))</f>
        <v/>
      </c>
    </row>
    <row r="874" spans="1:63" ht="14.45">
      <c r="A874" s="68">
        <v>867</v>
      </c>
      <c r="B874" s="29"/>
      <c r="C874" s="34"/>
      <c r="D874" s="42"/>
      <c r="E874" s="64"/>
      <c r="F874" s="45"/>
      <c r="G874" s="45"/>
      <c r="H874" s="158"/>
      <c r="I874" s="42"/>
      <c r="J874" s="28"/>
      <c r="K874" s="69"/>
      <c r="L874" s="68"/>
      <c r="M874" s="46"/>
      <c r="N874" s="232" t="str">
        <f ca="1">IF(Tabla1[[#This Row],[Fecha de nac]]="","",IF(Tabla1[[#This Row],[Fecha Finalización]] &gt;=TODAY(), DATEDIF(Tabla1[[#This Row],[Fecha de nac]],TODAY(),"y"), ROUNDDOWN((Tabla1[[#This Row],[Fecha Finalización]] -Tabla1[[#This Row],[Fecha de nac]])/365,0)))</f>
        <v/>
      </c>
      <c r="O874" s="163"/>
      <c r="P874" s="34"/>
      <c r="Q874" s="67"/>
      <c r="R874" s="67"/>
      <c r="S874" s="67"/>
      <c r="T874" s="67"/>
      <c r="U874" s="234" t="str">
        <f>IF(F874="","",Tabla1[[#This Row],[Fecha Inicio grupo]]+3*7-7)</f>
        <v/>
      </c>
      <c r="V874" s="235" t="str">
        <f>IF(F874="","",EDATE(Tabla1[[#This Row],[Fecha Inicio grupo]],3))</f>
        <v/>
      </c>
      <c r="W874" s="29"/>
      <c r="X874" s="29"/>
      <c r="Y874" s="72"/>
      <c r="Z874" s="72"/>
      <c r="AA874" s="72"/>
      <c r="AB874" s="72"/>
      <c r="AC874" s="72"/>
      <c r="AD874" s="72"/>
      <c r="AE874" s="72"/>
      <c r="AF874" s="72"/>
      <c r="AG874" s="72"/>
      <c r="AH874" s="72"/>
      <c r="AI874" s="72"/>
      <c r="AJ874" s="72"/>
      <c r="AK874" s="72"/>
      <c r="AL874" s="72"/>
      <c r="AM874" s="72"/>
      <c r="AN874" s="72"/>
      <c r="AO874" s="139"/>
      <c r="AP874" s="236" t="str">
        <f>IF(F874="","",IFERROR(VLOOKUP(SUBSTITUTE(SUBSTITUTE(Tabla1[[#This Row],[Uso Sistemas]],"T","P"),"N","F"),Parámetros!$M$2:$N$17,2,0),"Completar hasta 3ra sem. para evaluar a Probacionista"))</f>
        <v/>
      </c>
      <c r="AQ874" s="39"/>
      <c r="AR874" s="39"/>
      <c r="AS874" s="39"/>
      <c r="AT874" s="28"/>
      <c r="AU874" s="55"/>
      <c r="AV874" s="55"/>
      <c r="AW874" s="55"/>
      <c r="AX874" s="238" t="str">
        <f>IF(V874="","",EOMONTH(EDATE(Tabla1[[#This Row],[Fecha Finalización]],2),0))</f>
        <v/>
      </c>
      <c r="AY874" s="39"/>
      <c r="AZ874" s="239" t="str">
        <f>IF(V874="","",EOMONTH(EDATE(Tabla1[[#This Row],[Fecha Finalización]],3),0))</f>
        <v/>
      </c>
      <c r="BA874" s="39"/>
      <c r="BB874" s="39"/>
      <c r="BC874" s="229"/>
      <c r="BD874" s="227" t="str">
        <f>IF(F874="","",Tabla1[[#This Row],[sem 01]]&amp;Tabla1[[#This Row],[sem 02]]&amp;Tabla1[[#This Row],[sem 03]])</f>
        <v/>
      </c>
      <c r="BE874" s="228" t="str">
        <f>IF(TRIM(F874)="","",$B$1&amp;"-"&amp;SUBSTITUTE(Tabla1[[#This Row],[Mes Inscrito]]," ","")&amp;"-"&amp;SUBSTITUTE(Tabla1[[#This Row],[Dia de clases Inscrito]]," ","")&amp;"-"&amp;SUBSTITUTE(Tabla1[[#This Row],[Horario Inscrito]]," ","")&amp;"-"&amp;Tabla1[[#This Row],[Fecha Inicio grupo]])</f>
        <v/>
      </c>
      <c r="BF874" s="241" t="str">
        <f>IF(F874="","",Tabla1[[#This Row],[Curso]])</f>
        <v/>
      </c>
      <c r="BG874" s="242" t="str">
        <f>+IF(TRIM(F874)="","",$B$1&amp;"-"&amp;TRIM(Tabla1[[#This Row],[Mes Inscrito]])&amp;"-"&amp;TRIM(Tabla1[[#This Row],[Dia de clases Inscrito]])&amp;"-"&amp;TRIM(Tabla1[[#This Row],[Horario Inscrito]])&amp;"-"&amp;TRIM(Tabla1[[#This Row],[Fecha Inicio grupo]])&amp;"-"&amp;TRIM(Tabla1[[#This Row],[Tipo Incrito]]))</f>
        <v/>
      </c>
      <c r="BH874" s="299" t="str">
        <f>IF(F874="","",OR(IFERROR(SEARCH("CG",Tabla1[[#This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4" s="300" t="str">
        <f>IF(F874&lt;&gt;"",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4" s="300" t="str">
        <f>IF(F874&lt;&gt;"",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4" s="300" t="str">
        <f>IF(Tabla1[[#This Row],[Fecha Inicio grupo]]="","",IFERROR(VLOOKUP(Tabla1[[#This Row],[Mes de Alta como miembro]],Parámetros!$AM$2:$AN$16,2,0),"01/01/1900"))</f>
        <v/>
      </c>
    </row>
    <row r="875" spans="1:63" ht="14.45">
      <c r="A875" s="68">
        <v>868</v>
      </c>
      <c r="B875" s="29"/>
      <c r="C875" s="34"/>
      <c r="D875" s="42"/>
      <c r="E875" s="64"/>
      <c r="F875" s="45"/>
      <c r="G875" s="45"/>
      <c r="H875" s="158"/>
      <c r="I875" s="42"/>
      <c r="J875" s="28"/>
      <c r="K875" s="69"/>
      <c r="L875" s="68"/>
      <c r="M875" s="46"/>
      <c r="N875" s="232" t="str">
        <f ca="1">IF(Tabla1[[#This Row],[Fecha de nac]]="","",IF(Tabla1[[#This Row],[Fecha Finalización]] &gt;=TODAY(), DATEDIF(Tabla1[[#This Row],[Fecha de nac]],TODAY(),"y"), ROUNDDOWN((Tabla1[[#This Row],[Fecha Finalización]] -Tabla1[[#This Row],[Fecha de nac]])/365,0)))</f>
        <v/>
      </c>
      <c r="O875" s="163"/>
      <c r="P875" s="34"/>
      <c r="Q875" s="67"/>
      <c r="R875" s="67"/>
      <c r="S875" s="67"/>
      <c r="T875" s="67"/>
      <c r="U875" s="234" t="str">
        <f>IF(F875="","",Tabla1[[#This Row],[Fecha Inicio grupo]]+3*7-7)</f>
        <v/>
      </c>
      <c r="V875" s="235" t="str">
        <f>IF(F875="","",EDATE(Tabla1[[#This Row],[Fecha Inicio grupo]],3))</f>
        <v/>
      </c>
      <c r="W875" s="29"/>
      <c r="X875" s="29"/>
      <c r="Y875" s="72"/>
      <c r="Z875" s="72"/>
      <c r="AA875" s="72"/>
      <c r="AB875" s="72"/>
      <c r="AC875" s="72"/>
      <c r="AD875" s="72"/>
      <c r="AE875" s="72"/>
      <c r="AF875" s="72"/>
      <c r="AG875" s="72"/>
      <c r="AH875" s="72"/>
      <c r="AI875" s="72"/>
      <c r="AJ875" s="72"/>
      <c r="AK875" s="72"/>
      <c r="AL875" s="72"/>
      <c r="AM875" s="72"/>
      <c r="AN875" s="72"/>
      <c r="AO875" s="139"/>
      <c r="AP875" s="236" t="str">
        <f>IF(F875="","",IFERROR(VLOOKUP(SUBSTITUTE(SUBSTITUTE(Tabla1[[#This Row],[Uso Sistemas]],"T","P"),"N","F"),Parámetros!$M$2:$N$17,2,0),"Completar hasta 3ra sem. para evaluar a Probacionista"))</f>
        <v/>
      </c>
      <c r="AQ875" s="39"/>
      <c r="AR875" s="39"/>
      <c r="AS875" s="39"/>
      <c r="AT875" s="28"/>
      <c r="AU875" s="55"/>
      <c r="AV875" s="55"/>
      <c r="AW875" s="55"/>
      <c r="AX875" s="238" t="str">
        <f>IF(V875="","",EOMONTH(EDATE(Tabla1[[#This Row],[Fecha Finalización]],2),0))</f>
        <v/>
      </c>
      <c r="AY875" s="39"/>
      <c r="AZ875" s="239" t="str">
        <f>IF(V875="","",EOMONTH(EDATE(Tabla1[[#This Row],[Fecha Finalización]],3),0))</f>
        <v/>
      </c>
      <c r="BA875" s="39"/>
      <c r="BB875" s="39"/>
      <c r="BC875" s="229"/>
      <c r="BD875" s="227" t="str">
        <f>IF(F875="","",Tabla1[[#This Row],[sem 01]]&amp;Tabla1[[#This Row],[sem 02]]&amp;Tabla1[[#This Row],[sem 03]])</f>
        <v/>
      </c>
      <c r="BE875" s="228" t="str">
        <f>IF(TRIM(F875)="","",$B$1&amp;"-"&amp;SUBSTITUTE(Tabla1[[#This Row],[Mes Inscrito]]," ","")&amp;"-"&amp;SUBSTITUTE(Tabla1[[#This Row],[Dia de clases Inscrito]]," ","")&amp;"-"&amp;SUBSTITUTE(Tabla1[[#This Row],[Horario Inscrito]]," ","")&amp;"-"&amp;Tabla1[[#This Row],[Fecha Inicio grupo]])</f>
        <v/>
      </c>
      <c r="BF875" s="241" t="str">
        <f>IF(F875="","",Tabla1[[#This Row],[Curso]])</f>
        <v/>
      </c>
      <c r="BG875" s="242" t="str">
        <f>+IF(TRIM(F875)="","",$B$1&amp;"-"&amp;TRIM(Tabla1[[#This Row],[Mes Inscrito]])&amp;"-"&amp;TRIM(Tabla1[[#This Row],[Dia de clases Inscrito]])&amp;"-"&amp;TRIM(Tabla1[[#This Row],[Horario Inscrito]])&amp;"-"&amp;TRIM(Tabla1[[#This Row],[Fecha Inicio grupo]])&amp;"-"&amp;TRIM(Tabla1[[#This Row],[Tipo Incrito]]))</f>
        <v/>
      </c>
      <c r="BH875" s="299" t="str">
        <f>IF(F875="","",OR(IFERROR(SEARCH("CG",Tabla1[[#This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5" s="300" t="str">
        <f>IF(F875&lt;&gt;"",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5" s="300" t="str">
        <f>IF(F875&lt;&gt;"",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5" s="300" t="str">
        <f>IF(Tabla1[[#This Row],[Fecha Inicio grupo]]="","",IFERROR(VLOOKUP(Tabla1[[#This Row],[Mes de Alta como miembro]],Parámetros!$AM$2:$AN$16,2,0),"01/01/1900"))</f>
        <v/>
      </c>
    </row>
    <row r="876" spans="1:63" ht="14.45">
      <c r="A876" s="68">
        <v>869</v>
      </c>
      <c r="B876" s="29"/>
      <c r="C876" s="34"/>
      <c r="D876" s="42"/>
      <c r="E876" s="64"/>
      <c r="F876" s="45"/>
      <c r="G876" s="45"/>
      <c r="H876" s="158"/>
      <c r="I876" s="42"/>
      <c r="J876" s="28"/>
      <c r="K876" s="69"/>
      <c r="L876" s="68"/>
      <c r="M876" s="46"/>
      <c r="N876" s="232" t="str">
        <f ca="1">IF(Tabla1[[#This Row],[Fecha de nac]]="","",IF(Tabla1[[#This Row],[Fecha Finalización]] &gt;=TODAY(), DATEDIF(Tabla1[[#This Row],[Fecha de nac]],TODAY(),"y"), ROUNDDOWN((Tabla1[[#This Row],[Fecha Finalización]] -Tabla1[[#This Row],[Fecha de nac]])/365,0)))</f>
        <v/>
      </c>
      <c r="O876" s="163"/>
      <c r="P876" s="34"/>
      <c r="Q876" s="67"/>
      <c r="R876" s="67"/>
      <c r="S876" s="67"/>
      <c r="T876" s="67"/>
      <c r="U876" s="234" t="str">
        <f>IF(F876="","",Tabla1[[#This Row],[Fecha Inicio grupo]]+3*7-7)</f>
        <v/>
      </c>
      <c r="V876" s="235" t="str">
        <f>IF(F876="","",EDATE(Tabla1[[#This Row],[Fecha Inicio grupo]],3))</f>
        <v/>
      </c>
      <c r="W876" s="29"/>
      <c r="X876" s="29"/>
      <c r="Y876" s="72"/>
      <c r="Z876" s="72"/>
      <c r="AA876" s="72"/>
      <c r="AB876" s="72"/>
      <c r="AC876" s="72"/>
      <c r="AD876" s="72"/>
      <c r="AE876" s="72"/>
      <c r="AF876" s="72"/>
      <c r="AG876" s="72"/>
      <c r="AH876" s="72"/>
      <c r="AI876" s="72"/>
      <c r="AJ876" s="72"/>
      <c r="AK876" s="72"/>
      <c r="AL876" s="72"/>
      <c r="AM876" s="72"/>
      <c r="AN876" s="72"/>
      <c r="AO876" s="139"/>
      <c r="AP876" s="236" t="str">
        <f>IF(F876="","",IFERROR(VLOOKUP(SUBSTITUTE(SUBSTITUTE(Tabla1[[#This Row],[Uso Sistemas]],"T","P"),"N","F"),Parámetros!$M$2:$N$17,2,0),"Completar hasta 3ra sem. para evaluar a Probacionista"))</f>
        <v/>
      </c>
      <c r="AQ876" s="39"/>
      <c r="AR876" s="39"/>
      <c r="AS876" s="39"/>
      <c r="AT876" s="28"/>
      <c r="AU876" s="55"/>
      <c r="AV876" s="55"/>
      <c r="AW876" s="55"/>
      <c r="AX876" s="238" t="str">
        <f>IF(V876="","",EOMONTH(EDATE(Tabla1[[#This Row],[Fecha Finalización]],2),0))</f>
        <v/>
      </c>
      <c r="AY876" s="39"/>
      <c r="AZ876" s="239" t="str">
        <f>IF(V876="","",EOMONTH(EDATE(Tabla1[[#This Row],[Fecha Finalización]],3),0))</f>
        <v/>
      </c>
      <c r="BA876" s="39"/>
      <c r="BB876" s="39"/>
      <c r="BC876" s="229"/>
      <c r="BD876" s="227" t="str">
        <f>IF(F876="","",Tabla1[[#This Row],[sem 01]]&amp;Tabla1[[#This Row],[sem 02]]&amp;Tabla1[[#This Row],[sem 03]])</f>
        <v/>
      </c>
      <c r="BE876" s="228" t="str">
        <f>IF(TRIM(F876)="","",$B$1&amp;"-"&amp;SUBSTITUTE(Tabla1[[#This Row],[Mes Inscrito]]," ","")&amp;"-"&amp;SUBSTITUTE(Tabla1[[#This Row],[Dia de clases Inscrito]]," ","")&amp;"-"&amp;SUBSTITUTE(Tabla1[[#This Row],[Horario Inscrito]]," ","")&amp;"-"&amp;Tabla1[[#This Row],[Fecha Inicio grupo]])</f>
        <v/>
      </c>
      <c r="BF876" s="241" t="str">
        <f>IF(F876="","",Tabla1[[#This Row],[Curso]])</f>
        <v/>
      </c>
      <c r="BG876" s="242" t="str">
        <f>+IF(TRIM(F876)="","",$B$1&amp;"-"&amp;TRIM(Tabla1[[#This Row],[Mes Inscrito]])&amp;"-"&amp;TRIM(Tabla1[[#This Row],[Dia de clases Inscrito]])&amp;"-"&amp;TRIM(Tabla1[[#This Row],[Horario Inscrito]])&amp;"-"&amp;TRIM(Tabla1[[#This Row],[Fecha Inicio grupo]])&amp;"-"&amp;TRIM(Tabla1[[#This Row],[Tipo Incrito]]))</f>
        <v/>
      </c>
      <c r="BH876" s="299" t="str">
        <f>IF(F876="","",OR(IFERROR(SEARCH("CG",Tabla1[[#This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6" s="300" t="str">
        <f>IF(F876&lt;&gt;"",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6" s="300" t="str">
        <f>IF(F876&lt;&gt;"",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6" s="300" t="str">
        <f>IF(Tabla1[[#This Row],[Fecha Inicio grupo]]="","",IFERROR(VLOOKUP(Tabla1[[#This Row],[Mes de Alta como miembro]],Parámetros!$AM$2:$AN$16,2,0),"01/01/1900"))</f>
        <v/>
      </c>
    </row>
    <row r="877" spans="1:63" ht="14.45">
      <c r="A877" s="68">
        <v>870</v>
      </c>
      <c r="B877" s="29"/>
      <c r="C877" s="34"/>
      <c r="D877" s="42"/>
      <c r="E877" s="64"/>
      <c r="F877" s="45"/>
      <c r="G877" s="45"/>
      <c r="H877" s="158"/>
      <c r="I877" s="42"/>
      <c r="J877" s="28"/>
      <c r="K877" s="69"/>
      <c r="L877" s="68"/>
      <c r="M877" s="46"/>
      <c r="N877" s="232" t="str">
        <f ca="1">IF(Tabla1[[#This Row],[Fecha de nac]]="","",IF(Tabla1[[#This Row],[Fecha Finalización]] &gt;=TODAY(), DATEDIF(Tabla1[[#This Row],[Fecha de nac]],TODAY(),"y"), ROUNDDOWN((Tabla1[[#This Row],[Fecha Finalización]] -Tabla1[[#This Row],[Fecha de nac]])/365,0)))</f>
        <v/>
      </c>
      <c r="O877" s="163"/>
      <c r="P877" s="34"/>
      <c r="Q877" s="67"/>
      <c r="R877" s="67"/>
      <c r="S877" s="67"/>
      <c r="T877" s="67"/>
      <c r="U877" s="234" t="str">
        <f>IF(F877="","",Tabla1[[#This Row],[Fecha Inicio grupo]]+3*7-7)</f>
        <v/>
      </c>
      <c r="V877" s="235" t="str">
        <f>IF(F877="","",EDATE(Tabla1[[#This Row],[Fecha Inicio grupo]],3))</f>
        <v/>
      </c>
      <c r="W877" s="29"/>
      <c r="X877" s="29"/>
      <c r="Y877" s="72"/>
      <c r="Z877" s="72"/>
      <c r="AA877" s="72"/>
      <c r="AB877" s="72"/>
      <c r="AC877" s="72"/>
      <c r="AD877" s="72"/>
      <c r="AE877" s="72"/>
      <c r="AF877" s="72"/>
      <c r="AG877" s="72"/>
      <c r="AH877" s="72"/>
      <c r="AI877" s="72"/>
      <c r="AJ877" s="72"/>
      <c r="AK877" s="72"/>
      <c r="AL877" s="72"/>
      <c r="AM877" s="72"/>
      <c r="AN877" s="72"/>
      <c r="AO877" s="139"/>
      <c r="AP877" s="236" t="str">
        <f>IF(F877="","",IFERROR(VLOOKUP(SUBSTITUTE(SUBSTITUTE(Tabla1[[#This Row],[Uso Sistemas]],"T","P"),"N","F"),Parámetros!$M$2:$N$17,2,0),"Completar hasta 3ra sem. para evaluar a Probacionista"))</f>
        <v/>
      </c>
      <c r="AQ877" s="39"/>
      <c r="AR877" s="39"/>
      <c r="AS877" s="39"/>
      <c r="AT877" s="28"/>
      <c r="AU877" s="55"/>
      <c r="AV877" s="55"/>
      <c r="AW877" s="55"/>
      <c r="AX877" s="238" t="str">
        <f>IF(V877="","",EOMONTH(EDATE(Tabla1[[#This Row],[Fecha Finalización]],2),0))</f>
        <v/>
      </c>
      <c r="AY877" s="39"/>
      <c r="AZ877" s="239" t="str">
        <f>IF(V877="","",EOMONTH(EDATE(Tabla1[[#This Row],[Fecha Finalización]],3),0))</f>
        <v/>
      </c>
      <c r="BA877" s="39"/>
      <c r="BB877" s="39"/>
      <c r="BC877" s="229"/>
      <c r="BD877" s="227" t="str">
        <f>IF(F877="","",Tabla1[[#This Row],[sem 01]]&amp;Tabla1[[#This Row],[sem 02]]&amp;Tabla1[[#This Row],[sem 03]])</f>
        <v/>
      </c>
      <c r="BE877" s="228" t="str">
        <f>IF(TRIM(F877)="","",$B$1&amp;"-"&amp;SUBSTITUTE(Tabla1[[#This Row],[Mes Inscrito]]," ","")&amp;"-"&amp;SUBSTITUTE(Tabla1[[#This Row],[Dia de clases Inscrito]]," ","")&amp;"-"&amp;SUBSTITUTE(Tabla1[[#This Row],[Horario Inscrito]]," ","")&amp;"-"&amp;Tabla1[[#This Row],[Fecha Inicio grupo]])</f>
        <v/>
      </c>
      <c r="BF877" s="241" t="str">
        <f>IF(F877="","",Tabla1[[#This Row],[Curso]])</f>
        <v/>
      </c>
      <c r="BG877" s="242" t="str">
        <f>+IF(TRIM(F877)="","",$B$1&amp;"-"&amp;TRIM(Tabla1[[#This Row],[Mes Inscrito]])&amp;"-"&amp;TRIM(Tabla1[[#This Row],[Dia de clases Inscrito]])&amp;"-"&amp;TRIM(Tabla1[[#This Row],[Horario Inscrito]])&amp;"-"&amp;TRIM(Tabla1[[#This Row],[Fecha Inicio grupo]])&amp;"-"&amp;TRIM(Tabla1[[#This Row],[Tipo Incrito]]))</f>
        <v/>
      </c>
      <c r="BH877" s="299" t="str">
        <f>IF(F877="","",OR(IFERROR(SEARCH("CG",Tabla1[[#This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7" s="300" t="str">
        <f>IF(F877&lt;&gt;"",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7" s="300" t="str">
        <f>IF(F877&lt;&gt;"",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7" s="300" t="str">
        <f>IF(Tabla1[[#This Row],[Fecha Inicio grupo]]="","",IFERROR(VLOOKUP(Tabla1[[#This Row],[Mes de Alta como miembro]],Parámetros!$AM$2:$AN$16,2,0),"01/01/1900"))</f>
        <v/>
      </c>
    </row>
    <row r="878" spans="1:63" ht="14.45">
      <c r="A878" s="68">
        <v>871</v>
      </c>
      <c r="B878" s="29"/>
      <c r="C878" s="34"/>
      <c r="D878" s="42"/>
      <c r="E878" s="64"/>
      <c r="F878" s="45"/>
      <c r="G878" s="45"/>
      <c r="H878" s="158"/>
      <c r="I878" s="42"/>
      <c r="J878" s="28"/>
      <c r="K878" s="69"/>
      <c r="L878" s="68"/>
      <c r="M878" s="46"/>
      <c r="N878" s="232" t="str">
        <f ca="1">IF(Tabla1[[#This Row],[Fecha de nac]]="","",IF(Tabla1[[#This Row],[Fecha Finalización]] &gt;=TODAY(), DATEDIF(Tabla1[[#This Row],[Fecha de nac]],TODAY(),"y"), ROUNDDOWN((Tabla1[[#This Row],[Fecha Finalización]] -Tabla1[[#This Row],[Fecha de nac]])/365,0)))</f>
        <v/>
      </c>
      <c r="O878" s="163"/>
      <c r="P878" s="34"/>
      <c r="Q878" s="67"/>
      <c r="R878" s="67"/>
      <c r="S878" s="67"/>
      <c r="T878" s="67"/>
      <c r="U878" s="234" t="str">
        <f>IF(F878="","",Tabla1[[#This Row],[Fecha Inicio grupo]]+3*7-7)</f>
        <v/>
      </c>
      <c r="V878" s="235" t="str">
        <f>IF(F878="","",EDATE(Tabla1[[#This Row],[Fecha Inicio grupo]],3))</f>
        <v/>
      </c>
      <c r="W878" s="29"/>
      <c r="X878" s="29"/>
      <c r="Y878" s="72"/>
      <c r="Z878" s="72"/>
      <c r="AA878" s="72"/>
      <c r="AB878" s="72"/>
      <c r="AC878" s="72"/>
      <c r="AD878" s="72"/>
      <c r="AE878" s="72"/>
      <c r="AF878" s="72"/>
      <c r="AG878" s="72"/>
      <c r="AH878" s="72"/>
      <c r="AI878" s="72"/>
      <c r="AJ878" s="72"/>
      <c r="AK878" s="72"/>
      <c r="AL878" s="72"/>
      <c r="AM878" s="72"/>
      <c r="AN878" s="72"/>
      <c r="AO878" s="139"/>
      <c r="AP878" s="236" t="str">
        <f>IF(F878="","",IFERROR(VLOOKUP(SUBSTITUTE(SUBSTITUTE(Tabla1[[#This Row],[Uso Sistemas]],"T","P"),"N","F"),Parámetros!$M$2:$N$17,2,0),"Completar hasta 3ra sem. para evaluar a Probacionista"))</f>
        <v/>
      </c>
      <c r="AQ878" s="39"/>
      <c r="AR878" s="39"/>
      <c r="AS878" s="39"/>
      <c r="AT878" s="28"/>
      <c r="AU878" s="55"/>
      <c r="AV878" s="55"/>
      <c r="AW878" s="55"/>
      <c r="AX878" s="238" t="str">
        <f>IF(V878="","",EOMONTH(EDATE(Tabla1[[#This Row],[Fecha Finalización]],2),0))</f>
        <v/>
      </c>
      <c r="AY878" s="39"/>
      <c r="AZ878" s="239" t="str">
        <f>IF(V878="","",EOMONTH(EDATE(Tabla1[[#This Row],[Fecha Finalización]],3),0))</f>
        <v/>
      </c>
      <c r="BA878" s="39"/>
      <c r="BB878" s="39"/>
      <c r="BC878" s="229"/>
      <c r="BD878" s="227" t="str">
        <f>IF(F878="","",Tabla1[[#This Row],[sem 01]]&amp;Tabla1[[#This Row],[sem 02]]&amp;Tabla1[[#This Row],[sem 03]])</f>
        <v/>
      </c>
      <c r="BE878" s="228" t="str">
        <f>IF(TRIM(F878)="","",$B$1&amp;"-"&amp;SUBSTITUTE(Tabla1[[#This Row],[Mes Inscrito]]," ","")&amp;"-"&amp;SUBSTITUTE(Tabla1[[#This Row],[Dia de clases Inscrito]]," ","")&amp;"-"&amp;SUBSTITUTE(Tabla1[[#This Row],[Horario Inscrito]]," ","")&amp;"-"&amp;Tabla1[[#This Row],[Fecha Inicio grupo]])</f>
        <v/>
      </c>
      <c r="BF878" s="241" t="str">
        <f>IF(F878="","",Tabla1[[#This Row],[Curso]])</f>
        <v/>
      </c>
      <c r="BG878" s="242" t="str">
        <f>+IF(TRIM(F878)="","",$B$1&amp;"-"&amp;TRIM(Tabla1[[#This Row],[Mes Inscrito]])&amp;"-"&amp;TRIM(Tabla1[[#This Row],[Dia de clases Inscrito]])&amp;"-"&amp;TRIM(Tabla1[[#This Row],[Horario Inscrito]])&amp;"-"&amp;TRIM(Tabla1[[#This Row],[Fecha Inicio grupo]])&amp;"-"&amp;TRIM(Tabla1[[#This Row],[Tipo Incrito]]))</f>
        <v/>
      </c>
      <c r="BH878" s="299" t="str">
        <f>IF(F878="","",OR(IFERROR(SEARCH("CG",Tabla1[[#This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8" s="300" t="str">
        <f>IF(F878&lt;&gt;"",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8" s="300" t="str">
        <f>IF(F878&lt;&gt;"",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8" s="300" t="str">
        <f>IF(Tabla1[[#This Row],[Fecha Inicio grupo]]="","",IFERROR(VLOOKUP(Tabla1[[#This Row],[Mes de Alta como miembro]],Parámetros!$AM$2:$AN$16,2,0),"01/01/1900"))</f>
        <v/>
      </c>
    </row>
    <row r="879" spans="1:63" ht="14.45">
      <c r="A879" s="68">
        <v>872</v>
      </c>
      <c r="B879" s="29"/>
      <c r="C879" s="34"/>
      <c r="D879" s="42"/>
      <c r="E879" s="64"/>
      <c r="F879" s="45"/>
      <c r="G879" s="45"/>
      <c r="H879" s="158"/>
      <c r="I879" s="42"/>
      <c r="J879" s="28"/>
      <c r="K879" s="69"/>
      <c r="L879" s="68"/>
      <c r="M879" s="46"/>
      <c r="N879" s="232" t="str">
        <f ca="1">IF(Tabla1[[#This Row],[Fecha de nac]]="","",IF(Tabla1[[#This Row],[Fecha Finalización]] &gt;=TODAY(), DATEDIF(Tabla1[[#This Row],[Fecha de nac]],TODAY(),"y"), ROUNDDOWN((Tabla1[[#This Row],[Fecha Finalización]] -Tabla1[[#This Row],[Fecha de nac]])/365,0)))</f>
        <v/>
      </c>
      <c r="O879" s="163"/>
      <c r="P879" s="34"/>
      <c r="Q879" s="67"/>
      <c r="R879" s="67"/>
      <c r="S879" s="67"/>
      <c r="T879" s="67"/>
      <c r="U879" s="234" t="str">
        <f>IF(F879="","",Tabla1[[#This Row],[Fecha Inicio grupo]]+3*7-7)</f>
        <v/>
      </c>
      <c r="V879" s="235" t="str">
        <f>IF(F879="","",EDATE(Tabla1[[#This Row],[Fecha Inicio grupo]],3))</f>
        <v/>
      </c>
      <c r="W879" s="29"/>
      <c r="X879" s="29"/>
      <c r="Y879" s="72"/>
      <c r="Z879" s="72"/>
      <c r="AA879" s="72"/>
      <c r="AB879" s="72"/>
      <c r="AC879" s="72"/>
      <c r="AD879" s="72"/>
      <c r="AE879" s="72"/>
      <c r="AF879" s="72"/>
      <c r="AG879" s="72"/>
      <c r="AH879" s="72"/>
      <c r="AI879" s="72"/>
      <c r="AJ879" s="72"/>
      <c r="AK879" s="72"/>
      <c r="AL879" s="72"/>
      <c r="AM879" s="72"/>
      <c r="AN879" s="72"/>
      <c r="AO879" s="139"/>
      <c r="AP879" s="236" t="str">
        <f>IF(F879="","",IFERROR(VLOOKUP(SUBSTITUTE(SUBSTITUTE(Tabla1[[#This Row],[Uso Sistemas]],"T","P"),"N","F"),Parámetros!$M$2:$N$17,2,0),"Completar hasta 3ra sem. para evaluar a Probacionista"))</f>
        <v/>
      </c>
      <c r="AQ879" s="39"/>
      <c r="AR879" s="39"/>
      <c r="AS879" s="39"/>
      <c r="AT879" s="28"/>
      <c r="AU879" s="55"/>
      <c r="AV879" s="55"/>
      <c r="AW879" s="55"/>
      <c r="AX879" s="238" t="str">
        <f>IF(V879="","",EOMONTH(EDATE(Tabla1[[#This Row],[Fecha Finalización]],2),0))</f>
        <v/>
      </c>
      <c r="AY879" s="39"/>
      <c r="AZ879" s="239" t="str">
        <f>IF(V879="","",EOMONTH(EDATE(Tabla1[[#This Row],[Fecha Finalización]],3),0))</f>
        <v/>
      </c>
      <c r="BA879" s="39"/>
      <c r="BB879" s="39"/>
      <c r="BC879" s="229"/>
      <c r="BD879" s="227" t="str">
        <f>IF(F879="","",Tabla1[[#This Row],[sem 01]]&amp;Tabla1[[#This Row],[sem 02]]&amp;Tabla1[[#This Row],[sem 03]])</f>
        <v/>
      </c>
      <c r="BE879" s="228" t="str">
        <f>IF(TRIM(F879)="","",$B$1&amp;"-"&amp;SUBSTITUTE(Tabla1[[#This Row],[Mes Inscrito]]," ","")&amp;"-"&amp;SUBSTITUTE(Tabla1[[#This Row],[Dia de clases Inscrito]]," ","")&amp;"-"&amp;SUBSTITUTE(Tabla1[[#This Row],[Horario Inscrito]]," ","")&amp;"-"&amp;Tabla1[[#This Row],[Fecha Inicio grupo]])</f>
        <v/>
      </c>
      <c r="BF879" s="241" t="str">
        <f>IF(F879="","",Tabla1[[#This Row],[Curso]])</f>
        <v/>
      </c>
      <c r="BG879" s="242" t="str">
        <f>+IF(TRIM(F879)="","",$B$1&amp;"-"&amp;TRIM(Tabla1[[#This Row],[Mes Inscrito]])&amp;"-"&amp;TRIM(Tabla1[[#This Row],[Dia de clases Inscrito]])&amp;"-"&amp;TRIM(Tabla1[[#This Row],[Horario Inscrito]])&amp;"-"&amp;TRIM(Tabla1[[#This Row],[Fecha Inicio grupo]])&amp;"-"&amp;TRIM(Tabla1[[#This Row],[Tipo Incrito]]))</f>
        <v/>
      </c>
      <c r="BH879" s="299" t="str">
        <f>IF(F879="","",OR(IFERROR(SEARCH("CG",Tabla1[[#This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9" s="300" t="str">
        <f>IF(F879&lt;&gt;"",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9" s="300" t="str">
        <f>IF(F879&lt;&gt;"",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9" s="300" t="str">
        <f>IF(Tabla1[[#This Row],[Fecha Inicio grupo]]="","",IFERROR(VLOOKUP(Tabla1[[#This Row],[Mes de Alta como miembro]],Parámetros!$AM$2:$AN$16,2,0),"01/01/1900"))</f>
        <v/>
      </c>
    </row>
    <row r="880" spans="1:63" ht="14.45">
      <c r="A880" s="68">
        <v>873</v>
      </c>
      <c r="B880" s="29"/>
      <c r="C880" s="34"/>
      <c r="D880" s="42"/>
      <c r="E880" s="64"/>
      <c r="F880" s="45"/>
      <c r="G880" s="45"/>
      <c r="H880" s="158"/>
      <c r="I880" s="42"/>
      <c r="J880" s="28"/>
      <c r="K880" s="69"/>
      <c r="L880" s="68"/>
      <c r="M880" s="46"/>
      <c r="N880" s="232" t="str">
        <f ca="1">IF(Tabla1[[#This Row],[Fecha de nac]]="","",IF(Tabla1[[#This Row],[Fecha Finalización]] &gt;=TODAY(), DATEDIF(Tabla1[[#This Row],[Fecha de nac]],TODAY(),"y"), ROUNDDOWN((Tabla1[[#This Row],[Fecha Finalización]] -Tabla1[[#This Row],[Fecha de nac]])/365,0)))</f>
        <v/>
      </c>
      <c r="O880" s="163"/>
      <c r="P880" s="34"/>
      <c r="Q880" s="67"/>
      <c r="R880" s="67"/>
      <c r="S880" s="67"/>
      <c r="T880" s="67"/>
      <c r="U880" s="234" t="str">
        <f>IF(F880="","",Tabla1[[#This Row],[Fecha Inicio grupo]]+3*7-7)</f>
        <v/>
      </c>
      <c r="V880" s="235" t="str">
        <f>IF(F880="","",EDATE(Tabla1[[#This Row],[Fecha Inicio grupo]],3))</f>
        <v/>
      </c>
      <c r="W880" s="29"/>
      <c r="X880" s="29"/>
      <c r="Y880" s="72"/>
      <c r="Z880" s="72"/>
      <c r="AA880" s="72"/>
      <c r="AB880" s="72"/>
      <c r="AC880" s="72"/>
      <c r="AD880" s="72"/>
      <c r="AE880" s="72"/>
      <c r="AF880" s="72"/>
      <c r="AG880" s="72"/>
      <c r="AH880" s="72"/>
      <c r="AI880" s="72"/>
      <c r="AJ880" s="72"/>
      <c r="AK880" s="72"/>
      <c r="AL880" s="72"/>
      <c r="AM880" s="72"/>
      <c r="AN880" s="72"/>
      <c r="AO880" s="139"/>
      <c r="AP880" s="236" t="str">
        <f>IF(F880="","",IFERROR(VLOOKUP(SUBSTITUTE(SUBSTITUTE(Tabla1[[#This Row],[Uso Sistemas]],"T","P"),"N","F"),Parámetros!$M$2:$N$17,2,0),"Completar hasta 3ra sem. para evaluar a Probacionista"))</f>
        <v/>
      </c>
      <c r="AQ880" s="39"/>
      <c r="AR880" s="39"/>
      <c r="AS880" s="39"/>
      <c r="AT880" s="28"/>
      <c r="AU880" s="55"/>
      <c r="AV880" s="55"/>
      <c r="AW880" s="55"/>
      <c r="AX880" s="238" t="str">
        <f>IF(V880="","",EOMONTH(EDATE(Tabla1[[#This Row],[Fecha Finalización]],2),0))</f>
        <v/>
      </c>
      <c r="AY880" s="39"/>
      <c r="AZ880" s="239" t="str">
        <f>IF(V880="","",EOMONTH(EDATE(Tabla1[[#This Row],[Fecha Finalización]],3),0))</f>
        <v/>
      </c>
      <c r="BA880" s="39"/>
      <c r="BB880" s="39"/>
      <c r="BC880" s="229"/>
      <c r="BD880" s="227" t="str">
        <f>IF(F880="","",Tabla1[[#This Row],[sem 01]]&amp;Tabla1[[#This Row],[sem 02]]&amp;Tabla1[[#This Row],[sem 03]])</f>
        <v/>
      </c>
      <c r="BE880" s="228" t="str">
        <f>IF(TRIM(F880)="","",$B$1&amp;"-"&amp;SUBSTITUTE(Tabla1[[#This Row],[Mes Inscrito]]," ","")&amp;"-"&amp;SUBSTITUTE(Tabla1[[#This Row],[Dia de clases Inscrito]]," ","")&amp;"-"&amp;SUBSTITUTE(Tabla1[[#This Row],[Horario Inscrito]]," ","")&amp;"-"&amp;Tabla1[[#This Row],[Fecha Inicio grupo]])</f>
        <v/>
      </c>
      <c r="BF880" s="241" t="str">
        <f>IF(F880="","",Tabla1[[#This Row],[Curso]])</f>
        <v/>
      </c>
      <c r="BG880" s="242" t="str">
        <f>+IF(TRIM(F880)="","",$B$1&amp;"-"&amp;TRIM(Tabla1[[#This Row],[Mes Inscrito]])&amp;"-"&amp;TRIM(Tabla1[[#This Row],[Dia de clases Inscrito]])&amp;"-"&amp;TRIM(Tabla1[[#This Row],[Horario Inscrito]])&amp;"-"&amp;TRIM(Tabla1[[#This Row],[Fecha Inicio grupo]])&amp;"-"&amp;TRIM(Tabla1[[#This Row],[Tipo Incrito]]))</f>
        <v/>
      </c>
      <c r="BH880" s="299" t="str">
        <f>IF(F880="","",OR(IFERROR(SEARCH("CG",Tabla1[[#This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0" s="300" t="str">
        <f>IF(F880&lt;&gt;"",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0" s="300" t="str">
        <f>IF(F880&lt;&gt;"",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0" s="300" t="str">
        <f>IF(Tabla1[[#This Row],[Fecha Inicio grupo]]="","",IFERROR(VLOOKUP(Tabla1[[#This Row],[Mes de Alta como miembro]],Parámetros!$AM$2:$AN$16,2,0),"01/01/1900"))</f>
        <v/>
      </c>
    </row>
    <row r="881" spans="1:63" ht="14.45">
      <c r="A881" s="68">
        <v>874</v>
      </c>
      <c r="B881" s="29"/>
      <c r="C881" s="34"/>
      <c r="D881" s="42"/>
      <c r="E881" s="64"/>
      <c r="F881" s="45"/>
      <c r="G881" s="45"/>
      <c r="H881" s="158"/>
      <c r="I881" s="42"/>
      <c r="J881" s="28"/>
      <c r="K881" s="69"/>
      <c r="L881" s="68"/>
      <c r="M881" s="46"/>
      <c r="N881" s="232" t="str">
        <f ca="1">IF(Tabla1[[#This Row],[Fecha de nac]]="","",IF(Tabla1[[#This Row],[Fecha Finalización]] &gt;=TODAY(), DATEDIF(Tabla1[[#This Row],[Fecha de nac]],TODAY(),"y"), ROUNDDOWN((Tabla1[[#This Row],[Fecha Finalización]] -Tabla1[[#This Row],[Fecha de nac]])/365,0)))</f>
        <v/>
      </c>
      <c r="O881" s="163"/>
      <c r="P881" s="34"/>
      <c r="Q881" s="67"/>
      <c r="R881" s="67"/>
      <c r="S881" s="67"/>
      <c r="T881" s="67"/>
      <c r="U881" s="234" t="str">
        <f>IF(F881="","",Tabla1[[#This Row],[Fecha Inicio grupo]]+3*7-7)</f>
        <v/>
      </c>
      <c r="V881" s="235" t="str">
        <f>IF(F881="","",EDATE(Tabla1[[#This Row],[Fecha Inicio grupo]],3))</f>
        <v/>
      </c>
      <c r="W881" s="29"/>
      <c r="X881" s="29"/>
      <c r="Y881" s="72"/>
      <c r="Z881" s="72"/>
      <c r="AA881" s="72"/>
      <c r="AB881" s="72"/>
      <c r="AC881" s="72"/>
      <c r="AD881" s="72"/>
      <c r="AE881" s="72"/>
      <c r="AF881" s="72"/>
      <c r="AG881" s="72"/>
      <c r="AH881" s="72"/>
      <c r="AI881" s="72"/>
      <c r="AJ881" s="72"/>
      <c r="AK881" s="72"/>
      <c r="AL881" s="72"/>
      <c r="AM881" s="72"/>
      <c r="AN881" s="72"/>
      <c r="AO881" s="139"/>
      <c r="AP881" s="236" t="str">
        <f>IF(F881="","",IFERROR(VLOOKUP(SUBSTITUTE(SUBSTITUTE(Tabla1[[#This Row],[Uso Sistemas]],"T","P"),"N","F"),Parámetros!$M$2:$N$17,2,0),"Completar hasta 3ra sem. para evaluar a Probacionista"))</f>
        <v/>
      </c>
      <c r="AQ881" s="39"/>
      <c r="AR881" s="39"/>
      <c r="AS881" s="39"/>
      <c r="AT881" s="28"/>
      <c r="AU881" s="55"/>
      <c r="AV881" s="55"/>
      <c r="AW881" s="55"/>
      <c r="AX881" s="238" t="str">
        <f>IF(V881="","",EOMONTH(EDATE(Tabla1[[#This Row],[Fecha Finalización]],2),0))</f>
        <v/>
      </c>
      <c r="AY881" s="39"/>
      <c r="AZ881" s="239" t="str">
        <f>IF(V881="","",EOMONTH(EDATE(Tabla1[[#This Row],[Fecha Finalización]],3),0))</f>
        <v/>
      </c>
      <c r="BA881" s="39"/>
      <c r="BB881" s="39"/>
      <c r="BC881" s="229"/>
      <c r="BD881" s="227" t="str">
        <f>IF(F881="","",Tabla1[[#This Row],[sem 01]]&amp;Tabla1[[#This Row],[sem 02]]&amp;Tabla1[[#This Row],[sem 03]])</f>
        <v/>
      </c>
      <c r="BE881" s="228" t="str">
        <f>IF(TRIM(F881)="","",$B$1&amp;"-"&amp;SUBSTITUTE(Tabla1[[#This Row],[Mes Inscrito]]," ","")&amp;"-"&amp;SUBSTITUTE(Tabla1[[#This Row],[Dia de clases Inscrito]]," ","")&amp;"-"&amp;SUBSTITUTE(Tabla1[[#This Row],[Horario Inscrito]]," ","")&amp;"-"&amp;Tabla1[[#This Row],[Fecha Inicio grupo]])</f>
        <v/>
      </c>
      <c r="BF881" s="241" t="str">
        <f>IF(F881="","",Tabla1[[#This Row],[Curso]])</f>
        <v/>
      </c>
      <c r="BG881" s="242" t="str">
        <f>+IF(TRIM(F881)="","",$B$1&amp;"-"&amp;TRIM(Tabla1[[#This Row],[Mes Inscrito]])&amp;"-"&amp;TRIM(Tabla1[[#This Row],[Dia de clases Inscrito]])&amp;"-"&amp;TRIM(Tabla1[[#This Row],[Horario Inscrito]])&amp;"-"&amp;TRIM(Tabla1[[#This Row],[Fecha Inicio grupo]])&amp;"-"&amp;TRIM(Tabla1[[#This Row],[Tipo Incrito]]))</f>
        <v/>
      </c>
      <c r="BH881" s="299" t="str">
        <f>IF(F881="","",OR(IFERROR(SEARCH("CG",Tabla1[[#This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1" s="300" t="str">
        <f>IF(F881&lt;&gt;"",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1" s="300" t="str">
        <f>IF(F881&lt;&gt;"",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1" s="300" t="str">
        <f>IF(Tabla1[[#This Row],[Fecha Inicio grupo]]="","",IFERROR(VLOOKUP(Tabla1[[#This Row],[Mes de Alta como miembro]],Parámetros!$AM$2:$AN$16,2,0),"01/01/1900"))</f>
        <v/>
      </c>
    </row>
    <row r="882" spans="1:63" ht="14.45">
      <c r="A882" s="68">
        <v>875</v>
      </c>
      <c r="B882" s="29"/>
      <c r="C882" s="34"/>
      <c r="D882" s="42"/>
      <c r="E882" s="64"/>
      <c r="F882" s="45"/>
      <c r="G882" s="45"/>
      <c r="H882" s="158"/>
      <c r="I882" s="42"/>
      <c r="J882" s="28"/>
      <c r="K882" s="69"/>
      <c r="L882" s="68"/>
      <c r="M882" s="46"/>
      <c r="N882" s="232" t="str">
        <f ca="1">IF(Tabla1[[#This Row],[Fecha de nac]]="","",IF(Tabla1[[#This Row],[Fecha Finalización]] &gt;=TODAY(), DATEDIF(Tabla1[[#This Row],[Fecha de nac]],TODAY(),"y"), ROUNDDOWN((Tabla1[[#This Row],[Fecha Finalización]] -Tabla1[[#This Row],[Fecha de nac]])/365,0)))</f>
        <v/>
      </c>
      <c r="O882" s="163"/>
      <c r="P882" s="34"/>
      <c r="Q882" s="67"/>
      <c r="R882" s="67"/>
      <c r="S882" s="67"/>
      <c r="T882" s="67"/>
      <c r="U882" s="234" t="str">
        <f>IF(F882="","",Tabla1[[#This Row],[Fecha Inicio grupo]]+3*7-7)</f>
        <v/>
      </c>
      <c r="V882" s="235" t="str">
        <f>IF(F882="","",EDATE(Tabla1[[#This Row],[Fecha Inicio grupo]],3))</f>
        <v/>
      </c>
      <c r="W882" s="29"/>
      <c r="X882" s="29"/>
      <c r="Y882" s="72"/>
      <c r="Z882" s="72"/>
      <c r="AA882" s="72"/>
      <c r="AB882" s="72"/>
      <c r="AC882" s="72"/>
      <c r="AD882" s="72"/>
      <c r="AE882" s="72"/>
      <c r="AF882" s="72"/>
      <c r="AG882" s="72"/>
      <c r="AH882" s="72"/>
      <c r="AI882" s="72"/>
      <c r="AJ882" s="72"/>
      <c r="AK882" s="72"/>
      <c r="AL882" s="72"/>
      <c r="AM882" s="72"/>
      <c r="AN882" s="72"/>
      <c r="AO882" s="139"/>
      <c r="AP882" s="236" t="str">
        <f>IF(F882="","",IFERROR(VLOOKUP(SUBSTITUTE(SUBSTITUTE(Tabla1[[#This Row],[Uso Sistemas]],"T","P"),"N","F"),Parámetros!$M$2:$N$17,2,0),"Completar hasta 3ra sem. para evaluar a Probacionista"))</f>
        <v/>
      </c>
      <c r="AQ882" s="39"/>
      <c r="AR882" s="39"/>
      <c r="AS882" s="39"/>
      <c r="AT882" s="28"/>
      <c r="AU882" s="55"/>
      <c r="AV882" s="55"/>
      <c r="AW882" s="55"/>
      <c r="AX882" s="238" t="str">
        <f>IF(V882="","",EOMONTH(EDATE(Tabla1[[#This Row],[Fecha Finalización]],2),0))</f>
        <v/>
      </c>
      <c r="AY882" s="39"/>
      <c r="AZ882" s="239" t="str">
        <f>IF(V882="","",EOMONTH(EDATE(Tabla1[[#This Row],[Fecha Finalización]],3),0))</f>
        <v/>
      </c>
      <c r="BA882" s="39"/>
      <c r="BB882" s="39"/>
      <c r="BC882" s="229"/>
      <c r="BD882" s="227" t="str">
        <f>IF(F882="","",Tabla1[[#This Row],[sem 01]]&amp;Tabla1[[#This Row],[sem 02]]&amp;Tabla1[[#This Row],[sem 03]])</f>
        <v/>
      </c>
      <c r="BE882" s="228" t="str">
        <f>IF(TRIM(F882)="","",$B$1&amp;"-"&amp;SUBSTITUTE(Tabla1[[#This Row],[Mes Inscrito]]," ","")&amp;"-"&amp;SUBSTITUTE(Tabla1[[#This Row],[Dia de clases Inscrito]]," ","")&amp;"-"&amp;SUBSTITUTE(Tabla1[[#This Row],[Horario Inscrito]]," ","")&amp;"-"&amp;Tabla1[[#This Row],[Fecha Inicio grupo]])</f>
        <v/>
      </c>
      <c r="BF882" s="241" t="str">
        <f>IF(F882="","",Tabla1[[#This Row],[Curso]])</f>
        <v/>
      </c>
      <c r="BG882" s="242" t="str">
        <f>+IF(TRIM(F882)="","",$B$1&amp;"-"&amp;TRIM(Tabla1[[#This Row],[Mes Inscrito]])&amp;"-"&amp;TRIM(Tabla1[[#This Row],[Dia de clases Inscrito]])&amp;"-"&amp;TRIM(Tabla1[[#This Row],[Horario Inscrito]])&amp;"-"&amp;TRIM(Tabla1[[#This Row],[Fecha Inicio grupo]])&amp;"-"&amp;TRIM(Tabla1[[#This Row],[Tipo Incrito]]))</f>
        <v/>
      </c>
      <c r="BH882" s="299" t="str">
        <f>IF(F882="","",OR(IFERROR(SEARCH("CG",Tabla1[[#This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2" s="300" t="str">
        <f>IF(F882&lt;&gt;"",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2" s="300" t="str">
        <f>IF(F882&lt;&gt;"",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2" s="300" t="str">
        <f>IF(Tabla1[[#This Row],[Fecha Inicio grupo]]="","",IFERROR(VLOOKUP(Tabla1[[#This Row],[Mes de Alta como miembro]],Parámetros!$AM$2:$AN$16,2,0),"01/01/1900"))</f>
        <v/>
      </c>
    </row>
    <row r="883" spans="1:63" ht="14.45">
      <c r="A883" s="68">
        <v>876</v>
      </c>
      <c r="B883" s="29"/>
      <c r="C883" s="34"/>
      <c r="D883" s="42"/>
      <c r="E883" s="64"/>
      <c r="F883" s="45"/>
      <c r="G883" s="45"/>
      <c r="H883" s="158"/>
      <c r="I883" s="42"/>
      <c r="J883" s="28"/>
      <c r="K883" s="69"/>
      <c r="L883" s="68"/>
      <c r="M883" s="46"/>
      <c r="N883" s="232" t="str">
        <f ca="1">IF(Tabla1[[#This Row],[Fecha de nac]]="","",IF(Tabla1[[#This Row],[Fecha Finalización]] &gt;=TODAY(), DATEDIF(Tabla1[[#This Row],[Fecha de nac]],TODAY(),"y"), ROUNDDOWN((Tabla1[[#This Row],[Fecha Finalización]] -Tabla1[[#This Row],[Fecha de nac]])/365,0)))</f>
        <v/>
      </c>
      <c r="O883" s="163"/>
      <c r="P883" s="34"/>
      <c r="Q883" s="67"/>
      <c r="R883" s="67"/>
      <c r="S883" s="67"/>
      <c r="T883" s="67"/>
      <c r="U883" s="234" t="str">
        <f>IF(F883="","",Tabla1[[#This Row],[Fecha Inicio grupo]]+3*7-7)</f>
        <v/>
      </c>
      <c r="V883" s="235" t="str">
        <f>IF(F883="","",EDATE(Tabla1[[#This Row],[Fecha Inicio grupo]],3))</f>
        <v/>
      </c>
      <c r="W883" s="29"/>
      <c r="X883" s="29"/>
      <c r="Y883" s="72"/>
      <c r="Z883" s="72"/>
      <c r="AA883" s="72"/>
      <c r="AB883" s="72"/>
      <c r="AC883" s="72"/>
      <c r="AD883" s="72"/>
      <c r="AE883" s="72"/>
      <c r="AF883" s="72"/>
      <c r="AG883" s="72"/>
      <c r="AH883" s="72"/>
      <c r="AI883" s="72"/>
      <c r="AJ883" s="72"/>
      <c r="AK883" s="72"/>
      <c r="AL883" s="72"/>
      <c r="AM883" s="72"/>
      <c r="AN883" s="72"/>
      <c r="AO883" s="139"/>
      <c r="AP883" s="236" t="str">
        <f>IF(F883="","",IFERROR(VLOOKUP(SUBSTITUTE(SUBSTITUTE(Tabla1[[#This Row],[Uso Sistemas]],"T","P"),"N","F"),Parámetros!$M$2:$N$17,2,0),"Completar hasta 3ra sem. para evaluar a Probacionista"))</f>
        <v/>
      </c>
      <c r="AQ883" s="39"/>
      <c r="AR883" s="39"/>
      <c r="AS883" s="39"/>
      <c r="AT883" s="28"/>
      <c r="AU883" s="55"/>
      <c r="AV883" s="55"/>
      <c r="AW883" s="55"/>
      <c r="AX883" s="238" t="str">
        <f>IF(V883="","",EOMONTH(EDATE(Tabla1[[#This Row],[Fecha Finalización]],2),0))</f>
        <v/>
      </c>
      <c r="AY883" s="39"/>
      <c r="AZ883" s="239" t="str">
        <f>IF(V883="","",EOMONTH(EDATE(Tabla1[[#This Row],[Fecha Finalización]],3),0))</f>
        <v/>
      </c>
      <c r="BA883" s="39"/>
      <c r="BB883" s="39"/>
      <c r="BC883" s="229"/>
      <c r="BD883" s="227" t="str">
        <f>IF(F883="","",Tabla1[[#This Row],[sem 01]]&amp;Tabla1[[#This Row],[sem 02]]&amp;Tabla1[[#This Row],[sem 03]])</f>
        <v/>
      </c>
      <c r="BE883" s="228" t="str">
        <f>IF(TRIM(F883)="","",$B$1&amp;"-"&amp;SUBSTITUTE(Tabla1[[#This Row],[Mes Inscrito]]," ","")&amp;"-"&amp;SUBSTITUTE(Tabla1[[#This Row],[Dia de clases Inscrito]]," ","")&amp;"-"&amp;SUBSTITUTE(Tabla1[[#This Row],[Horario Inscrito]]," ","")&amp;"-"&amp;Tabla1[[#This Row],[Fecha Inicio grupo]])</f>
        <v/>
      </c>
      <c r="BF883" s="241" t="str">
        <f>IF(F883="","",Tabla1[[#This Row],[Curso]])</f>
        <v/>
      </c>
      <c r="BG883" s="242" t="str">
        <f>+IF(TRIM(F883)="","",$B$1&amp;"-"&amp;TRIM(Tabla1[[#This Row],[Mes Inscrito]])&amp;"-"&amp;TRIM(Tabla1[[#This Row],[Dia de clases Inscrito]])&amp;"-"&amp;TRIM(Tabla1[[#This Row],[Horario Inscrito]])&amp;"-"&amp;TRIM(Tabla1[[#This Row],[Fecha Inicio grupo]])&amp;"-"&amp;TRIM(Tabla1[[#This Row],[Tipo Incrito]]))</f>
        <v/>
      </c>
      <c r="BH883" s="299" t="str">
        <f>IF(F883="","",OR(IFERROR(SEARCH("CG",Tabla1[[#This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3" s="300" t="str">
        <f>IF(F883&lt;&gt;"",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3" s="300" t="str">
        <f>IF(F883&lt;&gt;"",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3" s="300" t="str">
        <f>IF(Tabla1[[#This Row],[Fecha Inicio grupo]]="","",IFERROR(VLOOKUP(Tabla1[[#This Row],[Mes de Alta como miembro]],Parámetros!$AM$2:$AN$16,2,0),"01/01/1900"))</f>
        <v/>
      </c>
    </row>
    <row r="884" spans="1:63" ht="14.45">
      <c r="A884" s="68">
        <v>877</v>
      </c>
      <c r="B884" s="29"/>
      <c r="C884" s="34"/>
      <c r="D884" s="42"/>
      <c r="E884" s="64"/>
      <c r="F884" s="45"/>
      <c r="G884" s="45"/>
      <c r="H884" s="158"/>
      <c r="I884" s="42"/>
      <c r="J884" s="28"/>
      <c r="K884" s="69"/>
      <c r="L884" s="68"/>
      <c r="M884" s="46"/>
      <c r="N884" s="232" t="str">
        <f ca="1">IF(Tabla1[[#This Row],[Fecha de nac]]="","",IF(Tabla1[[#This Row],[Fecha Finalización]] &gt;=TODAY(), DATEDIF(Tabla1[[#This Row],[Fecha de nac]],TODAY(),"y"), ROUNDDOWN((Tabla1[[#This Row],[Fecha Finalización]] -Tabla1[[#This Row],[Fecha de nac]])/365,0)))</f>
        <v/>
      </c>
      <c r="O884" s="163"/>
      <c r="P884" s="34"/>
      <c r="Q884" s="67"/>
      <c r="R884" s="67"/>
      <c r="S884" s="67"/>
      <c r="T884" s="67"/>
      <c r="U884" s="234" t="str">
        <f>IF(F884="","",Tabla1[[#This Row],[Fecha Inicio grupo]]+3*7-7)</f>
        <v/>
      </c>
      <c r="V884" s="235" t="str">
        <f>IF(F884="","",EDATE(Tabla1[[#This Row],[Fecha Inicio grupo]],3))</f>
        <v/>
      </c>
      <c r="W884" s="29"/>
      <c r="X884" s="29"/>
      <c r="Y884" s="72"/>
      <c r="Z884" s="72"/>
      <c r="AA884" s="72"/>
      <c r="AB884" s="72"/>
      <c r="AC884" s="72"/>
      <c r="AD884" s="72"/>
      <c r="AE884" s="72"/>
      <c r="AF884" s="72"/>
      <c r="AG884" s="72"/>
      <c r="AH884" s="72"/>
      <c r="AI884" s="72"/>
      <c r="AJ884" s="72"/>
      <c r="AK884" s="72"/>
      <c r="AL884" s="72"/>
      <c r="AM884" s="72"/>
      <c r="AN884" s="72"/>
      <c r="AO884" s="139"/>
      <c r="AP884" s="236" t="str">
        <f>IF(F884="","",IFERROR(VLOOKUP(SUBSTITUTE(SUBSTITUTE(Tabla1[[#This Row],[Uso Sistemas]],"T","P"),"N","F"),Parámetros!$M$2:$N$17,2,0),"Completar hasta 3ra sem. para evaluar a Probacionista"))</f>
        <v/>
      </c>
      <c r="AQ884" s="39"/>
      <c r="AR884" s="39"/>
      <c r="AS884" s="39"/>
      <c r="AT884" s="28"/>
      <c r="AU884" s="55"/>
      <c r="AV884" s="55"/>
      <c r="AW884" s="55"/>
      <c r="AX884" s="238" t="str">
        <f>IF(V884="","",EOMONTH(EDATE(Tabla1[[#This Row],[Fecha Finalización]],2),0))</f>
        <v/>
      </c>
      <c r="AY884" s="39"/>
      <c r="AZ884" s="239" t="str">
        <f>IF(V884="","",EOMONTH(EDATE(Tabla1[[#This Row],[Fecha Finalización]],3),0))</f>
        <v/>
      </c>
      <c r="BA884" s="39"/>
      <c r="BB884" s="39"/>
      <c r="BC884" s="229"/>
      <c r="BD884" s="227" t="str">
        <f>IF(F884="","",Tabla1[[#This Row],[sem 01]]&amp;Tabla1[[#This Row],[sem 02]]&amp;Tabla1[[#This Row],[sem 03]])</f>
        <v/>
      </c>
      <c r="BE884" s="228" t="str">
        <f>IF(TRIM(F884)="","",$B$1&amp;"-"&amp;SUBSTITUTE(Tabla1[[#This Row],[Mes Inscrito]]," ","")&amp;"-"&amp;SUBSTITUTE(Tabla1[[#This Row],[Dia de clases Inscrito]]," ","")&amp;"-"&amp;SUBSTITUTE(Tabla1[[#This Row],[Horario Inscrito]]," ","")&amp;"-"&amp;Tabla1[[#This Row],[Fecha Inicio grupo]])</f>
        <v/>
      </c>
      <c r="BF884" s="241" t="str">
        <f>IF(F884="","",Tabla1[[#This Row],[Curso]])</f>
        <v/>
      </c>
      <c r="BG884" s="242" t="str">
        <f>+IF(TRIM(F884)="","",$B$1&amp;"-"&amp;TRIM(Tabla1[[#This Row],[Mes Inscrito]])&amp;"-"&amp;TRIM(Tabla1[[#This Row],[Dia de clases Inscrito]])&amp;"-"&amp;TRIM(Tabla1[[#This Row],[Horario Inscrito]])&amp;"-"&amp;TRIM(Tabla1[[#This Row],[Fecha Inicio grupo]])&amp;"-"&amp;TRIM(Tabla1[[#This Row],[Tipo Incrito]]))</f>
        <v/>
      </c>
      <c r="BH884" s="299" t="str">
        <f>IF(F884="","",OR(IFERROR(SEARCH("CG",Tabla1[[#This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4" s="300" t="str">
        <f>IF(F884&lt;&gt;"",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4" s="300" t="str">
        <f>IF(F884&lt;&gt;"",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4" s="300" t="str">
        <f>IF(Tabla1[[#This Row],[Fecha Inicio grupo]]="","",IFERROR(VLOOKUP(Tabla1[[#This Row],[Mes de Alta como miembro]],Parámetros!$AM$2:$AN$16,2,0),"01/01/1900"))</f>
        <v/>
      </c>
    </row>
    <row r="885" spans="1:63" ht="14.45">
      <c r="A885" s="68">
        <v>878</v>
      </c>
      <c r="B885" s="29"/>
      <c r="C885" s="34"/>
      <c r="D885" s="42"/>
      <c r="E885" s="64"/>
      <c r="F885" s="45"/>
      <c r="G885" s="45"/>
      <c r="H885" s="158"/>
      <c r="I885" s="42"/>
      <c r="J885" s="28"/>
      <c r="K885" s="69"/>
      <c r="L885" s="68"/>
      <c r="M885" s="46"/>
      <c r="N885" s="232" t="str">
        <f ca="1">IF(Tabla1[[#This Row],[Fecha de nac]]="","",IF(Tabla1[[#This Row],[Fecha Finalización]] &gt;=TODAY(), DATEDIF(Tabla1[[#This Row],[Fecha de nac]],TODAY(),"y"), ROUNDDOWN((Tabla1[[#This Row],[Fecha Finalización]] -Tabla1[[#This Row],[Fecha de nac]])/365,0)))</f>
        <v/>
      </c>
      <c r="O885" s="163"/>
      <c r="P885" s="34"/>
      <c r="Q885" s="67"/>
      <c r="R885" s="67"/>
      <c r="S885" s="67"/>
      <c r="T885" s="67"/>
      <c r="U885" s="234" t="str">
        <f>IF(F885="","",Tabla1[[#This Row],[Fecha Inicio grupo]]+3*7-7)</f>
        <v/>
      </c>
      <c r="V885" s="235" t="str">
        <f>IF(F885="","",EDATE(Tabla1[[#This Row],[Fecha Inicio grupo]],3))</f>
        <v/>
      </c>
      <c r="W885" s="29"/>
      <c r="X885" s="29"/>
      <c r="Y885" s="72"/>
      <c r="Z885" s="72"/>
      <c r="AA885" s="72"/>
      <c r="AB885" s="72"/>
      <c r="AC885" s="72"/>
      <c r="AD885" s="72"/>
      <c r="AE885" s="72"/>
      <c r="AF885" s="72"/>
      <c r="AG885" s="72"/>
      <c r="AH885" s="72"/>
      <c r="AI885" s="72"/>
      <c r="AJ885" s="72"/>
      <c r="AK885" s="72"/>
      <c r="AL885" s="72"/>
      <c r="AM885" s="72"/>
      <c r="AN885" s="72"/>
      <c r="AO885" s="139"/>
      <c r="AP885" s="236" t="str">
        <f>IF(F885="","",IFERROR(VLOOKUP(SUBSTITUTE(SUBSTITUTE(Tabla1[[#This Row],[Uso Sistemas]],"T","P"),"N","F"),Parámetros!$M$2:$N$17,2,0),"Completar hasta 3ra sem. para evaluar a Probacionista"))</f>
        <v/>
      </c>
      <c r="AQ885" s="39"/>
      <c r="AR885" s="39"/>
      <c r="AS885" s="39"/>
      <c r="AT885" s="28"/>
      <c r="AU885" s="55"/>
      <c r="AV885" s="55"/>
      <c r="AW885" s="55"/>
      <c r="AX885" s="238" t="str">
        <f>IF(V885="","",EOMONTH(EDATE(Tabla1[[#This Row],[Fecha Finalización]],2),0))</f>
        <v/>
      </c>
      <c r="AY885" s="39"/>
      <c r="AZ885" s="239" t="str">
        <f>IF(V885="","",EOMONTH(EDATE(Tabla1[[#This Row],[Fecha Finalización]],3),0))</f>
        <v/>
      </c>
      <c r="BA885" s="39"/>
      <c r="BB885" s="39"/>
      <c r="BC885" s="229"/>
      <c r="BD885" s="227" t="str">
        <f>IF(F885="","",Tabla1[[#This Row],[sem 01]]&amp;Tabla1[[#This Row],[sem 02]]&amp;Tabla1[[#This Row],[sem 03]])</f>
        <v/>
      </c>
      <c r="BE885" s="228" t="str">
        <f>IF(TRIM(F885)="","",$B$1&amp;"-"&amp;SUBSTITUTE(Tabla1[[#This Row],[Mes Inscrito]]," ","")&amp;"-"&amp;SUBSTITUTE(Tabla1[[#This Row],[Dia de clases Inscrito]]," ","")&amp;"-"&amp;SUBSTITUTE(Tabla1[[#This Row],[Horario Inscrito]]," ","")&amp;"-"&amp;Tabla1[[#This Row],[Fecha Inicio grupo]])</f>
        <v/>
      </c>
      <c r="BF885" s="241" t="str">
        <f>IF(F885="","",Tabla1[[#This Row],[Curso]])</f>
        <v/>
      </c>
      <c r="BG885" s="242" t="str">
        <f>+IF(TRIM(F885)="","",$B$1&amp;"-"&amp;TRIM(Tabla1[[#This Row],[Mes Inscrito]])&amp;"-"&amp;TRIM(Tabla1[[#This Row],[Dia de clases Inscrito]])&amp;"-"&amp;TRIM(Tabla1[[#This Row],[Horario Inscrito]])&amp;"-"&amp;TRIM(Tabla1[[#This Row],[Fecha Inicio grupo]])&amp;"-"&amp;TRIM(Tabla1[[#This Row],[Tipo Incrito]]))</f>
        <v/>
      </c>
      <c r="BH885" s="299" t="str">
        <f>IF(F885="","",OR(IFERROR(SEARCH("CG",Tabla1[[#This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5" s="300" t="str">
        <f>IF(F885&lt;&gt;"",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5" s="300" t="str">
        <f>IF(F885&lt;&gt;"",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5" s="300" t="str">
        <f>IF(Tabla1[[#This Row],[Fecha Inicio grupo]]="","",IFERROR(VLOOKUP(Tabla1[[#This Row],[Mes de Alta como miembro]],Parámetros!$AM$2:$AN$16,2,0),"01/01/1900"))</f>
        <v/>
      </c>
    </row>
    <row r="886" spans="1:63" ht="14.45">
      <c r="A886" s="68">
        <v>879</v>
      </c>
      <c r="B886" s="29"/>
      <c r="C886" s="34"/>
      <c r="D886" s="42"/>
      <c r="E886" s="64"/>
      <c r="F886" s="45"/>
      <c r="G886" s="45"/>
      <c r="H886" s="158"/>
      <c r="I886" s="42"/>
      <c r="J886" s="28"/>
      <c r="K886" s="69"/>
      <c r="L886" s="68"/>
      <c r="M886" s="46"/>
      <c r="N886" s="232" t="str">
        <f ca="1">IF(Tabla1[[#This Row],[Fecha de nac]]="","",IF(Tabla1[[#This Row],[Fecha Finalización]] &gt;=TODAY(), DATEDIF(Tabla1[[#This Row],[Fecha de nac]],TODAY(),"y"), ROUNDDOWN((Tabla1[[#This Row],[Fecha Finalización]] -Tabla1[[#This Row],[Fecha de nac]])/365,0)))</f>
        <v/>
      </c>
      <c r="O886" s="163"/>
      <c r="P886" s="34"/>
      <c r="Q886" s="67"/>
      <c r="R886" s="67"/>
      <c r="S886" s="67"/>
      <c r="T886" s="67"/>
      <c r="U886" s="234" t="str">
        <f>IF(F886="","",Tabla1[[#This Row],[Fecha Inicio grupo]]+3*7-7)</f>
        <v/>
      </c>
      <c r="V886" s="235" t="str">
        <f>IF(F886="","",EDATE(Tabla1[[#This Row],[Fecha Inicio grupo]],3))</f>
        <v/>
      </c>
      <c r="W886" s="29"/>
      <c r="X886" s="29"/>
      <c r="Y886" s="72"/>
      <c r="Z886" s="72"/>
      <c r="AA886" s="72"/>
      <c r="AB886" s="72"/>
      <c r="AC886" s="72"/>
      <c r="AD886" s="72"/>
      <c r="AE886" s="72"/>
      <c r="AF886" s="72"/>
      <c r="AG886" s="72"/>
      <c r="AH886" s="72"/>
      <c r="AI886" s="72"/>
      <c r="AJ886" s="72"/>
      <c r="AK886" s="72"/>
      <c r="AL886" s="72"/>
      <c r="AM886" s="72"/>
      <c r="AN886" s="72"/>
      <c r="AO886" s="139"/>
      <c r="AP886" s="236" t="str">
        <f>IF(F886="","",IFERROR(VLOOKUP(SUBSTITUTE(SUBSTITUTE(Tabla1[[#This Row],[Uso Sistemas]],"T","P"),"N","F"),Parámetros!$M$2:$N$17,2,0),"Completar hasta 3ra sem. para evaluar a Probacionista"))</f>
        <v/>
      </c>
      <c r="AQ886" s="39"/>
      <c r="AR886" s="39"/>
      <c r="AS886" s="39"/>
      <c r="AT886" s="28"/>
      <c r="AU886" s="55"/>
      <c r="AV886" s="55"/>
      <c r="AW886" s="55"/>
      <c r="AX886" s="238" t="str">
        <f>IF(V886="","",EOMONTH(EDATE(Tabla1[[#This Row],[Fecha Finalización]],2),0))</f>
        <v/>
      </c>
      <c r="AY886" s="39"/>
      <c r="AZ886" s="239" t="str">
        <f>IF(V886="","",EOMONTH(EDATE(Tabla1[[#This Row],[Fecha Finalización]],3),0))</f>
        <v/>
      </c>
      <c r="BA886" s="39"/>
      <c r="BB886" s="39"/>
      <c r="BC886" s="229"/>
      <c r="BD886" s="227" t="str">
        <f>IF(F886="","",Tabla1[[#This Row],[sem 01]]&amp;Tabla1[[#This Row],[sem 02]]&amp;Tabla1[[#This Row],[sem 03]])</f>
        <v/>
      </c>
      <c r="BE886" s="228" t="str">
        <f>IF(TRIM(F886)="","",$B$1&amp;"-"&amp;SUBSTITUTE(Tabla1[[#This Row],[Mes Inscrito]]," ","")&amp;"-"&amp;SUBSTITUTE(Tabla1[[#This Row],[Dia de clases Inscrito]]," ","")&amp;"-"&amp;SUBSTITUTE(Tabla1[[#This Row],[Horario Inscrito]]," ","")&amp;"-"&amp;Tabla1[[#This Row],[Fecha Inicio grupo]])</f>
        <v/>
      </c>
      <c r="BF886" s="241" t="str">
        <f>IF(F886="","",Tabla1[[#This Row],[Curso]])</f>
        <v/>
      </c>
      <c r="BG886" s="242" t="str">
        <f>+IF(TRIM(F886)="","",$B$1&amp;"-"&amp;TRIM(Tabla1[[#This Row],[Mes Inscrito]])&amp;"-"&amp;TRIM(Tabla1[[#This Row],[Dia de clases Inscrito]])&amp;"-"&amp;TRIM(Tabla1[[#This Row],[Horario Inscrito]])&amp;"-"&amp;TRIM(Tabla1[[#This Row],[Fecha Inicio grupo]])&amp;"-"&amp;TRIM(Tabla1[[#This Row],[Tipo Incrito]]))</f>
        <v/>
      </c>
      <c r="BH886" s="299" t="str">
        <f>IF(F886="","",OR(IFERROR(SEARCH("CG",Tabla1[[#This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6" s="300" t="str">
        <f>IF(F886&lt;&gt;"",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6" s="300" t="str">
        <f>IF(F886&lt;&gt;"",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6" s="300" t="str">
        <f>IF(Tabla1[[#This Row],[Fecha Inicio grupo]]="","",IFERROR(VLOOKUP(Tabla1[[#This Row],[Mes de Alta como miembro]],Parámetros!$AM$2:$AN$16,2,0),"01/01/1900"))</f>
        <v/>
      </c>
    </row>
    <row r="887" spans="1:63" ht="14.45">
      <c r="A887" s="68">
        <v>880</v>
      </c>
      <c r="B887" s="29"/>
      <c r="C887" s="34"/>
      <c r="D887" s="42"/>
      <c r="E887" s="64"/>
      <c r="F887" s="45"/>
      <c r="G887" s="45"/>
      <c r="H887" s="158"/>
      <c r="I887" s="42"/>
      <c r="J887" s="28"/>
      <c r="K887" s="69"/>
      <c r="L887" s="68"/>
      <c r="M887" s="46"/>
      <c r="N887" s="232" t="str">
        <f ca="1">IF(Tabla1[[#This Row],[Fecha de nac]]="","",IF(Tabla1[[#This Row],[Fecha Finalización]] &gt;=TODAY(), DATEDIF(Tabla1[[#This Row],[Fecha de nac]],TODAY(),"y"), ROUNDDOWN((Tabla1[[#This Row],[Fecha Finalización]] -Tabla1[[#This Row],[Fecha de nac]])/365,0)))</f>
        <v/>
      </c>
      <c r="O887" s="163"/>
      <c r="P887" s="34"/>
      <c r="Q887" s="67"/>
      <c r="R887" s="67"/>
      <c r="S887" s="67"/>
      <c r="T887" s="67"/>
      <c r="U887" s="234" t="str">
        <f>IF(F887="","",Tabla1[[#This Row],[Fecha Inicio grupo]]+3*7-7)</f>
        <v/>
      </c>
      <c r="V887" s="235" t="str">
        <f>IF(F887="","",EDATE(Tabla1[[#This Row],[Fecha Inicio grupo]],3))</f>
        <v/>
      </c>
      <c r="W887" s="29"/>
      <c r="X887" s="29"/>
      <c r="Y887" s="72"/>
      <c r="Z887" s="72"/>
      <c r="AA887" s="72"/>
      <c r="AB887" s="72"/>
      <c r="AC887" s="72"/>
      <c r="AD887" s="72"/>
      <c r="AE887" s="72"/>
      <c r="AF887" s="72"/>
      <c r="AG887" s="72"/>
      <c r="AH887" s="72"/>
      <c r="AI887" s="72"/>
      <c r="AJ887" s="72"/>
      <c r="AK887" s="72"/>
      <c r="AL887" s="72"/>
      <c r="AM887" s="72"/>
      <c r="AN887" s="72"/>
      <c r="AO887" s="139"/>
      <c r="AP887" s="236" t="str">
        <f>IF(F887="","",IFERROR(VLOOKUP(SUBSTITUTE(SUBSTITUTE(Tabla1[[#This Row],[Uso Sistemas]],"T","P"),"N","F"),Parámetros!$M$2:$N$17,2,0),"Completar hasta 3ra sem. para evaluar a Probacionista"))</f>
        <v/>
      </c>
      <c r="AQ887" s="39"/>
      <c r="AR887" s="39"/>
      <c r="AS887" s="39"/>
      <c r="AT887" s="28"/>
      <c r="AU887" s="55"/>
      <c r="AV887" s="55"/>
      <c r="AW887" s="55"/>
      <c r="AX887" s="238" t="str">
        <f>IF(V887="","",EOMONTH(EDATE(Tabla1[[#This Row],[Fecha Finalización]],2),0))</f>
        <v/>
      </c>
      <c r="AY887" s="39"/>
      <c r="AZ887" s="239" t="str">
        <f>IF(V887="","",EOMONTH(EDATE(Tabla1[[#This Row],[Fecha Finalización]],3),0))</f>
        <v/>
      </c>
      <c r="BA887" s="39"/>
      <c r="BB887" s="39"/>
      <c r="BC887" s="229"/>
      <c r="BD887" s="227" t="str">
        <f>IF(F887="","",Tabla1[[#This Row],[sem 01]]&amp;Tabla1[[#This Row],[sem 02]]&amp;Tabla1[[#This Row],[sem 03]])</f>
        <v/>
      </c>
      <c r="BE887" s="228" t="str">
        <f>IF(TRIM(F887)="","",$B$1&amp;"-"&amp;SUBSTITUTE(Tabla1[[#This Row],[Mes Inscrito]]," ","")&amp;"-"&amp;SUBSTITUTE(Tabla1[[#This Row],[Dia de clases Inscrito]]," ","")&amp;"-"&amp;SUBSTITUTE(Tabla1[[#This Row],[Horario Inscrito]]," ","")&amp;"-"&amp;Tabla1[[#This Row],[Fecha Inicio grupo]])</f>
        <v/>
      </c>
      <c r="BF887" s="241" t="str">
        <f>IF(F887="","",Tabla1[[#This Row],[Curso]])</f>
        <v/>
      </c>
      <c r="BG887" s="242" t="str">
        <f>+IF(TRIM(F887)="","",$B$1&amp;"-"&amp;TRIM(Tabla1[[#This Row],[Mes Inscrito]])&amp;"-"&amp;TRIM(Tabla1[[#This Row],[Dia de clases Inscrito]])&amp;"-"&amp;TRIM(Tabla1[[#This Row],[Horario Inscrito]])&amp;"-"&amp;TRIM(Tabla1[[#This Row],[Fecha Inicio grupo]])&amp;"-"&amp;TRIM(Tabla1[[#This Row],[Tipo Incrito]]))</f>
        <v/>
      </c>
      <c r="BH887" s="299" t="str">
        <f>IF(F887="","",OR(IFERROR(SEARCH("CG",Tabla1[[#This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7" s="300" t="str">
        <f>IF(F887&lt;&gt;"",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7" s="300" t="str">
        <f>IF(F887&lt;&gt;"",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7" s="300" t="str">
        <f>IF(Tabla1[[#This Row],[Fecha Inicio grupo]]="","",IFERROR(VLOOKUP(Tabla1[[#This Row],[Mes de Alta como miembro]],Parámetros!$AM$2:$AN$16,2,0),"01/01/1900"))</f>
        <v/>
      </c>
    </row>
    <row r="888" spans="1:63" ht="14.45">
      <c r="A888" s="68">
        <v>881</v>
      </c>
      <c r="B888" s="29"/>
      <c r="C888" s="34"/>
      <c r="D888" s="42"/>
      <c r="E888" s="64"/>
      <c r="F888" s="45"/>
      <c r="G888" s="45"/>
      <c r="H888" s="158"/>
      <c r="I888" s="42"/>
      <c r="J888" s="28"/>
      <c r="K888" s="69"/>
      <c r="L888" s="68"/>
      <c r="M888" s="46"/>
      <c r="N888" s="232" t="str">
        <f ca="1">IF(Tabla1[[#This Row],[Fecha de nac]]="","",IF(Tabla1[[#This Row],[Fecha Finalización]] &gt;=TODAY(), DATEDIF(Tabla1[[#This Row],[Fecha de nac]],TODAY(),"y"), ROUNDDOWN((Tabla1[[#This Row],[Fecha Finalización]] -Tabla1[[#This Row],[Fecha de nac]])/365,0)))</f>
        <v/>
      </c>
      <c r="O888" s="163"/>
      <c r="P888" s="34"/>
      <c r="Q888" s="67"/>
      <c r="R888" s="67"/>
      <c r="S888" s="67"/>
      <c r="T888" s="67"/>
      <c r="U888" s="234" t="str">
        <f>IF(F888="","",Tabla1[[#This Row],[Fecha Inicio grupo]]+3*7-7)</f>
        <v/>
      </c>
      <c r="V888" s="235" t="str">
        <f>IF(F888="","",EDATE(Tabla1[[#This Row],[Fecha Inicio grupo]],3))</f>
        <v/>
      </c>
      <c r="W888" s="29"/>
      <c r="X888" s="29"/>
      <c r="Y888" s="72"/>
      <c r="Z888" s="72"/>
      <c r="AA888" s="72"/>
      <c r="AB888" s="72"/>
      <c r="AC888" s="72"/>
      <c r="AD888" s="72"/>
      <c r="AE888" s="72"/>
      <c r="AF888" s="72"/>
      <c r="AG888" s="72"/>
      <c r="AH888" s="72"/>
      <c r="AI888" s="72"/>
      <c r="AJ888" s="72"/>
      <c r="AK888" s="72"/>
      <c r="AL888" s="72"/>
      <c r="AM888" s="72"/>
      <c r="AN888" s="72"/>
      <c r="AO888" s="139"/>
      <c r="AP888" s="236" t="str">
        <f>IF(F888="","",IFERROR(VLOOKUP(SUBSTITUTE(SUBSTITUTE(Tabla1[[#This Row],[Uso Sistemas]],"T","P"),"N","F"),Parámetros!$M$2:$N$17,2,0),"Completar hasta 3ra sem. para evaluar a Probacionista"))</f>
        <v/>
      </c>
      <c r="AQ888" s="39"/>
      <c r="AR888" s="39"/>
      <c r="AS888" s="39"/>
      <c r="AT888" s="28"/>
      <c r="AU888" s="55"/>
      <c r="AV888" s="55"/>
      <c r="AW888" s="55"/>
      <c r="AX888" s="238" t="str">
        <f>IF(V888="","",EOMONTH(EDATE(Tabla1[[#This Row],[Fecha Finalización]],2),0))</f>
        <v/>
      </c>
      <c r="AY888" s="39"/>
      <c r="AZ888" s="239" t="str">
        <f>IF(V888="","",EOMONTH(EDATE(Tabla1[[#This Row],[Fecha Finalización]],3),0))</f>
        <v/>
      </c>
      <c r="BA888" s="39"/>
      <c r="BB888" s="39"/>
      <c r="BC888" s="229"/>
      <c r="BD888" s="227" t="str">
        <f>IF(F888="","",Tabla1[[#This Row],[sem 01]]&amp;Tabla1[[#This Row],[sem 02]]&amp;Tabla1[[#This Row],[sem 03]])</f>
        <v/>
      </c>
      <c r="BE888" s="228" t="str">
        <f>IF(TRIM(F888)="","",$B$1&amp;"-"&amp;SUBSTITUTE(Tabla1[[#This Row],[Mes Inscrito]]," ","")&amp;"-"&amp;SUBSTITUTE(Tabla1[[#This Row],[Dia de clases Inscrito]]," ","")&amp;"-"&amp;SUBSTITUTE(Tabla1[[#This Row],[Horario Inscrito]]," ","")&amp;"-"&amp;Tabla1[[#This Row],[Fecha Inicio grupo]])</f>
        <v/>
      </c>
      <c r="BF888" s="241" t="str">
        <f>IF(F888="","",Tabla1[[#This Row],[Curso]])</f>
        <v/>
      </c>
      <c r="BG888" s="242" t="str">
        <f>+IF(TRIM(F888)="","",$B$1&amp;"-"&amp;TRIM(Tabla1[[#This Row],[Mes Inscrito]])&amp;"-"&amp;TRIM(Tabla1[[#This Row],[Dia de clases Inscrito]])&amp;"-"&amp;TRIM(Tabla1[[#This Row],[Horario Inscrito]])&amp;"-"&amp;TRIM(Tabla1[[#This Row],[Fecha Inicio grupo]])&amp;"-"&amp;TRIM(Tabla1[[#This Row],[Tipo Incrito]]))</f>
        <v/>
      </c>
      <c r="BH888" s="299" t="str">
        <f>IF(F888="","",OR(IFERROR(SEARCH("CG",Tabla1[[#This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8" s="300" t="str">
        <f>IF(F888&lt;&gt;"",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8" s="300" t="str">
        <f>IF(F888&lt;&gt;"",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8" s="300" t="str">
        <f>IF(Tabla1[[#This Row],[Fecha Inicio grupo]]="","",IFERROR(VLOOKUP(Tabla1[[#This Row],[Mes de Alta como miembro]],Parámetros!$AM$2:$AN$16,2,0),"01/01/1900"))</f>
        <v/>
      </c>
    </row>
    <row r="889" spans="1:63" ht="14.45">
      <c r="A889" s="68">
        <v>882</v>
      </c>
      <c r="B889" s="29"/>
      <c r="C889" s="34"/>
      <c r="D889" s="42"/>
      <c r="E889" s="64"/>
      <c r="F889" s="45"/>
      <c r="G889" s="45"/>
      <c r="H889" s="158"/>
      <c r="I889" s="42"/>
      <c r="J889" s="28"/>
      <c r="K889" s="69"/>
      <c r="L889" s="68"/>
      <c r="M889" s="46"/>
      <c r="N889" s="232" t="str">
        <f ca="1">IF(Tabla1[[#This Row],[Fecha de nac]]="","",IF(Tabla1[[#This Row],[Fecha Finalización]] &gt;=TODAY(), DATEDIF(Tabla1[[#This Row],[Fecha de nac]],TODAY(),"y"), ROUNDDOWN((Tabla1[[#This Row],[Fecha Finalización]] -Tabla1[[#This Row],[Fecha de nac]])/365,0)))</f>
        <v/>
      </c>
      <c r="O889" s="163"/>
      <c r="P889" s="34"/>
      <c r="Q889" s="67"/>
      <c r="R889" s="67"/>
      <c r="S889" s="67"/>
      <c r="T889" s="67"/>
      <c r="U889" s="234" t="str">
        <f>IF(F889="","",Tabla1[[#This Row],[Fecha Inicio grupo]]+3*7-7)</f>
        <v/>
      </c>
      <c r="V889" s="235" t="str">
        <f>IF(F889="","",EDATE(Tabla1[[#This Row],[Fecha Inicio grupo]],3))</f>
        <v/>
      </c>
      <c r="W889" s="29"/>
      <c r="X889" s="29"/>
      <c r="Y889" s="72"/>
      <c r="Z889" s="72"/>
      <c r="AA889" s="72"/>
      <c r="AB889" s="72"/>
      <c r="AC889" s="72"/>
      <c r="AD889" s="72"/>
      <c r="AE889" s="72"/>
      <c r="AF889" s="72"/>
      <c r="AG889" s="72"/>
      <c r="AH889" s="72"/>
      <c r="AI889" s="72"/>
      <c r="AJ889" s="72"/>
      <c r="AK889" s="72"/>
      <c r="AL889" s="72"/>
      <c r="AM889" s="72"/>
      <c r="AN889" s="72"/>
      <c r="AO889" s="139"/>
      <c r="AP889" s="236" t="str">
        <f>IF(F889="","",IFERROR(VLOOKUP(SUBSTITUTE(SUBSTITUTE(Tabla1[[#This Row],[Uso Sistemas]],"T","P"),"N","F"),Parámetros!$M$2:$N$17,2,0),"Completar hasta 3ra sem. para evaluar a Probacionista"))</f>
        <v/>
      </c>
      <c r="AQ889" s="39"/>
      <c r="AR889" s="39"/>
      <c r="AS889" s="39"/>
      <c r="AT889" s="28"/>
      <c r="AU889" s="55"/>
      <c r="AV889" s="55"/>
      <c r="AW889" s="55"/>
      <c r="AX889" s="238" t="str">
        <f>IF(V889="","",EOMONTH(EDATE(Tabla1[[#This Row],[Fecha Finalización]],2),0))</f>
        <v/>
      </c>
      <c r="AY889" s="39"/>
      <c r="AZ889" s="239" t="str">
        <f>IF(V889="","",EOMONTH(EDATE(Tabla1[[#This Row],[Fecha Finalización]],3),0))</f>
        <v/>
      </c>
      <c r="BA889" s="39"/>
      <c r="BB889" s="39"/>
      <c r="BC889" s="229"/>
      <c r="BD889" s="227" t="str">
        <f>IF(F889="","",Tabla1[[#This Row],[sem 01]]&amp;Tabla1[[#This Row],[sem 02]]&amp;Tabla1[[#This Row],[sem 03]])</f>
        <v/>
      </c>
      <c r="BE889" s="228" t="str">
        <f>IF(TRIM(F889)="","",$B$1&amp;"-"&amp;SUBSTITUTE(Tabla1[[#This Row],[Mes Inscrito]]," ","")&amp;"-"&amp;SUBSTITUTE(Tabla1[[#This Row],[Dia de clases Inscrito]]," ","")&amp;"-"&amp;SUBSTITUTE(Tabla1[[#This Row],[Horario Inscrito]]," ","")&amp;"-"&amp;Tabla1[[#This Row],[Fecha Inicio grupo]])</f>
        <v/>
      </c>
      <c r="BF889" s="241" t="str">
        <f>IF(F889="","",Tabla1[[#This Row],[Curso]])</f>
        <v/>
      </c>
      <c r="BG889" s="242" t="str">
        <f>+IF(TRIM(F889)="","",$B$1&amp;"-"&amp;TRIM(Tabla1[[#This Row],[Mes Inscrito]])&amp;"-"&amp;TRIM(Tabla1[[#This Row],[Dia de clases Inscrito]])&amp;"-"&amp;TRIM(Tabla1[[#This Row],[Horario Inscrito]])&amp;"-"&amp;TRIM(Tabla1[[#This Row],[Fecha Inicio grupo]])&amp;"-"&amp;TRIM(Tabla1[[#This Row],[Tipo Incrito]]))</f>
        <v/>
      </c>
      <c r="BH889" s="299" t="str">
        <f>IF(F889="","",OR(IFERROR(SEARCH("CG",Tabla1[[#This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9" s="300" t="str">
        <f>IF(F889&lt;&gt;"",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9" s="300" t="str">
        <f>IF(F889&lt;&gt;"",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9" s="300" t="str">
        <f>IF(Tabla1[[#This Row],[Fecha Inicio grupo]]="","",IFERROR(VLOOKUP(Tabla1[[#This Row],[Mes de Alta como miembro]],Parámetros!$AM$2:$AN$16,2,0),"01/01/1900"))</f>
        <v/>
      </c>
    </row>
    <row r="890" spans="1:63" ht="14.45">
      <c r="A890" s="68">
        <v>883</v>
      </c>
      <c r="B890" s="29"/>
      <c r="C890" s="34"/>
      <c r="D890" s="42"/>
      <c r="E890" s="64"/>
      <c r="F890" s="45"/>
      <c r="G890" s="45"/>
      <c r="H890" s="158"/>
      <c r="I890" s="42"/>
      <c r="J890" s="28"/>
      <c r="K890" s="69"/>
      <c r="L890" s="68"/>
      <c r="M890" s="46"/>
      <c r="N890" s="232" t="str">
        <f ca="1">IF(Tabla1[[#This Row],[Fecha de nac]]="","",IF(Tabla1[[#This Row],[Fecha Finalización]] &gt;=TODAY(), DATEDIF(Tabla1[[#This Row],[Fecha de nac]],TODAY(),"y"), ROUNDDOWN((Tabla1[[#This Row],[Fecha Finalización]] -Tabla1[[#This Row],[Fecha de nac]])/365,0)))</f>
        <v/>
      </c>
      <c r="O890" s="163"/>
      <c r="P890" s="34"/>
      <c r="Q890" s="67"/>
      <c r="R890" s="67"/>
      <c r="S890" s="67"/>
      <c r="T890" s="67"/>
      <c r="U890" s="234" t="str">
        <f>IF(F890="","",Tabla1[[#This Row],[Fecha Inicio grupo]]+3*7-7)</f>
        <v/>
      </c>
      <c r="V890" s="235" t="str">
        <f>IF(F890="","",EDATE(Tabla1[[#This Row],[Fecha Inicio grupo]],3))</f>
        <v/>
      </c>
      <c r="W890" s="29"/>
      <c r="X890" s="29"/>
      <c r="Y890" s="72"/>
      <c r="Z890" s="72"/>
      <c r="AA890" s="72"/>
      <c r="AB890" s="72"/>
      <c r="AC890" s="72"/>
      <c r="AD890" s="72"/>
      <c r="AE890" s="72"/>
      <c r="AF890" s="72"/>
      <c r="AG890" s="72"/>
      <c r="AH890" s="72"/>
      <c r="AI890" s="72"/>
      <c r="AJ890" s="72"/>
      <c r="AK890" s="72"/>
      <c r="AL890" s="72"/>
      <c r="AM890" s="72"/>
      <c r="AN890" s="72"/>
      <c r="AO890" s="139"/>
      <c r="AP890" s="236" t="str">
        <f>IF(F890="","",IFERROR(VLOOKUP(SUBSTITUTE(SUBSTITUTE(Tabla1[[#This Row],[Uso Sistemas]],"T","P"),"N","F"),Parámetros!$M$2:$N$17,2,0),"Completar hasta 3ra sem. para evaluar a Probacionista"))</f>
        <v/>
      </c>
      <c r="AQ890" s="39"/>
      <c r="AR890" s="39"/>
      <c r="AS890" s="39"/>
      <c r="AT890" s="28"/>
      <c r="AU890" s="55"/>
      <c r="AV890" s="55"/>
      <c r="AW890" s="55"/>
      <c r="AX890" s="238" t="str">
        <f>IF(V890="","",EOMONTH(EDATE(Tabla1[[#This Row],[Fecha Finalización]],2),0))</f>
        <v/>
      </c>
      <c r="AY890" s="39"/>
      <c r="AZ890" s="239" t="str">
        <f>IF(V890="","",EOMONTH(EDATE(Tabla1[[#This Row],[Fecha Finalización]],3),0))</f>
        <v/>
      </c>
      <c r="BA890" s="39"/>
      <c r="BB890" s="39"/>
      <c r="BC890" s="229"/>
      <c r="BD890" s="227" t="str">
        <f>IF(F890="","",Tabla1[[#This Row],[sem 01]]&amp;Tabla1[[#This Row],[sem 02]]&amp;Tabla1[[#This Row],[sem 03]])</f>
        <v/>
      </c>
      <c r="BE890" s="228" t="str">
        <f>IF(TRIM(F890)="","",$B$1&amp;"-"&amp;SUBSTITUTE(Tabla1[[#This Row],[Mes Inscrito]]," ","")&amp;"-"&amp;SUBSTITUTE(Tabla1[[#This Row],[Dia de clases Inscrito]]," ","")&amp;"-"&amp;SUBSTITUTE(Tabla1[[#This Row],[Horario Inscrito]]," ","")&amp;"-"&amp;Tabla1[[#This Row],[Fecha Inicio grupo]])</f>
        <v/>
      </c>
      <c r="BF890" s="241" t="str">
        <f>IF(F890="","",Tabla1[[#This Row],[Curso]])</f>
        <v/>
      </c>
      <c r="BG890" s="242" t="str">
        <f>+IF(TRIM(F890)="","",$B$1&amp;"-"&amp;TRIM(Tabla1[[#This Row],[Mes Inscrito]])&amp;"-"&amp;TRIM(Tabla1[[#This Row],[Dia de clases Inscrito]])&amp;"-"&amp;TRIM(Tabla1[[#This Row],[Horario Inscrito]])&amp;"-"&amp;TRIM(Tabla1[[#This Row],[Fecha Inicio grupo]])&amp;"-"&amp;TRIM(Tabla1[[#This Row],[Tipo Incrito]]))</f>
        <v/>
      </c>
      <c r="BH890" s="299" t="str">
        <f>IF(F890="","",OR(IFERROR(SEARCH("CG",Tabla1[[#This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0" s="300" t="str">
        <f>IF(F890&lt;&gt;"",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0" s="300" t="str">
        <f>IF(F890&lt;&gt;"",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0" s="300" t="str">
        <f>IF(Tabla1[[#This Row],[Fecha Inicio grupo]]="","",IFERROR(VLOOKUP(Tabla1[[#This Row],[Mes de Alta como miembro]],Parámetros!$AM$2:$AN$16,2,0),"01/01/1900"))</f>
        <v/>
      </c>
    </row>
    <row r="891" spans="1:63" ht="14.45">
      <c r="A891" s="68">
        <v>884</v>
      </c>
      <c r="B891" s="29"/>
      <c r="C891" s="34"/>
      <c r="D891" s="42"/>
      <c r="E891" s="64"/>
      <c r="F891" s="45"/>
      <c r="G891" s="45"/>
      <c r="H891" s="158"/>
      <c r="I891" s="42"/>
      <c r="J891" s="28"/>
      <c r="K891" s="69"/>
      <c r="L891" s="68"/>
      <c r="M891" s="46"/>
      <c r="N891" s="232" t="str">
        <f ca="1">IF(Tabla1[[#This Row],[Fecha de nac]]="","",IF(Tabla1[[#This Row],[Fecha Finalización]] &gt;=TODAY(), DATEDIF(Tabla1[[#This Row],[Fecha de nac]],TODAY(),"y"), ROUNDDOWN((Tabla1[[#This Row],[Fecha Finalización]] -Tabla1[[#This Row],[Fecha de nac]])/365,0)))</f>
        <v/>
      </c>
      <c r="O891" s="163"/>
      <c r="P891" s="34"/>
      <c r="Q891" s="67"/>
      <c r="R891" s="67"/>
      <c r="S891" s="67"/>
      <c r="T891" s="67"/>
      <c r="U891" s="234" t="str">
        <f>IF(F891="","",Tabla1[[#This Row],[Fecha Inicio grupo]]+3*7-7)</f>
        <v/>
      </c>
      <c r="V891" s="235" t="str">
        <f>IF(F891="","",EDATE(Tabla1[[#This Row],[Fecha Inicio grupo]],3))</f>
        <v/>
      </c>
      <c r="W891" s="29"/>
      <c r="X891" s="29"/>
      <c r="Y891" s="72"/>
      <c r="Z891" s="72"/>
      <c r="AA891" s="72"/>
      <c r="AB891" s="72"/>
      <c r="AC891" s="72"/>
      <c r="AD891" s="72"/>
      <c r="AE891" s="72"/>
      <c r="AF891" s="72"/>
      <c r="AG891" s="72"/>
      <c r="AH891" s="72"/>
      <c r="AI891" s="72"/>
      <c r="AJ891" s="72"/>
      <c r="AK891" s="72"/>
      <c r="AL891" s="72"/>
      <c r="AM891" s="72"/>
      <c r="AN891" s="72"/>
      <c r="AO891" s="139"/>
      <c r="AP891" s="236" t="str">
        <f>IF(F891="","",IFERROR(VLOOKUP(SUBSTITUTE(SUBSTITUTE(Tabla1[[#This Row],[Uso Sistemas]],"T","P"),"N","F"),Parámetros!$M$2:$N$17,2,0),"Completar hasta 3ra sem. para evaluar a Probacionista"))</f>
        <v/>
      </c>
      <c r="AQ891" s="39"/>
      <c r="AR891" s="39"/>
      <c r="AS891" s="39"/>
      <c r="AT891" s="28"/>
      <c r="AU891" s="55"/>
      <c r="AV891" s="55"/>
      <c r="AW891" s="55"/>
      <c r="AX891" s="238" t="str">
        <f>IF(V891="","",EOMONTH(EDATE(Tabla1[[#This Row],[Fecha Finalización]],2),0))</f>
        <v/>
      </c>
      <c r="AY891" s="39"/>
      <c r="AZ891" s="239" t="str">
        <f>IF(V891="","",EOMONTH(EDATE(Tabla1[[#This Row],[Fecha Finalización]],3),0))</f>
        <v/>
      </c>
      <c r="BA891" s="39"/>
      <c r="BB891" s="39"/>
      <c r="BC891" s="229"/>
      <c r="BD891" s="227" t="str">
        <f>IF(F891="","",Tabla1[[#This Row],[sem 01]]&amp;Tabla1[[#This Row],[sem 02]]&amp;Tabla1[[#This Row],[sem 03]])</f>
        <v/>
      </c>
      <c r="BE891" s="228" t="str">
        <f>IF(TRIM(F891)="","",$B$1&amp;"-"&amp;SUBSTITUTE(Tabla1[[#This Row],[Mes Inscrito]]," ","")&amp;"-"&amp;SUBSTITUTE(Tabla1[[#This Row],[Dia de clases Inscrito]]," ","")&amp;"-"&amp;SUBSTITUTE(Tabla1[[#This Row],[Horario Inscrito]]," ","")&amp;"-"&amp;Tabla1[[#This Row],[Fecha Inicio grupo]])</f>
        <v/>
      </c>
      <c r="BF891" s="241" t="str">
        <f>IF(F891="","",Tabla1[[#This Row],[Curso]])</f>
        <v/>
      </c>
      <c r="BG891" s="242" t="str">
        <f>+IF(TRIM(F891)="","",$B$1&amp;"-"&amp;TRIM(Tabla1[[#This Row],[Mes Inscrito]])&amp;"-"&amp;TRIM(Tabla1[[#This Row],[Dia de clases Inscrito]])&amp;"-"&amp;TRIM(Tabla1[[#This Row],[Horario Inscrito]])&amp;"-"&amp;TRIM(Tabla1[[#This Row],[Fecha Inicio grupo]])&amp;"-"&amp;TRIM(Tabla1[[#This Row],[Tipo Incrito]]))</f>
        <v/>
      </c>
      <c r="BH891" s="299" t="str">
        <f>IF(F891="","",OR(IFERROR(SEARCH("CG",Tabla1[[#This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1" s="300" t="str">
        <f>IF(F891&lt;&gt;"",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1" s="300" t="str">
        <f>IF(F891&lt;&gt;"",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1" s="300" t="str">
        <f>IF(Tabla1[[#This Row],[Fecha Inicio grupo]]="","",IFERROR(VLOOKUP(Tabla1[[#This Row],[Mes de Alta como miembro]],Parámetros!$AM$2:$AN$16,2,0),"01/01/1900"))</f>
        <v/>
      </c>
    </row>
    <row r="892" spans="1:63" ht="14.45">
      <c r="A892" s="68">
        <v>885</v>
      </c>
      <c r="B892" s="29"/>
      <c r="C892" s="34"/>
      <c r="D892" s="42"/>
      <c r="E892" s="64"/>
      <c r="F892" s="45"/>
      <c r="G892" s="45"/>
      <c r="H892" s="158"/>
      <c r="I892" s="42"/>
      <c r="J892" s="28"/>
      <c r="K892" s="69"/>
      <c r="L892" s="68"/>
      <c r="M892" s="46"/>
      <c r="N892" s="232" t="str">
        <f ca="1">IF(Tabla1[[#This Row],[Fecha de nac]]="","",IF(Tabla1[[#This Row],[Fecha Finalización]] &gt;=TODAY(), DATEDIF(Tabla1[[#This Row],[Fecha de nac]],TODAY(),"y"), ROUNDDOWN((Tabla1[[#This Row],[Fecha Finalización]] -Tabla1[[#This Row],[Fecha de nac]])/365,0)))</f>
        <v/>
      </c>
      <c r="O892" s="163"/>
      <c r="P892" s="34"/>
      <c r="Q892" s="67"/>
      <c r="R892" s="67"/>
      <c r="S892" s="67"/>
      <c r="T892" s="67"/>
      <c r="U892" s="234" t="str">
        <f>IF(F892="","",Tabla1[[#This Row],[Fecha Inicio grupo]]+3*7-7)</f>
        <v/>
      </c>
      <c r="V892" s="235" t="str">
        <f>IF(F892="","",EDATE(Tabla1[[#This Row],[Fecha Inicio grupo]],3))</f>
        <v/>
      </c>
      <c r="W892" s="29"/>
      <c r="X892" s="29"/>
      <c r="Y892" s="72"/>
      <c r="Z892" s="72"/>
      <c r="AA892" s="72"/>
      <c r="AB892" s="72"/>
      <c r="AC892" s="72"/>
      <c r="AD892" s="72"/>
      <c r="AE892" s="72"/>
      <c r="AF892" s="72"/>
      <c r="AG892" s="72"/>
      <c r="AH892" s="72"/>
      <c r="AI892" s="72"/>
      <c r="AJ892" s="72"/>
      <c r="AK892" s="72"/>
      <c r="AL892" s="72"/>
      <c r="AM892" s="72"/>
      <c r="AN892" s="72"/>
      <c r="AO892" s="139"/>
      <c r="AP892" s="236" t="str">
        <f>IF(F892="","",IFERROR(VLOOKUP(SUBSTITUTE(SUBSTITUTE(Tabla1[[#This Row],[Uso Sistemas]],"T","P"),"N","F"),Parámetros!$M$2:$N$17,2,0),"Completar hasta 3ra sem. para evaluar a Probacionista"))</f>
        <v/>
      </c>
      <c r="AQ892" s="39"/>
      <c r="AR892" s="39"/>
      <c r="AS892" s="39"/>
      <c r="AT892" s="28"/>
      <c r="AU892" s="55"/>
      <c r="AV892" s="55"/>
      <c r="AW892" s="55"/>
      <c r="AX892" s="238" t="str">
        <f>IF(V892="","",EOMONTH(EDATE(Tabla1[[#This Row],[Fecha Finalización]],2),0))</f>
        <v/>
      </c>
      <c r="AY892" s="39"/>
      <c r="AZ892" s="239" t="str">
        <f>IF(V892="","",EOMONTH(EDATE(Tabla1[[#This Row],[Fecha Finalización]],3),0))</f>
        <v/>
      </c>
      <c r="BA892" s="39"/>
      <c r="BB892" s="39"/>
      <c r="BC892" s="229"/>
      <c r="BD892" s="227" t="str">
        <f>IF(F892="","",Tabla1[[#This Row],[sem 01]]&amp;Tabla1[[#This Row],[sem 02]]&amp;Tabla1[[#This Row],[sem 03]])</f>
        <v/>
      </c>
      <c r="BE892" s="228" t="str">
        <f>IF(TRIM(F892)="","",$B$1&amp;"-"&amp;SUBSTITUTE(Tabla1[[#This Row],[Mes Inscrito]]," ","")&amp;"-"&amp;SUBSTITUTE(Tabla1[[#This Row],[Dia de clases Inscrito]]," ","")&amp;"-"&amp;SUBSTITUTE(Tabla1[[#This Row],[Horario Inscrito]]," ","")&amp;"-"&amp;Tabla1[[#This Row],[Fecha Inicio grupo]])</f>
        <v/>
      </c>
      <c r="BF892" s="241" t="str">
        <f>IF(F892="","",Tabla1[[#This Row],[Curso]])</f>
        <v/>
      </c>
      <c r="BG892" s="242" t="str">
        <f>+IF(TRIM(F892)="","",$B$1&amp;"-"&amp;TRIM(Tabla1[[#This Row],[Mes Inscrito]])&amp;"-"&amp;TRIM(Tabla1[[#This Row],[Dia de clases Inscrito]])&amp;"-"&amp;TRIM(Tabla1[[#This Row],[Horario Inscrito]])&amp;"-"&amp;TRIM(Tabla1[[#This Row],[Fecha Inicio grupo]])&amp;"-"&amp;TRIM(Tabla1[[#This Row],[Tipo Incrito]]))</f>
        <v/>
      </c>
      <c r="BH892" s="299" t="str">
        <f>IF(F892="","",OR(IFERROR(SEARCH("CG",Tabla1[[#This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2" s="300" t="str">
        <f>IF(F892&lt;&gt;"",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2" s="300" t="str">
        <f>IF(F892&lt;&gt;"",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2" s="300" t="str">
        <f>IF(Tabla1[[#This Row],[Fecha Inicio grupo]]="","",IFERROR(VLOOKUP(Tabla1[[#This Row],[Mes de Alta como miembro]],Parámetros!$AM$2:$AN$16,2,0),"01/01/1900"))</f>
        <v/>
      </c>
    </row>
    <row r="893" spans="1:63" ht="14.45">
      <c r="A893" s="68">
        <v>886</v>
      </c>
      <c r="B893" s="29"/>
      <c r="C893" s="34"/>
      <c r="D893" s="42"/>
      <c r="E893" s="64"/>
      <c r="F893" s="45"/>
      <c r="G893" s="45"/>
      <c r="H893" s="158"/>
      <c r="I893" s="42"/>
      <c r="J893" s="28"/>
      <c r="K893" s="69"/>
      <c r="L893" s="68"/>
      <c r="M893" s="46"/>
      <c r="N893" s="232" t="str">
        <f ca="1">IF(Tabla1[[#This Row],[Fecha de nac]]="","",IF(Tabla1[[#This Row],[Fecha Finalización]] &gt;=TODAY(), DATEDIF(Tabla1[[#This Row],[Fecha de nac]],TODAY(),"y"), ROUNDDOWN((Tabla1[[#This Row],[Fecha Finalización]] -Tabla1[[#This Row],[Fecha de nac]])/365,0)))</f>
        <v/>
      </c>
      <c r="O893" s="163"/>
      <c r="P893" s="34"/>
      <c r="Q893" s="67"/>
      <c r="R893" s="67"/>
      <c r="S893" s="67"/>
      <c r="T893" s="67"/>
      <c r="U893" s="234" t="str">
        <f>IF(F893="","",Tabla1[[#This Row],[Fecha Inicio grupo]]+3*7-7)</f>
        <v/>
      </c>
      <c r="V893" s="235" t="str">
        <f>IF(F893="","",EDATE(Tabla1[[#This Row],[Fecha Inicio grupo]],3))</f>
        <v/>
      </c>
      <c r="W893" s="29"/>
      <c r="X893" s="29"/>
      <c r="Y893" s="72"/>
      <c r="Z893" s="72"/>
      <c r="AA893" s="72"/>
      <c r="AB893" s="72"/>
      <c r="AC893" s="72"/>
      <c r="AD893" s="72"/>
      <c r="AE893" s="72"/>
      <c r="AF893" s="72"/>
      <c r="AG893" s="72"/>
      <c r="AH893" s="72"/>
      <c r="AI893" s="72"/>
      <c r="AJ893" s="72"/>
      <c r="AK893" s="72"/>
      <c r="AL893" s="72"/>
      <c r="AM893" s="72"/>
      <c r="AN893" s="72"/>
      <c r="AO893" s="139"/>
      <c r="AP893" s="236" t="str">
        <f>IF(F893="","",IFERROR(VLOOKUP(SUBSTITUTE(SUBSTITUTE(Tabla1[[#This Row],[Uso Sistemas]],"T","P"),"N","F"),Parámetros!$M$2:$N$17,2,0),"Completar hasta 3ra sem. para evaluar a Probacionista"))</f>
        <v/>
      </c>
      <c r="AQ893" s="39"/>
      <c r="AR893" s="39"/>
      <c r="AS893" s="39"/>
      <c r="AT893" s="28"/>
      <c r="AU893" s="55"/>
      <c r="AV893" s="55"/>
      <c r="AW893" s="55"/>
      <c r="AX893" s="238" t="str">
        <f>IF(V893="","",EOMONTH(EDATE(Tabla1[[#This Row],[Fecha Finalización]],2),0))</f>
        <v/>
      </c>
      <c r="AY893" s="39"/>
      <c r="AZ893" s="239" t="str">
        <f>IF(V893="","",EOMONTH(EDATE(Tabla1[[#This Row],[Fecha Finalización]],3),0))</f>
        <v/>
      </c>
      <c r="BA893" s="39"/>
      <c r="BB893" s="39"/>
      <c r="BC893" s="229"/>
      <c r="BD893" s="227" t="str">
        <f>IF(F893="","",Tabla1[[#This Row],[sem 01]]&amp;Tabla1[[#This Row],[sem 02]]&amp;Tabla1[[#This Row],[sem 03]])</f>
        <v/>
      </c>
      <c r="BE893" s="228" t="str">
        <f>IF(TRIM(F893)="","",$B$1&amp;"-"&amp;SUBSTITUTE(Tabla1[[#This Row],[Mes Inscrito]]," ","")&amp;"-"&amp;SUBSTITUTE(Tabla1[[#This Row],[Dia de clases Inscrito]]," ","")&amp;"-"&amp;SUBSTITUTE(Tabla1[[#This Row],[Horario Inscrito]]," ","")&amp;"-"&amp;Tabla1[[#This Row],[Fecha Inicio grupo]])</f>
        <v/>
      </c>
      <c r="BF893" s="241" t="str">
        <f>IF(F893="","",Tabla1[[#This Row],[Curso]])</f>
        <v/>
      </c>
      <c r="BG893" s="242" t="str">
        <f>+IF(TRIM(F893)="","",$B$1&amp;"-"&amp;TRIM(Tabla1[[#This Row],[Mes Inscrito]])&amp;"-"&amp;TRIM(Tabla1[[#This Row],[Dia de clases Inscrito]])&amp;"-"&amp;TRIM(Tabla1[[#This Row],[Horario Inscrito]])&amp;"-"&amp;TRIM(Tabla1[[#This Row],[Fecha Inicio grupo]])&amp;"-"&amp;TRIM(Tabla1[[#This Row],[Tipo Incrito]]))</f>
        <v/>
      </c>
      <c r="BH893" s="299" t="str">
        <f>IF(F893="","",OR(IFERROR(SEARCH("CG",Tabla1[[#This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3" s="300" t="str">
        <f>IF(F893&lt;&gt;"",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3" s="300" t="str">
        <f>IF(F893&lt;&gt;"",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3" s="300" t="str">
        <f>IF(Tabla1[[#This Row],[Fecha Inicio grupo]]="","",IFERROR(VLOOKUP(Tabla1[[#This Row],[Mes de Alta como miembro]],Parámetros!$AM$2:$AN$16,2,0),"01/01/1900"))</f>
        <v/>
      </c>
    </row>
    <row r="894" spans="1:63" ht="14.45">
      <c r="A894" s="68">
        <v>887</v>
      </c>
      <c r="B894" s="29"/>
      <c r="C894" s="34"/>
      <c r="D894" s="42"/>
      <c r="E894" s="64"/>
      <c r="F894" s="45"/>
      <c r="G894" s="45"/>
      <c r="H894" s="158"/>
      <c r="I894" s="42"/>
      <c r="J894" s="28"/>
      <c r="K894" s="69"/>
      <c r="L894" s="68"/>
      <c r="M894" s="46"/>
      <c r="N894" s="232" t="str">
        <f ca="1">IF(Tabla1[[#This Row],[Fecha de nac]]="","",IF(Tabla1[[#This Row],[Fecha Finalización]] &gt;=TODAY(), DATEDIF(Tabla1[[#This Row],[Fecha de nac]],TODAY(),"y"), ROUNDDOWN((Tabla1[[#This Row],[Fecha Finalización]] -Tabla1[[#This Row],[Fecha de nac]])/365,0)))</f>
        <v/>
      </c>
      <c r="O894" s="163"/>
      <c r="P894" s="34"/>
      <c r="Q894" s="67"/>
      <c r="R894" s="67"/>
      <c r="S894" s="67"/>
      <c r="T894" s="67"/>
      <c r="U894" s="234" t="str">
        <f>IF(F894="","",Tabla1[[#This Row],[Fecha Inicio grupo]]+3*7-7)</f>
        <v/>
      </c>
      <c r="V894" s="235" t="str">
        <f>IF(F894="","",EDATE(Tabla1[[#This Row],[Fecha Inicio grupo]],3))</f>
        <v/>
      </c>
      <c r="W894" s="29"/>
      <c r="X894" s="29"/>
      <c r="Y894" s="72"/>
      <c r="Z894" s="72"/>
      <c r="AA894" s="72"/>
      <c r="AB894" s="72"/>
      <c r="AC894" s="72"/>
      <c r="AD894" s="72"/>
      <c r="AE894" s="72"/>
      <c r="AF894" s="72"/>
      <c r="AG894" s="72"/>
      <c r="AH894" s="72"/>
      <c r="AI894" s="72"/>
      <c r="AJ894" s="72"/>
      <c r="AK894" s="72"/>
      <c r="AL894" s="72"/>
      <c r="AM894" s="72"/>
      <c r="AN894" s="72"/>
      <c r="AO894" s="139"/>
      <c r="AP894" s="236" t="str">
        <f>IF(F894="","",IFERROR(VLOOKUP(SUBSTITUTE(SUBSTITUTE(Tabla1[[#This Row],[Uso Sistemas]],"T","P"),"N","F"),Parámetros!$M$2:$N$17,2,0),"Completar hasta 3ra sem. para evaluar a Probacionista"))</f>
        <v/>
      </c>
      <c r="AQ894" s="39"/>
      <c r="AR894" s="39"/>
      <c r="AS894" s="39"/>
      <c r="AT894" s="28"/>
      <c r="AU894" s="55"/>
      <c r="AV894" s="55"/>
      <c r="AW894" s="55"/>
      <c r="AX894" s="238" t="str">
        <f>IF(V894="","",EOMONTH(EDATE(Tabla1[[#This Row],[Fecha Finalización]],2),0))</f>
        <v/>
      </c>
      <c r="AY894" s="39"/>
      <c r="AZ894" s="239" t="str">
        <f>IF(V894="","",EOMONTH(EDATE(Tabla1[[#This Row],[Fecha Finalización]],3),0))</f>
        <v/>
      </c>
      <c r="BA894" s="39"/>
      <c r="BB894" s="39"/>
      <c r="BC894" s="229"/>
      <c r="BD894" s="227" t="str">
        <f>IF(F894="","",Tabla1[[#This Row],[sem 01]]&amp;Tabla1[[#This Row],[sem 02]]&amp;Tabla1[[#This Row],[sem 03]])</f>
        <v/>
      </c>
      <c r="BE894" s="228" t="str">
        <f>IF(TRIM(F894)="","",$B$1&amp;"-"&amp;SUBSTITUTE(Tabla1[[#This Row],[Mes Inscrito]]," ","")&amp;"-"&amp;SUBSTITUTE(Tabla1[[#This Row],[Dia de clases Inscrito]]," ","")&amp;"-"&amp;SUBSTITUTE(Tabla1[[#This Row],[Horario Inscrito]]," ","")&amp;"-"&amp;Tabla1[[#This Row],[Fecha Inicio grupo]])</f>
        <v/>
      </c>
      <c r="BF894" s="241" t="str">
        <f>IF(F894="","",Tabla1[[#This Row],[Curso]])</f>
        <v/>
      </c>
      <c r="BG894" s="242" t="str">
        <f>+IF(TRIM(F894)="","",$B$1&amp;"-"&amp;TRIM(Tabla1[[#This Row],[Mes Inscrito]])&amp;"-"&amp;TRIM(Tabla1[[#This Row],[Dia de clases Inscrito]])&amp;"-"&amp;TRIM(Tabla1[[#This Row],[Horario Inscrito]])&amp;"-"&amp;TRIM(Tabla1[[#This Row],[Fecha Inicio grupo]])&amp;"-"&amp;TRIM(Tabla1[[#This Row],[Tipo Incrito]]))</f>
        <v/>
      </c>
      <c r="BH894" s="299" t="str">
        <f>IF(F894="","",OR(IFERROR(SEARCH("CG",Tabla1[[#This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4" s="300" t="str">
        <f>IF(F894&lt;&gt;"",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4" s="300" t="str">
        <f>IF(F894&lt;&gt;"",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4" s="300" t="str">
        <f>IF(Tabla1[[#This Row],[Fecha Inicio grupo]]="","",IFERROR(VLOOKUP(Tabla1[[#This Row],[Mes de Alta como miembro]],Parámetros!$AM$2:$AN$16,2,0),"01/01/1900"))</f>
        <v/>
      </c>
    </row>
    <row r="895" spans="1:63" ht="14.45">
      <c r="A895" s="68">
        <v>888</v>
      </c>
      <c r="B895" s="29"/>
      <c r="C895" s="34"/>
      <c r="D895" s="42"/>
      <c r="E895" s="64"/>
      <c r="F895" s="45"/>
      <c r="G895" s="45"/>
      <c r="H895" s="158"/>
      <c r="I895" s="42"/>
      <c r="J895" s="28"/>
      <c r="K895" s="69"/>
      <c r="L895" s="68"/>
      <c r="M895" s="46"/>
      <c r="N895" s="232" t="str">
        <f ca="1">IF(Tabla1[[#This Row],[Fecha de nac]]="","",IF(Tabla1[[#This Row],[Fecha Finalización]] &gt;=TODAY(), DATEDIF(Tabla1[[#This Row],[Fecha de nac]],TODAY(),"y"), ROUNDDOWN((Tabla1[[#This Row],[Fecha Finalización]] -Tabla1[[#This Row],[Fecha de nac]])/365,0)))</f>
        <v/>
      </c>
      <c r="O895" s="163"/>
      <c r="P895" s="34"/>
      <c r="Q895" s="67"/>
      <c r="R895" s="67"/>
      <c r="S895" s="67"/>
      <c r="T895" s="67"/>
      <c r="U895" s="234" t="str">
        <f>IF(F895="","",Tabla1[[#This Row],[Fecha Inicio grupo]]+3*7-7)</f>
        <v/>
      </c>
      <c r="V895" s="235" t="str">
        <f>IF(F895="","",EDATE(Tabla1[[#This Row],[Fecha Inicio grupo]],3))</f>
        <v/>
      </c>
      <c r="W895" s="29"/>
      <c r="X895" s="29"/>
      <c r="Y895" s="72"/>
      <c r="Z895" s="72"/>
      <c r="AA895" s="72"/>
      <c r="AB895" s="72"/>
      <c r="AC895" s="72"/>
      <c r="AD895" s="72"/>
      <c r="AE895" s="72"/>
      <c r="AF895" s="72"/>
      <c r="AG895" s="72"/>
      <c r="AH895" s="72"/>
      <c r="AI895" s="72"/>
      <c r="AJ895" s="72"/>
      <c r="AK895" s="72"/>
      <c r="AL895" s="72"/>
      <c r="AM895" s="72"/>
      <c r="AN895" s="72"/>
      <c r="AO895" s="139"/>
      <c r="AP895" s="236" t="str">
        <f>IF(F895="","",IFERROR(VLOOKUP(SUBSTITUTE(SUBSTITUTE(Tabla1[[#This Row],[Uso Sistemas]],"T","P"),"N","F"),Parámetros!$M$2:$N$17,2,0),"Completar hasta 3ra sem. para evaluar a Probacionista"))</f>
        <v/>
      </c>
      <c r="AQ895" s="39"/>
      <c r="AR895" s="39"/>
      <c r="AS895" s="39"/>
      <c r="AT895" s="28"/>
      <c r="AU895" s="55"/>
      <c r="AV895" s="55"/>
      <c r="AW895" s="55"/>
      <c r="AX895" s="238" t="str">
        <f>IF(V895="","",EOMONTH(EDATE(Tabla1[[#This Row],[Fecha Finalización]],2),0))</f>
        <v/>
      </c>
      <c r="AY895" s="39"/>
      <c r="AZ895" s="239" t="str">
        <f>IF(V895="","",EOMONTH(EDATE(Tabla1[[#This Row],[Fecha Finalización]],3),0))</f>
        <v/>
      </c>
      <c r="BA895" s="39"/>
      <c r="BB895" s="39"/>
      <c r="BC895" s="229"/>
      <c r="BD895" s="227" t="str">
        <f>IF(F895="","",Tabla1[[#This Row],[sem 01]]&amp;Tabla1[[#This Row],[sem 02]]&amp;Tabla1[[#This Row],[sem 03]])</f>
        <v/>
      </c>
      <c r="BE895" s="228" t="str">
        <f>IF(TRIM(F895)="","",$B$1&amp;"-"&amp;SUBSTITUTE(Tabla1[[#This Row],[Mes Inscrito]]," ","")&amp;"-"&amp;SUBSTITUTE(Tabla1[[#This Row],[Dia de clases Inscrito]]," ","")&amp;"-"&amp;SUBSTITUTE(Tabla1[[#This Row],[Horario Inscrito]]," ","")&amp;"-"&amp;Tabla1[[#This Row],[Fecha Inicio grupo]])</f>
        <v/>
      </c>
      <c r="BF895" s="241" t="str">
        <f>IF(F895="","",Tabla1[[#This Row],[Curso]])</f>
        <v/>
      </c>
      <c r="BG895" s="242" t="str">
        <f>+IF(TRIM(F895)="","",$B$1&amp;"-"&amp;TRIM(Tabla1[[#This Row],[Mes Inscrito]])&amp;"-"&amp;TRIM(Tabla1[[#This Row],[Dia de clases Inscrito]])&amp;"-"&amp;TRIM(Tabla1[[#This Row],[Horario Inscrito]])&amp;"-"&amp;TRIM(Tabla1[[#This Row],[Fecha Inicio grupo]])&amp;"-"&amp;TRIM(Tabla1[[#This Row],[Tipo Incrito]]))</f>
        <v/>
      </c>
      <c r="BH895" s="299" t="str">
        <f>IF(F895="","",OR(IFERROR(SEARCH("CG",Tabla1[[#This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5" s="300" t="str">
        <f>IF(F895&lt;&gt;"",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5" s="300" t="str">
        <f>IF(F895&lt;&gt;"",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5" s="300" t="str">
        <f>IF(Tabla1[[#This Row],[Fecha Inicio grupo]]="","",IFERROR(VLOOKUP(Tabla1[[#This Row],[Mes de Alta como miembro]],Parámetros!$AM$2:$AN$16,2,0),"01/01/1900"))</f>
        <v/>
      </c>
    </row>
    <row r="896" spans="1:63" ht="14.45">
      <c r="A896" s="68">
        <v>889</v>
      </c>
      <c r="B896" s="29"/>
      <c r="C896" s="34"/>
      <c r="D896" s="42"/>
      <c r="E896" s="64"/>
      <c r="F896" s="45"/>
      <c r="G896" s="45"/>
      <c r="H896" s="158"/>
      <c r="I896" s="42"/>
      <c r="J896" s="28"/>
      <c r="K896" s="69"/>
      <c r="L896" s="68"/>
      <c r="M896" s="46"/>
      <c r="N896" s="232" t="str">
        <f ca="1">IF(Tabla1[[#This Row],[Fecha de nac]]="","",IF(Tabla1[[#This Row],[Fecha Finalización]] &gt;=TODAY(), DATEDIF(Tabla1[[#This Row],[Fecha de nac]],TODAY(),"y"), ROUNDDOWN((Tabla1[[#This Row],[Fecha Finalización]] -Tabla1[[#This Row],[Fecha de nac]])/365,0)))</f>
        <v/>
      </c>
      <c r="O896" s="163"/>
      <c r="P896" s="34"/>
      <c r="Q896" s="67"/>
      <c r="R896" s="67"/>
      <c r="S896" s="67"/>
      <c r="T896" s="67"/>
      <c r="U896" s="234" t="str">
        <f>IF(F896="","",Tabla1[[#This Row],[Fecha Inicio grupo]]+3*7-7)</f>
        <v/>
      </c>
      <c r="V896" s="235" t="str">
        <f>IF(F896="","",EDATE(Tabla1[[#This Row],[Fecha Inicio grupo]],3))</f>
        <v/>
      </c>
      <c r="W896" s="29"/>
      <c r="X896" s="29"/>
      <c r="Y896" s="72"/>
      <c r="Z896" s="72"/>
      <c r="AA896" s="72"/>
      <c r="AB896" s="72"/>
      <c r="AC896" s="72"/>
      <c r="AD896" s="72"/>
      <c r="AE896" s="72"/>
      <c r="AF896" s="72"/>
      <c r="AG896" s="72"/>
      <c r="AH896" s="72"/>
      <c r="AI896" s="72"/>
      <c r="AJ896" s="72"/>
      <c r="AK896" s="72"/>
      <c r="AL896" s="72"/>
      <c r="AM896" s="72"/>
      <c r="AN896" s="72"/>
      <c r="AO896" s="139"/>
      <c r="AP896" s="236" t="str">
        <f>IF(F896="","",IFERROR(VLOOKUP(SUBSTITUTE(SUBSTITUTE(Tabla1[[#This Row],[Uso Sistemas]],"T","P"),"N","F"),Parámetros!$M$2:$N$17,2,0),"Completar hasta 3ra sem. para evaluar a Probacionista"))</f>
        <v/>
      </c>
      <c r="AQ896" s="39"/>
      <c r="AR896" s="39"/>
      <c r="AS896" s="39"/>
      <c r="AT896" s="28"/>
      <c r="AU896" s="55"/>
      <c r="AV896" s="55"/>
      <c r="AW896" s="55"/>
      <c r="AX896" s="238" t="str">
        <f>IF(V896="","",EOMONTH(EDATE(Tabla1[[#This Row],[Fecha Finalización]],2),0))</f>
        <v/>
      </c>
      <c r="AY896" s="39"/>
      <c r="AZ896" s="239" t="str">
        <f>IF(V896="","",EOMONTH(EDATE(Tabla1[[#This Row],[Fecha Finalización]],3),0))</f>
        <v/>
      </c>
      <c r="BA896" s="39"/>
      <c r="BB896" s="39"/>
      <c r="BC896" s="229"/>
      <c r="BD896" s="227" t="str">
        <f>IF(F896="","",Tabla1[[#This Row],[sem 01]]&amp;Tabla1[[#This Row],[sem 02]]&amp;Tabla1[[#This Row],[sem 03]])</f>
        <v/>
      </c>
      <c r="BE896" s="228" t="str">
        <f>IF(TRIM(F896)="","",$B$1&amp;"-"&amp;SUBSTITUTE(Tabla1[[#This Row],[Mes Inscrito]]," ","")&amp;"-"&amp;SUBSTITUTE(Tabla1[[#This Row],[Dia de clases Inscrito]]," ","")&amp;"-"&amp;SUBSTITUTE(Tabla1[[#This Row],[Horario Inscrito]]," ","")&amp;"-"&amp;Tabla1[[#This Row],[Fecha Inicio grupo]])</f>
        <v/>
      </c>
      <c r="BF896" s="241" t="str">
        <f>IF(F896="","",Tabla1[[#This Row],[Curso]])</f>
        <v/>
      </c>
      <c r="BG896" s="242" t="str">
        <f>+IF(TRIM(F896)="","",$B$1&amp;"-"&amp;TRIM(Tabla1[[#This Row],[Mes Inscrito]])&amp;"-"&amp;TRIM(Tabla1[[#This Row],[Dia de clases Inscrito]])&amp;"-"&amp;TRIM(Tabla1[[#This Row],[Horario Inscrito]])&amp;"-"&amp;TRIM(Tabla1[[#This Row],[Fecha Inicio grupo]])&amp;"-"&amp;TRIM(Tabla1[[#This Row],[Tipo Incrito]]))</f>
        <v/>
      </c>
      <c r="BH896" s="299" t="str">
        <f>IF(F896="","",OR(IFERROR(SEARCH("CG",Tabla1[[#This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6" s="300" t="str">
        <f>IF(F896&lt;&gt;"",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6" s="300" t="str">
        <f>IF(F896&lt;&gt;"",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6" s="300" t="str">
        <f>IF(Tabla1[[#This Row],[Fecha Inicio grupo]]="","",IFERROR(VLOOKUP(Tabla1[[#This Row],[Mes de Alta como miembro]],Parámetros!$AM$2:$AN$16,2,0),"01/01/1900"))</f>
        <v/>
      </c>
    </row>
    <row r="897" spans="1:63" ht="14.45">
      <c r="A897" s="68">
        <v>890</v>
      </c>
      <c r="B897" s="29"/>
      <c r="C897" s="34"/>
      <c r="D897" s="42"/>
      <c r="E897" s="64"/>
      <c r="F897" s="45"/>
      <c r="G897" s="45"/>
      <c r="H897" s="158"/>
      <c r="I897" s="42"/>
      <c r="J897" s="28"/>
      <c r="K897" s="69"/>
      <c r="L897" s="68"/>
      <c r="M897" s="46"/>
      <c r="N897" s="232" t="str">
        <f ca="1">IF(Tabla1[[#This Row],[Fecha de nac]]="","",IF(Tabla1[[#This Row],[Fecha Finalización]] &gt;=TODAY(), DATEDIF(Tabla1[[#This Row],[Fecha de nac]],TODAY(),"y"), ROUNDDOWN((Tabla1[[#This Row],[Fecha Finalización]] -Tabla1[[#This Row],[Fecha de nac]])/365,0)))</f>
        <v/>
      </c>
      <c r="O897" s="163"/>
      <c r="P897" s="34"/>
      <c r="Q897" s="67"/>
      <c r="R897" s="67"/>
      <c r="S897" s="67"/>
      <c r="T897" s="67"/>
      <c r="U897" s="234" t="str">
        <f>IF(F897="","",Tabla1[[#This Row],[Fecha Inicio grupo]]+3*7-7)</f>
        <v/>
      </c>
      <c r="V897" s="235" t="str">
        <f>IF(F897="","",EDATE(Tabla1[[#This Row],[Fecha Inicio grupo]],3))</f>
        <v/>
      </c>
      <c r="W897" s="29"/>
      <c r="X897" s="29"/>
      <c r="Y897" s="72"/>
      <c r="Z897" s="72"/>
      <c r="AA897" s="72"/>
      <c r="AB897" s="72"/>
      <c r="AC897" s="72"/>
      <c r="AD897" s="72"/>
      <c r="AE897" s="72"/>
      <c r="AF897" s="72"/>
      <c r="AG897" s="72"/>
      <c r="AH897" s="72"/>
      <c r="AI897" s="72"/>
      <c r="AJ897" s="72"/>
      <c r="AK897" s="72"/>
      <c r="AL897" s="72"/>
      <c r="AM897" s="72"/>
      <c r="AN897" s="72"/>
      <c r="AO897" s="139"/>
      <c r="AP897" s="236" t="str">
        <f>IF(F897="","",IFERROR(VLOOKUP(SUBSTITUTE(SUBSTITUTE(Tabla1[[#This Row],[Uso Sistemas]],"T","P"),"N","F"),Parámetros!$M$2:$N$17,2,0),"Completar hasta 3ra sem. para evaluar a Probacionista"))</f>
        <v/>
      </c>
      <c r="AQ897" s="39"/>
      <c r="AR897" s="39"/>
      <c r="AS897" s="39"/>
      <c r="AT897" s="28"/>
      <c r="AU897" s="55"/>
      <c r="AV897" s="55"/>
      <c r="AW897" s="55"/>
      <c r="AX897" s="238" t="str">
        <f>IF(V897="","",EOMONTH(EDATE(Tabla1[[#This Row],[Fecha Finalización]],2),0))</f>
        <v/>
      </c>
      <c r="AY897" s="39"/>
      <c r="AZ897" s="239" t="str">
        <f>IF(V897="","",EOMONTH(EDATE(Tabla1[[#This Row],[Fecha Finalización]],3),0))</f>
        <v/>
      </c>
      <c r="BA897" s="39"/>
      <c r="BB897" s="39"/>
      <c r="BC897" s="229"/>
      <c r="BD897" s="227" t="str">
        <f>IF(F897="","",Tabla1[[#This Row],[sem 01]]&amp;Tabla1[[#This Row],[sem 02]]&amp;Tabla1[[#This Row],[sem 03]])</f>
        <v/>
      </c>
      <c r="BE897" s="228" t="str">
        <f>IF(TRIM(F897)="","",$B$1&amp;"-"&amp;SUBSTITUTE(Tabla1[[#This Row],[Mes Inscrito]]," ","")&amp;"-"&amp;SUBSTITUTE(Tabla1[[#This Row],[Dia de clases Inscrito]]," ","")&amp;"-"&amp;SUBSTITUTE(Tabla1[[#This Row],[Horario Inscrito]]," ","")&amp;"-"&amp;Tabla1[[#This Row],[Fecha Inicio grupo]])</f>
        <v/>
      </c>
      <c r="BF897" s="241" t="str">
        <f>IF(F897="","",Tabla1[[#This Row],[Curso]])</f>
        <v/>
      </c>
      <c r="BG897" s="242" t="str">
        <f>+IF(TRIM(F897)="","",$B$1&amp;"-"&amp;TRIM(Tabla1[[#This Row],[Mes Inscrito]])&amp;"-"&amp;TRIM(Tabla1[[#This Row],[Dia de clases Inscrito]])&amp;"-"&amp;TRIM(Tabla1[[#This Row],[Horario Inscrito]])&amp;"-"&amp;TRIM(Tabla1[[#This Row],[Fecha Inicio grupo]])&amp;"-"&amp;TRIM(Tabla1[[#This Row],[Tipo Incrito]]))</f>
        <v/>
      </c>
      <c r="BH897" s="299" t="str">
        <f>IF(F897="","",OR(IFERROR(SEARCH("CG",Tabla1[[#This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7" s="300" t="str">
        <f>IF(F897&lt;&gt;"",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7" s="300" t="str">
        <f>IF(F897&lt;&gt;"",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7" s="300" t="str">
        <f>IF(Tabla1[[#This Row],[Fecha Inicio grupo]]="","",IFERROR(VLOOKUP(Tabla1[[#This Row],[Mes de Alta como miembro]],Parámetros!$AM$2:$AN$16,2,0),"01/01/1900"))</f>
        <v/>
      </c>
    </row>
    <row r="898" spans="1:63" ht="14.45">
      <c r="A898" s="68">
        <v>891</v>
      </c>
      <c r="B898" s="29"/>
      <c r="C898" s="34"/>
      <c r="D898" s="42"/>
      <c r="E898" s="64"/>
      <c r="F898" s="45"/>
      <c r="G898" s="45"/>
      <c r="H898" s="158"/>
      <c r="I898" s="42"/>
      <c r="J898" s="28"/>
      <c r="K898" s="69"/>
      <c r="L898" s="68"/>
      <c r="M898" s="46"/>
      <c r="N898" s="232" t="str">
        <f ca="1">IF(Tabla1[[#This Row],[Fecha de nac]]="","",IF(Tabla1[[#This Row],[Fecha Finalización]] &gt;=TODAY(), DATEDIF(Tabla1[[#This Row],[Fecha de nac]],TODAY(),"y"), ROUNDDOWN((Tabla1[[#This Row],[Fecha Finalización]] -Tabla1[[#This Row],[Fecha de nac]])/365,0)))</f>
        <v/>
      </c>
      <c r="O898" s="163"/>
      <c r="P898" s="34"/>
      <c r="Q898" s="67"/>
      <c r="R898" s="67"/>
      <c r="S898" s="67"/>
      <c r="T898" s="67"/>
      <c r="U898" s="234" t="str">
        <f>IF(F898="","",Tabla1[[#This Row],[Fecha Inicio grupo]]+3*7-7)</f>
        <v/>
      </c>
      <c r="V898" s="235" t="str">
        <f>IF(F898="","",EDATE(Tabla1[[#This Row],[Fecha Inicio grupo]],3))</f>
        <v/>
      </c>
      <c r="W898" s="29"/>
      <c r="X898" s="29"/>
      <c r="Y898" s="72"/>
      <c r="Z898" s="72"/>
      <c r="AA898" s="72"/>
      <c r="AB898" s="72"/>
      <c r="AC898" s="72"/>
      <c r="AD898" s="72"/>
      <c r="AE898" s="72"/>
      <c r="AF898" s="72"/>
      <c r="AG898" s="72"/>
      <c r="AH898" s="72"/>
      <c r="AI898" s="72"/>
      <c r="AJ898" s="72"/>
      <c r="AK898" s="72"/>
      <c r="AL898" s="72"/>
      <c r="AM898" s="72"/>
      <c r="AN898" s="72"/>
      <c r="AO898" s="139"/>
      <c r="AP898" s="236" t="str">
        <f>IF(F898="","",IFERROR(VLOOKUP(SUBSTITUTE(SUBSTITUTE(Tabla1[[#This Row],[Uso Sistemas]],"T","P"),"N","F"),Parámetros!$M$2:$N$17,2,0),"Completar hasta 3ra sem. para evaluar a Probacionista"))</f>
        <v/>
      </c>
      <c r="AQ898" s="39"/>
      <c r="AR898" s="39"/>
      <c r="AS898" s="39"/>
      <c r="AT898" s="28"/>
      <c r="AU898" s="55"/>
      <c r="AV898" s="55"/>
      <c r="AW898" s="55"/>
      <c r="AX898" s="238" t="str">
        <f>IF(V898="","",EOMONTH(EDATE(Tabla1[[#This Row],[Fecha Finalización]],2),0))</f>
        <v/>
      </c>
      <c r="AY898" s="39"/>
      <c r="AZ898" s="239" t="str">
        <f>IF(V898="","",EOMONTH(EDATE(Tabla1[[#This Row],[Fecha Finalización]],3),0))</f>
        <v/>
      </c>
      <c r="BA898" s="39"/>
      <c r="BB898" s="39"/>
      <c r="BC898" s="229"/>
      <c r="BD898" s="227" t="str">
        <f>IF(F898="","",Tabla1[[#This Row],[sem 01]]&amp;Tabla1[[#This Row],[sem 02]]&amp;Tabla1[[#This Row],[sem 03]])</f>
        <v/>
      </c>
      <c r="BE898" s="228" t="str">
        <f>IF(TRIM(F898)="","",$B$1&amp;"-"&amp;SUBSTITUTE(Tabla1[[#This Row],[Mes Inscrito]]," ","")&amp;"-"&amp;SUBSTITUTE(Tabla1[[#This Row],[Dia de clases Inscrito]]," ","")&amp;"-"&amp;SUBSTITUTE(Tabla1[[#This Row],[Horario Inscrito]]," ","")&amp;"-"&amp;Tabla1[[#This Row],[Fecha Inicio grupo]])</f>
        <v/>
      </c>
      <c r="BF898" s="241" t="str">
        <f>IF(F898="","",Tabla1[[#This Row],[Curso]])</f>
        <v/>
      </c>
      <c r="BG898" s="242" t="str">
        <f>+IF(TRIM(F898)="","",$B$1&amp;"-"&amp;TRIM(Tabla1[[#This Row],[Mes Inscrito]])&amp;"-"&amp;TRIM(Tabla1[[#This Row],[Dia de clases Inscrito]])&amp;"-"&amp;TRIM(Tabla1[[#This Row],[Horario Inscrito]])&amp;"-"&amp;TRIM(Tabla1[[#This Row],[Fecha Inicio grupo]])&amp;"-"&amp;TRIM(Tabla1[[#This Row],[Tipo Incrito]]))</f>
        <v/>
      </c>
      <c r="BH898" s="299" t="str">
        <f>IF(F898="","",OR(IFERROR(SEARCH("CG",Tabla1[[#This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8" s="300" t="str">
        <f>IF(F898&lt;&gt;"",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8" s="300" t="str">
        <f>IF(F898&lt;&gt;"",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8" s="300" t="str">
        <f>IF(Tabla1[[#This Row],[Fecha Inicio grupo]]="","",IFERROR(VLOOKUP(Tabla1[[#This Row],[Mes de Alta como miembro]],Parámetros!$AM$2:$AN$16,2,0),"01/01/1900"))</f>
        <v/>
      </c>
    </row>
    <row r="899" spans="1:63" ht="14.45">
      <c r="A899" s="68">
        <v>892</v>
      </c>
      <c r="B899" s="29"/>
      <c r="C899" s="34"/>
      <c r="D899" s="42"/>
      <c r="E899" s="64"/>
      <c r="F899" s="45"/>
      <c r="G899" s="45"/>
      <c r="H899" s="158"/>
      <c r="I899" s="42"/>
      <c r="J899" s="28"/>
      <c r="K899" s="69"/>
      <c r="L899" s="68"/>
      <c r="M899" s="46"/>
      <c r="N899" s="232" t="str">
        <f ca="1">IF(Tabla1[[#This Row],[Fecha de nac]]="","",IF(Tabla1[[#This Row],[Fecha Finalización]] &gt;=TODAY(), DATEDIF(Tabla1[[#This Row],[Fecha de nac]],TODAY(),"y"), ROUNDDOWN((Tabla1[[#This Row],[Fecha Finalización]] -Tabla1[[#This Row],[Fecha de nac]])/365,0)))</f>
        <v/>
      </c>
      <c r="O899" s="163"/>
      <c r="P899" s="34"/>
      <c r="Q899" s="67"/>
      <c r="R899" s="67"/>
      <c r="S899" s="67"/>
      <c r="T899" s="67"/>
      <c r="U899" s="234" t="str">
        <f>IF(F899="","",Tabla1[[#This Row],[Fecha Inicio grupo]]+3*7-7)</f>
        <v/>
      </c>
      <c r="V899" s="235" t="str">
        <f>IF(F899="","",EDATE(Tabla1[[#This Row],[Fecha Inicio grupo]],3))</f>
        <v/>
      </c>
      <c r="W899" s="29"/>
      <c r="X899" s="29"/>
      <c r="Y899" s="72"/>
      <c r="Z899" s="72"/>
      <c r="AA899" s="72"/>
      <c r="AB899" s="72"/>
      <c r="AC899" s="72"/>
      <c r="AD899" s="72"/>
      <c r="AE899" s="72"/>
      <c r="AF899" s="72"/>
      <c r="AG899" s="72"/>
      <c r="AH899" s="72"/>
      <c r="AI899" s="72"/>
      <c r="AJ899" s="72"/>
      <c r="AK899" s="72"/>
      <c r="AL899" s="72"/>
      <c r="AM899" s="72"/>
      <c r="AN899" s="72"/>
      <c r="AO899" s="139"/>
      <c r="AP899" s="236" t="str">
        <f>IF(F899="","",IFERROR(VLOOKUP(SUBSTITUTE(SUBSTITUTE(Tabla1[[#This Row],[Uso Sistemas]],"T","P"),"N","F"),Parámetros!$M$2:$N$17,2,0),"Completar hasta 3ra sem. para evaluar a Probacionista"))</f>
        <v/>
      </c>
      <c r="AQ899" s="39"/>
      <c r="AR899" s="39"/>
      <c r="AS899" s="39"/>
      <c r="AT899" s="28"/>
      <c r="AU899" s="55"/>
      <c r="AV899" s="55"/>
      <c r="AW899" s="55"/>
      <c r="AX899" s="238" t="str">
        <f>IF(V899="","",EOMONTH(EDATE(Tabla1[[#This Row],[Fecha Finalización]],2),0))</f>
        <v/>
      </c>
      <c r="AY899" s="39"/>
      <c r="AZ899" s="239" t="str">
        <f>IF(V899="","",EOMONTH(EDATE(Tabla1[[#This Row],[Fecha Finalización]],3),0))</f>
        <v/>
      </c>
      <c r="BA899" s="39"/>
      <c r="BB899" s="39"/>
      <c r="BC899" s="229"/>
      <c r="BD899" s="227" t="str">
        <f>IF(F899="","",Tabla1[[#This Row],[sem 01]]&amp;Tabla1[[#This Row],[sem 02]]&amp;Tabla1[[#This Row],[sem 03]])</f>
        <v/>
      </c>
      <c r="BE899" s="228" t="str">
        <f>IF(TRIM(F899)="","",$B$1&amp;"-"&amp;SUBSTITUTE(Tabla1[[#This Row],[Mes Inscrito]]," ","")&amp;"-"&amp;SUBSTITUTE(Tabla1[[#This Row],[Dia de clases Inscrito]]," ","")&amp;"-"&amp;SUBSTITUTE(Tabla1[[#This Row],[Horario Inscrito]]," ","")&amp;"-"&amp;Tabla1[[#This Row],[Fecha Inicio grupo]])</f>
        <v/>
      </c>
      <c r="BF899" s="241" t="str">
        <f>IF(F899="","",Tabla1[[#This Row],[Curso]])</f>
        <v/>
      </c>
      <c r="BG899" s="242" t="str">
        <f>+IF(TRIM(F899)="","",$B$1&amp;"-"&amp;TRIM(Tabla1[[#This Row],[Mes Inscrito]])&amp;"-"&amp;TRIM(Tabla1[[#This Row],[Dia de clases Inscrito]])&amp;"-"&amp;TRIM(Tabla1[[#This Row],[Horario Inscrito]])&amp;"-"&amp;TRIM(Tabla1[[#This Row],[Fecha Inicio grupo]])&amp;"-"&amp;TRIM(Tabla1[[#This Row],[Tipo Incrito]]))</f>
        <v/>
      </c>
      <c r="BH899" s="299" t="str">
        <f>IF(F899="","",OR(IFERROR(SEARCH("CG",Tabla1[[#This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9" s="300" t="str">
        <f>IF(F899&lt;&gt;"",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9" s="300" t="str">
        <f>IF(F899&lt;&gt;"",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9" s="300" t="str">
        <f>IF(Tabla1[[#This Row],[Fecha Inicio grupo]]="","",IFERROR(VLOOKUP(Tabla1[[#This Row],[Mes de Alta como miembro]],Parámetros!$AM$2:$AN$16,2,0),"01/01/1900"))</f>
        <v/>
      </c>
    </row>
    <row r="900" spans="1:63" ht="14.45">
      <c r="A900" s="68">
        <v>893</v>
      </c>
      <c r="B900" s="29"/>
      <c r="C900" s="34"/>
      <c r="D900" s="42"/>
      <c r="E900" s="64"/>
      <c r="F900" s="45"/>
      <c r="G900" s="45"/>
      <c r="H900" s="158"/>
      <c r="I900" s="42"/>
      <c r="J900" s="28"/>
      <c r="K900" s="69"/>
      <c r="L900" s="68"/>
      <c r="M900" s="46"/>
      <c r="N900" s="232" t="str">
        <f ca="1">IF(Tabla1[[#This Row],[Fecha de nac]]="","",IF(Tabla1[[#This Row],[Fecha Finalización]] &gt;=TODAY(), DATEDIF(Tabla1[[#This Row],[Fecha de nac]],TODAY(),"y"), ROUNDDOWN((Tabla1[[#This Row],[Fecha Finalización]] -Tabla1[[#This Row],[Fecha de nac]])/365,0)))</f>
        <v/>
      </c>
      <c r="O900" s="163"/>
      <c r="P900" s="34"/>
      <c r="Q900" s="67"/>
      <c r="R900" s="67"/>
      <c r="S900" s="67"/>
      <c r="T900" s="67"/>
      <c r="U900" s="234" t="str">
        <f>IF(F900="","",Tabla1[[#This Row],[Fecha Inicio grupo]]+3*7-7)</f>
        <v/>
      </c>
      <c r="V900" s="235" t="str">
        <f>IF(F900="","",EDATE(Tabla1[[#This Row],[Fecha Inicio grupo]],3))</f>
        <v/>
      </c>
      <c r="W900" s="29"/>
      <c r="X900" s="29"/>
      <c r="Y900" s="72"/>
      <c r="Z900" s="72"/>
      <c r="AA900" s="72"/>
      <c r="AB900" s="72"/>
      <c r="AC900" s="72"/>
      <c r="AD900" s="72"/>
      <c r="AE900" s="72"/>
      <c r="AF900" s="72"/>
      <c r="AG900" s="72"/>
      <c r="AH900" s="72"/>
      <c r="AI900" s="72"/>
      <c r="AJ900" s="72"/>
      <c r="AK900" s="72"/>
      <c r="AL900" s="72"/>
      <c r="AM900" s="72"/>
      <c r="AN900" s="72"/>
      <c r="AO900" s="139"/>
      <c r="AP900" s="236" t="str">
        <f>IF(F900="","",IFERROR(VLOOKUP(SUBSTITUTE(SUBSTITUTE(Tabla1[[#This Row],[Uso Sistemas]],"T","P"),"N","F"),Parámetros!$M$2:$N$17,2,0),"Completar hasta 3ra sem. para evaluar a Probacionista"))</f>
        <v/>
      </c>
      <c r="AQ900" s="39"/>
      <c r="AR900" s="39"/>
      <c r="AS900" s="39"/>
      <c r="AT900" s="28"/>
      <c r="AU900" s="55"/>
      <c r="AV900" s="55"/>
      <c r="AW900" s="55"/>
      <c r="AX900" s="238" t="str">
        <f>IF(V900="","",EOMONTH(EDATE(Tabla1[[#This Row],[Fecha Finalización]],2),0))</f>
        <v/>
      </c>
      <c r="AY900" s="39"/>
      <c r="AZ900" s="239" t="str">
        <f>IF(V900="","",EOMONTH(EDATE(Tabla1[[#This Row],[Fecha Finalización]],3),0))</f>
        <v/>
      </c>
      <c r="BA900" s="39"/>
      <c r="BB900" s="39"/>
      <c r="BC900" s="229"/>
      <c r="BD900" s="227" t="str">
        <f>IF(F900="","",Tabla1[[#This Row],[sem 01]]&amp;Tabla1[[#This Row],[sem 02]]&amp;Tabla1[[#This Row],[sem 03]])</f>
        <v/>
      </c>
      <c r="BE900" s="228" t="str">
        <f>IF(TRIM(F900)="","",$B$1&amp;"-"&amp;SUBSTITUTE(Tabla1[[#This Row],[Mes Inscrito]]," ","")&amp;"-"&amp;SUBSTITUTE(Tabla1[[#This Row],[Dia de clases Inscrito]]," ","")&amp;"-"&amp;SUBSTITUTE(Tabla1[[#This Row],[Horario Inscrito]]," ","")&amp;"-"&amp;Tabla1[[#This Row],[Fecha Inicio grupo]])</f>
        <v/>
      </c>
      <c r="BF900" s="241" t="str">
        <f>IF(F900="","",Tabla1[[#This Row],[Curso]])</f>
        <v/>
      </c>
      <c r="BG900" s="242" t="str">
        <f>+IF(TRIM(F900)="","",$B$1&amp;"-"&amp;TRIM(Tabla1[[#This Row],[Mes Inscrito]])&amp;"-"&amp;TRIM(Tabla1[[#This Row],[Dia de clases Inscrito]])&amp;"-"&amp;TRIM(Tabla1[[#This Row],[Horario Inscrito]])&amp;"-"&amp;TRIM(Tabla1[[#This Row],[Fecha Inicio grupo]])&amp;"-"&amp;TRIM(Tabla1[[#This Row],[Tipo Incrito]]))</f>
        <v/>
      </c>
      <c r="BH900" s="299" t="str">
        <f>IF(F900="","",OR(IFERROR(SEARCH("CG",Tabla1[[#This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0" s="300" t="str">
        <f>IF(F900&lt;&gt;"",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0" s="300" t="str">
        <f>IF(F900&lt;&gt;"",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0" s="300" t="str">
        <f>IF(Tabla1[[#This Row],[Fecha Inicio grupo]]="","",IFERROR(VLOOKUP(Tabla1[[#This Row],[Mes de Alta como miembro]],Parámetros!$AM$2:$AN$16,2,0),"01/01/1900"))</f>
        <v/>
      </c>
    </row>
    <row r="901" spans="1:63" ht="14.45">
      <c r="A901" s="68">
        <v>894</v>
      </c>
      <c r="B901" s="29"/>
      <c r="C901" s="34"/>
      <c r="D901" s="42"/>
      <c r="E901" s="64"/>
      <c r="F901" s="45"/>
      <c r="G901" s="45"/>
      <c r="H901" s="158"/>
      <c r="I901" s="42"/>
      <c r="J901" s="28"/>
      <c r="K901" s="69"/>
      <c r="L901" s="68"/>
      <c r="M901" s="46"/>
      <c r="N901" s="232" t="str">
        <f ca="1">IF(Tabla1[[#This Row],[Fecha de nac]]="","",IF(Tabla1[[#This Row],[Fecha Finalización]] &gt;=TODAY(), DATEDIF(Tabla1[[#This Row],[Fecha de nac]],TODAY(),"y"), ROUNDDOWN((Tabla1[[#This Row],[Fecha Finalización]] -Tabla1[[#This Row],[Fecha de nac]])/365,0)))</f>
        <v/>
      </c>
      <c r="O901" s="163"/>
      <c r="P901" s="34"/>
      <c r="Q901" s="67"/>
      <c r="R901" s="67"/>
      <c r="S901" s="67"/>
      <c r="T901" s="67"/>
      <c r="U901" s="234" t="str">
        <f>IF(F901="","",Tabla1[[#This Row],[Fecha Inicio grupo]]+3*7-7)</f>
        <v/>
      </c>
      <c r="V901" s="235" t="str">
        <f>IF(F901="","",EDATE(Tabla1[[#This Row],[Fecha Inicio grupo]],3))</f>
        <v/>
      </c>
      <c r="W901" s="29"/>
      <c r="X901" s="29"/>
      <c r="Y901" s="72"/>
      <c r="Z901" s="72"/>
      <c r="AA901" s="72"/>
      <c r="AB901" s="72"/>
      <c r="AC901" s="72"/>
      <c r="AD901" s="72"/>
      <c r="AE901" s="72"/>
      <c r="AF901" s="72"/>
      <c r="AG901" s="72"/>
      <c r="AH901" s="72"/>
      <c r="AI901" s="72"/>
      <c r="AJ901" s="72"/>
      <c r="AK901" s="72"/>
      <c r="AL901" s="72"/>
      <c r="AM901" s="72"/>
      <c r="AN901" s="72"/>
      <c r="AO901" s="139"/>
      <c r="AP901" s="236" t="str">
        <f>IF(F901="","",IFERROR(VLOOKUP(SUBSTITUTE(SUBSTITUTE(Tabla1[[#This Row],[Uso Sistemas]],"T","P"),"N","F"),Parámetros!$M$2:$N$17,2,0),"Completar hasta 3ra sem. para evaluar a Probacionista"))</f>
        <v/>
      </c>
      <c r="AQ901" s="39"/>
      <c r="AR901" s="39"/>
      <c r="AS901" s="39"/>
      <c r="AT901" s="28"/>
      <c r="AU901" s="55"/>
      <c r="AV901" s="55"/>
      <c r="AW901" s="55"/>
      <c r="AX901" s="238" t="str">
        <f>IF(V901="","",EOMONTH(EDATE(Tabla1[[#This Row],[Fecha Finalización]],2),0))</f>
        <v/>
      </c>
      <c r="AY901" s="39"/>
      <c r="AZ901" s="239" t="str">
        <f>IF(V901="","",EOMONTH(EDATE(Tabla1[[#This Row],[Fecha Finalización]],3),0))</f>
        <v/>
      </c>
      <c r="BA901" s="39"/>
      <c r="BB901" s="39"/>
      <c r="BC901" s="229"/>
      <c r="BD901" s="227" t="str">
        <f>IF(F901="","",Tabla1[[#This Row],[sem 01]]&amp;Tabla1[[#This Row],[sem 02]]&amp;Tabla1[[#This Row],[sem 03]])</f>
        <v/>
      </c>
      <c r="BE901" s="228" t="str">
        <f>IF(TRIM(F901)="","",$B$1&amp;"-"&amp;SUBSTITUTE(Tabla1[[#This Row],[Mes Inscrito]]," ","")&amp;"-"&amp;SUBSTITUTE(Tabla1[[#This Row],[Dia de clases Inscrito]]," ","")&amp;"-"&amp;SUBSTITUTE(Tabla1[[#This Row],[Horario Inscrito]]," ","")&amp;"-"&amp;Tabla1[[#This Row],[Fecha Inicio grupo]])</f>
        <v/>
      </c>
      <c r="BF901" s="241" t="str">
        <f>IF(F901="","",Tabla1[[#This Row],[Curso]])</f>
        <v/>
      </c>
      <c r="BG901" s="242" t="str">
        <f>+IF(TRIM(F901)="","",$B$1&amp;"-"&amp;TRIM(Tabla1[[#This Row],[Mes Inscrito]])&amp;"-"&amp;TRIM(Tabla1[[#This Row],[Dia de clases Inscrito]])&amp;"-"&amp;TRIM(Tabla1[[#This Row],[Horario Inscrito]])&amp;"-"&amp;TRIM(Tabla1[[#This Row],[Fecha Inicio grupo]])&amp;"-"&amp;TRIM(Tabla1[[#This Row],[Tipo Incrito]]))</f>
        <v/>
      </c>
      <c r="BH901" s="299" t="str">
        <f>IF(F901="","",OR(IFERROR(SEARCH("CG",Tabla1[[#This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1" s="300" t="str">
        <f>IF(F901&lt;&gt;"",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1" s="300" t="str">
        <f>IF(F901&lt;&gt;"",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1" s="300" t="str">
        <f>IF(Tabla1[[#This Row],[Fecha Inicio grupo]]="","",IFERROR(VLOOKUP(Tabla1[[#This Row],[Mes de Alta como miembro]],Parámetros!$AM$2:$AN$16,2,0),"01/01/1900"))</f>
        <v/>
      </c>
    </row>
    <row r="902" spans="1:63" ht="14.45">
      <c r="A902" s="68">
        <v>895</v>
      </c>
      <c r="B902" s="29"/>
      <c r="C902" s="34"/>
      <c r="D902" s="42"/>
      <c r="E902" s="64"/>
      <c r="F902" s="45"/>
      <c r="G902" s="45"/>
      <c r="H902" s="158"/>
      <c r="I902" s="42"/>
      <c r="J902" s="28"/>
      <c r="K902" s="69"/>
      <c r="L902" s="68"/>
      <c r="M902" s="46"/>
      <c r="N902" s="232" t="str">
        <f ca="1">IF(Tabla1[[#This Row],[Fecha de nac]]="","",IF(Tabla1[[#This Row],[Fecha Finalización]] &gt;=TODAY(), DATEDIF(Tabla1[[#This Row],[Fecha de nac]],TODAY(),"y"), ROUNDDOWN((Tabla1[[#This Row],[Fecha Finalización]] -Tabla1[[#This Row],[Fecha de nac]])/365,0)))</f>
        <v/>
      </c>
      <c r="O902" s="163"/>
      <c r="P902" s="34"/>
      <c r="Q902" s="67"/>
      <c r="R902" s="67"/>
      <c r="S902" s="67"/>
      <c r="T902" s="67"/>
      <c r="U902" s="234" t="str">
        <f>IF(F902="","",Tabla1[[#This Row],[Fecha Inicio grupo]]+3*7-7)</f>
        <v/>
      </c>
      <c r="V902" s="235" t="str">
        <f>IF(F902="","",EDATE(Tabla1[[#This Row],[Fecha Inicio grupo]],3))</f>
        <v/>
      </c>
      <c r="W902" s="29"/>
      <c r="X902" s="29"/>
      <c r="Y902" s="72"/>
      <c r="Z902" s="72"/>
      <c r="AA902" s="72"/>
      <c r="AB902" s="72"/>
      <c r="AC902" s="72"/>
      <c r="AD902" s="72"/>
      <c r="AE902" s="72"/>
      <c r="AF902" s="72"/>
      <c r="AG902" s="72"/>
      <c r="AH902" s="72"/>
      <c r="AI902" s="72"/>
      <c r="AJ902" s="72"/>
      <c r="AK902" s="72"/>
      <c r="AL902" s="72"/>
      <c r="AM902" s="72"/>
      <c r="AN902" s="72"/>
      <c r="AO902" s="139"/>
      <c r="AP902" s="236" t="str">
        <f>IF(F902="","",IFERROR(VLOOKUP(SUBSTITUTE(SUBSTITUTE(Tabla1[[#This Row],[Uso Sistemas]],"T","P"),"N","F"),Parámetros!$M$2:$N$17,2,0),"Completar hasta 3ra sem. para evaluar a Probacionista"))</f>
        <v/>
      </c>
      <c r="AQ902" s="39"/>
      <c r="AR902" s="39"/>
      <c r="AS902" s="39"/>
      <c r="AT902" s="28"/>
      <c r="AU902" s="55"/>
      <c r="AV902" s="55"/>
      <c r="AW902" s="55"/>
      <c r="AX902" s="238" t="str">
        <f>IF(V902="","",EOMONTH(EDATE(Tabla1[[#This Row],[Fecha Finalización]],2),0))</f>
        <v/>
      </c>
      <c r="AY902" s="39"/>
      <c r="AZ902" s="239" t="str">
        <f>IF(V902="","",EOMONTH(EDATE(Tabla1[[#This Row],[Fecha Finalización]],3),0))</f>
        <v/>
      </c>
      <c r="BA902" s="39"/>
      <c r="BB902" s="39"/>
      <c r="BC902" s="229"/>
      <c r="BD902" s="227" t="str">
        <f>IF(F902="","",Tabla1[[#This Row],[sem 01]]&amp;Tabla1[[#This Row],[sem 02]]&amp;Tabla1[[#This Row],[sem 03]])</f>
        <v/>
      </c>
      <c r="BE902" s="228" t="str">
        <f>IF(TRIM(F902)="","",$B$1&amp;"-"&amp;SUBSTITUTE(Tabla1[[#This Row],[Mes Inscrito]]," ","")&amp;"-"&amp;SUBSTITUTE(Tabla1[[#This Row],[Dia de clases Inscrito]]," ","")&amp;"-"&amp;SUBSTITUTE(Tabla1[[#This Row],[Horario Inscrito]]," ","")&amp;"-"&amp;Tabla1[[#This Row],[Fecha Inicio grupo]])</f>
        <v/>
      </c>
      <c r="BF902" s="241" t="str">
        <f>IF(F902="","",Tabla1[[#This Row],[Curso]])</f>
        <v/>
      </c>
      <c r="BG902" s="242" t="str">
        <f>+IF(TRIM(F902)="","",$B$1&amp;"-"&amp;TRIM(Tabla1[[#This Row],[Mes Inscrito]])&amp;"-"&amp;TRIM(Tabla1[[#This Row],[Dia de clases Inscrito]])&amp;"-"&amp;TRIM(Tabla1[[#This Row],[Horario Inscrito]])&amp;"-"&amp;TRIM(Tabla1[[#This Row],[Fecha Inicio grupo]])&amp;"-"&amp;TRIM(Tabla1[[#This Row],[Tipo Incrito]]))</f>
        <v/>
      </c>
      <c r="BH902" s="299" t="str">
        <f>IF(F902="","",OR(IFERROR(SEARCH("CG",Tabla1[[#This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2" s="300" t="str">
        <f>IF(F902&lt;&gt;"",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2" s="300" t="str">
        <f>IF(F902&lt;&gt;"",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2" s="300" t="str">
        <f>IF(Tabla1[[#This Row],[Fecha Inicio grupo]]="","",IFERROR(VLOOKUP(Tabla1[[#This Row],[Mes de Alta como miembro]],Parámetros!$AM$2:$AN$16,2,0),"01/01/1900"))</f>
        <v/>
      </c>
    </row>
    <row r="903" spans="1:63" ht="14.45">
      <c r="A903" s="68">
        <v>896</v>
      </c>
      <c r="B903" s="29"/>
      <c r="C903" s="34"/>
      <c r="D903" s="42"/>
      <c r="E903" s="64"/>
      <c r="F903" s="45"/>
      <c r="G903" s="45"/>
      <c r="H903" s="158"/>
      <c r="I903" s="42"/>
      <c r="J903" s="28"/>
      <c r="K903" s="69"/>
      <c r="L903" s="68"/>
      <c r="M903" s="46"/>
      <c r="N903" s="232" t="str">
        <f ca="1">IF(Tabla1[[#This Row],[Fecha de nac]]="","",IF(Tabla1[[#This Row],[Fecha Finalización]] &gt;=TODAY(), DATEDIF(Tabla1[[#This Row],[Fecha de nac]],TODAY(),"y"), ROUNDDOWN((Tabla1[[#This Row],[Fecha Finalización]] -Tabla1[[#This Row],[Fecha de nac]])/365,0)))</f>
        <v/>
      </c>
      <c r="O903" s="163"/>
      <c r="P903" s="34"/>
      <c r="Q903" s="67"/>
      <c r="R903" s="67"/>
      <c r="S903" s="67"/>
      <c r="T903" s="67"/>
      <c r="U903" s="234" t="str">
        <f>IF(F903="","",Tabla1[[#This Row],[Fecha Inicio grupo]]+3*7-7)</f>
        <v/>
      </c>
      <c r="V903" s="235" t="str">
        <f>IF(F903="","",EDATE(Tabla1[[#This Row],[Fecha Inicio grupo]],3))</f>
        <v/>
      </c>
      <c r="W903" s="29"/>
      <c r="X903" s="29"/>
      <c r="Y903" s="72"/>
      <c r="Z903" s="72"/>
      <c r="AA903" s="72"/>
      <c r="AB903" s="72"/>
      <c r="AC903" s="72"/>
      <c r="AD903" s="72"/>
      <c r="AE903" s="72"/>
      <c r="AF903" s="72"/>
      <c r="AG903" s="72"/>
      <c r="AH903" s="72"/>
      <c r="AI903" s="72"/>
      <c r="AJ903" s="72"/>
      <c r="AK903" s="72"/>
      <c r="AL903" s="72"/>
      <c r="AM903" s="72"/>
      <c r="AN903" s="72"/>
      <c r="AO903" s="139"/>
      <c r="AP903" s="236" t="str">
        <f>IF(F903="","",IFERROR(VLOOKUP(SUBSTITUTE(SUBSTITUTE(Tabla1[[#This Row],[Uso Sistemas]],"T","P"),"N","F"),Parámetros!$M$2:$N$17,2,0),"Completar hasta 3ra sem. para evaluar a Probacionista"))</f>
        <v/>
      </c>
      <c r="AQ903" s="39"/>
      <c r="AR903" s="39"/>
      <c r="AS903" s="39"/>
      <c r="AT903" s="28"/>
      <c r="AU903" s="55"/>
      <c r="AV903" s="55"/>
      <c r="AW903" s="55"/>
      <c r="AX903" s="238" t="str">
        <f>IF(V903="","",EOMONTH(EDATE(Tabla1[[#This Row],[Fecha Finalización]],2),0))</f>
        <v/>
      </c>
      <c r="AY903" s="39"/>
      <c r="AZ903" s="239" t="str">
        <f>IF(V903="","",EOMONTH(EDATE(Tabla1[[#This Row],[Fecha Finalización]],3),0))</f>
        <v/>
      </c>
      <c r="BA903" s="39"/>
      <c r="BB903" s="39"/>
      <c r="BC903" s="229"/>
      <c r="BD903" s="227" t="str">
        <f>IF(F903="","",Tabla1[[#This Row],[sem 01]]&amp;Tabla1[[#This Row],[sem 02]]&amp;Tabla1[[#This Row],[sem 03]])</f>
        <v/>
      </c>
      <c r="BE903" s="228" t="str">
        <f>IF(TRIM(F903)="","",$B$1&amp;"-"&amp;SUBSTITUTE(Tabla1[[#This Row],[Mes Inscrito]]," ","")&amp;"-"&amp;SUBSTITUTE(Tabla1[[#This Row],[Dia de clases Inscrito]]," ","")&amp;"-"&amp;SUBSTITUTE(Tabla1[[#This Row],[Horario Inscrito]]," ","")&amp;"-"&amp;Tabla1[[#This Row],[Fecha Inicio grupo]])</f>
        <v/>
      </c>
      <c r="BF903" s="241" t="str">
        <f>IF(F903="","",Tabla1[[#This Row],[Curso]])</f>
        <v/>
      </c>
      <c r="BG903" s="242" t="str">
        <f>+IF(TRIM(F903)="","",$B$1&amp;"-"&amp;TRIM(Tabla1[[#This Row],[Mes Inscrito]])&amp;"-"&amp;TRIM(Tabla1[[#This Row],[Dia de clases Inscrito]])&amp;"-"&amp;TRIM(Tabla1[[#This Row],[Horario Inscrito]])&amp;"-"&amp;TRIM(Tabla1[[#This Row],[Fecha Inicio grupo]])&amp;"-"&amp;TRIM(Tabla1[[#This Row],[Tipo Incrito]]))</f>
        <v/>
      </c>
      <c r="BH903" s="299" t="str">
        <f>IF(F903="","",OR(IFERROR(SEARCH("CG",Tabla1[[#This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3" s="300" t="str">
        <f>IF(F903&lt;&gt;"",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3" s="300" t="str">
        <f>IF(F903&lt;&gt;"",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3" s="300" t="str">
        <f>IF(Tabla1[[#This Row],[Fecha Inicio grupo]]="","",IFERROR(VLOOKUP(Tabla1[[#This Row],[Mes de Alta como miembro]],Parámetros!$AM$2:$AN$16,2,0),"01/01/1900"))</f>
        <v/>
      </c>
    </row>
    <row r="904" spans="1:63" ht="14.45">
      <c r="A904" s="68">
        <v>897</v>
      </c>
      <c r="B904" s="29"/>
      <c r="C904" s="34"/>
      <c r="D904" s="42"/>
      <c r="E904" s="64"/>
      <c r="F904" s="45"/>
      <c r="G904" s="45"/>
      <c r="H904" s="158"/>
      <c r="I904" s="42"/>
      <c r="J904" s="28"/>
      <c r="K904" s="69"/>
      <c r="L904" s="68"/>
      <c r="M904" s="46"/>
      <c r="N904" s="232" t="str">
        <f ca="1">IF(Tabla1[[#This Row],[Fecha de nac]]="","",IF(Tabla1[[#This Row],[Fecha Finalización]] &gt;=TODAY(), DATEDIF(Tabla1[[#This Row],[Fecha de nac]],TODAY(),"y"), ROUNDDOWN((Tabla1[[#This Row],[Fecha Finalización]] -Tabla1[[#This Row],[Fecha de nac]])/365,0)))</f>
        <v/>
      </c>
      <c r="O904" s="163"/>
      <c r="P904" s="34"/>
      <c r="Q904" s="67"/>
      <c r="R904" s="67"/>
      <c r="S904" s="67"/>
      <c r="T904" s="67"/>
      <c r="U904" s="234" t="str">
        <f>IF(F904="","",Tabla1[[#This Row],[Fecha Inicio grupo]]+3*7-7)</f>
        <v/>
      </c>
      <c r="V904" s="235" t="str">
        <f>IF(F904="","",EDATE(Tabla1[[#This Row],[Fecha Inicio grupo]],3))</f>
        <v/>
      </c>
      <c r="W904" s="29"/>
      <c r="X904" s="29"/>
      <c r="Y904" s="72"/>
      <c r="Z904" s="72"/>
      <c r="AA904" s="72"/>
      <c r="AB904" s="72"/>
      <c r="AC904" s="72"/>
      <c r="AD904" s="72"/>
      <c r="AE904" s="72"/>
      <c r="AF904" s="72"/>
      <c r="AG904" s="72"/>
      <c r="AH904" s="72"/>
      <c r="AI904" s="72"/>
      <c r="AJ904" s="72"/>
      <c r="AK904" s="72"/>
      <c r="AL904" s="72"/>
      <c r="AM904" s="72"/>
      <c r="AN904" s="72"/>
      <c r="AO904" s="139"/>
      <c r="AP904" s="236" t="str">
        <f>IF(F904="","",IFERROR(VLOOKUP(SUBSTITUTE(SUBSTITUTE(Tabla1[[#This Row],[Uso Sistemas]],"T","P"),"N","F"),Parámetros!$M$2:$N$17,2,0),"Completar hasta 3ra sem. para evaluar a Probacionista"))</f>
        <v/>
      </c>
      <c r="AQ904" s="39"/>
      <c r="AR904" s="39"/>
      <c r="AS904" s="39"/>
      <c r="AT904" s="28"/>
      <c r="AU904" s="55"/>
      <c r="AV904" s="55"/>
      <c r="AW904" s="55"/>
      <c r="AX904" s="238" t="str">
        <f>IF(V904="","",EOMONTH(EDATE(Tabla1[[#This Row],[Fecha Finalización]],2),0))</f>
        <v/>
      </c>
      <c r="AY904" s="39"/>
      <c r="AZ904" s="239" t="str">
        <f>IF(V904="","",EOMONTH(EDATE(Tabla1[[#This Row],[Fecha Finalización]],3),0))</f>
        <v/>
      </c>
      <c r="BA904" s="39"/>
      <c r="BB904" s="39"/>
      <c r="BC904" s="229"/>
      <c r="BD904" s="227" t="str">
        <f>IF(F904="","",Tabla1[[#This Row],[sem 01]]&amp;Tabla1[[#This Row],[sem 02]]&amp;Tabla1[[#This Row],[sem 03]])</f>
        <v/>
      </c>
      <c r="BE904" s="228" t="str">
        <f>IF(TRIM(F904)="","",$B$1&amp;"-"&amp;SUBSTITUTE(Tabla1[[#This Row],[Mes Inscrito]]," ","")&amp;"-"&amp;SUBSTITUTE(Tabla1[[#This Row],[Dia de clases Inscrito]]," ","")&amp;"-"&amp;SUBSTITUTE(Tabla1[[#This Row],[Horario Inscrito]]," ","")&amp;"-"&amp;Tabla1[[#This Row],[Fecha Inicio grupo]])</f>
        <v/>
      </c>
      <c r="BF904" s="241" t="str">
        <f>IF(F904="","",Tabla1[[#This Row],[Curso]])</f>
        <v/>
      </c>
      <c r="BG904" s="242" t="str">
        <f>+IF(TRIM(F904)="","",$B$1&amp;"-"&amp;TRIM(Tabla1[[#This Row],[Mes Inscrito]])&amp;"-"&amp;TRIM(Tabla1[[#This Row],[Dia de clases Inscrito]])&amp;"-"&amp;TRIM(Tabla1[[#This Row],[Horario Inscrito]])&amp;"-"&amp;TRIM(Tabla1[[#This Row],[Fecha Inicio grupo]])&amp;"-"&amp;TRIM(Tabla1[[#This Row],[Tipo Incrito]]))</f>
        <v/>
      </c>
      <c r="BH904" s="299" t="str">
        <f>IF(F904="","",OR(IFERROR(SEARCH("CG",Tabla1[[#This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4" s="300" t="str">
        <f>IF(F904&lt;&gt;"",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4" s="300" t="str">
        <f>IF(F904&lt;&gt;"",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4" s="300" t="str">
        <f>IF(Tabla1[[#This Row],[Fecha Inicio grupo]]="","",IFERROR(VLOOKUP(Tabla1[[#This Row],[Mes de Alta como miembro]],Parámetros!$AM$2:$AN$16,2,0),"01/01/1900"))</f>
        <v/>
      </c>
    </row>
    <row r="905" spans="1:63" ht="14.45">
      <c r="A905" s="68">
        <v>898</v>
      </c>
      <c r="B905" s="29"/>
      <c r="C905" s="34"/>
      <c r="D905" s="42"/>
      <c r="E905" s="64"/>
      <c r="F905" s="45"/>
      <c r="G905" s="45"/>
      <c r="H905" s="158"/>
      <c r="I905" s="42"/>
      <c r="J905" s="28"/>
      <c r="K905" s="69"/>
      <c r="L905" s="68"/>
      <c r="M905" s="46"/>
      <c r="N905" s="232" t="str">
        <f ca="1">IF(Tabla1[[#This Row],[Fecha de nac]]="","",IF(Tabla1[[#This Row],[Fecha Finalización]] &gt;=TODAY(), DATEDIF(Tabla1[[#This Row],[Fecha de nac]],TODAY(),"y"), ROUNDDOWN((Tabla1[[#This Row],[Fecha Finalización]] -Tabla1[[#This Row],[Fecha de nac]])/365,0)))</f>
        <v/>
      </c>
      <c r="O905" s="163"/>
      <c r="P905" s="34"/>
      <c r="Q905" s="67"/>
      <c r="R905" s="67"/>
      <c r="S905" s="67"/>
      <c r="T905" s="67"/>
      <c r="U905" s="234" t="str">
        <f>IF(F905="","",Tabla1[[#This Row],[Fecha Inicio grupo]]+3*7-7)</f>
        <v/>
      </c>
      <c r="V905" s="235" t="str">
        <f>IF(F905="","",EDATE(Tabla1[[#This Row],[Fecha Inicio grupo]],3))</f>
        <v/>
      </c>
      <c r="W905" s="29"/>
      <c r="X905" s="29"/>
      <c r="Y905" s="72"/>
      <c r="Z905" s="72"/>
      <c r="AA905" s="72"/>
      <c r="AB905" s="72"/>
      <c r="AC905" s="72"/>
      <c r="AD905" s="72"/>
      <c r="AE905" s="72"/>
      <c r="AF905" s="72"/>
      <c r="AG905" s="72"/>
      <c r="AH905" s="72"/>
      <c r="AI905" s="72"/>
      <c r="AJ905" s="72"/>
      <c r="AK905" s="72"/>
      <c r="AL905" s="72"/>
      <c r="AM905" s="72"/>
      <c r="AN905" s="72"/>
      <c r="AO905" s="139"/>
      <c r="AP905" s="236" t="str">
        <f>IF(F905="","",IFERROR(VLOOKUP(SUBSTITUTE(SUBSTITUTE(Tabla1[[#This Row],[Uso Sistemas]],"T","P"),"N","F"),Parámetros!$M$2:$N$17,2,0),"Completar hasta 3ra sem. para evaluar a Probacionista"))</f>
        <v/>
      </c>
      <c r="AQ905" s="39"/>
      <c r="AR905" s="39"/>
      <c r="AS905" s="39"/>
      <c r="AT905" s="28"/>
      <c r="AU905" s="55"/>
      <c r="AV905" s="55"/>
      <c r="AW905" s="55"/>
      <c r="AX905" s="238" t="str">
        <f>IF(V905="","",EOMONTH(EDATE(Tabla1[[#This Row],[Fecha Finalización]],2),0))</f>
        <v/>
      </c>
      <c r="AY905" s="39"/>
      <c r="AZ905" s="239" t="str">
        <f>IF(V905="","",EOMONTH(EDATE(Tabla1[[#This Row],[Fecha Finalización]],3),0))</f>
        <v/>
      </c>
      <c r="BA905" s="39"/>
      <c r="BB905" s="39"/>
      <c r="BC905" s="229"/>
      <c r="BD905" s="227" t="str">
        <f>IF(F905="","",Tabla1[[#This Row],[sem 01]]&amp;Tabla1[[#This Row],[sem 02]]&amp;Tabla1[[#This Row],[sem 03]])</f>
        <v/>
      </c>
      <c r="BE905" s="228" t="str">
        <f>IF(TRIM(F905)="","",$B$1&amp;"-"&amp;SUBSTITUTE(Tabla1[[#This Row],[Mes Inscrito]]," ","")&amp;"-"&amp;SUBSTITUTE(Tabla1[[#This Row],[Dia de clases Inscrito]]," ","")&amp;"-"&amp;SUBSTITUTE(Tabla1[[#This Row],[Horario Inscrito]]," ","")&amp;"-"&amp;Tabla1[[#This Row],[Fecha Inicio grupo]])</f>
        <v/>
      </c>
      <c r="BF905" s="241" t="str">
        <f>IF(F905="","",Tabla1[[#This Row],[Curso]])</f>
        <v/>
      </c>
      <c r="BG905" s="242" t="str">
        <f>+IF(TRIM(F905)="","",$B$1&amp;"-"&amp;TRIM(Tabla1[[#This Row],[Mes Inscrito]])&amp;"-"&amp;TRIM(Tabla1[[#This Row],[Dia de clases Inscrito]])&amp;"-"&amp;TRIM(Tabla1[[#This Row],[Horario Inscrito]])&amp;"-"&amp;TRIM(Tabla1[[#This Row],[Fecha Inicio grupo]])&amp;"-"&amp;TRIM(Tabla1[[#This Row],[Tipo Incrito]]))</f>
        <v/>
      </c>
      <c r="BH905" s="299" t="str">
        <f>IF(F905="","",OR(IFERROR(SEARCH("CG",Tabla1[[#This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5" s="300" t="str">
        <f>IF(F905&lt;&gt;"",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5" s="300" t="str">
        <f>IF(F905&lt;&gt;"",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5" s="300" t="str">
        <f>IF(Tabla1[[#This Row],[Fecha Inicio grupo]]="","",IFERROR(VLOOKUP(Tabla1[[#This Row],[Mes de Alta como miembro]],Parámetros!$AM$2:$AN$16,2,0),"01/01/1900"))</f>
        <v/>
      </c>
    </row>
    <row r="906" spans="1:63" ht="14.45">
      <c r="A906" s="68">
        <v>899</v>
      </c>
      <c r="B906" s="29"/>
      <c r="C906" s="34"/>
      <c r="D906" s="42"/>
      <c r="E906" s="64"/>
      <c r="F906" s="45"/>
      <c r="G906" s="45"/>
      <c r="H906" s="158"/>
      <c r="I906" s="42"/>
      <c r="J906" s="28"/>
      <c r="K906" s="69"/>
      <c r="L906" s="68"/>
      <c r="M906" s="46"/>
      <c r="N906" s="232" t="str">
        <f ca="1">IF(Tabla1[[#This Row],[Fecha de nac]]="","",IF(Tabla1[[#This Row],[Fecha Finalización]] &gt;=TODAY(), DATEDIF(Tabla1[[#This Row],[Fecha de nac]],TODAY(),"y"), ROUNDDOWN((Tabla1[[#This Row],[Fecha Finalización]] -Tabla1[[#This Row],[Fecha de nac]])/365,0)))</f>
        <v/>
      </c>
      <c r="O906" s="163"/>
      <c r="P906" s="34"/>
      <c r="Q906" s="67"/>
      <c r="R906" s="67"/>
      <c r="S906" s="67"/>
      <c r="T906" s="67"/>
      <c r="U906" s="234" t="str">
        <f>IF(F906="","",Tabla1[[#This Row],[Fecha Inicio grupo]]+3*7-7)</f>
        <v/>
      </c>
      <c r="V906" s="235" t="str">
        <f>IF(F906="","",EDATE(Tabla1[[#This Row],[Fecha Inicio grupo]],3))</f>
        <v/>
      </c>
      <c r="W906" s="29"/>
      <c r="X906" s="29"/>
      <c r="Y906" s="72"/>
      <c r="Z906" s="72"/>
      <c r="AA906" s="72"/>
      <c r="AB906" s="72"/>
      <c r="AC906" s="72"/>
      <c r="AD906" s="72"/>
      <c r="AE906" s="72"/>
      <c r="AF906" s="72"/>
      <c r="AG906" s="72"/>
      <c r="AH906" s="72"/>
      <c r="AI906" s="72"/>
      <c r="AJ906" s="72"/>
      <c r="AK906" s="72"/>
      <c r="AL906" s="72"/>
      <c r="AM906" s="72"/>
      <c r="AN906" s="72"/>
      <c r="AO906" s="139"/>
      <c r="AP906" s="236" t="str">
        <f>IF(F906="","",IFERROR(VLOOKUP(SUBSTITUTE(SUBSTITUTE(Tabla1[[#This Row],[Uso Sistemas]],"T","P"),"N","F"),Parámetros!$M$2:$N$17,2,0),"Completar hasta 3ra sem. para evaluar a Probacionista"))</f>
        <v/>
      </c>
      <c r="AQ906" s="39"/>
      <c r="AR906" s="39"/>
      <c r="AS906" s="39"/>
      <c r="AT906" s="28"/>
      <c r="AU906" s="55"/>
      <c r="AV906" s="55"/>
      <c r="AW906" s="55"/>
      <c r="AX906" s="238" t="str">
        <f>IF(V906="","",EOMONTH(EDATE(Tabla1[[#This Row],[Fecha Finalización]],2),0))</f>
        <v/>
      </c>
      <c r="AY906" s="39"/>
      <c r="AZ906" s="239" t="str">
        <f>IF(V906="","",EOMONTH(EDATE(Tabla1[[#This Row],[Fecha Finalización]],3),0))</f>
        <v/>
      </c>
      <c r="BA906" s="39"/>
      <c r="BB906" s="39"/>
      <c r="BC906" s="229"/>
      <c r="BD906" s="227" t="str">
        <f>IF(F906="","",Tabla1[[#This Row],[sem 01]]&amp;Tabla1[[#This Row],[sem 02]]&amp;Tabla1[[#This Row],[sem 03]])</f>
        <v/>
      </c>
      <c r="BE906" s="228" t="str">
        <f>IF(TRIM(F906)="","",$B$1&amp;"-"&amp;SUBSTITUTE(Tabla1[[#This Row],[Mes Inscrito]]," ","")&amp;"-"&amp;SUBSTITUTE(Tabla1[[#This Row],[Dia de clases Inscrito]]," ","")&amp;"-"&amp;SUBSTITUTE(Tabla1[[#This Row],[Horario Inscrito]]," ","")&amp;"-"&amp;Tabla1[[#This Row],[Fecha Inicio grupo]])</f>
        <v/>
      </c>
      <c r="BF906" s="241" t="str">
        <f>IF(F906="","",Tabla1[[#This Row],[Curso]])</f>
        <v/>
      </c>
      <c r="BG906" s="242" t="str">
        <f>+IF(TRIM(F906)="","",$B$1&amp;"-"&amp;TRIM(Tabla1[[#This Row],[Mes Inscrito]])&amp;"-"&amp;TRIM(Tabla1[[#This Row],[Dia de clases Inscrito]])&amp;"-"&amp;TRIM(Tabla1[[#This Row],[Horario Inscrito]])&amp;"-"&amp;TRIM(Tabla1[[#This Row],[Fecha Inicio grupo]])&amp;"-"&amp;TRIM(Tabla1[[#This Row],[Tipo Incrito]]))</f>
        <v/>
      </c>
      <c r="BH906" s="299" t="str">
        <f>IF(F906="","",OR(IFERROR(SEARCH("CG",Tabla1[[#This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6" s="300" t="str">
        <f>IF(F906&lt;&gt;"",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6" s="300" t="str">
        <f>IF(F906&lt;&gt;"",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6" s="300" t="str">
        <f>IF(Tabla1[[#This Row],[Fecha Inicio grupo]]="","",IFERROR(VLOOKUP(Tabla1[[#This Row],[Mes de Alta como miembro]],Parámetros!$AM$2:$AN$16,2,0),"01/01/1900"))</f>
        <v/>
      </c>
    </row>
    <row r="907" spans="1:63" ht="14.45">
      <c r="A907" s="68">
        <v>900</v>
      </c>
      <c r="B907" s="29"/>
      <c r="C907" s="34"/>
      <c r="D907" s="42"/>
      <c r="E907" s="64"/>
      <c r="F907" s="45"/>
      <c r="G907" s="45"/>
      <c r="H907" s="158"/>
      <c r="I907" s="42"/>
      <c r="J907" s="28"/>
      <c r="K907" s="69"/>
      <c r="L907" s="68"/>
      <c r="M907" s="46"/>
      <c r="N907" s="232" t="str">
        <f ca="1">IF(Tabla1[[#This Row],[Fecha de nac]]="","",IF(Tabla1[[#This Row],[Fecha Finalización]] &gt;=TODAY(), DATEDIF(Tabla1[[#This Row],[Fecha de nac]],TODAY(),"y"), ROUNDDOWN((Tabla1[[#This Row],[Fecha Finalización]] -Tabla1[[#This Row],[Fecha de nac]])/365,0)))</f>
        <v/>
      </c>
      <c r="O907" s="163"/>
      <c r="P907" s="34"/>
      <c r="Q907" s="67"/>
      <c r="R907" s="67"/>
      <c r="S907" s="67"/>
      <c r="T907" s="67"/>
      <c r="U907" s="234" t="str">
        <f>IF(F907="","",Tabla1[[#This Row],[Fecha Inicio grupo]]+3*7-7)</f>
        <v/>
      </c>
      <c r="V907" s="235" t="str">
        <f>IF(F907="","",EDATE(Tabla1[[#This Row],[Fecha Inicio grupo]],3))</f>
        <v/>
      </c>
      <c r="W907" s="29"/>
      <c r="X907" s="29"/>
      <c r="Y907" s="72"/>
      <c r="Z907" s="72"/>
      <c r="AA907" s="72"/>
      <c r="AB907" s="72"/>
      <c r="AC907" s="72"/>
      <c r="AD907" s="72"/>
      <c r="AE907" s="72"/>
      <c r="AF907" s="72"/>
      <c r="AG907" s="72"/>
      <c r="AH907" s="72"/>
      <c r="AI907" s="72"/>
      <c r="AJ907" s="72"/>
      <c r="AK907" s="72"/>
      <c r="AL907" s="72"/>
      <c r="AM907" s="72"/>
      <c r="AN907" s="72"/>
      <c r="AO907" s="139"/>
      <c r="AP907" s="236" t="str">
        <f>IF(F907="","",IFERROR(VLOOKUP(SUBSTITUTE(SUBSTITUTE(Tabla1[[#This Row],[Uso Sistemas]],"T","P"),"N","F"),Parámetros!$M$2:$N$17,2,0),"Completar hasta 3ra sem. para evaluar a Probacionista"))</f>
        <v/>
      </c>
      <c r="AQ907" s="39"/>
      <c r="AR907" s="39"/>
      <c r="AS907" s="39"/>
      <c r="AT907" s="28"/>
      <c r="AU907" s="55"/>
      <c r="AV907" s="55"/>
      <c r="AW907" s="55"/>
      <c r="AX907" s="238" t="str">
        <f>IF(V907="","",EOMONTH(EDATE(Tabla1[[#This Row],[Fecha Finalización]],2),0))</f>
        <v/>
      </c>
      <c r="AY907" s="39"/>
      <c r="AZ907" s="239" t="str">
        <f>IF(V907="","",EOMONTH(EDATE(Tabla1[[#This Row],[Fecha Finalización]],3),0))</f>
        <v/>
      </c>
      <c r="BA907" s="39"/>
      <c r="BB907" s="39"/>
      <c r="BC907" s="229"/>
      <c r="BD907" s="227" t="str">
        <f>IF(F907="","",Tabla1[[#This Row],[sem 01]]&amp;Tabla1[[#This Row],[sem 02]]&amp;Tabla1[[#This Row],[sem 03]])</f>
        <v/>
      </c>
      <c r="BE907" s="228" t="str">
        <f>IF(TRIM(F907)="","",$B$1&amp;"-"&amp;SUBSTITUTE(Tabla1[[#This Row],[Mes Inscrito]]," ","")&amp;"-"&amp;SUBSTITUTE(Tabla1[[#This Row],[Dia de clases Inscrito]]," ","")&amp;"-"&amp;SUBSTITUTE(Tabla1[[#This Row],[Horario Inscrito]]," ","")&amp;"-"&amp;Tabla1[[#This Row],[Fecha Inicio grupo]])</f>
        <v/>
      </c>
      <c r="BF907" s="241" t="str">
        <f>IF(F907="","",Tabla1[[#This Row],[Curso]])</f>
        <v/>
      </c>
      <c r="BG907" s="242" t="str">
        <f>+IF(TRIM(F907)="","",$B$1&amp;"-"&amp;TRIM(Tabla1[[#This Row],[Mes Inscrito]])&amp;"-"&amp;TRIM(Tabla1[[#This Row],[Dia de clases Inscrito]])&amp;"-"&amp;TRIM(Tabla1[[#This Row],[Horario Inscrito]])&amp;"-"&amp;TRIM(Tabla1[[#This Row],[Fecha Inicio grupo]])&amp;"-"&amp;TRIM(Tabla1[[#This Row],[Tipo Incrito]]))</f>
        <v/>
      </c>
      <c r="BH907" s="299" t="str">
        <f>IF(F907="","",OR(IFERROR(SEARCH("CG",Tabla1[[#This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7" s="300" t="str">
        <f>IF(F907&lt;&gt;"",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7" s="300" t="str">
        <f>IF(F907&lt;&gt;"",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7" s="300" t="str">
        <f>IF(Tabla1[[#This Row],[Fecha Inicio grupo]]="","",IFERROR(VLOOKUP(Tabla1[[#This Row],[Mes de Alta como miembro]],Parámetros!$AM$2:$AN$16,2,0),"01/01/1900"))</f>
        <v/>
      </c>
    </row>
    <row r="908" spans="1:63" ht="14.45">
      <c r="A908" s="68">
        <v>901</v>
      </c>
      <c r="B908" s="29"/>
      <c r="C908" s="34"/>
      <c r="D908" s="42"/>
      <c r="E908" s="64"/>
      <c r="F908" s="45"/>
      <c r="G908" s="45"/>
      <c r="H908" s="158"/>
      <c r="I908" s="42"/>
      <c r="J908" s="28"/>
      <c r="K908" s="69"/>
      <c r="L908" s="68"/>
      <c r="M908" s="46"/>
      <c r="N908" s="232" t="str">
        <f ca="1">IF(Tabla1[[#This Row],[Fecha de nac]]="","",IF(Tabla1[[#This Row],[Fecha Finalización]] &gt;=TODAY(), DATEDIF(Tabla1[[#This Row],[Fecha de nac]],TODAY(),"y"), ROUNDDOWN((Tabla1[[#This Row],[Fecha Finalización]] -Tabla1[[#This Row],[Fecha de nac]])/365,0)))</f>
        <v/>
      </c>
      <c r="O908" s="163"/>
      <c r="P908" s="34"/>
      <c r="Q908" s="67"/>
      <c r="R908" s="67"/>
      <c r="S908" s="67"/>
      <c r="T908" s="67"/>
      <c r="U908" s="234" t="str">
        <f>IF(F908="","",Tabla1[[#This Row],[Fecha Inicio grupo]]+3*7-7)</f>
        <v/>
      </c>
      <c r="V908" s="235" t="str">
        <f>IF(F908="","",EDATE(Tabla1[[#This Row],[Fecha Inicio grupo]],3))</f>
        <v/>
      </c>
      <c r="W908" s="29"/>
      <c r="X908" s="29"/>
      <c r="Y908" s="72"/>
      <c r="Z908" s="72"/>
      <c r="AA908" s="72"/>
      <c r="AB908" s="72"/>
      <c r="AC908" s="72"/>
      <c r="AD908" s="72"/>
      <c r="AE908" s="72"/>
      <c r="AF908" s="72"/>
      <c r="AG908" s="72"/>
      <c r="AH908" s="72"/>
      <c r="AI908" s="72"/>
      <c r="AJ908" s="72"/>
      <c r="AK908" s="72"/>
      <c r="AL908" s="72"/>
      <c r="AM908" s="72"/>
      <c r="AN908" s="72"/>
      <c r="AO908" s="139"/>
      <c r="AP908" s="236" t="str">
        <f>IF(F908="","",IFERROR(VLOOKUP(SUBSTITUTE(SUBSTITUTE(Tabla1[[#This Row],[Uso Sistemas]],"T","P"),"N","F"),Parámetros!$M$2:$N$17,2,0),"Completar hasta 3ra sem. para evaluar a Probacionista"))</f>
        <v/>
      </c>
      <c r="AQ908" s="39"/>
      <c r="AR908" s="39"/>
      <c r="AS908" s="39"/>
      <c r="AT908" s="28"/>
      <c r="AU908" s="55"/>
      <c r="AV908" s="55"/>
      <c r="AW908" s="55"/>
      <c r="AX908" s="238" t="str">
        <f>IF(V908="","",EOMONTH(EDATE(Tabla1[[#This Row],[Fecha Finalización]],2),0))</f>
        <v/>
      </c>
      <c r="AY908" s="39"/>
      <c r="AZ908" s="239" t="str">
        <f>IF(V908="","",EOMONTH(EDATE(Tabla1[[#This Row],[Fecha Finalización]],3),0))</f>
        <v/>
      </c>
      <c r="BA908" s="39"/>
      <c r="BB908" s="39"/>
      <c r="BC908" s="229"/>
      <c r="BD908" s="227" t="str">
        <f>IF(F908="","",Tabla1[[#This Row],[sem 01]]&amp;Tabla1[[#This Row],[sem 02]]&amp;Tabla1[[#This Row],[sem 03]])</f>
        <v/>
      </c>
      <c r="BE908" s="228" t="str">
        <f>IF(TRIM(F908)="","",$B$1&amp;"-"&amp;SUBSTITUTE(Tabla1[[#This Row],[Mes Inscrito]]," ","")&amp;"-"&amp;SUBSTITUTE(Tabla1[[#This Row],[Dia de clases Inscrito]]," ","")&amp;"-"&amp;SUBSTITUTE(Tabla1[[#This Row],[Horario Inscrito]]," ","")&amp;"-"&amp;Tabla1[[#This Row],[Fecha Inicio grupo]])</f>
        <v/>
      </c>
      <c r="BF908" s="241" t="str">
        <f>IF(F908="","",Tabla1[[#This Row],[Curso]])</f>
        <v/>
      </c>
      <c r="BG908" s="242" t="str">
        <f>+IF(TRIM(F908)="","",$B$1&amp;"-"&amp;TRIM(Tabla1[[#This Row],[Mes Inscrito]])&amp;"-"&amp;TRIM(Tabla1[[#This Row],[Dia de clases Inscrito]])&amp;"-"&amp;TRIM(Tabla1[[#This Row],[Horario Inscrito]])&amp;"-"&amp;TRIM(Tabla1[[#This Row],[Fecha Inicio grupo]])&amp;"-"&amp;TRIM(Tabla1[[#This Row],[Tipo Incrito]]))</f>
        <v/>
      </c>
      <c r="BH908" s="299" t="str">
        <f>IF(F908="","",OR(IFERROR(SEARCH("CG",Tabla1[[#This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8" s="300" t="str">
        <f>IF(F908&lt;&gt;"",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8" s="300" t="str">
        <f>IF(F908&lt;&gt;"",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8" s="300" t="str">
        <f>IF(Tabla1[[#This Row],[Fecha Inicio grupo]]="","",IFERROR(VLOOKUP(Tabla1[[#This Row],[Mes de Alta como miembro]],Parámetros!$AM$2:$AN$16,2,0),"01/01/1900"))</f>
        <v/>
      </c>
    </row>
    <row r="909" spans="1:63" ht="14.45">
      <c r="A909" s="68">
        <v>902</v>
      </c>
      <c r="B909" s="29"/>
      <c r="C909" s="34"/>
      <c r="D909" s="42"/>
      <c r="E909" s="64"/>
      <c r="F909" s="45"/>
      <c r="G909" s="45"/>
      <c r="H909" s="158"/>
      <c r="I909" s="42"/>
      <c r="J909" s="28"/>
      <c r="K909" s="69"/>
      <c r="L909" s="68"/>
      <c r="M909" s="46"/>
      <c r="N909" s="232" t="str">
        <f ca="1">IF(Tabla1[[#This Row],[Fecha de nac]]="","",IF(Tabla1[[#This Row],[Fecha Finalización]] &gt;=TODAY(), DATEDIF(Tabla1[[#This Row],[Fecha de nac]],TODAY(),"y"), ROUNDDOWN((Tabla1[[#This Row],[Fecha Finalización]] -Tabla1[[#This Row],[Fecha de nac]])/365,0)))</f>
        <v/>
      </c>
      <c r="O909" s="163"/>
      <c r="P909" s="34"/>
      <c r="Q909" s="67"/>
      <c r="R909" s="67"/>
      <c r="S909" s="67"/>
      <c r="T909" s="67"/>
      <c r="U909" s="234" t="str">
        <f>IF(F909="","",Tabla1[[#This Row],[Fecha Inicio grupo]]+3*7-7)</f>
        <v/>
      </c>
      <c r="V909" s="235" t="str">
        <f>IF(F909="","",EDATE(Tabla1[[#This Row],[Fecha Inicio grupo]],3))</f>
        <v/>
      </c>
      <c r="W909" s="29"/>
      <c r="X909" s="29"/>
      <c r="Y909" s="72"/>
      <c r="Z909" s="72"/>
      <c r="AA909" s="72"/>
      <c r="AB909" s="72"/>
      <c r="AC909" s="72"/>
      <c r="AD909" s="72"/>
      <c r="AE909" s="72"/>
      <c r="AF909" s="72"/>
      <c r="AG909" s="72"/>
      <c r="AH909" s="72"/>
      <c r="AI909" s="72"/>
      <c r="AJ909" s="72"/>
      <c r="AK909" s="72"/>
      <c r="AL909" s="72"/>
      <c r="AM909" s="72"/>
      <c r="AN909" s="72"/>
      <c r="AO909" s="139"/>
      <c r="AP909" s="236" t="str">
        <f>IF(F909="","",IFERROR(VLOOKUP(SUBSTITUTE(SUBSTITUTE(Tabla1[[#This Row],[Uso Sistemas]],"T","P"),"N","F"),Parámetros!$M$2:$N$17,2,0),"Completar hasta 3ra sem. para evaluar a Probacionista"))</f>
        <v/>
      </c>
      <c r="AQ909" s="39"/>
      <c r="AR909" s="39"/>
      <c r="AS909" s="39"/>
      <c r="AT909" s="28"/>
      <c r="AU909" s="55"/>
      <c r="AV909" s="55"/>
      <c r="AW909" s="55"/>
      <c r="AX909" s="238" t="str">
        <f>IF(V909="","",EOMONTH(EDATE(Tabla1[[#This Row],[Fecha Finalización]],2),0))</f>
        <v/>
      </c>
      <c r="AY909" s="39"/>
      <c r="AZ909" s="239" t="str">
        <f>IF(V909="","",EOMONTH(EDATE(Tabla1[[#This Row],[Fecha Finalización]],3),0))</f>
        <v/>
      </c>
      <c r="BA909" s="39"/>
      <c r="BB909" s="39"/>
      <c r="BC909" s="229"/>
      <c r="BD909" s="227" t="str">
        <f>IF(F909="","",Tabla1[[#This Row],[sem 01]]&amp;Tabla1[[#This Row],[sem 02]]&amp;Tabla1[[#This Row],[sem 03]])</f>
        <v/>
      </c>
      <c r="BE909" s="228" t="str">
        <f>IF(TRIM(F909)="","",$B$1&amp;"-"&amp;SUBSTITUTE(Tabla1[[#This Row],[Mes Inscrito]]," ","")&amp;"-"&amp;SUBSTITUTE(Tabla1[[#This Row],[Dia de clases Inscrito]]," ","")&amp;"-"&amp;SUBSTITUTE(Tabla1[[#This Row],[Horario Inscrito]]," ","")&amp;"-"&amp;Tabla1[[#This Row],[Fecha Inicio grupo]])</f>
        <v/>
      </c>
      <c r="BF909" s="241" t="str">
        <f>IF(F909="","",Tabla1[[#This Row],[Curso]])</f>
        <v/>
      </c>
      <c r="BG909" s="242" t="str">
        <f>+IF(TRIM(F909)="","",$B$1&amp;"-"&amp;TRIM(Tabla1[[#This Row],[Mes Inscrito]])&amp;"-"&amp;TRIM(Tabla1[[#This Row],[Dia de clases Inscrito]])&amp;"-"&amp;TRIM(Tabla1[[#This Row],[Horario Inscrito]])&amp;"-"&amp;TRIM(Tabla1[[#This Row],[Fecha Inicio grupo]])&amp;"-"&amp;TRIM(Tabla1[[#This Row],[Tipo Incrito]]))</f>
        <v/>
      </c>
      <c r="BH909" s="299" t="str">
        <f>IF(F909="","",OR(IFERROR(SEARCH("CG",Tabla1[[#This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9" s="300" t="str">
        <f>IF(F909&lt;&gt;"",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9" s="300" t="str">
        <f>IF(F909&lt;&gt;"",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9" s="300" t="str">
        <f>IF(Tabla1[[#This Row],[Fecha Inicio grupo]]="","",IFERROR(VLOOKUP(Tabla1[[#This Row],[Mes de Alta como miembro]],Parámetros!$AM$2:$AN$16,2,0),"01/01/1900"))</f>
        <v/>
      </c>
    </row>
    <row r="910" spans="1:63" ht="14.45">
      <c r="A910" s="68">
        <v>903</v>
      </c>
      <c r="B910" s="29"/>
      <c r="C910" s="34"/>
      <c r="D910" s="42"/>
      <c r="E910" s="64"/>
      <c r="F910" s="45"/>
      <c r="G910" s="45"/>
      <c r="H910" s="158"/>
      <c r="I910" s="42"/>
      <c r="J910" s="28"/>
      <c r="K910" s="69"/>
      <c r="L910" s="68"/>
      <c r="M910" s="46"/>
      <c r="N910" s="232" t="str">
        <f ca="1">IF(Tabla1[[#This Row],[Fecha de nac]]="","",IF(Tabla1[[#This Row],[Fecha Finalización]] &gt;=TODAY(), DATEDIF(Tabla1[[#This Row],[Fecha de nac]],TODAY(),"y"), ROUNDDOWN((Tabla1[[#This Row],[Fecha Finalización]] -Tabla1[[#This Row],[Fecha de nac]])/365,0)))</f>
        <v/>
      </c>
      <c r="O910" s="163"/>
      <c r="P910" s="34"/>
      <c r="Q910" s="67"/>
      <c r="R910" s="67"/>
      <c r="S910" s="67"/>
      <c r="T910" s="67"/>
      <c r="U910" s="234" t="str">
        <f>IF(F910="","",Tabla1[[#This Row],[Fecha Inicio grupo]]+3*7-7)</f>
        <v/>
      </c>
      <c r="V910" s="235" t="str">
        <f>IF(F910="","",EDATE(Tabla1[[#This Row],[Fecha Inicio grupo]],3))</f>
        <v/>
      </c>
      <c r="W910" s="29"/>
      <c r="X910" s="29"/>
      <c r="Y910" s="72"/>
      <c r="Z910" s="72"/>
      <c r="AA910" s="72"/>
      <c r="AB910" s="72"/>
      <c r="AC910" s="72"/>
      <c r="AD910" s="72"/>
      <c r="AE910" s="72"/>
      <c r="AF910" s="72"/>
      <c r="AG910" s="72"/>
      <c r="AH910" s="72"/>
      <c r="AI910" s="72"/>
      <c r="AJ910" s="72"/>
      <c r="AK910" s="72"/>
      <c r="AL910" s="72"/>
      <c r="AM910" s="72"/>
      <c r="AN910" s="72"/>
      <c r="AO910" s="139"/>
      <c r="AP910" s="236" t="str">
        <f>IF(F910="","",IFERROR(VLOOKUP(SUBSTITUTE(SUBSTITUTE(Tabla1[[#This Row],[Uso Sistemas]],"T","P"),"N","F"),Parámetros!$M$2:$N$17,2,0),"Completar hasta 3ra sem. para evaluar a Probacionista"))</f>
        <v/>
      </c>
      <c r="AQ910" s="39"/>
      <c r="AR910" s="39"/>
      <c r="AS910" s="39"/>
      <c r="AT910" s="28"/>
      <c r="AU910" s="55"/>
      <c r="AV910" s="55"/>
      <c r="AW910" s="55"/>
      <c r="AX910" s="238" t="str">
        <f>IF(V910="","",EOMONTH(EDATE(Tabla1[[#This Row],[Fecha Finalización]],2),0))</f>
        <v/>
      </c>
      <c r="AY910" s="39"/>
      <c r="AZ910" s="239" t="str">
        <f>IF(V910="","",EOMONTH(EDATE(Tabla1[[#This Row],[Fecha Finalización]],3),0))</f>
        <v/>
      </c>
      <c r="BA910" s="39"/>
      <c r="BB910" s="39"/>
      <c r="BC910" s="229"/>
      <c r="BD910" s="227" t="str">
        <f>IF(F910="","",Tabla1[[#This Row],[sem 01]]&amp;Tabla1[[#This Row],[sem 02]]&amp;Tabla1[[#This Row],[sem 03]])</f>
        <v/>
      </c>
      <c r="BE910" s="228" t="str">
        <f>IF(TRIM(F910)="","",$B$1&amp;"-"&amp;SUBSTITUTE(Tabla1[[#This Row],[Mes Inscrito]]," ","")&amp;"-"&amp;SUBSTITUTE(Tabla1[[#This Row],[Dia de clases Inscrito]]," ","")&amp;"-"&amp;SUBSTITUTE(Tabla1[[#This Row],[Horario Inscrito]]," ","")&amp;"-"&amp;Tabla1[[#This Row],[Fecha Inicio grupo]])</f>
        <v/>
      </c>
      <c r="BF910" s="241" t="str">
        <f>IF(F910="","",Tabla1[[#This Row],[Curso]])</f>
        <v/>
      </c>
      <c r="BG910" s="242" t="str">
        <f>+IF(TRIM(F910)="","",$B$1&amp;"-"&amp;TRIM(Tabla1[[#This Row],[Mes Inscrito]])&amp;"-"&amp;TRIM(Tabla1[[#This Row],[Dia de clases Inscrito]])&amp;"-"&amp;TRIM(Tabla1[[#This Row],[Horario Inscrito]])&amp;"-"&amp;TRIM(Tabla1[[#This Row],[Fecha Inicio grupo]])&amp;"-"&amp;TRIM(Tabla1[[#This Row],[Tipo Incrito]]))</f>
        <v/>
      </c>
      <c r="BH910" s="299" t="str">
        <f>IF(F910="","",OR(IFERROR(SEARCH("CG",Tabla1[[#This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0" s="300" t="str">
        <f>IF(F910&lt;&gt;"",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0" s="300" t="str">
        <f>IF(F910&lt;&gt;"",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0" s="300" t="str">
        <f>IF(Tabla1[[#This Row],[Fecha Inicio grupo]]="","",IFERROR(VLOOKUP(Tabla1[[#This Row],[Mes de Alta como miembro]],Parámetros!$AM$2:$AN$16,2,0),"01/01/1900"))</f>
        <v/>
      </c>
    </row>
    <row r="911" spans="1:63" ht="14.45">
      <c r="A911" s="68">
        <v>904</v>
      </c>
      <c r="B911" s="29"/>
      <c r="C911" s="34"/>
      <c r="D911" s="42"/>
      <c r="E911" s="64"/>
      <c r="F911" s="45"/>
      <c r="G911" s="45"/>
      <c r="H911" s="158"/>
      <c r="I911" s="42"/>
      <c r="J911" s="28"/>
      <c r="K911" s="69"/>
      <c r="L911" s="68"/>
      <c r="M911" s="46"/>
      <c r="N911" s="232" t="str">
        <f ca="1">IF(Tabla1[[#This Row],[Fecha de nac]]="","",IF(Tabla1[[#This Row],[Fecha Finalización]] &gt;=TODAY(), DATEDIF(Tabla1[[#This Row],[Fecha de nac]],TODAY(),"y"), ROUNDDOWN((Tabla1[[#This Row],[Fecha Finalización]] -Tabla1[[#This Row],[Fecha de nac]])/365,0)))</f>
        <v/>
      </c>
      <c r="O911" s="163"/>
      <c r="P911" s="34"/>
      <c r="Q911" s="67"/>
      <c r="R911" s="67"/>
      <c r="S911" s="67"/>
      <c r="T911" s="67"/>
      <c r="U911" s="234" t="str">
        <f>IF(F911="","",Tabla1[[#This Row],[Fecha Inicio grupo]]+3*7-7)</f>
        <v/>
      </c>
      <c r="V911" s="235" t="str">
        <f>IF(F911="","",EDATE(Tabla1[[#This Row],[Fecha Inicio grupo]],3))</f>
        <v/>
      </c>
      <c r="W911" s="29"/>
      <c r="X911" s="29"/>
      <c r="Y911" s="72"/>
      <c r="Z911" s="72"/>
      <c r="AA911" s="72"/>
      <c r="AB911" s="72"/>
      <c r="AC911" s="72"/>
      <c r="AD911" s="72"/>
      <c r="AE911" s="72"/>
      <c r="AF911" s="72"/>
      <c r="AG911" s="72"/>
      <c r="AH911" s="72"/>
      <c r="AI911" s="72"/>
      <c r="AJ911" s="72"/>
      <c r="AK911" s="72"/>
      <c r="AL911" s="72"/>
      <c r="AM911" s="72"/>
      <c r="AN911" s="72"/>
      <c r="AO911" s="139"/>
      <c r="AP911" s="236" t="str">
        <f>IF(F911="","",IFERROR(VLOOKUP(SUBSTITUTE(SUBSTITUTE(Tabla1[[#This Row],[Uso Sistemas]],"T","P"),"N","F"),Parámetros!$M$2:$N$17,2,0),"Completar hasta 3ra sem. para evaluar a Probacionista"))</f>
        <v/>
      </c>
      <c r="AQ911" s="39"/>
      <c r="AR911" s="39"/>
      <c r="AS911" s="39"/>
      <c r="AT911" s="28"/>
      <c r="AU911" s="55"/>
      <c r="AV911" s="55"/>
      <c r="AW911" s="55"/>
      <c r="AX911" s="238" t="str">
        <f>IF(V911="","",EOMONTH(EDATE(Tabla1[[#This Row],[Fecha Finalización]],2),0))</f>
        <v/>
      </c>
      <c r="AY911" s="39"/>
      <c r="AZ911" s="239" t="str">
        <f>IF(V911="","",EOMONTH(EDATE(Tabla1[[#This Row],[Fecha Finalización]],3),0))</f>
        <v/>
      </c>
      <c r="BA911" s="39"/>
      <c r="BB911" s="39"/>
      <c r="BC911" s="229"/>
      <c r="BD911" s="227" t="str">
        <f>IF(F911="","",Tabla1[[#This Row],[sem 01]]&amp;Tabla1[[#This Row],[sem 02]]&amp;Tabla1[[#This Row],[sem 03]])</f>
        <v/>
      </c>
      <c r="BE911" s="228" t="str">
        <f>IF(TRIM(F911)="","",$B$1&amp;"-"&amp;SUBSTITUTE(Tabla1[[#This Row],[Mes Inscrito]]," ","")&amp;"-"&amp;SUBSTITUTE(Tabla1[[#This Row],[Dia de clases Inscrito]]," ","")&amp;"-"&amp;SUBSTITUTE(Tabla1[[#This Row],[Horario Inscrito]]," ","")&amp;"-"&amp;Tabla1[[#This Row],[Fecha Inicio grupo]])</f>
        <v/>
      </c>
      <c r="BF911" s="241" t="str">
        <f>IF(F911="","",Tabla1[[#This Row],[Curso]])</f>
        <v/>
      </c>
      <c r="BG911" s="242" t="str">
        <f>+IF(TRIM(F911)="","",$B$1&amp;"-"&amp;TRIM(Tabla1[[#This Row],[Mes Inscrito]])&amp;"-"&amp;TRIM(Tabla1[[#This Row],[Dia de clases Inscrito]])&amp;"-"&amp;TRIM(Tabla1[[#This Row],[Horario Inscrito]])&amp;"-"&amp;TRIM(Tabla1[[#This Row],[Fecha Inicio grupo]])&amp;"-"&amp;TRIM(Tabla1[[#This Row],[Tipo Incrito]]))</f>
        <v/>
      </c>
      <c r="BH911" s="299" t="str">
        <f>IF(F911="","",OR(IFERROR(SEARCH("CG",Tabla1[[#This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1" s="300" t="str">
        <f>IF(F911&lt;&gt;"",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1" s="300" t="str">
        <f>IF(F911&lt;&gt;"",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1" s="300" t="str">
        <f>IF(Tabla1[[#This Row],[Fecha Inicio grupo]]="","",IFERROR(VLOOKUP(Tabla1[[#This Row],[Mes de Alta como miembro]],Parámetros!$AM$2:$AN$16,2,0),"01/01/1900"))</f>
        <v/>
      </c>
    </row>
    <row r="912" spans="1:63" ht="14.45">
      <c r="A912" s="68">
        <v>905</v>
      </c>
      <c r="B912" s="29"/>
      <c r="C912" s="34"/>
      <c r="D912" s="42"/>
      <c r="E912" s="64"/>
      <c r="F912" s="45"/>
      <c r="G912" s="45"/>
      <c r="H912" s="158"/>
      <c r="I912" s="42"/>
      <c r="J912" s="28"/>
      <c r="K912" s="69"/>
      <c r="L912" s="68"/>
      <c r="M912" s="46"/>
      <c r="N912" s="232" t="str">
        <f ca="1">IF(Tabla1[[#This Row],[Fecha de nac]]="","",IF(Tabla1[[#This Row],[Fecha Finalización]] &gt;=TODAY(), DATEDIF(Tabla1[[#This Row],[Fecha de nac]],TODAY(),"y"), ROUNDDOWN((Tabla1[[#This Row],[Fecha Finalización]] -Tabla1[[#This Row],[Fecha de nac]])/365,0)))</f>
        <v/>
      </c>
      <c r="O912" s="163"/>
      <c r="P912" s="34"/>
      <c r="Q912" s="67"/>
      <c r="R912" s="67"/>
      <c r="S912" s="67"/>
      <c r="T912" s="67"/>
      <c r="U912" s="234" t="str">
        <f>IF(F912="","",Tabla1[[#This Row],[Fecha Inicio grupo]]+3*7-7)</f>
        <v/>
      </c>
      <c r="V912" s="235" t="str">
        <f>IF(F912="","",EDATE(Tabla1[[#This Row],[Fecha Inicio grupo]],3))</f>
        <v/>
      </c>
      <c r="W912" s="29"/>
      <c r="X912" s="29"/>
      <c r="Y912" s="72"/>
      <c r="Z912" s="72"/>
      <c r="AA912" s="72"/>
      <c r="AB912" s="72"/>
      <c r="AC912" s="72"/>
      <c r="AD912" s="72"/>
      <c r="AE912" s="72"/>
      <c r="AF912" s="72"/>
      <c r="AG912" s="72"/>
      <c r="AH912" s="72"/>
      <c r="AI912" s="72"/>
      <c r="AJ912" s="72"/>
      <c r="AK912" s="72"/>
      <c r="AL912" s="72"/>
      <c r="AM912" s="72"/>
      <c r="AN912" s="72"/>
      <c r="AO912" s="139"/>
      <c r="AP912" s="236" t="str">
        <f>IF(F912="","",IFERROR(VLOOKUP(SUBSTITUTE(SUBSTITUTE(Tabla1[[#This Row],[Uso Sistemas]],"T","P"),"N","F"),Parámetros!$M$2:$N$17,2,0),"Completar hasta 3ra sem. para evaluar a Probacionista"))</f>
        <v/>
      </c>
      <c r="AQ912" s="39"/>
      <c r="AR912" s="39"/>
      <c r="AS912" s="39"/>
      <c r="AT912" s="28"/>
      <c r="AU912" s="55"/>
      <c r="AV912" s="55"/>
      <c r="AW912" s="55"/>
      <c r="AX912" s="238" t="str">
        <f>IF(V912="","",EOMONTH(EDATE(Tabla1[[#This Row],[Fecha Finalización]],2),0))</f>
        <v/>
      </c>
      <c r="AY912" s="39"/>
      <c r="AZ912" s="239" t="str">
        <f>IF(V912="","",EOMONTH(EDATE(Tabla1[[#This Row],[Fecha Finalización]],3),0))</f>
        <v/>
      </c>
      <c r="BA912" s="39"/>
      <c r="BB912" s="39"/>
      <c r="BC912" s="229"/>
      <c r="BD912" s="227" t="str">
        <f>IF(F912="","",Tabla1[[#This Row],[sem 01]]&amp;Tabla1[[#This Row],[sem 02]]&amp;Tabla1[[#This Row],[sem 03]])</f>
        <v/>
      </c>
      <c r="BE912" s="228" t="str">
        <f>IF(TRIM(F912)="","",$B$1&amp;"-"&amp;SUBSTITUTE(Tabla1[[#This Row],[Mes Inscrito]]," ","")&amp;"-"&amp;SUBSTITUTE(Tabla1[[#This Row],[Dia de clases Inscrito]]," ","")&amp;"-"&amp;SUBSTITUTE(Tabla1[[#This Row],[Horario Inscrito]]," ","")&amp;"-"&amp;Tabla1[[#This Row],[Fecha Inicio grupo]])</f>
        <v/>
      </c>
      <c r="BF912" s="241" t="str">
        <f>IF(F912="","",Tabla1[[#This Row],[Curso]])</f>
        <v/>
      </c>
      <c r="BG912" s="242" t="str">
        <f>+IF(TRIM(F912)="","",$B$1&amp;"-"&amp;TRIM(Tabla1[[#This Row],[Mes Inscrito]])&amp;"-"&amp;TRIM(Tabla1[[#This Row],[Dia de clases Inscrito]])&amp;"-"&amp;TRIM(Tabla1[[#This Row],[Horario Inscrito]])&amp;"-"&amp;TRIM(Tabla1[[#This Row],[Fecha Inicio grupo]])&amp;"-"&amp;TRIM(Tabla1[[#This Row],[Tipo Incrito]]))</f>
        <v/>
      </c>
      <c r="BH912" s="299" t="str">
        <f>IF(F912="","",OR(IFERROR(SEARCH("CG",Tabla1[[#This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2" s="300" t="str">
        <f>IF(F912&lt;&gt;"",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2" s="300" t="str">
        <f>IF(F912&lt;&gt;"",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2" s="300" t="str">
        <f>IF(Tabla1[[#This Row],[Fecha Inicio grupo]]="","",IFERROR(VLOOKUP(Tabla1[[#This Row],[Mes de Alta como miembro]],Parámetros!$AM$2:$AN$16,2,0),"01/01/1900"))</f>
        <v/>
      </c>
    </row>
    <row r="913" spans="1:63" ht="14.45">
      <c r="A913" s="68">
        <v>906</v>
      </c>
      <c r="B913" s="29"/>
      <c r="C913" s="34"/>
      <c r="D913" s="42"/>
      <c r="E913" s="64"/>
      <c r="F913" s="45"/>
      <c r="G913" s="45"/>
      <c r="H913" s="158"/>
      <c r="I913" s="42"/>
      <c r="J913" s="28"/>
      <c r="K913" s="69"/>
      <c r="L913" s="68"/>
      <c r="M913" s="46"/>
      <c r="N913" s="232" t="str">
        <f ca="1">IF(Tabla1[[#This Row],[Fecha de nac]]="","",IF(Tabla1[[#This Row],[Fecha Finalización]] &gt;=TODAY(), DATEDIF(Tabla1[[#This Row],[Fecha de nac]],TODAY(),"y"), ROUNDDOWN((Tabla1[[#This Row],[Fecha Finalización]] -Tabla1[[#This Row],[Fecha de nac]])/365,0)))</f>
        <v/>
      </c>
      <c r="O913" s="163"/>
      <c r="P913" s="34"/>
      <c r="Q913" s="67"/>
      <c r="R913" s="67"/>
      <c r="S913" s="67"/>
      <c r="T913" s="67"/>
      <c r="U913" s="234" t="str">
        <f>IF(F913="","",Tabla1[[#This Row],[Fecha Inicio grupo]]+3*7-7)</f>
        <v/>
      </c>
      <c r="V913" s="235" t="str">
        <f>IF(F913="","",EDATE(Tabla1[[#This Row],[Fecha Inicio grupo]],3))</f>
        <v/>
      </c>
      <c r="W913" s="29"/>
      <c r="X913" s="29"/>
      <c r="Y913" s="72"/>
      <c r="Z913" s="72"/>
      <c r="AA913" s="72"/>
      <c r="AB913" s="72"/>
      <c r="AC913" s="72"/>
      <c r="AD913" s="72"/>
      <c r="AE913" s="72"/>
      <c r="AF913" s="72"/>
      <c r="AG913" s="72"/>
      <c r="AH913" s="72"/>
      <c r="AI913" s="72"/>
      <c r="AJ913" s="72"/>
      <c r="AK913" s="72"/>
      <c r="AL913" s="72"/>
      <c r="AM913" s="72"/>
      <c r="AN913" s="72"/>
      <c r="AO913" s="139"/>
      <c r="AP913" s="236" t="str">
        <f>IF(F913="","",IFERROR(VLOOKUP(SUBSTITUTE(SUBSTITUTE(Tabla1[[#This Row],[Uso Sistemas]],"T","P"),"N","F"),Parámetros!$M$2:$N$17,2,0),"Completar hasta 3ra sem. para evaluar a Probacionista"))</f>
        <v/>
      </c>
      <c r="AQ913" s="39"/>
      <c r="AR913" s="39"/>
      <c r="AS913" s="39"/>
      <c r="AT913" s="28"/>
      <c r="AU913" s="55"/>
      <c r="AV913" s="55"/>
      <c r="AW913" s="55"/>
      <c r="AX913" s="238" t="str">
        <f>IF(V913="","",EOMONTH(EDATE(Tabla1[[#This Row],[Fecha Finalización]],2),0))</f>
        <v/>
      </c>
      <c r="AY913" s="39"/>
      <c r="AZ913" s="239" t="str">
        <f>IF(V913="","",EOMONTH(EDATE(Tabla1[[#This Row],[Fecha Finalización]],3),0))</f>
        <v/>
      </c>
      <c r="BA913" s="39"/>
      <c r="BB913" s="39"/>
      <c r="BC913" s="229"/>
      <c r="BD913" s="227" t="str">
        <f>IF(F913="","",Tabla1[[#This Row],[sem 01]]&amp;Tabla1[[#This Row],[sem 02]]&amp;Tabla1[[#This Row],[sem 03]])</f>
        <v/>
      </c>
      <c r="BE913" s="228" t="str">
        <f>IF(TRIM(F913)="","",$B$1&amp;"-"&amp;SUBSTITUTE(Tabla1[[#This Row],[Mes Inscrito]]," ","")&amp;"-"&amp;SUBSTITUTE(Tabla1[[#This Row],[Dia de clases Inscrito]]," ","")&amp;"-"&amp;SUBSTITUTE(Tabla1[[#This Row],[Horario Inscrito]]," ","")&amp;"-"&amp;Tabla1[[#This Row],[Fecha Inicio grupo]])</f>
        <v/>
      </c>
      <c r="BF913" s="241" t="str">
        <f>IF(F913="","",Tabla1[[#This Row],[Curso]])</f>
        <v/>
      </c>
      <c r="BG913" s="242" t="str">
        <f>+IF(TRIM(F913)="","",$B$1&amp;"-"&amp;TRIM(Tabla1[[#This Row],[Mes Inscrito]])&amp;"-"&amp;TRIM(Tabla1[[#This Row],[Dia de clases Inscrito]])&amp;"-"&amp;TRIM(Tabla1[[#This Row],[Horario Inscrito]])&amp;"-"&amp;TRIM(Tabla1[[#This Row],[Fecha Inicio grupo]])&amp;"-"&amp;TRIM(Tabla1[[#This Row],[Tipo Incrito]]))</f>
        <v/>
      </c>
      <c r="BH913" s="299" t="str">
        <f>IF(F913="","",OR(IFERROR(SEARCH("CG",Tabla1[[#This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3" s="300" t="str">
        <f>IF(F913&lt;&gt;"",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3" s="300" t="str">
        <f>IF(F913&lt;&gt;"",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3" s="300" t="str">
        <f>IF(Tabla1[[#This Row],[Fecha Inicio grupo]]="","",IFERROR(VLOOKUP(Tabla1[[#This Row],[Mes de Alta como miembro]],Parámetros!$AM$2:$AN$16,2,0),"01/01/1900"))</f>
        <v/>
      </c>
    </row>
    <row r="914" spans="1:63" ht="14.45">
      <c r="A914" s="68">
        <v>907</v>
      </c>
      <c r="B914" s="29"/>
      <c r="C914" s="34"/>
      <c r="D914" s="42"/>
      <c r="E914" s="64"/>
      <c r="F914" s="45"/>
      <c r="G914" s="45"/>
      <c r="H914" s="158"/>
      <c r="I914" s="42"/>
      <c r="J914" s="28"/>
      <c r="K914" s="69"/>
      <c r="L914" s="68"/>
      <c r="M914" s="46"/>
      <c r="N914" s="232" t="str">
        <f ca="1">IF(Tabla1[[#This Row],[Fecha de nac]]="","",IF(Tabla1[[#This Row],[Fecha Finalización]] &gt;=TODAY(), DATEDIF(Tabla1[[#This Row],[Fecha de nac]],TODAY(),"y"), ROUNDDOWN((Tabla1[[#This Row],[Fecha Finalización]] -Tabla1[[#This Row],[Fecha de nac]])/365,0)))</f>
        <v/>
      </c>
      <c r="O914" s="163"/>
      <c r="P914" s="34"/>
      <c r="Q914" s="67"/>
      <c r="R914" s="67"/>
      <c r="S914" s="67"/>
      <c r="T914" s="67"/>
      <c r="U914" s="234" t="str">
        <f>IF(F914="","",Tabla1[[#This Row],[Fecha Inicio grupo]]+3*7-7)</f>
        <v/>
      </c>
      <c r="V914" s="235" t="str">
        <f>IF(F914="","",EDATE(Tabla1[[#This Row],[Fecha Inicio grupo]],3))</f>
        <v/>
      </c>
      <c r="W914" s="29"/>
      <c r="X914" s="29"/>
      <c r="Y914" s="72"/>
      <c r="Z914" s="72"/>
      <c r="AA914" s="72"/>
      <c r="AB914" s="72"/>
      <c r="AC914" s="72"/>
      <c r="AD914" s="72"/>
      <c r="AE914" s="72"/>
      <c r="AF914" s="72"/>
      <c r="AG914" s="72"/>
      <c r="AH914" s="72"/>
      <c r="AI914" s="72"/>
      <c r="AJ914" s="72"/>
      <c r="AK914" s="72"/>
      <c r="AL914" s="72"/>
      <c r="AM914" s="72"/>
      <c r="AN914" s="72"/>
      <c r="AO914" s="139"/>
      <c r="AP914" s="236" t="str">
        <f>IF(F914="","",IFERROR(VLOOKUP(SUBSTITUTE(SUBSTITUTE(Tabla1[[#This Row],[Uso Sistemas]],"T","P"),"N","F"),Parámetros!$M$2:$N$17,2,0),"Completar hasta 3ra sem. para evaluar a Probacionista"))</f>
        <v/>
      </c>
      <c r="AQ914" s="39"/>
      <c r="AR914" s="39"/>
      <c r="AS914" s="39"/>
      <c r="AT914" s="28"/>
      <c r="AU914" s="55"/>
      <c r="AV914" s="55"/>
      <c r="AW914" s="55"/>
      <c r="AX914" s="238" t="str">
        <f>IF(V914="","",EOMONTH(EDATE(Tabla1[[#This Row],[Fecha Finalización]],2),0))</f>
        <v/>
      </c>
      <c r="AY914" s="39"/>
      <c r="AZ914" s="239" t="str">
        <f>IF(V914="","",EOMONTH(EDATE(Tabla1[[#This Row],[Fecha Finalización]],3),0))</f>
        <v/>
      </c>
      <c r="BA914" s="39"/>
      <c r="BB914" s="39"/>
      <c r="BC914" s="229"/>
      <c r="BD914" s="227" t="str">
        <f>IF(F914="","",Tabla1[[#This Row],[sem 01]]&amp;Tabla1[[#This Row],[sem 02]]&amp;Tabla1[[#This Row],[sem 03]])</f>
        <v/>
      </c>
      <c r="BE914" s="228" t="str">
        <f>IF(TRIM(F914)="","",$B$1&amp;"-"&amp;SUBSTITUTE(Tabla1[[#This Row],[Mes Inscrito]]," ","")&amp;"-"&amp;SUBSTITUTE(Tabla1[[#This Row],[Dia de clases Inscrito]]," ","")&amp;"-"&amp;SUBSTITUTE(Tabla1[[#This Row],[Horario Inscrito]]," ","")&amp;"-"&amp;Tabla1[[#This Row],[Fecha Inicio grupo]])</f>
        <v/>
      </c>
      <c r="BF914" s="241" t="str">
        <f>IF(F914="","",Tabla1[[#This Row],[Curso]])</f>
        <v/>
      </c>
      <c r="BG914" s="242" t="str">
        <f>+IF(TRIM(F914)="","",$B$1&amp;"-"&amp;TRIM(Tabla1[[#This Row],[Mes Inscrito]])&amp;"-"&amp;TRIM(Tabla1[[#This Row],[Dia de clases Inscrito]])&amp;"-"&amp;TRIM(Tabla1[[#This Row],[Horario Inscrito]])&amp;"-"&amp;TRIM(Tabla1[[#This Row],[Fecha Inicio grupo]])&amp;"-"&amp;TRIM(Tabla1[[#This Row],[Tipo Incrito]]))</f>
        <v/>
      </c>
      <c r="BH914" s="299" t="str">
        <f>IF(F914="","",OR(IFERROR(SEARCH("CG",Tabla1[[#This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4" s="300" t="str">
        <f>IF(F914&lt;&gt;"",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4" s="300" t="str">
        <f>IF(F914&lt;&gt;"",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4" s="300" t="str">
        <f>IF(Tabla1[[#This Row],[Fecha Inicio grupo]]="","",IFERROR(VLOOKUP(Tabla1[[#This Row],[Mes de Alta como miembro]],Parámetros!$AM$2:$AN$16,2,0),"01/01/1900"))</f>
        <v/>
      </c>
    </row>
    <row r="915" spans="1:63" ht="14.45">
      <c r="A915" s="68">
        <v>908</v>
      </c>
      <c r="B915" s="29"/>
      <c r="C915" s="34"/>
      <c r="D915" s="42"/>
      <c r="E915" s="64"/>
      <c r="F915" s="45"/>
      <c r="G915" s="45"/>
      <c r="H915" s="158"/>
      <c r="I915" s="42"/>
      <c r="J915" s="28"/>
      <c r="K915" s="69"/>
      <c r="L915" s="68"/>
      <c r="M915" s="46"/>
      <c r="N915" s="232" t="str">
        <f ca="1">IF(Tabla1[[#This Row],[Fecha de nac]]="","",IF(Tabla1[[#This Row],[Fecha Finalización]] &gt;=TODAY(), DATEDIF(Tabla1[[#This Row],[Fecha de nac]],TODAY(),"y"), ROUNDDOWN((Tabla1[[#This Row],[Fecha Finalización]] -Tabla1[[#This Row],[Fecha de nac]])/365,0)))</f>
        <v/>
      </c>
      <c r="O915" s="163"/>
      <c r="P915" s="34"/>
      <c r="Q915" s="67"/>
      <c r="R915" s="67"/>
      <c r="S915" s="67"/>
      <c r="T915" s="67"/>
      <c r="U915" s="234" t="str">
        <f>IF(F915="","",Tabla1[[#This Row],[Fecha Inicio grupo]]+3*7-7)</f>
        <v/>
      </c>
      <c r="V915" s="235" t="str">
        <f>IF(F915="","",EDATE(Tabla1[[#This Row],[Fecha Inicio grupo]],3))</f>
        <v/>
      </c>
      <c r="W915" s="29"/>
      <c r="X915" s="29"/>
      <c r="Y915" s="72"/>
      <c r="Z915" s="72"/>
      <c r="AA915" s="72"/>
      <c r="AB915" s="72"/>
      <c r="AC915" s="72"/>
      <c r="AD915" s="72"/>
      <c r="AE915" s="72"/>
      <c r="AF915" s="72"/>
      <c r="AG915" s="72"/>
      <c r="AH915" s="72"/>
      <c r="AI915" s="72"/>
      <c r="AJ915" s="72"/>
      <c r="AK915" s="72"/>
      <c r="AL915" s="72"/>
      <c r="AM915" s="72"/>
      <c r="AN915" s="72"/>
      <c r="AO915" s="139"/>
      <c r="AP915" s="236" t="str">
        <f>IF(F915="","",IFERROR(VLOOKUP(SUBSTITUTE(SUBSTITUTE(Tabla1[[#This Row],[Uso Sistemas]],"T","P"),"N","F"),Parámetros!$M$2:$N$17,2,0),"Completar hasta 3ra sem. para evaluar a Probacionista"))</f>
        <v/>
      </c>
      <c r="AQ915" s="39"/>
      <c r="AR915" s="39"/>
      <c r="AS915" s="39"/>
      <c r="AT915" s="28"/>
      <c r="AU915" s="55"/>
      <c r="AV915" s="55"/>
      <c r="AW915" s="55"/>
      <c r="AX915" s="238" t="str">
        <f>IF(V915="","",EOMONTH(EDATE(Tabla1[[#This Row],[Fecha Finalización]],2),0))</f>
        <v/>
      </c>
      <c r="AY915" s="39"/>
      <c r="AZ915" s="239" t="str">
        <f>IF(V915="","",EOMONTH(EDATE(Tabla1[[#This Row],[Fecha Finalización]],3),0))</f>
        <v/>
      </c>
      <c r="BA915" s="39"/>
      <c r="BB915" s="39"/>
      <c r="BC915" s="229"/>
      <c r="BD915" s="227" t="str">
        <f>IF(F915="","",Tabla1[[#This Row],[sem 01]]&amp;Tabla1[[#This Row],[sem 02]]&amp;Tabla1[[#This Row],[sem 03]])</f>
        <v/>
      </c>
      <c r="BE915" s="228" t="str">
        <f>IF(TRIM(F915)="","",$B$1&amp;"-"&amp;SUBSTITUTE(Tabla1[[#This Row],[Mes Inscrito]]," ","")&amp;"-"&amp;SUBSTITUTE(Tabla1[[#This Row],[Dia de clases Inscrito]]," ","")&amp;"-"&amp;SUBSTITUTE(Tabla1[[#This Row],[Horario Inscrito]]," ","")&amp;"-"&amp;Tabla1[[#This Row],[Fecha Inicio grupo]])</f>
        <v/>
      </c>
      <c r="BF915" s="241" t="str">
        <f>IF(F915="","",Tabla1[[#This Row],[Curso]])</f>
        <v/>
      </c>
      <c r="BG915" s="242" t="str">
        <f>+IF(TRIM(F915)="","",$B$1&amp;"-"&amp;TRIM(Tabla1[[#This Row],[Mes Inscrito]])&amp;"-"&amp;TRIM(Tabla1[[#This Row],[Dia de clases Inscrito]])&amp;"-"&amp;TRIM(Tabla1[[#This Row],[Horario Inscrito]])&amp;"-"&amp;TRIM(Tabla1[[#This Row],[Fecha Inicio grupo]])&amp;"-"&amp;TRIM(Tabla1[[#This Row],[Tipo Incrito]]))</f>
        <v/>
      </c>
      <c r="BH915" s="299" t="str">
        <f>IF(F915="","",OR(IFERROR(SEARCH("CG",Tabla1[[#This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5" s="300" t="str">
        <f>IF(F915&lt;&gt;"",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5" s="300" t="str">
        <f>IF(F915&lt;&gt;"",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5" s="300" t="str">
        <f>IF(Tabla1[[#This Row],[Fecha Inicio grupo]]="","",IFERROR(VLOOKUP(Tabla1[[#This Row],[Mes de Alta como miembro]],Parámetros!$AM$2:$AN$16,2,0),"01/01/1900"))</f>
        <v/>
      </c>
    </row>
    <row r="916" spans="1:63" ht="14.45">
      <c r="A916" s="68">
        <v>909</v>
      </c>
      <c r="B916" s="29"/>
      <c r="C916" s="34"/>
      <c r="D916" s="42"/>
      <c r="E916" s="64"/>
      <c r="F916" s="45"/>
      <c r="G916" s="45"/>
      <c r="H916" s="158"/>
      <c r="I916" s="42"/>
      <c r="J916" s="28"/>
      <c r="K916" s="69"/>
      <c r="L916" s="68"/>
      <c r="M916" s="46"/>
      <c r="N916" s="232" t="str">
        <f ca="1">IF(Tabla1[[#This Row],[Fecha de nac]]="","",IF(Tabla1[[#This Row],[Fecha Finalización]] &gt;=TODAY(), DATEDIF(Tabla1[[#This Row],[Fecha de nac]],TODAY(),"y"), ROUNDDOWN((Tabla1[[#This Row],[Fecha Finalización]] -Tabla1[[#This Row],[Fecha de nac]])/365,0)))</f>
        <v/>
      </c>
      <c r="O916" s="163"/>
      <c r="P916" s="34"/>
      <c r="Q916" s="67"/>
      <c r="R916" s="67"/>
      <c r="S916" s="67"/>
      <c r="T916" s="67"/>
      <c r="U916" s="234" t="str">
        <f>IF(F916="","",Tabla1[[#This Row],[Fecha Inicio grupo]]+3*7-7)</f>
        <v/>
      </c>
      <c r="V916" s="235" t="str">
        <f>IF(F916="","",EDATE(Tabla1[[#This Row],[Fecha Inicio grupo]],3))</f>
        <v/>
      </c>
      <c r="W916" s="29"/>
      <c r="X916" s="29"/>
      <c r="Y916" s="72"/>
      <c r="Z916" s="72"/>
      <c r="AA916" s="72"/>
      <c r="AB916" s="72"/>
      <c r="AC916" s="72"/>
      <c r="AD916" s="72"/>
      <c r="AE916" s="72"/>
      <c r="AF916" s="72"/>
      <c r="AG916" s="72"/>
      <c r="AH916" s="72"/>
      <c r="AI916" s="72"/>
      <c r="AJ916" s="72"/>
      <c r="AK916" s="72"/>
      <c r="AL916" s="72"/>
      <c r="AM916" s="72"/>
      <c r="AN916" s="72"/>
      <c r="AO916" s="139"/>
      <c r="AP916" s="236" t="str">
        <f>IF(F916="","",IFERROR(VLOOKUP(SUBSTITUTE(SUBSTITUTE(Tabla1[[#This Row],[Uso Sistemas]],"T","P"),"N","F"),Parámetros!$M$2:$N$17,2,0),"Completar hasta 3ra sem. para evaluar a Probacionista"))</f>
        <v/>
      </c>
      <c r="AQ916" s="39"/>
      <c r="AR916" s="39"/>
      <c r="AS916" s="39"/>
      <c r="AT916" s="28"/>
      <c r="AU916" s="55"/>
      <c r="AV916" s="55"/>
      <c r="AW916" s="55"/>
      <c r="AX916" s="238" t="str">
        <f>IF(V916="","",EOMONTH(EDATE(Tabla1[[#This Row],[Fecha Finalización]],2),0))</f>
        <v/>
      </c>
      <c r="AY916" s="39"/>
      <c r="AZ916" s="239" t="str">
        <f>IF(V916="","",EOMONTH(EDATE(Tabla1[[#This Row],[Fecha Finalización]],3),0))</f>
        <v/>
      </c>
      <c r="BA916" s="39"/>
      <c r="BB916" s="39"/>
      <c r="BC916" s="229"/>
      <c r="BD916" s="227" t="str">
        <f>IF(F916="","",Tabla1[[#This Row],[sem 01]]&amp;Tabla1[[#This Row],[sem 02]]&amp;Tabla1[[#This Row],[sem 03]])</f>
        <v/>
      </c>
      <c r="BE916" s="228" t="str">
        <f>IF(TRIM(F916)="","",$B$1&amp;"-"&amp;SUBSTITUTE(Tabla1[[#This Row],[Mes Inscrito]]," ","")&amp;"-"&amp;SUBSTITUTE(Tabla1[[#This Row],[Dia de clases Inscrito]]," ","")&amp;"-"&amp;SUBSTITUTE(Tabla1[[#This Row],[Horario Inscrito]]," ","")&amp;"-"&amp;Tabla1[[#This Row],[Fecha Inicio grupo]])</f>
        <v/>
      </c>
      <c r="BF916" s="241" t="str">
        <f>IF(F916="","",Tabla1[[#This Row],[Curso]])</f>
        <v/>
      </c>
      <c r="BG916" s="242" t="str">
        <f>+IF(TRIM(F916)="","",$B$1&amp;"-"&amp;TRIM(Tabla1[[#This Row],[Mes Inscrito]])&amp;"-"&amp;TRIM(Tabla1[[#This Row],[Dia de clases Inscrito]])&amp;"-"&amp;TRIM(Tabla1[[#This Row],[Horario Inscrito]])&amp;"-"&amp;TRIM(Tabla1[[#This Row],[Fecha Inicio grupo]])&amp;"-"&amp;TRIM(Tabla1[[#This Row],[Tipo Incrito]]))</f>
        <v/>
      </c>
      <c r="BH916" s="299" t="str">
        <f>IF(F916="","",OR(IFERROR(SEARCH("CG",Tabla1[[#This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6" s="300" t="str">
        <f>IF(F916&lt;&gt;"",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6" s="300" t="str">
        <f>IF(F916&lt;&gt;"",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6" s="300" t="str">
        <f>IF(Tabla1[[#This Row],[Fecha Inicio grupo]]="","",IFERROR(VLOOKUP(Tabla1[[#This Row],[Mes de Alta como miembro]],Parámetros!$AM$2:$AN$16,2,0),"01/01/1900"))</f>
        <v/>
      </c>
    </row>
    <row r="917" spans="1:63" ht="14.45">
      <c r="A917" s="68">
        <v>910</v>
      </c>
      <c r="B917" s="29"/>
      <c r="C917" s="34"/>
      <c r="D917" s="42"/>
      <c r="E917" s="64"/>
      <c r="F917" s="45"/>
      <c r="G917" s="45"/>
      <c r="H917" s="158"/>
      <c r="I917" s="42"/>
      <c r="J917" s="28"/>
      <c r="K917" s="69"/>
      <c r="L917" s="68"/>
      <c r="M917" s="46"/>
      <c r="N917" s="232" t="str">
        <f ca="1">IF(Tabla1[[#This Row],[Fecha de nac]]="","",IF(Tabla1[[#This Row],[Fecha Finalización]] &gt;=TODAY(), DATEDIF(Tabla1[[#This Row],[Fecha de nac]],TODAY(),"y"), ROUNDDOWN((Tabla1[[#This Row],[Fecha Finalización]] -Tabla1[[#This Row],[Fecha de nac]])/365,0)))</f>
        <v/>
      </c>
      <c r="O917" s="163"/>
      <c r="P917" s="34"/>
      <c r="Q917" s="67"/>
      <c r="R917" s="67"/>
      <c r="S917" s="67"/>
      <c r="T917" s="67"/>
      <c r="U917" s="234" t="str">
        <f>IF(F917="","",Tabla1[[#This Row],[Fecha Inicio grupo]]+3*7-7)</f>
        <v/>
      </c>
      <c r="V917" s="235" t="str">
        <f>IF(F917="","",EDATE(Tabla1[[#This Row],[Fecha Inicio grupo]],3))</f>
        <v/>
      </c>
      <c r="W917" s="29"/>
      <c r="X917" s="29"/>
      <c r="Y917" s="72"/>
      <c r="Z917" s="72"/>
      <c r="AA917" s="72"/>
      <c r="AB917" s="72"/>
      <c r="AC917" s="72"/>
      <c r="AD917" s="72"/>
      <c r="AE917" s="72"/>
      <c r="AF917" s="72"/>
      <c r="AG917" s="72"/>
      <c r="AH917" s="72"/>
      <c r="AI917" s="72"/>
      <c r="AJ917" s="72"/>
      <c r="AK917" s="72"/>
      <c r="AL917" s="72"/>
      <c r="AM917" s="72"/>
      <c r="AN917" s="72"/>
      <c r="AO917" s="139"/>
      <c r="AP917" s="236" t="str">
        <f>IF(F917="","",IFERROR(VLOOKUP(SUBSTITUTE(SUBSTITUTE(Tabla1[[#This Row],[Uso Sistemas]],"T","P"),"N","F"),Parámetros!$M$2:$N$17,2,0),"Completar hasta 3ra sem. para evaluar a Probacionista"))</f>
        <v/>
      </c>
      <c r="AQ917" s="39"/>
      <c r="AR917" s="39"/>
      <c r="AS917" s="39"/>
      <c r="AT917" s="28"/>
      <c r="AU917" s="55"/>
      <c r="AV917" s="55"/>
      <c r="AW917" s="55"/>
      <c r="AX917" s="238" t="str">
        <f>IF(V917="","",EOMONTH(EDATE(Tabla1[[#This Row],[Fecha Finalización]],2),0))</f>
        <v/>
      </c>
      <c r="AY917" s="39"/>
      <c r="AZ917" s="239" t="str">
        <f>IF(V917="","",EOMONTH(EDATE(Tabla1[[#This Row],[Fecha Finalización]],3),0))</f>
        <v/>
      </c>
      <c r="BA917" s="39"/>
      <c r="BB917" s="39"/>
      <c r="BC917" s="229"/>
      <c r="BD917" s="227" t="str">
        <f>IF(F917="","",Tabla1[[#This Row],[sem 01]]&amp;Tabla1[[#This Row],[sem 02]]&amp;Tabla1[[#This Row],[sem 03]])</f>
        <v/>
      </c>
      <c r="BE917" s="228" t="str">
        <f>IF(TRIM(F917)="","",$B$1&amp;"-"&amp;SUBSTITUTE(Tabla1[[#This Row],[Mes Inscrito]]," ","")&amp;"-"&amp;SUBSTITUTE(Tabla1[[#This Row],[Dia de clases Inscrito]]," ","")&amp;"-"&amp;SUBSTITUTE(Tabla1[[#This Row],[Horario Inscrito]]," ","")&amp;"-"&amp;Tabla1[[#This Row],[Fecha Inicio grupo]])</f>
        <v/>
      </c>
      <c r="BF917" s="241" t="str">
        <f>IF(F917="","",Tabla1[[#This Row],[Curso]])</f>
        <v/>
      </c>
      <c r="BG917" s="242" t="str">
        <f>+IF(TRIM(F917)="","",$B$1&amp;"-"&amp;TRIM(Tabla1[[#This Row],[Mes Inscrito]])&amp;"-"&amp;TRIM(Tabla1[[#This Row],[Dia de clases Inscrito]])&amp;"-"&amp;TRIM(Tabla1[[#This Row],[Horario Inscrito]])&amp;"-"&amp;TRIM(Tabla1[[#This Row],[Fecha Inicio grupo]])&amp;"-"&amp;TRIM(Tabla1[[#This Row],[Tipo Incrito]]))</f>
        <v/>
      </c>
      <c r="BH917" s="299" t="str">
        <f>IF(F917="","",OR(IFERROR(SEARCH("CG",Tabla1[[#This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7" s="300" t="str">
        <f>IF(F917&lt;&gt;"",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7" s="300" t="str">
        <f>IF(F917&lt;&gt;"",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7" s="300" t="str">
        <f>IF(Tabla1[[#This Row],[Fecha Inicio grupo]]="","",IFERROR(VLOOKUP(Tabla1[[#This Row],[Mes de Alta como miembro]],Parámetros!$AM$2:$AN$16,2,0),"01/01/1900"))</f>
        <v/>
      </c>
    </row>
    <row r="918" spans="1:63" ht="14.45">
      <c r="A918" s="68">
        <v>911</v>
      </c>
      <c r="B918" s="29"/>
      <c r="C918" s="34"/>
      <c r="D918" s="42"/>
      <c r="E918" s="64"/>
      <c r="F918" s="45"/>
      <c r="G918" s="45"/>
      <c r="H918" s="158"/>
      <c r="I918" s="42"/>
      <c r="J918" s="28"/>
      <c r="K918" s="69"/>
      <c r="L918" s="68"/>
      <c r="M918" s="46"/>
      <c r="N918" s="232" t="str">
        <f ca="1">IF(Tabla1[[#This Row],[Fecha de nac]]="","",IF(Tabla1[[#This Row],[Fecha Finalización]] &gt;=TODAY(), DATEDIF(Tabla1[[#This Row],[Fecha de nac]],TODAY(),"y"), ROUNDDOWN((Tabla1[[#This Row],[Fecha Finalización]] -Tabla1[[#This Row],[Fecha de nac]])/365,0)))</f>
        <v/>
      </c>
      <c r="O918" s="163"/>
      <c r="P918" s="34"/>
      <c r="Q918" s="67"/>
      <c r="R918" s="67"/>
      <c r="S918" s="67"/>
      <c r="T918" s="67"/>
      <c r="U918" s="234" t="str">
        <f>IF(F918="","",Tabla1[[#This Row],[Fecha Inicio grupo]]+3*7-7)</f>
        <v/>
      </c>
      <c r="V918" s="235" t="str">
        <f>IF(F918="","",EDATE(Tabla1[[#This Row],[Fecha Inicio grupo]],3))</f>
        <v/>
      </c>
      <c r="W918" s="29"/>
      <c r="X918" s="29"/>
      <c r="Y918" s="72"/>
      <c r="Z918" s="72"/>
      <c r="AA918" s="72"/>
      <c r="AB918" s="72"/>
      <c r="AC918" s="72"/>
      <c r="AD918" s="72"/>
      <c r="AE918" s="72"/>
      <c r="AF918" s="72"/>
      <c r="AG918" s="72"/>
      <c r="AH918" s="72"/>
      <c r="AI918" s="72"/>
      <c r="AJ918" s="72"/>
      <c r="AK918" s="72"/>
      <c r="AL918" s="72"/>
      <c r="AM918" s="72"/>
      <c r="AN918" s="72"/>
      <c r="AO918" s="139"/>
      <c r="AP918" s="236" t="str">
        <f>IF(F918="","",IFERROR(VLOOKUP(SUBSTITUTE(SUBSTITUTE(Tabla1[[#This Row],[Uso Sistemas]],"T","P"),"N","F"),Parámetros!$M$2:$N$17,2,0),"Completar hasta 3ra sem. para evaluar a Probacionista"))</f>
        <v/>
      </c>
      <c r="AQ918" s="39"/>
      <c r="AR918" s="39"/>
      <c r="AS918" s="39"/>
      <c r="AT918" s="28"/>
      <c r="AU918" s="55"/>
      <c r="AV918" s="55"/>
      <c r="AW918" s="55"/>
      <c r="AX918" s="238" t="str">
        <f>IF(V918="","",EOMONTH(EDATE(Tabla1[[#This Row],[Fecha Finalización]],2),0))</f>
        <v/>
      </c>
      <c r="AY918" s="39"/>
      <c r="AZ918" s="239" t="str">
        <f>IF(V918="","",EOMONTH(EDATE(Tabla1[[#This Row],[Fecha Finalización]],3),0))</f>
        <v/>
      </c>
      <c r="BA918" s="39"/>
      <c r="BB918" s="39"/>
      <c r="BC918" s="229"/>
      <c r="BD918" s="227" t="str">
        <f>IF(F918="","",Tabla1[[#This Row],[sem 01]]&amp;Tabla1[[#This Row],[sem 02]]&amp;Tabla1[[#This Row],[sem 03]])</f>
        <v/>
      </c>
      <c r="BE918" s="228" t="str">
        <f>IF(TRIM(F918)="","",$B$1&amp;"-"&amp;SUBSTITUTE(Tabla1[[#This Row],[Mes Inscrito]]," ","")&amp;"-"&amp;SUBSTITUTE(Tabla1[[#This Row],[Dia de clases Inscrito]]," ","")&amp;"-"&amp;SUBSTITUTE(Tabla1[[#This Row],[Horario Inscrito]]," ","")&amp;"-"&amp;Tabla1[[#This Row],[Fecha Inicio grupo]])</f>
        <v/>
      </c>
      <c r="BF918" s="241" t="str">
        <f>IF(F918="","",Tabla1[[#This Row],[Curso]])</f>
        <v/>
      </c>
      <c r="BG918" s="242" t="str">
        <f>+IF(TRIM(F918)="","",$B$1&amp;"-"&amp;TRIM(Tabla1[[#This Row],[Mes Inscrito]])&amp;"-"&amp;TRIM(Tabla1[[#This Row],[Dia de clases Inscrito]])&amp;"-"&amp;TRIM(Tabla1[[#This Row],[Horario Inscrito]])&amp;"-"&amp;TRIM(Tabla1[[#This Row],[Fecha Inicio grupo]])&amp;"-"&amp;TRIM(Tabla1[[#This Row],[Tipo Incrito]]))</f>
        <v/>
      </c>
      <c r="BH918" s="299" t="str">
        <f>IF(F918="","",OR(IFERROR(SEARCH("CG",Tabla1[[#This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8" s="300" t="str">
        <f>IF(F918&lt;&gt;"",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8" s="300" t="str">
        <f>IF(F918&lt;&gt;"",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8" s="300" t="str">
        <f>IF(Tabla1[[#This Row],[Fecha Inicio grupo]]="","",IFERROR(VLOOKUP(Tabla1[[#This Row],[Mes de Alta como miembro]],Parámetros!$AM$2:$AN$16,2,0),"01/01/1900"))</f>
        <v/>
      </c>
    </row>
    <row r="919" spans="1:63" ht="14.45">
      <c r="A919" s="68">
        <v>912</v>
      </c>
      <c r="B919" s="29"/>
      <c r="C919" s="34"/>
      <c r="D919" s="42"/>
      <c r="E919" s="64"/>
      <c r="F919" s="45"/>
      <c r="G919" s="45"/>
      <c r="H919" s="158"/>
      <c r="I919" s="42"/>
      <c r="J919" s="28"/>
      <c r="K919" s="69"/>
      <c r="L919" s="68"/>
      <c r="M919" s="46"/>
      <c r="N919" s="232" t="str">
        <f ca="1">IF(Tabla1[[#This Row],[Fecha de nac]]="","",IF(Tabla1[[#This Row],[Fecha Finalización]] &gt;=TODAY(), DATEDIF(Tabla1[[#This Row],[Fecha de nac]],TODAY(),"y"), ROUNDDOWN((Tabla1[[#This Row],[Fecha Finalización]] -Tabla1[[#This Row],[Fecha de nac]])/365,0)))</f>
        <v/>
      </c>
      <c r="O919" s="163"/>
      <c r="P919" s="34"/>
      <c r="Q919" s="67"/>
      <c r="R919" s="67"/>
      <c r="S919" s="67"/>
      <c r="T919" s="67"/>
      <c r="U919" s="234" t="str">
        <f>IF(F919="","",Tabla1[[#This Row],[Fecha Inicio grupo]]+3*7-7)</f>
        <v/>
      </c>
      <c r="V919" s="235" t="str">
        <f>IF(F919="","",EDATE(Tabla1[[#This Row],[Fecha Inicio grupo]],3))</f>
        <v/>
      </c>
      <c r="W919" s="29"/>
      <c r="X919" s="29"/>
      <c r="Y919" s="72"/>
      <c r="Z919" s="72"/>
      <c r="AA919" s="72"/>
      <c r="AB919" s="72"/>
      <c r="AC919" s="72"/>
      <c r="AD919" s="72"/>
      <c r="AE919" s="72"/>
      <c r="AF919" s="72"/>
      <c r="AG919" s="72"/>
      <c r="AH919" s="72"/>
      <c r="AI919" s="72"/>
      <c r="AJ919" s="72"/>
      <c r="AK919" s="72"/>
      <c r="AL919" s="72"/>
      <c r="AM919" s="72"/>
      <c r="AN919" s="72"/>
      <c r="AO919" s="139"/>
      <c r="AP919" s="236" t="str">
        <f>IF(F919="","",IFERROR(VLOOKUP(SUBSTITUTE(SUBSTITUTE(Tabla1[[#This Row],[Uso Sistemas]],"T","P"),"N","F"),Parámetros!$M$2:$N$17,2,0),"Completar hasta 3ra sem. para evaluar a Probacionista"))</f>
        <v/>
      </c>
      <c r="AQ919" s="39"/>
      <c r="AR919" s="39"/>
      <c r="AS919" s="39"/>
      <c r="AT919" s="28"/>
      <c r="AU919" s="55"/>
      <c r="AV919" s="55"/>
      <c r="AW919" s="55"/>
      <c r="AX919" s="238" t="str">
        <f>IF(V919="","",EOMONTH(EDATE(Tabla1[[#This Row],[Fecha Finalización]],2),0))</f>
        <v/>
      </c>
      <c r="AY919" s="39"/>
      <c r="AZ919" s="239" t="str">
        <f>IF(V919="","",EOMONTH(EDATE(Tabla1[[#This Row],[Fecha Finalización]],3),0))</f>
        <v/>
      </c>
      <c r="BA919" s="39"/>
      <c r="BB919" s="39"/>
      <c r="BC919" s="229"/>
      <c r="BD919" s="227" t="str">
        <f>IF(F919="","",Tabla1[[#This Row],[sem 01]]&amp;Tabla1[[#This Row],[sem 02]]&amp;Tabla1[[#This Row],[sem 03]])</f>
        <v/>
      </c>
      <c r="BE919" s="228" t="str">
        <f>IF(TRIM(F919)="","",$B$1&amp;"-"&amp;SUBSTITUTE(Tabla1[[#This Row],[Mes Inscrito]]," ","")&amp;"-"&amp;SUBSTITUTE(Tabla1[[#This Row],[Dia de clases Inscrito]]," ","")&amp;"-"&amp;SUBSTITUTE(Tabla1[[#This Row],[Horario Inscrito]]," ","")&amp;"-"&amp;Tabla1[[#This Row],[Fecha Inicio grupo]])</f>
        <v/>
      </c>
      <c r="BF919" s="241" t="str">
        <f>IF(F919="","",Tabla1[[#This Row],[Curso]])</f>
        <v/>
      </c>
      <c r="BG919" s="242" t="str">
        <f>+IF(TRIM(F919)="","",$B$1&amp;"-"&amp;TRIM(Tabla1[[#This Row],[Mes Inscrito]])&amp;"-"&amp;TRIM(Tabla1[[#This Row],[Dia de clases Inscrito]])&amp;"-"&amp;TRIM(Tabla1[[#This Row],[Horario Inscrito]])&amp;"-"&amp;TRIM(Tabla1[[#This Row],[Fecha Inicio grupo]])&amp;"-"&amp;TRIM(Tabla1[[#This Row],[Tipo Incrito]]))</f>
        <v/>
      </c>
      <c r="BH919" s="299" t="str">
        <f>IF(F919="","",OR(IFERROR(SEARCH("CG",Tabla1[[#This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9" s="300" t="str">
        <f>IF(F919&lt;&gt;"",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9" s="300" t="str">
        <f>IF(F919&lt;&gt;"",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9" s="300" t="str">
        <f>IF(Tabla1[[#This Row],[Fecha Inicio grupo]]="","",IFERROR(VLOOKUP(Tabla1[[#This Row],[Mes de Alta como miembro]],Parámetros!$AM$2:$AN$16,2,0),"01/01/1900"))</f>
        <v/>
      </c>
    </row>
    <row r="920" spans="1:63" ht="14.45">
      <c r="A920" s="68">
        <v>913</v>
      </c>
      <c r="B920" s="29"/>
      <c r="C920" s="34"/>
      <c r="D920" s="42"/>
      <c r="E920" s="64"/>
      <c r="F920" s="45"/>
      <c r="G920" s="45"/>
      <c r="H920" s="158"/>
      <c r="I920" s="42"/>
      <c r="J920" s="28"/>
      <c r="K920" s="69"/>
      <c r="L920" s="68"/>
      <c r="M920" s="46"/>
      <c r="N920" s="232" t="str">
        <f ca="1">IF(Tabla1[[#This Row],[Fecha de nac]]="","",IF(Tabla1[[#This Row],[Fecha Finalización]] &gt;=TODAY(), DATEDIF(Tabla1[[#This Row],[Fecha de nac]],TODAY(),"y"), ROUNDDOWN((Tabla1[[#This Row],[Fecha Finalización]] -Tabla1[[#This Row],[Fecha de nac]])/365,0)))</f>
        <v/>
      </c>
      <c r="O920" s="163"/>
      <c r="P920" s="34"/>
      <c r="Q920" s="67"/>
      <c r="R920" s="67"/>
      <c r="S920" s="67"/>
      <c r="T920" s="67"/>
      <c r="U920" s="234" t="str">
        <f>IF(F920="","",Tabla1[[#This Row],[Fecha Inicio grupo]]+3*7-7)</f>
        <v/>
      </c>
      <c r="V920" s="235" t="str">
        <f>IF(F920="","",EDATE(Tabla1[[#This Row],[Fecha Inicio grupo]],3))</f>
        <v/>
      </c>
      <c r="W920" s="29"/>
      <c r="X920" s="29"/>
      <c r="Y920" s="72"/>
      <c r="Z920" s="72"/>
      <c r="AA920" s="72"/>
      <c r="AB920" s="72"/>
      <c r="AC920" s="72"/>
      <c r="AD920" s="72"/>
      <c r="AE920" s="72"/>
      <c r="AF920" s="72"/>
      <c r="AG920" s="72"/>
      <c r="AH920" s="72"/>
      <c r="AI920" s="72"/>
      <c r="AJ920" s="72"/>
      <c r="AK920" s="72"/>
      <c r="AL920" s="72"/>
      <c r="AM920" s="72"/>
      <c r="AN920" s="72"/>
      <c r="AO920" s="139"/>
      <c r="AP920" s="236" t="str">
        <f>IF(F920="","",IFERROR(VLOOKUP(SUBSTITUTE(SUBSTITUTE(Tabla1[[#This Row],[Uso Sistemas]],"T","P"),"N","F"),Parámetros!$M$2:$N$17,2,0),"Completar hasta 3ra sem. para evaluar a Probacionista"))</f>
        <v/>
      </c>
      <c r="AQ920" s="39"/>
      <c r="AR920" s="39"/>
      <c r="AS920" s="39"/>
      <c r="AT920" s="28"/>
      <c r="AU920" s="55"/>
      <c r="AV920" s="55"/>
      <c r="AW920" s="55"/>
      <c r="AX920" s="238" t="str">
        <f>IF(V920="","",EOMONTH(EDATE(Tabla1[[#This Row],[Fecha Finalización]],2),0))</f>
        <v/>
      </c>
      <c r="AY920" s="39"/>
      <c r="AZ920" s="239" t="str">
        <f>IF(V920="","",EOMONTH(EDATE(Tabla1[[#This Row],[Fecha Finalización]],3),0))</f>
        <v/>
      </c>
      <c r="BA920" s="39"/>
      <c r="BB920" s="39"/>
      <c r="BC920" s="229"/>
      <c r="BD920" s="227" t="str">
        <f>IF(F920="","",Tabla1[[#This Row],[sem 01]]&amp;Tabla1[[#This Row],[sem 02]]&amp;Tabla1[[#This Row],[sem 03]])</f>
        <v/>
      </c>
      <c r="BE920" s="228" t="str">
        <f>IF(TRIM(F920)="","",$B$1&amp;"-"&amp;SUBSTITUTE(Tabla1[[#This Row],[Mes Inscrito]]," ","")&amp;"-"&amp;SUBSTITUTE(Tabla1[[#This Row],[Dia de clases Inscrito]]," ","")&amp;"-"&amp;SUBSTITUTE(Tabla1[[#This Row],[Horario Inscrito]]," ","")&amp;"-"&amp;Tabla1[[#This Row],[Fecha Inicio grupo]])</f>
        <v/>
      </c>
      <c r="BF920" s="241" t="str">
        <f>IF(F920="","",Tabla1[[#This Row],[Curso]])</f>
        <v/>
      </c>
      <c r="BG920" s="242" t="str">
        <f>+IF(TRIM(F920)="","",$B$1&amp;"-"&amp;TRIM(Tabla1[[#This Row],[Mes Inscrito]])&amp;"-"&amp;TRIM(Tabla1[[#This Row],[Dia de clases Inscrito]])&amp;"-"&amp;TRIM(Tabla1[[#This Row],[Horario Inscrito]])&amp;"-"&amp;TRIM(Tabla1[[#This Row],[Fecha Inicio grupo]])&amp;"-"&amp;TRIM(Tabla1[[#This Row],[Tipo Incrito]]))</f>
        <v/>
      </c>
      <c r="BH920" s="299" t="str">
        <f>IF(F920="","",OR(IFERROR(SEARCH("CG",Tabla1[[#This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0" s="300" t="str">
        <f>IF(F920&lt;&gt;"",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0" s="300" t="str">
        <f>IF(F920&lt;&gt;"",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0" s="300" t="str">
        <f>IF(Tabla1[[#This Row],[Fecha Inicio grupo]]="","",IFERROR(VLOOKUP(Tabla1[[#This Row],[Mes de Alta como miembro]],Parámetros!$AM$2:$AN$16,2,0),"01/01/1900"))</f>
        <v/>
      </c>
    </row>
    <row r="921" spans="1:63" ht="14.45">
      <c r="A921" s="68">
        <v>914</v>
      </c>
      <c r="B921" s="29"/>
      <c r="C921" s="34"/>
      <c r="D921" s="42"/>
      <c r="E921" s="64"/>
      <c r="F921" s="45"/>
      <c r="G921" s="45"/>
      <c r="H921" s="158"/>
      <c r="I921" s="42"/>
      <c r="J921" s="28"/>
      <c r="K921" s="69"/>
      <c r="L921" s="68"/>
      <c r="M921" s="46"/>
      <c r="N921" s="232" t="str">
        <f ca="1">IF(Tabla1[[#This Row],[Fecha de nac]]="","",IF(Tabla1[[#This Row],[Fecha Finalización]] &gt;=TODAY(), DATEDIF(Tabla1[[#This Row],[Fecha de nac]],TODAY(),"y"), ROUNDDOWN((Tabla1[[#This Row],[Fecha Finalización]] -Tabla1[[#This Row],[Fecha de nac]])/365,0)))</f>
        <v/>
      </c>
      <c r="O921" s="163"/>
      <c r="P921" s="34"/>
      <c r="Q921" s="67"/>
      <c r="R921" s="67"/>
      <c r="S921" s="67"/>
      <c r="T921" s="67"/>
      <c r="U921" s="234" t="str">
        <f>IF(F921="","",Tabla1[[#This Row],[Fecha Inicio grupo]]+3*7-7)</f>
        <v/>
      </c>
      <c r="V921" s="235" t="str">
        <f>IF(F921="","",EDATE(Tabla1[[#This Row],[Fecha Inicio grupo]],3))</f>
        <v/>
      </c>
      <c r="W921" s="29"/>
      <c r="X921" s="29"/>
      <c r="Y921" s="72"/>
      <c r="Z921" s="72"/>
      <c r="AA921" s="72"/>
      <c r="AB921" s="72"/>
      <c r="AC921" s="72"/>
      <c r="AD921" s="72"/>
      <c r="AE921" s="72"/>
      <c r="AF921" s="72"/>
      <c r="AG921" s="72"/>
      <c r="AH921" s="72"/>
      <c r="AI921" s="72"/>
      <c r="AJ921" s="72"/>
      <c r="AK921" s="72"/>
      <c r="AL921" s="72"/>
      <c r="AM921" s="72"/>
      <c r="AN921" s="72"/>
      <c r="AO921" s="139"/>
      <c r="AP921" s="236" t="str">
        <f>IF(F921="","",IFERROR(VLOOKUP(SUBSTITUTE(SUBSTITUTE(Tabla1[[#This Row],[Uso Sistemas]],"T","P"),"N","F"),Parámetros!$M$2:$N$17,2,0),"Completar hasta 3ra sem. para evaluar a Probacionista"))</f>
        <v/>
      </c>
      <c r="AQ921" s="39"/>
      <c r="AR921" s="39"/>
      <c r="AS921" s="39"/>
      <c r="AT921" s="28"/>
      <c r="AU921" s="55"/>
      <c r="AV921" s="55"/>
      <c r="AW921" s="55"/>
      <c r="AX921" s="238" t="str">
        <f>IF(V921="","",EOMONTH(EDATE(Tabla1[[#This Row],[Fecha Finalización]],2),0))</f>
        <v/>
      </c>
      <c r="AY921" s="39"/>
      <c r="AZ921" s="239" t="str">
        <f>IF(V921="","",EOMONTH(EDATE(Tabla1[[#This Row],[Fecha Finalización]],3),0))</f>
        <v/>
      </c>
      <c r="BA921" s="39"/>
      <c r="BB921" s="39"/>
      <c r="BC921" s="229"/>
      <c r="BD921" s="227" t="str">
        <f>IF(F921="","",Tabla1[[#This Row],[sem 01]]&amp;Tabla1[[#This Row],[sem 02]]&amp;Tabla1[[#This Row],[sem 03]])</f>
        <v/>
      </c>
      <c r="BE921" s="228" t="str">
        <f>IF(TRIM(F921)="","",$B$1&amp;"-"&amp;SUBSTITUTE(Tabla1[[#This Row],[Mes Inscrito]]," ","")&amp;"-"&amp;SUBSTITUTE(Tabla1[[#This Row],[Dia de clases Inscrito]]," ","")&amp;"-"&amp;SUBSTITUTE(Tabla1[[#This Row],[Horario Inscrito]]," ","")&amp;"-"&amp;Tabla1[[#This Row],[Fecha Inicio grupo]])</f>
        <v/>
      </c>
      <c r="BF921" s="241" t="str">
        <f>IF(F921="","",Tabla1[[#This Row],[Curso]])</f>
        <v/>
      </c>
      <c r="BG921" s="242" t="str">
        <f>+IF(TRIM(F921)="","",$B$1&amp;"-"&amp;TRIM(Tabla1[[#This Row],[Mes Inscrito]])&amp;"-"&amp;TRIM(Tabla1[[#This Row],[Dia de clases Inscrito]])&amp;"-"&amp;TRIM(Tabla1[[#This Row],[Horario Inscrito]])&amp;"-"&amp;TRIM(Tabla1[[#This Row],[Fecha Inicio grupo]])&amp;"-"&amp;TRIM(Tabla1[[#This Row],[Tipo Incrito]]))</f>
        <v/>
      </c>
      <c r="BH921" s="299" t="str">
        <f>IF(F921="","",OR(IFERROR(SEARCH("CG",Tabla1[[#This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1" s="300" t="str">
        <f>IF(F921&lt;&gt;"",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1" s="300" t="str">
        <f>IF(F921&lt;&gt;"",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1" s="300" t="str">
        <f>IF(Tabla1[[#This Row],[Fecha Inicio grupo]]="","",IFERROR(VLOOKUP(Tabla1[[#This Row],[Mes de Alta como miembro]],Parámetros!$AM$2:$AN$16,2,0),"01/01/1900"))</f>
        <v/>
      </c>
    </row>
    <row r="922" spans="1:63" ht="14.45">
      <c r="A922" s="68">
        <v>915</v>
      </c>
      <c r="B922" s="29"/>
      <c r="C922" s="34"/>
      <c r="D922" s="42"/>
      <c r="E922" s="64"/>
      <c r="F922" s="45"/>
      <c r="G922" s="45"/>
      <c r="H922" s="158"/>
      <c r="I922" s="42"/>
      <c r="J922" s="28"/>
      <c r="K922" s="69"/>
      <c r="L922" s="68"/>
      <c r="M922" s="46"/>
      <c r="N922" s="232" t="str">
        <f ca="1">IF(Tabla1[[#This Row],[Fecha de nac]]="","",IF(Tabla1[[#This Row],[Fecha Finalización]] &gt;=TODAY(), DATEDIF(Tabla1[[#This Row],[Fecha de nac]],TODAY(),"y"), ROUNDDOWN((Tabla1[[#This Row],[Fecha Finalización]] -Tabla1[[#This Row],[Fecha de nac]])/365,0)))</f>
        <v/>
      </c>
      <c r="O922" s="163"/>
      <c r="P922" s="34"/>
      <c r="Q922" s="67"/>
      <c r="R922" s="67"/>
      <c r="S922" s="67"/>
      <c r="T922" s="67"/>
      <c r="U922" s="234" t="str">
        <f>IF(F922="","",Tabla1[[#This Row],[Fecha Inicio grupo]]+3*7-7)</f>
        <v/>
      </c>
      <c r="V922" s="235" t="str">
        <f>IF(F922="","",EDATE(Tabla1[[#This Row],[Fecha Inicio grupo]],3))</f>
        <v/>
      </c>
      <c r="W922" s="29"/>
      <c r="X922" s="29"/>
      <c r="Y922" s="72"/>
      <c r="Z922" s="72"/>
      <c r="AA922" s="72"/>
      <c r="AB922" s="72"/>
      <c r="AC922" s="72"/>
      <c r="AD922" s="72"/>
      <c r="AE922" s="72"/>
      <c r="AF922" s="72"/>
      <c r="AG922" s="72"/>
      <c r="AH922" s="72"/>
      <c r="AI922" s="72"/>
      <c r="AJ922" s="72"/>
      <c r="AK922" s="72"/>
      <c r="AL922" s="72"/>
      <c r="AM922" s="72"/>
      <c r="AN922" s="72"/>
      <c r="AO922" s="139"/>
      <c r="AP922" s="236" t="str">
        <f>IF(F922="","",IFERROR(VLOOKUP(SUBSTITUTE(SUBSTITUTE(Tabla1[[#This Row],[Uso Sistemas]],"T","P"),"N","F"),Parámetros!$M$2:$N$17,2,0),"Completar hasta 3ra sem. para evaluar a Probacionista"))</f>
        <v/>
      </c>
      <c r="AQ922" s="39"/>
      <c r="AR922" s="39"/>
      <c r="AS922" s="39"/>
      <c r="AT922" s="28"/>
      <c r="AU922" s="55"/>
      <c r="AV922" s="55"/>
      <c r="AW922" s="55"/>
      <c r="AX922" s="238" t="str">
        <f>IF(V922="","",EOMONTH(EDATE(Tabla1[[#This Row],[Fecha Finalización]],2),0))</f>
        <v/>
      </c>
      <c r="AY922" s="39"/>
      <c r="AZ922" s="239" t="str">
        <f>IF(V922="","",EOMONTH(EDATE(Tabla1[[#This Row],[Fecha Finalización]],3),0))</f>
        <v/>
      </c>
      <c r="BA922" s="39"/>
      <c r="BB922" s="39"/>
      <c r="BC922" s="229"/>
      <c r="BD922" s="227" t="str">
        <f>IF(F922="","",Tabla1[[#This Row],[sem 01]]&amp;Tabla1[[#This Row],[sem 02]]&amp;Tabla1[[#This Row],[sem 03]])</f>
        <v/>
      </c>
      <c r="BE922" s="228" t="str">
        <f>IF(TRIM(F922)="","",$B$1&amp;"-"&amp;SUBSTITUTE(Tabla1[[#This Row],[Mes Inscrito]]," ","")&amp;"-"&amp;SUBSTITUTE(Tabla1[[#This Row],[Dia de clases Inscrito]]," ","")&amp;"-"&amp;SUBSTITUTE(Tabla1[[#This Row],[Horario Inscrito]]," ","")&amp;"-"&amp;Tabla1[[#This Row],[Fecha Inicio grupo]])</f>
        <v/>
      </c>
      <c r="BF922" s="241" t="str">
        <f>IF(F922="","",Tabla1[[#This Row],[Curso]])</f>
        <v/>
      </c>
      <c r="BG922" s="242" t="str">
        <f>+IF(TRIM(F922)="","",$B$1&amp;"-"&amp;TRIM(Tabla1[[#This Row],[Mes Inscrito]])&amp;"-"&amp;TRIM(Tabla1[[#This Row],[Dia de clases Inscrito]])&amp;"-"&amp;TRIM(Tabla1[[#This Row],[Horario Inscrito]])&amp;"-"&amp;TRIM(Tabla1[[#This Row],[Fecha Inicio grupo]])&amp;"-"&amp;TRIM(Tabla1[[#This Row],[Tipo Incrito]]))</f>
        <v/>
      </c>
      <c r="BH922" s="299" t="str">
        <f>IF(F922="","",OR(IFERROR(SEARCH("CG",Tabla1[[#This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2" s="300" t="str">
        <f>IF(F922&lt;&gt;"",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2" s="300" t="str">
        <f>IF(F922&lt;&gt;"",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2" s="300" t="str">
        <f>IF(Tabla1[[#This Row],[Fecha Inicio grupo]]="","",IFERROR(VLOOKUP(Tabla1[[#This Row],[Mes de Alta como miembro]],Parámetros!$AM$2:$AN$16,2,0),"01/01/1900"))</f>
        <v/>
      </c>
    </row>
    <row r="923" spans="1:63" ht="14.45">
      <c r="A923" s="68">
        <v>916</v>
      </c>
      <c r="B923" s="29"/>
      <c r="C923" s="34"/>
      <c r="D923" s="42"/>
      <c r="E923" s="64"/>
      <c r="F923" s="45"/>
      <c r="G923" s="45"/>
      <c r="H923" s="158"/>
      <c r="I923" s="42"/>
      <c r="J923" s="28"/>
      <c r="K923" s="69"/>
      <c r="L923" s="68"/>
      <c r="M923" s="46"/>
      <c r="N923" s="232" t="str">
        <f ca="1">IF(Tabla1[[#This Row],[Fecha de nac]]="","",IF(Tabla1[[#This Row],[Fecha Finalización]] &gt;=TODAY(), DATEDIF(Tabla1[[#This Row],[Fecha de nac]],TODAY(),"y"), ROUNDDOWN((Tabla1[[#This Row],[Fecha Finalización]] -Tabla1[[#This Row],[Fecha de nac]])/365,0)))</f>
        <v/>
      </c>
      <c r="O923" s="163"/>
      <c r="P923" s="34"/>
      <c r="Q923" s="67"/>
      <c r="R923" s="67"/>
      <c r="S923" s="67"/>
      <c r="T923" s="67"/>
      <c r="U923" s="234" t="str">
        <f>IF(F923="","",Tabla1[[#This Row],[Fecha Inicio grupo]]+3*7-7)</f>
        <v/>
      </c>
      <c r="V923" s="235" t="str">
        <f>IF(F923="","",EDATE(Tabla1[[#This Row],[Fecha Inicio grupo]],3))</f>
        <v/>
      </c>
      <c r="W923" s="29"/>
      <c r="X923" s="29"/>
      <c r="Y923" s="72"/>
      <c r="Z923" s="72"/>
      <c r="AA923" s="72"/>
      <c r="AB923" s="72"/>
      <c r="AC923" s="72"/>
      <c r="AD923" s="72"/>
      <c r="AE923" s="72"/>
      <c r="AF923" s="72"/>
      <c r="AG923" s="72"/>
      <c r="AH923" s="72"/>
      <c r="AI923" s="72"/>
      <c r="AJ923" s="72"/>
      <c r="AK923" s="72"/>
      <c r="AL923" s="72"/>
      <c r="AM923" s="72"/>
      <c r="AN923" s="72"/>
      <c r="AO923" s="139"/>
      <c r="AP923" s="236" t="str">
        <f>IF(F923="","",IFERROR(VLOOKUP(SUBSTITUTE(SUBSTITUTE(Tabla1[[#This Row],[Uso Sistemas]],"T","P"),"N","F"),Parámetros!$M$2:$N$17,2,0),"Completar hasta 3ra sem. para evaluar a Probacionista"))</f>
        <v/>
      </c>
      <c r="AQ923" s="39"/>
      <c r="AR923" s="39"/>
      <c r="AS923" s="39"/>
      <c r="AT923" s="28"/>
      <c r="AU923" s="55"/>
      <c r="AV923" s="55"/>
      <c r="AW923" s="55"/>
      <c r="AX923" s="238" t="str">
        <f>IF(V923="","",EOMONTH(EDATE(Tabla1[[#This Row],[Fecha Finalización]],2),0))</f>
        <v/>
      </c>
      <c r="AY923" s="39"/>
      <c r="AZ923" s="239" t="str">
        <f>IF(V923="","",EOMONTH(EDATE(Tabla1[[#This Row],[Fecha Finalización]],3),0))</f>
        <v/>
      </c>
      <c r="BA923" s="39"/>
      <c r="BB923" s="39"/>
      <c r="BC923" s="229"/>
      <c r="BD923" s="227" t="str">
        <f>IF(F923="","",Tabla1[[#This Row],[sem 01]]&amp;Tabla1[[#This Row],[sem 02]]&amp;Tabla1[[#This Row],[sem 03]])</f>
        <v/>
      </c>
      <c r="BE923" s="228" t="str">
        <f>IF(TRIM(F923)="","",$B$1&amp;"-"&amp;SUBSTITUTE(Tabla1[[#This Row],[Mes Inscrito]]," ","")&amp;"-"&amp;SUBSTITUTE(Tabla1[[#This Row],[Dia de clases Inscrito]]," ","")&amp;"-"&amp;SUBSTITUTE(Tabla1[[#This Row],[Horario Inscrito]]," ","")&amp;"-"&amp;Tabla1[[#This Row],[Fecha Inicio grupo]])</f>
        <v/>
      </c>
      <c r="BF923" s="241" t="str">
        <f>IF(F923="","",Tabla1[[#This Row],[Curso]])</f>
        <v/>
      </c>
      <c r="BG923" s="242" t="str">
        <f>+IF(TRIM(F923)="","",$B$1&amp;"-"&amp;TRIM(Tabla1[[#This Row],[Mes Inscrito]])&amp;"-"&amp;TRIM(Tabla1[[#This Row],[Dia de clases Inscrito]])&amp;"-"&amp;TRIM(Tabla1[[#This Row],[Horario Inscrito]])&amp;"-"&amp;TRIM(Tabla1[[#This Row],[Fecha Inicio grupo]])&amp;"-"&amp;TRIM(Tabla1[[#This Row],[Tipo Incrito]]))</f>
        <v/>
      </c>
      <c r="BH923" s="299" t="str">
        <f>IF(F923="","",OR(IFERROR(SEARCH("CG",Tabla1[[#This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3" s="300" t="str">
        <f>IF(F923&lt;&gt;"",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3" s="300" t="str">
        <f>IF(F923&lt;&gt;"",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3" s="300" t="str">
        <f>IF(Tabla1[[#This Row],[Fecha Inicio grupo]]="","",IFERROR(VLOOKUP(Tabla1[[#This Row],[Mes de Alta como miembro]],Parámetros!$AM$2:$AN$16,2,0),"01/01/1900"))</f>
        <v/>
      </c>
    </row>
    <row r="924" spans="1:63" ht="14.45">
      <c r="A924" s="68">
        <v>917</v>
      </c>
      <c r="B924" s="29"/>
      <c r="C924" s="34"/>
      <c r="D924" s="42"/>
      <c r="E924" s="64"/>
      <c r="F924" s="45"/>
      <c r="G924" s="45"/>
      <c r="H924" s="158"/>
      <c r="I924" s="42"/>
      <c r="J924" s="28"/>
      <c r="K924" s="69"/>
      <c r="L924" s="68"/>
      <c r="M924" s="46"/>
      <c r="N924" s="232" t="str">
        <f ca="1">IF(Tabla1[[#This Row],[Fecha de nac]]="","",IF(Tabla1[[#This Row],[Fecha Finalización]] &gt;=TODAY(), DATEDIF(Tabla1[[#This Row],[Fecha de nac]],TODAY(),"y"), ROUNDDOWN((Tabla1[[#This Row],[Fecha Finalización]] -Tabla1[[#This Row],[Fecha de nac]])/365,0)))</f>
        <v/>
      </c>
      <c r="O924" s="163"/>
      <c r="P924" s="34"/>
      <c r="Q924" s="67"/>
      <c r="R924" s="67"/>
      <c r="S924" s="67"/>
      <c r="T924" s="67"/>
      <c r="U924" s="234" t="str">
        <f>IF(F924="","",Tabla1[[#This Row],[Fecha Inicio grupo]]+3*7-7)</f>
        <v/>
      </c>
      <c r="V924" s="235" t="str">
        <f>IF(F924="","",EDATE(Tabla1[[#This Row],[Fecha Inicio grupo]],3))</f>
        <v/>
      </c>
      <c r="W924" s="29"/>
      <c r="X924" s="29"/>
      <c r="Y924" s="72"/>
      <c r="Z924" s="72"/>
      <c r="AA924" s="72"/>
      <c r="AB924" s="72"/>
      <c r="AC924" s="72"/>
      <c r="AD924" s="72"/>
      <c r="AE924" s="72"/>
      <c r="AF924" s="72"/>
      <c r="AG924" s="72"/>
      <c r="AH924" s="72"/>
      <c r="AI924" s="72"/>
      <c r="AJ924" s="72"/>
      <c r="AK924" s="72"/>
      <c r="AL924" s="72"/>
      <c r="AM924" s="72"/>
      <c r="AN924" s="72"/>
      <c r="AO924" s="139"/>
      <c r="AP924" s="236" t="str">
        <f>IF(F924="","",IFERROR(VLOOKUP(SUBSTITUTE(SUBSTITUTE(Tabla1[[#This Row],[Uso Sistemas]],"T","P"),"N","F"),Parámetros!$M$2:$N$17,2,0),"Completar hasta 3ra sem. para evaluar a Probacionista"))</f>
        <v/>
      </c>
      <c r="AQ924" s="39"/>
      <c r="AR924" s="39"/>
      <c r="AS924" s="39"/>
      <c r="AT924" s="28"/>
      <c r="AU924" s="55"/>
      <c r="AV924" s="55"/>
      <c r="AW924" s="55"/>
      <c r="AX924" s="238" t="str">
        <f>IF(V924="","",EOMONTH(EDATE(Tabla1[[#This Row],[Fecha Finalización]],2),0))</f>
        <v/>
      </c>
      <c r="AY924" s="39"/>
      <c r="AZ924" s="239" t="str">
        <f>IF(V924="","",EOMONTH(EDATE(Tabla1[[#This Row],[Fecha Finalización]],3),0))</f>
        <v/>
      </c>
      <c r="BA924" s="39"/>
      <c r="BB924" s="39"/>
      <c r="BC924" s="229"/>
      <c r="BD924" s="227" t="str">
        <f>IF(F924="","",Tabla1[[#This Row],[sem 01]]&amp;Tabla1[[#This Row],[sem 02]]&amp;Tabla1[[#This Row],[sem 03]])</f>
        <v/>
      </c>
      <c r="BE924" s="228" t="str">
        <f>IF(TRIM(F924)="","",$B$1&amp;"-"&amp;SUBSTITUTE(Tabla1[[#This Row],[Mes Inscrito]]," ","")&amp;"-"&amp;SUBSTITUTE(Tabla1[[#This Row],[Dia de clases Inscrito]]," ","")&amp;"-"&amp;SUBSTITUTE(Tabla1[[#This Row],[Horario Inscrito]]," ","")&amp;"-"&amp;Tabla1[[#This Row],[Fecha Inicio grupo]])</f>
        <v/>
      </c>
      <c r="BF924" s="241" t="str">
        <f>IF(F924="","",Tabla1[[#This Row],[Curso]])</f>
        <v/>
      </c>
      <c r="BG924" s="242" t="str">
        <f>+IF(TRIM(F924)="","",$B$1&amp;"-"&amp;TRIM(Tabla1[[#This Row],[Mes Inscrito]])&amp;"-"&amp;TRIM(Tabla1[[#This Row],[Dia de clases Inscrito]])&amp;"-"&amp;TRIM(Tabla1[[#This Row],[Horario Inscrito]])&amp;"-"&amp;TRIM(Tabla1[[#This Row],[Fecha Inicio grupo]])&amp;"-"&amp;TRIM(Tabla1[[#This Row],[Tipo Incrito]]))</f>
        <v/>
      </c>
      <c r="BH924" s="299" t="str">
        <f>IF(F924="","",OR(IFERROR(SEARCH("CG",Tabla1[[#This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4" s="300" t="str">
        <f>IF(F924&lt;&gt;"",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4" s="300" t="str">
        <f>IF(F924&lt;&gt;"",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4" s="300" t="str">
        <f>IF(Tabla1[[#This Row],[Fecha Inicio grupo]]="","",IFERROR(VLOOKUP(Tabla1[[#This Row],[Mes de Alta como miembro]],Parámetros!$AM$2:$AN$16,2,0),"01/01/1900"))</f>
        <v/>
      </c>
    </row>
    <row r="925" spans="1:63" ht="14.45">
      <c r="A925" s="68">
        <v>918</v>
      </c>
      <c r="B925" s="29"/>
      <c r="C925" s="34"/>
      <c r="D925" s="42"/>
      <c r="E925" s="64"/>
      <c r="F925" s="45"/>
      <c r="G925" s="45"/>
      <c r="H925" s="158"/>
      <c r="I925" s="42"/>
      <c r="J925" s="28"/>
      <c r="K925" s="69"/>
      <c r="L925" s="68"/>
      <c r="M925" s="46"/>
      <c r="N925" s="232" t="str">
        <f ca="1">IF(Tabla1[[#This Row],[Fecha de nac]]="","",IF(Tabla1[[#This Row],[Fecha Finalización]] &gt;=TODAY(), DATEDIF(Tabla1[[#This Row],[Fecha de nac]],TODAY(),"y"), ROUNDDOWN((Tabla1[[#This Row],[Fecha Finalización]] -Tabla1[[#This Row],[Fecha de nac]])/365,0)))</f>
        <v/>
      </c>
      <c r="O925" s="163"/>
      <c r="P925" s="34"/>
      <c r="Q925" s="67"/>
      <c r="R925" s="67"/>
      <c r="S925" s="67"/>
      <c r="T925" s="67"/>
      <c r="U925" s="234" t="str">
        <f>IF(F925="","",Tabla1[[#This Row],[Fecha Inicio grupo]]+3*7-7)</f>
        <v/>
      </c>
      <c r="V925" s="235" t="str">
        <f>IF(F925="","",EDATE(Tabla1[[#This Row],[Fecha Inicio grupo]],3))</f>
        <v/>
      </c>
      <c r="W925" s="29"/>
      <c r="X925" s="29"/>
      <c r="Y925" s="72"/>
      <c r="Z925" s="72"/>
      <c r="AA925" s="72"/>
      <c r="AB925" s="72"/>
      <c r="AC925" s="72"/>
      <c r="AD925" s="72"/>
      <c r="AE925" s="72"/>
      <c r="AF925" s="72"/>
      <c r="AG925" s="72"/>
      <c r="AH925" s="72"/>
      <c r="AI925" s="72"/>
      <c r="AJ925" s="72"/>
      <c r="AK925" s="72"/>
      <c r="AL925" s="72"/>
      <c r="AM925" s="72"/>
      <c r="AN925" s="72"/>
      <c r="AO925" s="139"/>
      <c r="AP925" s="236" t="str">
        <f>IF(F925="","",IFERROR(VLOOKUP(SUBSTITUTE(SUBSTITUTE(Tabla1[[#This Row],[Uso Sistemas]],"T","P"),"N","F"),Parámetros!$M$2:$N$17,2,0),"Completar hasta 3ra sem. para evaluar a Probacionista"))</f>
        <v/>
      </c>
      <c r="AQ925" s="39"/>
      <c r="AR925" s="39"/>
      <c r="AS925" s="39"/>
      <c r="AT925" s="28"/>
      <c r="AU925" s="55"/>
      <c r="AV925" s="55"/>
      <c r="AW925" s="55"/>
      <c r="AX925" s="238" t="str">
        <f>IF(V925="","",EOMONTH(EDATE(Tabla1[[#This Row],[Fecha Finalización]],2),0))</f>
        <v/>
      </c>
      <c r="AY925" s="39"/>
      <c r="AZ925" s="239" t="str">
        <f>IF(V925="","",EOMONTH(EDATE(Tabla1[[#This Row],[Fecha Finalización]],3),0))</f>
        <v/>
      </c>
      <c r="BA925" s="39"/>
      <c r="BB925" s="39"/>
      <c r="BC925" s="229"/>
      <c r="BD925" s="227" t="str">
        <f>IF(F925="","",Tabla1[[#This Row],[sem 01]]&amp;Tabla1[[#This Row],[sem 02]]&amp;Tabla1[[#This Row],[sem 03]])</f>
        <v/>
      </c>
      <c r="BE925" s="228" t="str">
        <f>IF(TRIM(F925)="","",$B$1&amp;"-"&amp;SUBSTITUTE(Tabla1[[#This Row],[Mes Inscrito]]," ","")&amp;"-"&amp;SUBSTITUTE(Tabla1[[#This Row],[Dia de clases Inscrito]]," ","")&amp;"-"&amp;SUBSTITUTE(Tabla1[[#This Row],[Horario Inscrito]]," ","")&amp;"-"&amp;Tabla1[[#This Row],[Fecha Inicio grupo]])</f>
        <v/>
      </c>
      <c r="BF925" s="241" t="str">
        <f>IF(F925="","",Tabla1[[#This Row],[Curso]])</f>
        <v/>
      </c>
      <c r="BG925" s="242" t="str">
        <f>+IF(TRIM(F925)="","",$B$1&amp;"-"&amp;TRIM(Tabla1[[#This Row],[Mes Inscrito]])&amp;"-"&amp;TRIM(Tabla1[[#This Row],[Dia de clases Inscrito]])&amp;"-"&amp;TRIM(Tabla1[[#This Row],[Horario Inscrito]])&amp;"-"&amp;TRIM(Tabla1[[#This Row],[Fecha Inicio grupo]])&amp;"-"&amp;TRIM(Tabla1[[#This Row],[Tipo Incrito]]))</f>
        <v/>
      </c>
      <c r="BH925" s="299" t="str">
        <f>IF(F925="","",OR(IFERROR(SEARCH("CG",Tabla1[[#This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5" s="300" t="str">
        <f>IF(F925&lt;&gt;"",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5" s="300" t="str">
        <f>IF(F925&lt;&gt;"",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5" s="300" t="str">
        <f>IF(Tabla1[[#This Row],[Fecha Inicio grupo]]="","",IFERROR(VLOOKUP(Tabla1[[#This Row],[Mes de Alta como miembro]],Parámetros!$AM$2:$AN$16,2,0),"01/01/1900"))</f>
        <v/>
      </c>
    </row>
    <row r="926" spans="1:63" ht="14.45">
      <c r="A926" s="68">
        <v>919</v>
      </c>
      <c r="B926" s="29"/>
      <c r="C926" s="34"/>
      <c r="D926" s="42"/>
      <c r="E926" s="64"/>
      <c r="F926" s="45"/>
      <c r="G926" s="45"/>
      <c r="H926" s="158"/>
      <c r="I926" s="42"/>
      <c r="J926" s="28"/>
      <c r="K926" s="69"/>
      <c r="L926" s="68"/>
      <c r="M926" s="46"/>
      <c r="N926" s="232" t="str">
        <f ca="1">IF(Tabla1[[#This Row],[Fecha de nac]]="","",IF(Tabla1[[#This Row],[Fecha Finalización]] &gt;=TODAY(), DATEDIF(Tabla1[[#This Row],[Fecha de nac]],TODAY(),"y"), ROUNDDOWN((Tabla1[[#This Row],[Fecha Finalización]] -Tabla1[[#This Row],[Fecha de nac]])/365,0)))</f>
        <v/>
      </c>
      <c r="O926" s="163"/>
      <c r="P926" s="34"/>
      <c r="Q926" s="67"/>
      <c r="R926" s="67"/>
      <c r="S926" s="67"/>
      <c r="T926" s="67"/>
      <c r="U926" s="234" t="str">
        <f>IF(F926="","",Tabla1[[#This Row],[Fecha Inicio grupo]]+3*7-7)</f>
        <v/>
      </c>
      <c r="V926" s="235" t="str">
        <f>IF(F926="","",EDATE(Tabla1[[#This Row],[Fecha Inicio grupo]],3))</f>
        <v/>
      </c>
      <c r="W926" s="29"/>
      <c r="X926" s="29"/>
      <c r="Y926" s="72"/>
      <c r="Z926" s="72"/>
      <c r="AA926" s="72"/>
      <c r="AB926" s="72"/>
      <c r="AC926" s="72"/>
      <c r="AD926" s="72"/>
      <c r="AE926" s="72"/>
      <c r="AF926" s="72"/>
      <c r="AG926" s="72"/>
      <c r="AH926" s="72"/>
      <c r="AI926" s="72"/>
      <c r="AJ926" s="72"/>
      <c r="AK926" s="72"/>
      <c r="AL926" s="72"/>
      <c r="AM926" s="72"/>
      <c r="AN926" s="72"/>
      <c r="AO926" s="139"/>
      <c r="AP926" s="236" t="str">
        <f>IF(F926="","",IFERROR(VLOOKUP(SUBSTITUTE(SUBSTITUTE(Tabla1[[#This Row],[Uso Sistemas]],"T","P"),"N","F"),Parámetros!$M$2:$N$17,2,0),"Completar hasta 3ra sem. para evaluar a Probacionista"))</f>
        <v/>
      </c>
      <c r="AQ926" s="39"/>
      <c r="AR926" s="39"/>
      <c r="AS926" s="39"/>
      <c r="AT926" s="28"/>
      <c r="AU926" s="55"/>
      <c r="AV926" s="55"/>
      <c r="AW926" s="55"/>
      <c r="AX926" s="238" t="str">
        <f>IF(V926="","",EOMONTH(EDATE(Tabla1[[#This Row],[Fecha Finalización]],2),0))</f>
        <v/>
      </c>
      <c r="AY926" s="39"/>
      <c r="AZ926" s="239" t="str">
        <f>IF(V926="","",EOMONTH(EDATE(Tabla1[[#This Row],[Fecha Finalización]],3),0))</f>
        <v/>
      </c>
      <c r="BA926" s="39"/>
      <c r="BB926" s="39"/>
      <c r="BC926" s="229"/>
      <c r="BD926" s="227" t="str">
        <f>IF(F926="","",Tabla1[[#This Row],[sem 01]]&amp;Tabla1[[#This Row],[sem 02]]&amp;Tabla1[[#This Row],[sem 03]])</f>
        <v/>
      </c>
      <c r="BE926" s="228" t="str">
        <f>IF(TRIM(F926)="","",$B$1&amp;"-"&amp;SUBSTITUTE(Tabla1[[#This Row],[Mes Inscrito]]," ","")&amp;"-"&amp;SUBSTITUTE(Tabla1[[#This Row],[Dia de clases Inscrito]]," ","")&amp;"-"&amp;SUBSTITUTE(Tabla1[[#This Row],[Horario Inscrito]]," ","")&amp;"-"&amp;Tabla1[[#This Row],[Fecha Inicio grupo]])</f>
        <v/>
      </c>
      <c r="BF926" s="241" t="str">
        <f>IF(F926="","",Tabla1[[#This Row],[Curso]])</f>
        <v/>
      </c>
      <c r="BG926" s="242" t="str">
        <f>+IF(TRIM(F926)="","",$B$1&amp;"-"&amp;TRIM(Tabla1[[#This Row],[Mes Inscrito]])&amp;"-"&amp;TRIM(Tabla1[[#This Row],[Dia de clases Inscrito]])&amp;"-"&amp;TRIM(Tabla1[[#This Row],[Horario Inscrito]])&amp;"-"&amp;TRIM(Tabla1[[#This Row],[Fecha Inicio grupo]])&amp;"-"&amp;TRIM(Tabla1[[#This Row],[Tipo Incrito]]))</f>
        <v/>
      </c>
      <c r="BH926" s="299" t="str">
        <f>IF(F926="","",OR(IFERROR(SEARCH("CG",Tabla1[[#This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6" s="300" t="str">
        <f>IF(F926&lt;&gt;"",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6" s="300" t="str">
        <f>IF(F926&lt;&gt;"",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6" s="300" t="str">
        <f>IF(Tabla1[[#This Row],[Fecha Inicio grupo]]="","",IFERROR(VLOOKUP(Tabla1[[#This Row],[Mes de Alta como miembro]],Parámetros!$AM$2:$AN$16,2,0),"01/01/1900"))</f>
        <v/>
      </c>
    </row>
    <row r="927" spans="1:63" ht="14.45">
      <c r="A927" s="68">
        <v>920</v>
      </c>
      <c r="B927" s="29"/>
      <c r="C927" s="34"/>
      <c r="D927" s="42"/>
      <c r="E927" s="64"/>
      <c r="F927" s="45"/>
      <c r="G927" s="45"/>
      <c r="H927" s="158"/>
      <c r="I927" s="42"/>
      <c r="J927" s="28"/>
      <c r="K927" s="69"/>
      <c r="L927" s="68"/>
      <c r="M927" s="46"/>
      <c r="N927" s="232" t="str">
        <f ca="1">IF(Tabla1[[#This Row],[Fecha de nac]]="","",IF(Tabla1[[#This Row],[Fecha Finalización]] &gt;=TODAY(), DATEDIF(Tabla1[[#This Row],[Fecha de nac]],TODAY(),"y"), ROUNDDOWN((Tabla1[[#This Row],[Fecha Finalización]] -Tabla1[[#This Row],[Fecha de nac]])/365,0)))</f>
        <v/>
      </c>
      <c r="O927" s="163"/>
      <c r="P927" s="34"/>
      <c r="Q927" s="67"/>
      <c r="R927" s="67"/>
      <c r="S927" s="67"/>
      <c r="T927" s="67"/>
      <c r="U927" s="234" t="str">
        <f>IF(F927="","",Tabla1[[#This Row],[Fecha Inicio grupo]]+3*7-7)</f>
        <v/>
      </c>
      <c r="V927" s="235" t="str">
        <f>IF(F927="","",EDATE(Tabla1[[#This Row],[Fecha Inicio grupo]],3))</f>
        <v/>
      </c>
      <c r="W927" s="29"/>
      <c r="X927" s="29"/>
      <c r="Y927" s="72"/>
      <c r="Z927" s="72"/>
      <c r="AA927" s="72"/>
      <c r="AB927" s="72"/>
      <c r="AC927" s="72"/>
      <c r="AD927" s="72"/>
      <c r="AE927" s="72"/>
      <c r="AF927" s="72"/>
      <c r="AG927" s="72"/>
      <c r="AH927" s="72"/>
      <c r="AI927" s="72"/>
      <c r="AJ927" s="72"/>
      <c r="AK927" s="72"/>
      <c r="AL927" s="72"/>
      <c r="AM927" s="72"/>
      <c r="AN927" s="72"/>
      <c r="AO927" s="139"/>
      <c r="AP927" s="236" t="str">
        <f>IF(F927="","",IFERROR(VLOOKUP(SUBSTITUTE(SUBSTITUTE(Tabla1[[#This Row],[Uso Sistemas]],"T","P"),"N","F"),Parámetros!$M$2:$N$17,2,0),"Completar hasta 3ra sem. para evaluar a Probacionista"))</f>
        <v/>
      </c>
      <c r="AQ927" s="39"/>
      <c r="AR927" s="39"/>
      <c r="AS927" s="39"/>
      <c r="AT927" s="28"/>
      <c r="AU927" s="55"/>
      <c r="AV927" s="55"/>
      <c r="AW927" s="55"/>
      <c r="AX927" s="238" t="str">
        <f>IF(V927="","",EOMONTH(EDATE(Tabla1[[#This Row],[Fecha Finalización]],2),0))</f>
        <v/>
      </c>
      <c r="AY927" s="39"/>
      <c r="AZ927" s="239" t="str">
        <f>IF(V927="","",EOMONTH(EDATE(Tabla1[[#This Row],[Fecha Finalización]],3),0))</f>
        <v/>
      </c>
      <c r="BA927" s="39"/>
      <c r="BB927" s="39"/>
      <c r="BC927" s="229"/>
      <c r="BD927" s="227" t="str">
        <f>IF(F927="","",Tabla1[[#This Row],[sem 01]]&amp;Tabla1[[#This Row],[sem 02]]&amp;Tabla1[[#This Row],[sem 03]])</f>
        <v/>
      </c>
      <c r="BE927" s="228" t="str">
        <f>IF(TRIM(F927)="","",$B$1&amp;"-"&amp;SUBSTITUTE(Tabla1[[#This Row],[Mes Inscrito]]," ","")&amp;"-"&amp;SUBSTITUTE(Tabla1[[#This Row],[Dia de clases Inscrito]]," ","")&amp;"-"&amp;SUBSTITUTE(Tabla1[[#This Row],[Horario Inscrito]]," ","")&amp;"-"&amp;Tabla1[[#This Row],[Fecha Inicio grupo]])</f>
        <v/>
      </c>
      <c r="BF927" s="241" t="str">
        <f>IF(F927="","",Tabla1[[#This Row],[Curso]])</f>
        <v/>
      </c>
      <c r="BG927" s="242" t="str">
        <f>+IF(TRIM(F927)="","",$B$1&amp;"-"&amp;TRIM(Tabla1[[#This Row],[Mes Inscrito]])&amp;"-"&amp;TRIM(Tabla1[[#This Row],[Dia de clases Inscrito]])&amp;"-"&amp;TRIM(Tabla1[[#This Row],[Horario Inscrito]])&amp;"-"&amp;TRIM(Tabla1[[#This Row],[Fecha Inicio grupo]])&amp;"-"&amp;TRIM(Tabla1[[#This Row],[Tipo Incrito]]))</f>
        <v/>
      </c>
      <c r="BH927" s="299" t="str">
        <f>IF(F927="","",OR(IFERROR(SEARCH("CG",Tabla1[[#This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7" s="300" t="str">
        <f>IF(F927&lt;&gt;"",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7" s="300" t="str">
        <f>IF(F927&lt;&gt;"",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7" s="300" t="str">
        <f>IF(Tabla1[[#This Row],[Fecha Inicio grupo]]="","",IFERROR(VLOOKUP(Tabla1[[#This Row],[Mes de Alta como miembro]],Parámetros!$AM$2:$AN$16,2,0),"01/01/1900"))</f>
        <v/>
      </c>
    </row>
    <row r="928" spans="1:63" ht="14.45">
      <c r="A928" s="68">
        <v>921</v>
      </c>
      <c r="B928" s="29"/>
      <c r="C928" s="34"/>
      <c r="D928" s="42"/>
      <c r="E928" s="64"/>
      <c r="F928" s="45"/>
      <c r="G928" s="45"/>
      <c r="H928" s="158"/>
      <c r="I928" s="42"/>
      <c r="J928" s="28"/>
      <c r="K928" s="69"/>
      <c r="L928" s="68"/>
      <c r="M928" s="46"/>
      <c r="N928" s="232" t="str">
        <f ca="1">IF(Tabla1[[#This Row],[Fecha de nac]]="","",IF(Tabla1[[#This Row],[Fecha Finalización]] &gt;=TODAY(), DATEDIF(Tabla1[[#This Row],[Fecha de nac]],TODAY(),"y"), ROUNDDOWN((Tabla1[[#This Row],[Fecha Finalización]] -Tabla1[[#This Row],[Fecha de nac]])/365,0)))</f>
        <v/>
      </c>
      <c r="O928" s="163"/>
      <c r="P928" s="34"/>
      <c r="Q928" s="67"/>
      <c r="R928" s="67"/>
      <c r="S928" s="67"/>
      <c r="T928" s="67"/>
      <c r="U928" s="234" t="str">
        <f>IF(F928="","",Tabla1[[#This Row],[Fecha Inicio grupo]]+3*7-7)</f>
        <v/>
      </c>
      <c r="V928" s="235" t="str">
        <f>IF(F928="","",EDATE(Tabla1[[#This Row],[Fecha Inicio grupo]],3))</f>
        <v/>
      </c>
      <c r="W928" s="29"/>
      <c r="X928" s="29"/>
      <c r="Y928" s="72"/>
      <c r="Z928" s="72"/>
      <c r="AA928" s="72"/>
      <c r="AB928" s="72"/>
      <c r="AC928" s="72"/>
      <c r="AD928" s="72"/>
      <c r="AE928" s="72"/>
      <c r="AF928" s="72"/>
      <c r="AG928" s="72"/>
      <c r="AH928" s="72"/>
      <c r="AI928" s="72"/>
      <c r="AJ928" s="72"/>
      <c r="AK928" s="72"/>
      <c r="AL928" s="72"/>
      <c r="AM928" s="72"/>
      <c r="AN928" s="72"/>
      <c r="AO928" s="139"/>
      <c r="AP928" s="236" t="str">
        <f>IF(F928="","",IFERROR(VLOOKUP(SUBSTITUTE(SUBSTITUTE(Tabla1[[#This Row],[Uso Sistemas]],"T","P"),"N","F"),Parámetros!$M$2:$N$17,2,0),"Completar hasta 3ra sem. para evaluar a Probacionista"))</f>
        <v/>
      </c>
      <c r="AQ928" s="39"/>
      <c r="AR928" s="39"/>
      <c r="AS928" s="39"/>
      <c r="AT928" s="28"/>
      <c r="AU928" s="55"/>
      <c r="AV928" s="55"/>
      <c r="AW928" s="55"/>
      <c r="AX928" s="238" t="str">
        <f>IF(V928="","",EOMONTH(EDATE(Tabla1[[#This Row],[Fecha Finalización]],2),0))</f>
        <v/>
      </c>
      <c r="AY928" s="39"/>
      <c r="AZ928" s="239" t="str">
        <f>IF(V928="","",EOMONTH(EDATE(Tabla1[[#This Row],[Fecha Finalización]],3),0))</f>
        <v/>
      </c>
      <c r="BA928" s="39"/>
      <c r="BB928" s="39"/>
      <c r="BC928" s="229"/>
      <c r="BD928" s="227" t="str">
        <f>IF(F928="","",Tabla1[[#This Row],[sem 01]]&amp;Tabla1[[#This Row],[sem 02]]&amp;Tabla1[[#This Row],[sem 03]])</f>
        <v/>
      </c>
      <c r="BE928" s="228" t="str">
        <f>IF(TRIM(F928)="","",$B$1&amp;"-"&amp;SUBSTITUTE(Tabla1[[#This Row],[Mes Inscrito]]," ","")&amp;"-"&amp;SUBSTITUTE(Tabla1[[#This Row],[Dia de clases Inscrito]]," ","")&amp;"-"&amp;SUBSTITUTE(Tabla1[[#This Row],[Horario Inscrito]]," ","")&amp;"-"&amp;Tabla1[[#This Row],[Fecha Inicio grupo]])</f>
        <v/>
      </c>
      <c r="BF928" s="241" t="str">
        <f>IF(F928="","",Tabla1[[#This Row],[Curso]])</f>
        <v/>
      </c>
      <c r="BG928" s="242" t="str">
        <f>+IF(TRIM(F928)="","",$B$1&amp;"-"&amp;TRIM(Tabla1[[#This Row],[Mes Inscrito]])&amp;"-"&amp;TRIM(Tabla1[[#This Row],[Dia de clases Inscrito]])&amp;"-"&amp;TRIM(Tabla1[[#This Row],[Horario Inscrito]])&amp;"-"&amp;TRIM(Tabla1[[#This Row],[Fecha Inicio grupo]])&amp;"-"&amp;TRIM(Tabla1[[#This Row],[Tipo Incrito]]))</f>
        <v/>
      </c>
      <c r="BH928" s="299" t="str">
        <f>IF(F928="","",OR(IFERROR(SEARCH("CG",Tabla1[[#This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8" s="300" t="str">
        <f>IF(F928&lt;&gt;"",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8" s="300" t="str">
        <f>IF(F928&lt;&gt;"",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8" s="300" t="str">
        <f>IF(Tabla1[[#This Row],[Fecha Inicio grupo]]="","",IFERROR(VLOOKUP(Tabla1[[#This Row],[Mes de Alta como miembro]],Parámetros!$AM$2:$AN$16,2,0),"01/01/1900"))</f>
        <v/>
      </c>
    </row>
    <row r="929" spans="1:63" ht="14.45">
      <c r="A929" s="68">
        <v>922</v>
      </c>
      <c r="B929" s="29"/>
      <c r="C929" s="34"/>
      <c r="D929" s="42"/>
      <c r="E929" s="64"/>
      <c r="F929" s="45"/>
      <c r="G929" s="45"/>
      <c r="H929" s="158"/>
      <c r="I929" s="42"/>
      <c r="J929" s="28"/>
      <c r="K929" s="69"/>
      <c r="L929" s="68"/>
      <c r="M929" s="46"/>
      <c r="N929" s="232" t="str">
        <f ca="1">IF(Tabla1[[#This Row],[Fecha de nac]]="","",IF(Tabla1[[#This Row],[Fecha Finalización]] &gt;=TODAY(), DATEDIF(Tabla1[[#This Row],[Fecha de nac]],TODAY(),"y"), ROUNDDOWN((Tabla1[[#This Row],[Fecha Finalización]] -Tabla1[[#This Row],[Fecha de nac]])/365,0)))</f>
        <v/>
      </c>
      <c r="O929" s="163"/>
      <c r="P929" s="34"/>
      <c r="Q929" s="67"/>
      <c r="R929" s="67"/>
      <c r="S929" s="67"/>
      <c r="T929" s="67"/>
      <c r="U929" s="234" t="str">
        <f>IF(F929="","",Tabla1[[#This Row],[Fecha Inicio grupo]]+3*7-7)</f>
        <v/>
      </c>
      <c r="V929" s="235" t="str">
        <f>IF(F929="","",EDATE(Tabla1[[#This Row],[Fecha Inicio grupo]],3))</f>
        <v/>
      </c>
      <c r="W929" s="29"/>
      <c r="X929" s="29"/>
      <c r="Y929" s="72"/>
      <c r="Z929" s="72"/>
      <c r="AA929" s="72"/>
      <c r="AB929" s="72"/>
      <c r="AC929" s="72"/>
      <c r="AD929" s="72"/>
      <c r="AE929" s="72"/>
      <c r="AF929" s="72"/>
      <c r="AG929" s="72"/>
      <c r="AH929" s="72"/>
      <c r="AI929" s="72"/>
      <c r="AJ929" s="72"/>
      <c r="AK929" s="72"/>
      <c r="AL929" s="72"/>
      <c r="AM929" s="72"/>
      <c r="AN929" s="72"/>
      <c r="AO929" s="139"/>
      <c r="AP929" s="236" t="str">
        <f>IF(F929="","",IFERROR(VLOOKUP(SUBSTITUTE(SUBSTITUTE(Tabla1[[#This Row],[Uso Sistemas]],"T","P"),"N","F"),Parámetros!$M$2:$N$17,2,0),"Completar hasta 3ra sem. para evaluar a Probacionista"))</f>
        <v/>
      </c>
      <c r="AQ929" s="39"/>
      <c r="AR929" s="39"/>
      <c r="AS929" s="39"/>
      <c r="AT929" s="28"/>
      <c r="AU929" s="55"/>
      <c r="AV929" s="55"/>
      <c r="AW929" s="55"/>
      <c r="AX929" s="238" t="str">
        <f>IF(V929="","",EOMONTH(EDATE(Tabla1[[#This Row],[Fecha Finalización]],2),0))</f>
        <v/>
      </c>
      <c r="AY929" s="39"/>
      <c r="AZ929" s="239" t="str">
        <f>IF(V929="","",EOMONTH(EDATE(Tabla1[[#This Row],[Fecha Finalización]],3),0))</f>
        <v/>
      </c>
      <c r="BA929" s="39"/>
      <c r="BB929" s="39"/>
      <c r="BC929" s="229"/>
      <c r="BD929" s="227" t="str">
        <f>IF(F929="","",Tabla1[[#This Row],[sem 01]]&amp;Tabla1[[#This Row],[sem 02]]&amp;Tabla1[[#This Row],[sem 03]])</f>
        <v/>
      </c>
      <c r="BE929" s="228" t="str">
        <f>IF(TRIM(F929)="","",$B$1&amp;"-"&amp;SUBSTITUTE(Tabla1[[#This Row],[Mes Inscrito]]," ","")&amp;"-"&amp;SUBSTITUTE(Tabla1[[#This Row],[Dia de clases Inscrito]]," ","")&amp;"-"&amp;SUBSTITUTE(Tabla1[[#This Row],[Horario Inscrito]]," ","")&amp;"-"&amp;Tabla1[[#This Row],[Fecha Inicio grupo]])</f>
        <v/>
      </c>
      <c r="BF929" s="241" t="str">
        <f>IF(F929="","",Tabla1[[#This Row],[Curso]])</f>
        <v/>
      </c>
      <c r="BG929" s="242" t="str">
        <f>+IF(TRIM(F929)="","",$B$1&amp;"-"&amp;TRIM(Tabla1[[#This Row],[Mes Inscrito]])&amp;"-"&amp;TRIM(Tabla1[[#This Row],[Dia de clases Inscrito]])&amp;"-"&amp;TRIM(Tabla1[[#This Row],[Horario Inscrito]])&amp;"-"&amp;TRIM(Tabla1[[#This Row],[Fecha Inicio grupo]])&amp;"-"&amp;TRIM(Tabla1[[#This Row],[Tipo Incrito]]))</f>
        <v/>
      </c>
      <c r="BH929" s="299" t="str">
        <f>IF(F929="","",OR(IFERROR(SEARCH("CG",Tabla1[[#This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9" s="300" t="str">
        <f>IF(F929&lt;&gt;"",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9" s="300" t="str">
        <f>IF(F929&lt;&gt;"",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9" s="300" t="str">
        <f>IF(Tabla1[[#This Row],[Fecha Inicio grupo]]="","",IFERROR(VLOOKUP(Tabla1[[#This Row],[Mes de Alta como miembro]],Parámetros!$AM$2:$AN$16,2,0),"01/01/1900"))</f>
        <v/>
      </c>
    </row>
    <row r="930" spans="1:63" ht="14.45">
      <c r="A930" s="68">
        <v>923</v>
      </c>
      <c r="B930" s="29"/>
      <c r="C930" s="34"/>
      <c r="D930" s="42"/>
      <c r="E930" s="64"/>
      <c r="F930" s="45"/>
      <c r="G930" s="45"/>
      <c r="H930" s="158"/>
      <c r="I930" s="42"/>
      <c r="J930" s="28"/>
      <c r="K930" s="69"/>
      <c r="L930" s="68"/>
      <c r="M930" s="46"/>
      <c r="N930" s="232" t="str">
        <f ca="1">IF(Tabla1[[#This Row],[Fecha de nac]]="","",IF(Tabla1[[#This Row],[Fecha Finalización]] &gt;=TODAY(), DATEDIF(Tabla1[[#This Row],[Fecha de nac]],TODAY(),"y"), ROUNDDOWN((Tabla1[[#This Row],[Fecha Finalización]] -Tabla1[[#This Row],[Fecha de nac]])/365,0)))</f>
        <v/>
      </c>
      <c r="O930" s="163"/>
      <c r="P930" s="34"/>
      <c r="Q930" s="67"/>
      <c r="R930" s="67"/>
      <c r="S930" s="67"/>
      <c r="T930" s="67"/>
      <c r="U930" s="234" t="str">
        <f>IF(F930="","",Tabla1[[#This Row],[Fecha Inicio grupo]]+3*7-7)</f>
        <v/>
      </c>
      <c r="V930" s="235" t="str">
        <f>IF(F930="","",EDATE(Tabla1[[#This Row],[Fecha Inicio grupo]],3))</f>
        <v/>
      </c>
      <c r="W930" s="29"/>
      <c r="X930" s="29"/>
      <c r="Y930" s="72"/>
      <c r="Z930" s="72"/>
      <c r="AA930" s="72"/>
      <c r="AB930" s="72"/>
      <c r="AC930" s="72"/>
      <c r="AD930" s="72"/>
      <c r="AE930" s="72"/>
      <c r="AF930" s="72"/>
      <c r="AG930" s="72"/>
      <c r="AH930" s="72"/>
      <c r="AI930" s="72"/>
      <c r="AJ930" s="72"/>
      <c r="AK930" s="72"/>
      <c r="AL930" s="72"/>
      <c r="AM930" s="72"/>
      <c r="AN930" s="72"/>
      <c r="AO930" s="139"/>
      <c r="AP930" s="236" t="str">
        <f>IF(F930="","",IFERROR(VLOOKUP(SUBSTITUTE(SUBSTITUTE(Tabla1[[#This Row],[Uso Sistemas]],"T","P"),"N","F"),Parámetros!$M$2:$N$17,2,0),"Completar hasta 3ra sem. para evaluar a Probacionista"))</f>
        <v/>
      </c>
      <c r="AQ930" s="39"/>
      <c r="AR930" s="39"/>
      <c r="AS930" s="39"/>
      <c r="AT930" s="28"/>
      <c r="AU930" s="55"/>
      <c r="AV930" s="55"/>
      <c r="AW930" s="55"/>
      <c r="AX930" s="238" t="str">
        <f>IF(V930="","",EOMONTH(EDATE(Tabla1[[#This Row],[Fecha Finalización]],2),0))</f>
        <v/>
      </c>
      <c r="AY930" s="39"/>
      <c r="AZ930" s="239" t="str">
        <f>IF(V930="","",EOMONTH(EDATE(Tabla1[[#This Row],[Fecha Finalización]],3),0))</f>
        <v/>
      </c>
      <c r="BA930" s="39"/>
      <c r="BB930" s="39"/>
      <c r="BC930" s="229"/>
      <c r="BD930" s="227" t="str">
        <f>IF(F930="","",Tabla1[[#This Row],[sem 01]]&amp;Tabla1[[#This Row],[sem 02]]&amp;Tabla1[[#This Row],[sem 03]])</f>
        <v/>
      </c>
      <c r="BE930" s="228" t="str">
        <f>IF(TRIM(F930)="","",$B$1&amp;"-"&amp;SUBSTITUTE(Tabla1[[#This Row],[Mes Inscrito]]," ","")&amp;"-"&amp;SUBSTITUTE(Tabla1[[#This Row],[Dia de clases Inscrito]]," ","")&amp;"-"&amp;SUBSTITUTE(Tabla1[[#This Row],[Horario Inscrito]]," ","")&amp;"-"&amp;Tabla1[[#This Row],[Fecha Inicio grupo]])</f>
        <v/>
      </c>
      <c r="BF930" s="241" t="str">
        <f>IF(F930="","",Tabla1[[#This Row],[Curso]])</f>
        <v/>
      </c>
      <c r="BG930" s="242" t="str">
        <f>+IF(TRIM(F930)="","",$B$1&amp;"-"&amp;TRIM(Tabla1[[#This Row],[Mes Inscrito]])&amp;"-"&amp;TRIM(Tabla1[[#This Row],[Dia de clases Inscrito]])&amp;"-"&amp;TRIM(Tabla1[[#This Row],[Horario Inscrito]])&amp;"-"&amp;TRIM(Tabla1[[#This Row],[Fecha Inicio grupo]])&amp;"-"&amp;TRIM(Tabla1[[#This Row],[Tipo Incrito]]))</f>
        <v/>
      </c>
      <c r="BH930" s="299" t="str">
        <f>IF(F930="","",OR(IFERROR(SEARCH("CG",Tabla1[[#This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0" s="300" t="str">
        <f>IF(F930&lt;&gt;"",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0" s="300" t="str">
        <f>IF(F930&lt;&gt;"",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0" s="300" t="str">
        <f>IF(Tabla1[[#This Row],[Fecha Inicio grupo]]="","",IFERROR(VLOOKUP(Tabla1[[#This Row],[Mes de Alta como miembro]],Parámetros!$AM$2:$AN$16,2,0),"01/01/1900"))</f>
        <v/>
      </c>
    </row>
    <row r="931" spans="1:63" ht="14.45">
      <c r="A931" s="68">
        <v>924</v>
      </c>
      <c r="B931" s="29"/>
      <c r="C931" s="34"/>
      <c r="D931" s="42"/>
      <c r="E931" s="64"/>
      <c r="F931" s="45"/>
      <c r="G931" s="45"/>
      <c r="H931" s="158"/>
      <c r="I931" s="42"/>
      <c r="J931" s="28"/>
      <c r="K931" s="69"/>
      <c r="L931" s="68"/>
      <c r="M931" s="46"/>
      <c r="N931" s="232" t="str">
        <f ca="1">IF(Tabla1[[#This Row],[Fecha de nac]]="","",IF(Tabla1[[#This Row],[Fecha Finalización]] &gt;=TODAY(), DATEDIF(Tabla1[[#This Row],[Fecha de nac]],TODAY(),"y"), ROUNDDOWN((Tabla1[[#This Row],[Fecha Finalización]] -Tabla1[[#This Row],[Fecha de nac]])/365,0)))</f>
        <v/>
      </c>
      <c r="O931" s="163"/>
      <c r="P931" s="34"/>
      <c r="Q931" s="67"/>
      <c r="R931" s="67"/>
      <c r="S931" s="67"/>
      <c r="T931" s="67"/>
      <c r="U931" s="234" t="str">
        <f>IF(F931="","",Tabla1[[#This Row],[Fecha Inicio grupo]]+3*7-7)</f>
        <v/>
      </c>
      <c r="V931" s="235" t="str">
        <f>IF(F931="","",EDATE(Tabla1[[#This Row],[Fecha Inicio grupo]],3))</f>
        <v/>
      </c>
      <c r="W931" s="29"/>
      <c r="X931" s="29"/>
      <c r="Y931" s="72"/>
      <c r="Z931" s="72"/>
      <c r="AA931" s="72"/>
      <c r="AB931" s="72"/>
      <c r="AC931" s="72"/>
      <c r="AD931" s="72"/>
      <c r="AE931" s="72"/>
      <c r="AF931" s="72"/>
      <c r="AG931" s="72"/>
      <c r="AH931" s="72"/>
      <c r="AI931" s="72"/>
      <c r="AJ931" s="72"/>
      <c r="AK931" s="72"/>
      <c r="AL931" s="72"/>
      <c r="AM931" s="72"/>
      <c r="AN931" s="72"/>
      <c r="AO931" s="139"/>
      <c r="AP931" s="236" t="str">
        <f>IF(F931="","",IFERROR(VLOOKUP(SUBSTITUTE(SUBSTITUTE(Tabla1[[#This Row],[Uso Sistemas]],"T","P"),"N","F"),Parámetros!$M$2:$N$17,2,0),"Completar hasta 3ra sem. para evaluar a Probacionista"))</f>
        <v/>
      </c>
      <c r="AQ931" s="39"/>
      <c r="AR931" s="39"/>
      <c r="AS931" s="39"/>
      <c r="AT931" s="28"/>
      <c r="AU931" s="55"/>
      <c r="AV931" s="55"/>
      <c r="AW931" s="55"/>
      <c r="AX931" s="238" t="str">
        <f>IF(V931="","",EOMONTH(EDATE(Tabla1[[#This Row],[Fecha Finalización]],2),0))</f>
        <v/>
      </c>
      <c r="AY931" s="39"/>
      <c r="AZ931" s="239" t="str">
        <f>IF(V931="","",EOMONTH(EDATE(Tabla1[[#This Row],[Fecha Finalización]],3),0))</f>
        <v/>
      </c>
      <c r="BA931" s="39"/>
      <c r="BB931" s="39"/>
      <c r="BC931" s="229"/>
      <c r="BD931" s="227" t="str">
        <f>IF(F931="","",Tabla1[[#This Row],[sem 01]]&amp;Tabla1[[#This Row],[sem 02]]&amp;Tabla1[[#This Row],[sem 03]])</f>
        <v/>
      </c>
      <c r="BE931" s="228" t="str">
        <f>IF(TRIM(F931)="","",$B$1&amp;"-"&amp;SUBSTITUTE(Tabla1[[#This Row],[Mes Inscrito]]," ","")&amp;"-"&amp;SUBSTITUTE(Tabla1[[#This Row],[Dia de clases Inscrito]]," ","")&amp;"-"&amp;SUBSTITUTE(Tabla1[[#This Row],[Horario Inscrito]]," ","")&amp;"-"&amp;Tabla1[[#This Row],[Fecha Inicio grupo]])</f>
        <v/>
      </c>
      <c r="BF931" s="241" t="str">
        <f>IF(F931="","",Tabla1[[#This Row],[Curso]])</f>
        <v/>
      </c>
      <c r="BG931" s="242" t="str">
        <f>+IF(TRIM(F931)="","",$B$1&amp;"-"&amp;TRIM(Tabla1[[#This Row],[Mes Inscrito]])&amp;"-"&amp;TRIM(Tabla1[[#This Row],[Dia de clases Inscrito]])&amp;"-"&amp;TRIM(Tabla1[[#This Row],[Horario Inscrito]])&amp;"-"&amp;TRIM(Tabla1[[#This Row],[Fecha Inicio grupo]])&amp;"-"&amp;TRIM(Tabla1[[#This Row],[Tipo Incrito]]))</f>
        <v/>
      </c>
      <c r="BH931" s="299" t="str">
        <f>IF(F931="","",OR(IFERROR(SEARCH("CG",Tabla1[[#This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1" s="300" t="str">
        <f>IF(F931&lt;&gt;"",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1" s="300" t="str">
        <f>IF(F931&lt;&gt;"",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1" s="300" t="str">
        <f>IF(Tabla1[[#This Row],[Fecha Inicio grupo]]="","",IFERROR(VLOOKUP(Tabla1[[#This Row],[Mes de Alta como miembro]],Parámetros!$AM$2:$AN$16,2,0),"01/01/1900"))</f>
        <v/>
      </c>
    </row>
    <row r="932" spans="1:63" ht="14.45">
      <c r="A932" s="68">
        <v>925</v>
      </c>
      <c r="B932" s="29"/>
      <c r="C932" s="34"/>
      <c r="D932" s="42"/>
      <c r="E932" s="64"/>
      <c r="F932" s="45"/>
      <c r="G932" s="45"/>
      <c r="H932" s="158"/>
      <c r="I932" s="42"/>
      <c r="J932" s="28"/>
      <c r="K932" s="69"/>
      <c r="L932" s="68"/>
      <c r="M932" s="46"/>
      <c r="N932" s="232" t="str">
        <f ca="1">IF(Tabla1[[#This Row],[Fecha de nac]]="","",IF(Tabla1[[#This Row],[Fecha Finalización]] &gt;=TODAY(), DATEDIF(Tabla1[[#This Row],[Fecha de nac]],TODAY(),"y"), ROUNDDOWN((Tabla1[[#This Row],[Fecha Finalización]] -Tabla1[[#This Row],[Fecha de nac]])/365,0)))</f>
        <v/>
      </c>
      <c r="O932" s="163"/>
      <c r="P932" s="34"/>
      <c r="Q932" s="67"/>
      <c r="R932" s="67"/>
      <c r="S932" s="67"/>
      <c r="T932" s="67"/>
      <c r="U932" s="234" t="str">
        <f>IF(F932="","",Tabla1[[#This Row],[Fecha Inicio grupo]]+3*7-7)</f>
        <v/>
      </c>
      <c r="V932" s="235" t="str">
        <f>IF(F932="","",EDATE(Tabla1[[#This Row],[Fecha Inicio grupo]],3))</f>
        <v/>
      </c>
      <c r="W932" s="29"/>
      <c r="X932" s="29"/>
      <c r="Y932" s="72"/>
      <c r="Z932" s="72"/>
      <c r="AA932" s="72"/>
      <c r="AB932" s="72"/>
      <c r="AC932" s="72"/>
      <c r="AD932" s="72"/>
      <c r="AE932" s="72"/>
      <c r="AF932" s="72"/>
      <c r="AG932" s="72"/>
      <c r="AH932" s="72"/>
      <c r="AI932" s="72"/>
      <c r="AJ932" s="72"/>
      <c r="AK932" s="72"/>
      <c r="AL932" s="72"/>
      <c r="AM932" s="72"/>
      <c r="AN932" s="72"/>
      <c r="AO932" s="139"/>
      <c r="AP932" s="236" t="str">
        <f>IF(F932="","",IFERROR(VLOOKUP(SUBSTITUTE(SUBSTITUTE(Tabla1[[#This Row],[Uso Sistemas]],"T","P"),"N","F"),Parámetros!$M$2:$N$17,2,0),"Completar hasta 3ra sem. para evaluar a Probacionista"))</f>
        <v/>
      </c>
      <c r="AQ932" s="39"/>
      <c r="AR932" s="39"/>
      <c r="AS932" s="39"/>
      <c r="AT932" s="28"/>
      <c r="AU932" s="55"/>
      <c r="AV932" s="55"/>
      <c r="AW932" s="55"/>
      <c r="AX932" s="238" t="str">
        <f>IF(V932="","",EOMONTH(EDATE(Tabla1[[#This Row],[Fecha Finalización]],2),0))</f>
        <v/>
      </c>
      <c r="AY932" s="39"/>
      <c r="AZ932" s="239" t="str">
        <f>IF(V932="","",EOMONTH(EDATE(Tabla1[[#This Row],[Fecha Finalización]],3),0))</f>
        <v/>
      </c>
      <c r="BA932" s="39"/>
      <c r="BB932" s="39"/>
      <c r="BC932" s="229"/>
      <c r="BD932" s="227" t="str">
        <f>IF(F932="","",Tabla1[[#This Row],[sem 01]]&amp;Tabla1[[#This Row],[sem 02]]&amp;Tabla1[[#This Row],[sem 03]])</f>
        <v/>
      </c>
      <c r="BE932" s="228" t="str">
        <f>IF(TRIM(F932)="","",$B$1&amp;"-"&amp;SUBSTITUTE(Tabla1[[#This Row],[Mes Inscrito]]," ","")&amp;"-"&amp;SUBSTITUTE(Tabla1[[#This Row],[Dia de clases Inscrito]]," ","")&amp;"-"&amp;SUBSTITUTE(Tabla1[[#This Row],[Horario Inscrito]]," ","")&amp;"-"&amp;Tabla1[[#This Row],[Fecha Inicio grupo]])</f>
        <v/>
      </c>
      <c r="BF932" s="241" t="str">
        <f>IF(F932="","",Tabla1[[#This Row],[Curso]])</f>
        <v/>
      </c>
      <c r="BG932" s="242" t="str">
        <f>+IF(TRIM(F932)="","",$B$1&amp;"-"&amp;TRIM(Tabla1[[#This Row],[Mes Inscrito]])&amp;"-"&amp;TRIM(Tabla1[[#This Row],[Dia de clases Inscrito]])&amp;"-"&amp;TRIM(Tabla1[[#This Row],[Horario Inscrito]])&amp;"-"&amp;TRIM(Tabla1[[#This Row],[Fecha Inicio grupo]])&amp;"-"&amp;TRIM(Tabla1[[#This Row],[Tipo Incrito]]))</f>
        <v/>
      </c>
      <c r="BH932" s="299" t="str">
        <f>IF(F932="","",OR(IFERROR(SEARCH("CG",Tabla1[[#This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2" s="300" t="str">
        <f>IF(F932&lt;&gt;"",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2" s="300" t="str">
        <f>IF(F932&lt;&gt;"",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2" s="300" t="str">
        <f>IF(Tabla1[[#This Row],[Fecha Inicio grupo]]="","",IFERROR(VLOOKUP(Tabla1[[#This Row],[Mes de Alta como miembro]],Parámetros!$AM$2:$AN$16,2,0),"01/01/1900"))</f>
        <v/>
      </c>
    </row>
    <row r="933" spans="1:63" ht="14.45">
      <c r="A933" s="68">
        <v>926</v>
      </c>
      <c r="B933" s="29"/>
      <c r="C933" s="34"/>
      <c r="D933" s="42"/>
      <c r="E933" s="64"/>
      <c r="F933" s="45"/>
      <c r="G933" s="45"/>
      <c r="H933" s="158"/>
      <c r="I933" s="42"/>
      <c r="J933" s="28"/>
      <c r="K933" s="69"/>
      <c r="L933" s="68"/>
      <c r="M933" s="46"/>
      <c r="N933" s="232" t="str">
        <f ca="1">IF(Tabla1[[#This Row],[Fecha de nac]]="","",IF(Tabla1[[#This Row],[Fecha Finalización]] &gt;=TODAY(), DATEDIF(Tabla1[[#This Row],[Fecha de nac]],TODAY(),"y"), ROUNDDOWN((Tabla1[[#This Row],[Fecha Finalización]] -Tabla1[[#This Row],[Fecha de nac]])/365,0)))</f>
        <v/>
      </c>
      <c r="O933" s="163"/>
      <c r="P933" s="34"/>
      <c r="Q933" s="67"/>
      <c r="R933" s="67"/>
      <c r="S933" s="67"/>
      <c r="T933" s="67"/>
      <c r="U933" s="234" t="str">
        <f>IF(F933="","",Tabla1[[#This Row],[Fecha Inicio grupo]]+3*7-7)</f>
        <v/>
      </c>
      <c r="V933" s="235" t="str">
        <f>IF(F933="","",EDATE(Tabla1[[#This Row],[Fecha Inicio grupo]],3))</f>
        <v/>
      </c>
      <c r="W933" s="29"/>
      <c r="X933" s="29"/>
      <c r="Y933" s="72"/>
      <c r="Z933" s="72"/>
      <c r="AA933" s="72"/>
      <c r="AB933" s="72"/>
      <c r="AC933" s="72"/>
      <c r="AD933" s="72"/>
      <c r="AE933" s="72"/>
      <c r="AF933" s="72"/>
      <c r="AG933" s="72"/>
      <c r="AH933" s="72"/>
      <c r="AI933" s="72"/>
      <c r="AJ933" s="72"/>
      <c r="AK933" s="72"/>
      <c r="AL933" s="72"/>
      <c r="AM933" s="72"/>
      <c r="AN933" s="72"/>
      <c r="AO933" s="139"/>
      <c r="AP933" s="236" t="str">
        <f>IF(F933="","",IFERROR(VLOOKUP(SUBSTITUTE(SUBSTITUTE(Tabla1[[#This Row],[Uso Sistemas]],"T","P"),"N","F"),Parámetros!$M$2:$N$17,2,0),"Completar hasta 3ra sem. para evaluar a Probacionista"))</f>
        <v/>
      </c>
      <c r="AQ933" s="39"/>
      <c r="AR933" s="39"/>
      <c r="AS933" s="39"/>
      <c r="AT933" s="28"/>
      <c r="AU933" s="55"/>
      <c r="AV933" s="55"/>
      <c r="AW933" s="55"/>
      <c r="AX933" s="238" t="str">
        <f>IF(V933="","",EOMONTH(EDATE(Tabla1[[#This Row],[Fecha Finalización]],2),0))</f>
        <v/>
      </c>
      <c r="AY933" s="39"/>
      <c r="AZ933" s="239" t="str">
        <f>IF(V933="","",EOMONTH(EDATE(Tabla1[[#This Row],[Fecha Finalización]],3),0))</f>
        <v/>
      </c>
      <c r="BA933" s="39"/>
      <c r="BB933" s="39"/>
      <c r="BC933" s="229"/>
      <c r="BD933" s="227" t="str">
        <f>IF(F933="","",Tabla1[[#This Row],[sem 01]]&amp;Tabla1[[#This Row],[sem 02]]&amp;Tabla1[[#This Row],[sem 03]])</f>
        <v/>
      </c>
      <c r="BE933" s="228" t="str">
        <f>IF(TRIM(F933)="","",$B$1&amp;"-"&amp;SUBSTITUTE(Tabla1[[#This Row],[Mes Inscrito]]," ","")&amp;"-"&amp;SUBSTITUTE(Tabla1[[#This Row],[Dia de clases Inscrito]]," ","")&amp;"-"&amp;SUBSTITUTE(Tabla1[[#This Row],[Horario Inscrito]]," ","")&amp;"-"&amp;Tabla1[[#This Row],[Fecha Inicio grupo]])</f>
        <v/>
      </c>
      <c r="BF933" s="241" t="str">
        <f>IF(F933="","",Tabla1[[#This Row],[Curso]])</f>
        <v/>
      </c>
      <c r="BG933" s="242" t="str">
        <f>+IF(TRIM(F933)="","",$B$1&amp;"-"&amp;TRIM(Tabla1[[#This Row],[Mes Inscrito]])&amp;"-"&amp;TRIM(Tabla1[[#This Row],[Dia de clases Inscrito]])&amp;"-"&amp;TRIM(Tabla1[[#This Row],[Horario Inscrito]])&amp;"-"&amp;TRIM(Tabla1[[#This Row],[Fecha Inicio grupo]])&amp;"-"&amp;TRIM(Tabla1[[#This Row],[Tipo Incrito]]))</f>
        <v/>
      </c>
      <c r="BH933" s="299" t="str">
        <f>IF(F933="","",OR(IFERROR(SEARCH("CG",Tabla1[[#This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3" s="300" t="str">
        <f>IF(F933&lt;&gt;"",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3" s="300" t="str">
        <f>IF(F933&lt;&gt;"",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3" s="300" t="str">
        <f>IF(Tabla1[[#This Row],[Fecha Inicio grupo]]="","",IFERROR(VLOOKUP(Tabla1[[#This Row],[Mes de Alta como miembro]],Parámetros!$AM$2:$AN$16,2,0),"01/01/1900"))</f>
        <v/>
      </c>
    </row>
    <row r="934" spans="1:63" ht="14.45">
      <c r="A934" s="68">
        <v>927</v>
      </c>
      <c r="B934" s="29"/>
      <c r="C934" s="34"/>
      <c r="D934" s="42"/>
      <c r="E934" s="64"/>
      <c r="F934" s="45"/>
      <c r="G934" s="45"/>
      <c r="H934" s="158"/>
      <c r="I934" s="42"/>
      <c r="J934" s="28"/>
      <c r="K934" s="69"/>
      <c r="L934" s="68"/>
      <c r="M934" s="46"/>
      <c r="N934" s="232" t="str">
        <f ca="1">IF(Tabla1[[#This Row],[Fecha de nac]]="","",IF(Tabla1[[#This Row],[Fecha Finalización]] &gt;=TODAY(), DATEDIF(Tabla1[[#This Row],[Fecha de nac]],TODAY(),"y"), ROUNDDOWN((Tabla1[[#This Row],[Fecha Finalización]] -Tabla1[[#This Row],[Fecha de nac]])/365,0)))</f>
        <v/>
      </c>
      <c r="O934" s="163"/>
      <c r="P934" s="34"/>
      <c r="Q934" s="67"/>
      <c r="R934" s="67"/>
      <c r="S934" s="67"/>
      <c r="T934" s="67"/>
      <c r="U934" s="234" t="str">
        <f>IF(F934="","",Tabla1[[#This Row],[Fecha Inicio grupo]]+3*7-7)</f>
        <v/>
      </c>
      <c r="V934" s="235" t="str">
        <f>IF(F934="","",EDATE(Tabla1[[#This Row],[Fecha Inicio grupo]],3))</f>
        <v/>
      </c>
      <c r="W934" s="29"/>
      <c r="X934" s="29"/>
      <c r="Y934" s="72"/>
      <c r="Z934" s="72"/>
      <c r="AA934" s="72"/>
      <c r="AB934" s="72"/>
      <c r="AC934" s="72"/>
      <c r="AD934" s="72"/>
      <c r="AE934" s="72"/>
      <c r="AF934" s="72"/>
      <c r="AG934" s="72"/>
      <c r="AH934" s="72"/>
      <c r="AI934" s="72"/>
      <c r="AJ934" s="72"/>
      <c r="AK934" s="72"/>
      <c r="AL934" s="72"/>
      <c r="AM934" s="72"/>
      <c r="AN934" s="72"/>
      <c r="AO934" s="139"/>
      <c r="AP934" s="236" t="str">
        <f>IF(F934="","",IFERROR(VLOOKUP(SUBSTITUTE(SUBSTITUTE(Tabla1[[#This Row],[Uso Sistemas]],"T","P"),"N","F"),Parámetros!$M$2:$N$17,2,0),"Completar hasta 3ra sem. para evaluar a Probacionista"))</f>
        <v/>
      </c>
      <c r="AQ934" s="39"/>
      <c r="AR934" s="39"/>
      <c r="AS934" s="39"/>
      <c r="AT934" s="28"/>
      <c r="AU934" s="55"/>
      <c r="AV934" s="55"/>
      <c r="AW934" s="55"/>
      <c r="AX934" s="238" t="str">
        <f>IF(V934="","",EOMONTH(EDATE(Tabla1[[#This Row],[Fecha Finalización]],2),0))</f>
        <v/>
      </c>
      <c r="AY934" s="39"/>
      <c r="AZ934" s="239" t="str">
        <f>IF(V934="","",EOMONTH(EDATE(Tabla1[[#This Row],[Fecha Finalización]],3),0))</f>
        <v/>
      </c>
      <c r="BA934" s="39"/>
      <c r="BB934" s="39"/>
      <c r="BC934" s="229"/>
      <c r="BD934" s="227" t="str">
        <f>IF(F934="","",Tabla1[[#This Row],[sem 01]]&amp;Tabla1[[#This Row],[sem 02]]&amp;Tabla1[[#This Row],[sem 03]])</f>
        <v/>
      </c>
      <c r="BE934" s="228" t="str">
        <f>IF(TRIM(F934)="","",$B$1&amp;"-"&amp;SUBSTITUTE(Tabla1[[#This Row],[Mes Inscrito]]," ","")&amp;"-"&amp;SUBSTITUTE(Tabla1[[#This Row],[Dia de clases Inscrito]]," ","")&amp;"-"&amp;SUBSTITUTE(Tabla1[[#This Row],[Horario Inscrito]]," ","")&amp;"-"&amp;Tabla1[[#This Row],[Fecha Inicio grupo]])</f>
        <v/>
      </c>
      <c r="BF934" s="241" t="str">
        <f>IF(F934="","",Tabla1[[#This Row],[Curso]])</f>
        <v/>
      </c>
      <c r="BG934" s="242" t="str">
        <f>+IF(TRIM(F934)="","",$B$1&amp;"-"&amp;TRIM(Tabla1[[#This Row],[Mes Inscrito]])&amp;"-"&amp;TRIM(Tabla1[[#This Row],[Dia de clases Inscrito]])&amp;"-"&amp;TRIM(Tabla1[[#This Row],[Horario Inscrito]])&amp;"-"&amp;TRIM(Tabla1[[#This Row],[Fecha Inicio grupo]])&amp;"-"&amp;TRIM(Tabla1[[#This Row],[Tipo Incrito]]))</f>
        <v/>
      </c>
      <c r="BH934" s="299" t="str">
        <f>IF(F934="","",OR(IFERROR(SEARCH("CG",Tabla1[[#This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4" s="300" t="str">
        <f>IF(F934&lt;&gt;"",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4" s="300" t="str">
        <f>IF(F934&lt;&gt;"",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4" s="300" t="str">
        <f>IF(Tabla1[[#This Row],[Fecha Inicio grupo]]="","",IFERROR(VLOOKUP(Tabla1[[#This Row],[Mes de Alta como miembro]],Parámetros!$AM$2:$AN$16,2,0),"01/01/1900"))</f>
        <v/>
      </c>
    </row>
    <row r="935" spans="1:63" ht="14.45">
      <c r="A935" s="68">
        <v>928</v>
      </c>
      <c r="B935" s="29"/>
      <c r="C935" s="34"/>
      <c r="D935" s="42"/>
      <c r="E935" s="64"/>
      <c r="F935" s="45"/>
      <c r="G935" s="45"/>
      <c r="H935" s="158"/>
      <c r="I935" s="42"/>
      <c r="J935" s="28"/>
      <c r="K935" s="69"/>
      <c r="L935" s="68"/>
      <c r="M935" s="46"/>
      <c r="N935" s="232" t="str">
        <f ca="1">IF(Tabla1[[#This Row],[Fecha de nac]]="","",IF(Tabla1[[#This Row],[Fecha Finalización]] &gt;=TODAY(), DATEDIF(Tabla1[[#This Row],[Fecha de nac]],TODAY(),"y"), ROUNDDOWN((Tabla1[[#This Row],[Fecha Finalización]] -Tabla1[[#This Row],[Fecha de nac]])/365,0)))</f>
        <v/>
      </c>
      <c r="O935" s="163"/>
      <c r="P935" s="34"/>
      <c r="Q935" s="67"/>
      <c r="R935" s="67"/>
      <c r="S935" s="67"/>
      <c r="T935" s="67"/>
      <c r="U935" s="234" t="str">
        <f>IF(F935="","",Tabla1[[#This Row],[Fecha Inicio grupo]]+3*7-7)</f>
        <v/>
      </c>
      <c r="V935" s="235" t="str">
        <f>IF(F935="","",EDATE(Tabla1[[#This Row],[Fecha Inicio grupo]],3))</f>
        <v/>
      </c>
      <c r="W935" s="29"/>
      <c r="X935" s="29"/>
      <c r="Y935" s="72"/>
      <c r="Z935" s="72"/>
      <c r="AA935" s="72"/>
      <c r="AB935" s="72"/>
      <c r="AC935" s="72"/>
      <c r="AD935" s="72"/>
      <c r="AE935" s="72"/>
      <c r="AF935" s="72"/>
      <c r="AG935" s="72"/>
      <c r="AH935" s="72"/>
      <c r="AI935" s="72"/>
      <c r="AJ935" s="72"/>
      <c r="AK935" s="72"/>
      <c r="AL935" s="72"/>
      <c r="AM935" s="72"/>
      <c r="AN935" s="72"/>
      <c r="AO935" s="139"/>
      <c r="AP935" s="236" t="str">
        <f>IF(F935="","",IFERROR(VLOOKUP(SUBSTITUTE(SUBSTITUTE(Tabla1[[#This Row],[Uso Sistemas]],"T","P"),"N","F"),Parámetros!$M$2:$N$17,2,0),"Completar hasta 3ra sem. para evaluar a Probacionista"))</f>
        <v/>
      </c>
      <c r="AQ935" s="39"/>
      <c r="AR935" s="39"/>
      <c r="AS935" s="39"/>
      <c r="AT935" s="28"/>
      <c r="AU935" s="55"/>
      <c r="AV935" s="55"/>
      <c r="AW935" s="55"/>
      <c r="AX935" s="238" t="str">
        <f>IF(V935="","",EOMONTH(EDATE(Tabla1[[#This Row],[Fecha Finalización]],2),0))</f>
        <v/>
      </c>
      <c r="AY935" s="39"/>
      <c r="AZ935" s="239" t="str">
        <f>IF(V935="","",EOMONTH(EDATE(Tabla1[[#This Row],[Fecha Finalización]],3),0))</f>
        <v/>
      </c>
      <c r="BA935" s="39"/>
      <c r="BB935" s="39"/>
      <c r="BC935" s="229"/>
      <c r="BD935" s="227" t="str">
        <f>IF(F935="","",Tabla1[[#This Row],[sem 01]]&amp;Tabla1[[#This Row],[sem 02]]&amp;Tabla1[[#This Row],[sem 03]])</f>
        <v/>
      </c>
      <c r="BE935" s="228" t="str">
        <f>IF(TRIM(F935)="","",$B$1&amp;"-"&amp;SUBSTITUTE(Tabla1[[#This Row],[Mes Inscrito]]," ","")&amp;"-"&amp;SUBSTITUTE(Tabla1[[#This Row],[Dia de clases Inscrito]]," ","")&amp;"-"&amp;SUBSTITUTE(Tabla1[[#This Row],[Horario Inscrito]]," ","")&amp;"-"&amp;Tabla1[[#This Row],[Fecha Inicio grupo]])</f>
        <v/>
      </c>
      <c r="BF935" s="241" t="str">
        <f>IF(F935="","",Tabla1[[#This Row],[Curso]])</f>
        <v/>
      </c>
      <c r="BG935" s="242" t="str">
        <f>+IF(TRIM(F935)="","",$B$1&amp;"-"&amp;TRIM(Tabla1[[#This Row],[Mes Inscrito]])&amp;"-"&amp;TRIM(Tabla1[[#This Row],[Dia de clases Inscrito]])&amp;"-"&amp;TRIM(Tabla1[[#This Row],[Horario Inscrito]])&amp;"-"&amp;TRIM(Tabla1[[#This Row],[Fecha Inicio grupo]])&amp;"-"&amp;TRIM(Tabla1[[#This Row],[Tipo Incrito]]))</f>
        <v/>
      </c>
      <c r="BH935" s="299" t="str">
        <f>IF(F935="","",OR(IFERROR(SEARCH("CG",Tabla1[[#This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5" s="300" t="str">
        <f>IF(F935&lt;&gt;"",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5" s="300" t="str">
        <f>IF(F935&lt;&gt;"",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5" s="300" t="str">
        <f>IF(Tabla1[[#This Row],[Fecha Inicio grupo]]="","",IFERROR(VLOOKUP(Tabla1[[#This Row],[Mes de Alta como miembro]],Parámetros!$AM$2:$AN$16,2,0),"01/01/1900"))</f>
        <v/>
      </c>
    </row>
    <row r="936" spans="1:63" ht="14.45">
      <c r="A936" s="68">
        <v>929</v>
      </c>
      <c r="B936" s="29"/>
      <c r="C936" s="34"/>
      <c r="D936" s="42"/>
      <c r="E936" s="64"/>
      <c r="F936" s="45"/>
      <c r="G936" s="45"/>
      <c r="H936" s="158"/>
      <c r="I936" s="42"/>
      <c r="J936" s="28"/>
      <c r="K936" s="69"/>
      <c r="L936" s="68"/>
      <c r="M936" s="46"/>
      <c r="N936" s="232" t="str">
        <f ca="1">IF(Tabla1[[#This Row],[Fecha de nac]]="","",IF(Tabla1[[#This Row],[Fecha Finalización]] &gt;=TODAY(), DATEDIF(Tabla1[[#This Row],[Fecha de nac]],TODAY(),"y"), ROUNDDOWN((Tabla1[[#This Row],[Fecha Finalización]] -Tabla1[[#This Row],[Fecha de nac]])/365,0)))</f>
        <v/>
      </c>
      <c r="O936" s="163"/>
      <c r="P936" s="34"/>
      <c r="Q936" s="67"/>
      <c r="R936" s="67"/>
      <c r="S936" s="67"/>
      <c r="T936" s="67"/>
      <c r="U936" s="234" t="str">
        <f>IF(F936="","",Tabla1[[#This Row],[Fecha Inicio grupo]]+3*7-7)</f>
        <v/>
      </c>
      <c r="V936" s="235" t="str">
        <f>IF(F936="","",EDATE(Tabla1[[#This Row],[Fecha Inicio grupo]],3))</f>
        <v/>
      </c>
      <c r="W936" s="29"/>
      <c r="X936" s="29"/>
      <c r="Y936" s="72"/>
      <c r="Z936" s="72"/>
      <c r="AA936" s="72"/>
      <c r="AB936" s="72"/>
      <c r="AC936" s="72"/>
      <c r="AD936" s="72"/>
      <c r="AE936" s="72"/>
      <c r="AF936" s="72"/>
      <c r="AG936" s="72"/>
      <c r="AH936" s="72"/>
      <c r="AI936" s="72"/>
      <c r="AJ936" s="72"/>
      <c r="AK936" s="72"/>
      <c r="AL936" s="72"/>
      <c r="AM936" s="72"/>
      <c r="AN936" s="72"/>
      <c r="AO936" s="139"/>
      <c r="AP936" s="236" t="str">
        <f>IF(F936="","",IFERROR(VLOOKUP(SUBSTITUTE(SUBSTITUTE(Tabla1[[#This Row],[Uso Sistemas]],"T","P"),"N","F"),Parámetros!$M$2:$N$17,2,0),"Completar hasta 3ra sem. para evaluar a Probacionista"))</f>
        <v/>
      </c>
      <c r="AQ936" s="39"/>
      <c r="AR936" s="39"/>
      <c r="AS936" s="39"/>
      <c r="AT936" s="28"/>
      <c r="AU936" s="55"/>
      <c r="AV936" s="55"/>
      <c r="AW936" s="55"/>
      <c r="AX936" s="238" t="str">
        <f>IF(V936="","",EOMONTH(EDATE(Tabla1[[#This Row],[Fecha Finalización]],2),0))</f>
        <v/>
      </c>
      <c r="AY936" s="39"/>
      <c r="AZ936" s="239" t="str">
        <f>IF(V936="","",EOMONTH(EDATE(Tabla1[[#This Row],[Fecha Finalización]],3),0))</f>
        <v/>
      </c>
      <c r="BA936" s="39"/>
      <c r="BB936" s="39"/>
      <c r="BC936" s="229"/>
      <c r="BD936" s="227" t="str">
        <f>IF(F936="","",Tabla1[[#This Row],[sem 01]]&amp;Tabla1[[#This Row],[sem 02]]&amp;Tabla1[[#This Row],[sem 03]])</f>
        <v/>
      </c>
      <c r="BE936" s="228" t="str">
        <f>IF(TRIM(F936)="","",$B$1&amp;"-"&amp;SUBSTITUTE(Tabla1[[#This Row],[Mes Inscrito]]," ","")&amp;"-"&amp;SUBSTITUTE(Tabla1[[#This Row],[Dia de clases Inscrito]]," ","")&amp;"-"&amp;SUBSTITUTE(Tabla1[[#This Row],[Horario Inscrito]]," ","")&amp;"-"&amp;Tabla1[[#This Row],[Fecha Inicio grupo]])</f>
        <v/>
      </c>
      <c r="BF936" s="241" t="str">
        <f>IF(F936="","",Tabla1[[#This Row],[Curso]])</f>
        <v/>
      </c>
      <c r="BG936" s="242" t="str">
        <f>+IF(TRIM(F936)="","",$B$1&amp;"-"&amp;TRIM(Tabla1[[#This Row],[Mes Inscrito]])&amp;"-"&amp;TRIM(Tabla1[[#This Row],[Dia de clases Inscrito]])&amp;"-"&amp;TRIM(Tabla1[[#This Row],[Horario Inscrito]])&amp;"-"&amp;TRIM(Tabla1[[#This Row],[Fecha Inicio grupo]])&amp;"-"&amp;TRIM(Tabla1[[#This Row],[Tipo Incrito]]))</f>
        <v/>
      </c>
      <c r="BH936" s="299" t="str">
        <f>IF(F936="","",OR(IFERROR(SEARCH("CG",Tabla1[[#This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6" s="300" t="str">
        <f>IF(F936&lt;&gt;"",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6" s="300" t="str">
        <f>IF(F936&lt;&gt;"",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6" s="300" t="str">
        <f>IF(Tabla1[[#This Row],[Fecha Inicio grupo]]="","",IFERROR(VLOOKUP(Tabla1[[#This Row],[Mes de Alta como miembro]],Parámetros!$AM$2:$AN$16,2,0),"01/01/1900"))</f>
        <v/>
      </c>
    </row>
    <row r="937" spans="1:63" ht="14.45">
      <c r="A937" s="68">
        <v>930</v>
      </c>
      <c r="B937" s="29"/>
      <c r="C937" s="34"/>
      <c r="D937" s="42"/>
      <c r="E937" s="64"/>
      <c r="F937" s="45"/>
      <c r="G937" s="45"/>
      <c r="H937" s="158"/>
      <c r="I937" s="42"/>
      <c r="J937" s="28"/>
      <c r="K937" s="69"/>
      <c r="L937" s="68"/>
      <c r="M937" s="46"/>
      <c r="N937" s="232" t="str">
        <f ca="1">IF(Tabla1[[#This Row],[Fecha de nac]]="","",IF(Tabla1[[#This Row],[Fecha Finalización]] &gt;=TODAY(), DATEDIF(Tabla1[[#This Row],[Fecha de nac]],TODAY(),"y"), ROUNDDOWN((Tabla1[[#This Row],[Fecha Finalización]] -Tabla1[[#This Row],[Fecha de nac]])/365,0)))</f>
        <v/>
      </c>
      <c r="O937" s="163"/>
      <c r="P937" s="34"/>
      <c r="Q937" s="67"/>
      <c r="R937" s="67"/>
      <c r="S937" s="67"/>
      <c r="T937" s="67"/>
      <c r="U937" s="234" t="str">
        <f>IF(F937="","",Tabla1[[#This Row],[Fecha Inicio grupo]]+3*7-7)</f>
        <v/>
      </c>
      <c r="V937" s="235" t="str">
        <f>IF(F937="","",EDATE(Tabla1[[#This Row],[Fecha Inicio grupo]],3))</f>
        <v/>
      </c>
      <c r="W937" s="29"/>
      <c r="X937" s="29"/>
      <c r="Y937" s="72"/>
      <c r="Z937" s="72"/>
      <c r="AA937" s="72"/>
      <c r="AB937" s="72"/>
      <c r="AC937" s="72"/>
      <c r="AD937" s="72"/>
      <c r="AE937" s="72"/>
      <c r="AF937" s="72"/>
      <c r="AG937" s="72"/>
      <c r="AH937" s="72"/>
      <c r="AI937" s="72"/>
      <c r="AJ937" s="72"/>
      <c r="AK937" s="72"/>
      <c r="AL937" s="72"/>
      <c r="AM937" s="72"/>
      <c r="AN937" s="72"/>
      <c r="AO937" s="139"/>
      <c r="AP937" s="236" t="str">
        <f>IF(F937="","",IFERROR(VLOOKUP(SUBSTITUTE(SUBSTITUTE(Tabla1[[#This Row],[Uso Sistemas]],"T","P"),"N","F"),Parámetros!$M$2:$N$17,2,0),"Completar hasta 3ra sem. para evaluar a Probacionista"))</f>
        <v/>
      </c>
      <c r="AQ937" s="39"/>
      <c r="AR937" s="39"/>
      <c r="AS937" s="39"/>
      <c r="AT937" s="28"/>
      <c r="AU937" s="55"/>
      <c r="AV937" s="55"/>
      <c r="AW937" s="55"/>
      <c r="AX937" s="238" t="str">
        <f>IF(V937="","",EOMONTH(EDATE(Tabla1[[#This Row],[Fecha Finalización]],2),0))</f>
        <v/>
      </c>
      <c r="AY937" s="39"/>
      <c r="AZ937" s="239" t="str">
        <f>IF(V937="","",EOMONTH(EDATE(Tabla1[[#This Row],[Fecha Finalización]],3),0))</f>
        <v/>
      </c>
      <c r="BA937" s="39"/>
      <c r="BB937" s="39"/>
      <c r="BC937" s="229"/>
      <c r="BD937" s="227" t="str">
        <f>IF(F937="","",Tabla1[[#This Row],[sem 01]]&amp;Tabla1[[#This Row],[sem 02]]&amp;Tabla1[[#This Row],[sem 03]])</f>
        <v/>
      </c>
      <c r="BE937" s="228" t="str">
        <f>IF(TRIM(F937)="","",$B$1&amp;"-"&amp;SUBSTITUTE(Tabla1[[#This Row],[Mes Inscrito]]," ","")&amp;"-"&amp;SUBSTITUTE(Tabla1[[#This Row],[Dia de clases Inscrito]]," ","")&amp;"-"&amp;SUBSTITUTE(Tabla1[[#This Row],[Horario Inscrito]]," ","")&amp;"-"&amp;Tabla1[[#This Row],[Fecha Inicio grupo]])</f>
        <v/>
      </c>
      <c r="BF937" s="241" t="str">
        <f>IF(F937="","",Tabla1[[#This Row],[Curso]])</f>
        <v/>
      </c>
      <c r="BG937" s="242" t="str">
        <f>+IF(TRIM(F937)="","",$B$1&amp;"-"&amp;TRIM(Tabla1[[#This Row],[Mes Inscrito]])&amp;"-"&amp;TRIM(Tabla1[[#This Row],[Dia de clases Inscrito]])&amp;"-"&amp;TRIM(Tabla1[[#This Row],[Horario Inscrito]])&amp;"-"&amp;TRIM(Tabla1[[#This Row],[Fecha Inicio grupo]])&amp;"-"&amp;TRIM(Tabla1[[#This Row],[Tipo Incrito]]))</f>
        <v/>
      </c>
      <c r="BH937" s="299" t="str">
        <f>IF(F937="","",OR(IFERROR(SEARCH("CG",Tabla1[[#This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7" s="300" t="str">
        <f>IF(F937&lt;&gt;"",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7" s="300" t="str">
        <f>IF(F937&lt;&gt;"",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7" s="300" t="str">
        <f>IF(Tabla1[[#This Row],[Fecha Inicio grupo]]="","",IFERROR(VLOOKUP(Tabla1[[#This Row],[Mes de Alta como miembro]],Parámetros!$AM$2:$AN$16,2,0),"01/01/1900"))</f>
        <v/>
      </c>
    </row>
    <row r="938" spans="1:63" ht="14.45">
      <c r="A938" s="68">
        <v>931</v>
      </c>
      <c r="B938" s="29"/>
      <c r="C938" s="34"/>
      <c r="D938" s="42"/>
      <c r="E938" s="64"/>
      <c r="F938" s="45"/>
      <c r="G938" s="45"/>
      <c r="H938" s="158"/>
      <c r="I938" s="42"/>
      <c r="J938" s="28"/>
      <c r="K938" s="69"/>
      <c r="L938" s="68"/>
      <c r="M938" s="46"/>
      <c r="N938" s="232" t="str">
        <f ca="1">IF(Tabla1[[#This Row],[Fecha de nac]]="","",IF(Tabla1[[#This Row],[Fecha Finalización]] &gt;=TODAY(), DATEDIF(Tabla1[[#This Row],[Fecha de nac]],TODAY(),"y"), ROUNDDOWN((Tabla1[[#This Row],[Fecha Finalización]] -Tabla1[[#This Row],[Fecha de nac]])/365,0)))</f>
        <v/>
      </c>
      <c r="O938" s="163"/>
      <c r="P938" s="34"/>
      <c r="Q938" s="67"/>
      <c r="R938" s="67"/>
      <c r="S938" s="67"/>
      <c r="T938" s="67"/>
      <c r="U938" s="234" t="str">
        <f>IF(F938="","",Tabla1[[#This Row],[Fecha Inicio grupo]]+3*7-7)</f>
        <v/>
      </c>
      <c r="V938" s="235" t="str">
        <f>IF(F938="","",EDATE(Tabla1[[#This Row],[Fecha Inicio grupo]],3))</f>
        <v/>
      </c>
      <c r="W938" s="29"/>
      <c r="X938" s="29"/>
      <c r="Y938" s="72"/>
      <c r="Z938" s="72"/>
      <c r="AA938" s="72"/>
      <c r="AB938" s="72"/>
      <c r="AC938" s="72"/>
      <c r="AD938" s="72"/>
      <c r="AE938" s="72"/>
      <c r="AF938" s="72"/>
      <c r="AG938" s="72"/>
      <c r="AH938" s="72"/>
      <c r="AI938" s="72"/>
      <c r="AJ938" s="72"/>
      <c r="AK938" s="72"/>
      <c r="AL938" s="72"/>
      <c r="AM938" s="72"/>
      <c r="AN938" s="72"/>
      <c r="AO938" s="139"/>
      <c r="AP938" s="236" t="str">
        <f>IF(F938="","",IFERROR(VLOOKUP(SUBSTITUTE(SUBSTITUTE(Tabla1[[#This Row],[Uso Sistemas]],"T","P"),"N","F"),Parámetros!$M$2:$N$17,2,0),"Completar hasta 3ra sem. para evaluar a Probacionista"))</f>
        <v/>
      </c>
      <c r="AQ938" s="39"/>
      <c r="AR938" s="39"/>
      <c r="AS938" s="39"/>
      <c r="AT938" s="28"/>
      <c r="AU938" s="55"/>
      <c r="AV938" s="55"/>
      <c r="AW938" s="55"/>
      <c r="AX938" s="238" t="str">
        <f>IF(V938="","",EOMONTH(EDATE(Tabla1[[#This Row],[Fecha Finalización]],2),0))</f>
        <v/>
      </c>
      <c r="AY938" s="39"/>
      <c r="AZ938" s="239" t="str">
        <f>IF(V938="","",EOMONTH(EDATE(Tabla1[[#This Row],[Fecha Finalización]],3),0))</f>
        <v/>
      </c>
      <c r="BA938" s="39"/>
      <c r="BB938" s="39"/>
      <c r="BC938" s="229"/>
      <c r="BD938" s="227" t="str">
        <f>IF(F938="","",Tabla1[[#This Row],[sem 01]]&amp;Tabla1[[#This Row],[sem 02]]&amp;Tabla1[[#This Row],[sem 03]])</f>
        <v/>
      </c>
      <c r="BE938" s="228" t="str">
        <f>IF(TRIM(F938)="","",$B$1&amp;"-"&amp;SUBSTITUTE(Tabla1[[#This Row],[Mes Inscrito]]," ","")&amp;"-"&amp;SUBSTITUTE(Tabla1[[#This Row],[Dia de clases Inscrito]]," ","")&amp;"-"&amp;SUBSTITUTE(Tabla1[[#This Row],[Horario Inscrito]]," ","")&amp;"-"&amp;Tabla1[[#This Row],[Fecha Inicio grupo]])</f>
        <v/>
      </c>
      <c r="BF938" s="241" t="str">
        <f>IF(F938="","",Tabla1[[#This Row],[Curso]])</f>
        <v/>
      </c>
      <c r="BG938" s="242" t="str">
        <f>+IF(TRIM(F938)="","",$B$1&amp;"-"&amp;TRIM(Tabla1[[#This Row],[Mes Inscrito]])&amp;"-"&amp;TRIM(Tabla1[[#This Row],[Dia de clases Inscrito]])&amp;"-"&amp;TRIM(Tabla1[[#This Row],[Horario Inscrito]])&amp;"-"&amp;TRIM(Tabla1[[#This Row],[Fecha Inicio grupo]])&amp;"-"&amp;TRIM(Tabla1[[#This Row],[Tipo Incrito]]))</f>
        <v/>
      </c>
      <c r="BH938" s="299" t="str">
        <f>IF(F938="","",OR(IFERROR(SEARCH("CG",Tabla1[[#This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8" s="300" t="str">
        <f>IF(F938&lt;&gt;"",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8" s="300" t="str">
        <f>IF(F938&lt;&gt;"",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8" s="300" t="str">
        <f>IF(Tabla1[[#This Row],[Fecha Inicio grupo]]="","",IFERROR(VLOOKUP(Tabla1[[#This Row],[Mes de Alta como miembro]],Parámetros!$AM$2:$AN$16,2,0),"01/01/1900"))</f>
        <v/>
      </c>
    </row>
    <row r="939" spans="1:63" ht="14.45">
      <c r="A939" s="68">
        <v>932</v>
      </c>
      <c r="B939" s="29"/>
      <c r="C939" s="34"/>
      <c r="D939" s="42"/>
      <c r="E939" s="64"/>
      <c r="F939" s="45"/>
      <c r="G939" s="45"/>
      <c r="H939" s="158"/>
      <c r="I939" s="42"/>
      <c r="J939" s="28"/>
      <c r="K939" s="69"/>
      <c r="L939" s="68"/>
      <c r="M939" s="46"/>
      <c r="N939" s="232" t="str">
        <f ca="1">IF(Tabla1[[#This Row],[Fecha de nac]]="","",IF(Tabla1[[#This Row],[Fecha Finalización]] &gt;=TODAY(), DATEDIF(Tabla1[[#This Row],[Fecha de nac]],TODAY(),"y"), ROUNDDOWN((Tabla1[[#This Row],[Fecha Finalización]] -Tabla1[[#This Row],[Fecha de nac]])/365,0)))</f>
        <v/>
      </c>
      <c r="O939" s="163"/>
      <c r="P939" s="34"/>
      <c r="Q939" s="67"/>
      <c r="R939" s="67"/>
      <c r="S939" s="67"/>
      <c r="T939" s="67"/>
      <c r="U939" s="234" t="str">
        <f>IF(F939="","",Tabla1[[#This Row],[Fecha Inicio grupo]]+3*7-7)</f>
        <v/>
      </c>
      <c r="V939" s="235" t="str">
        <f>IF(F939="","",EDATE(Tabla1[[#This Row],[Fecha Inicio grupo]],3))</f>
        <v/>
      </c>
      <c r="W939" s="29"/>
      <c r="X939" s="29"/>
      <c r="Y939" s="72"/>
      <c r="Z939" s="72"/>
      <c r="AA939" s="72"/>
      <c r="AB939" s="72"/>
      <c r="AC939" s="72"/>
      <c r="AD939" s="72"/>
      <c r="AE939" s="72"/>
      <c r="AF939" s="72"/>
      <c r="AG939" s="72"/>
      <c r="AH939" s="72"/>
      <c r="AI939" s="72"/>
      <c r="AJ939" s="72"/>
      <c r="AK939" s="72"/>
      <c r="AL939" s="72"/>
      <c r="AM939" s="72"/>
      <c r="AN939" s="72"/>
      <c r="AO939" s="139"/>
      <c r="AP939" s="236" t="str">
        <f>IF(F939="","",IFERROR(VLOOKUP(SUBSTITUTE(SUBSTITUTE(Tabla1[[#This Row],[Uso Sistemas]],"T","P"),"N","F"),Parámetros!$M$2:$N$17,2,0),"Completar hasta 3ra sem. para evaluar a Probacionista"))</f>
        <v/>
      </c>
      <c r="AQ939" s="39"/>
      <c r="AR939" s="39"/>
      <c r="AS939" s="39"/>
      <c r="AT939" s="28"/>
      <c r="AU939" s="55"/>
      <c r="AV939" s="55"/>
      <c r="AW939" s="55"/>
      <c r="AX939" s="238" t="str">
        <f>IF(V939="","",EOMONTH(EDATE(Tabla1[[#This Row],[Fecha Finalización]],2),0))</f>
        <v/>
      </c>
      <c r="AY939" s="39"/>
      <c r="AZ939" s="239" t="str">
        <f>IF(V939="","",EOMONTH(EDATE(Tabla1[[#This Row],[Fecha Finalización]],3),0))</f>
        <v/>
      </c>
      <c r="BA939" s="39"/>
      <c r="BB939" s="39"/>
      <c r="BC939" s="229"/>
      <c r="BD939" s="227" t="str">
        <f>IF(F939="","",Tabla1[[#This Row],[sem 01]]&amp;Tabla1[[#This Row],[sem 02]]&amp;Tabla1[[#This Row],[sem 03]])</f>
        <v/>
      </c>
      <c r="BE939" s="228" t="str">
        <f>IF(TRIM(F939)="","",$B$1&amp;"-"&amp;SUBSTITUTE(Tabla1[[#This Row],[Mes Inscrito]]," ","")&amp;"-"&amp;SUBSTITUTE(Tabla1[[#This Row],[Dia de clases Inscrito]]," ","")&amp;"-"&amp;SUBSTITUTE(Tabla1[[#This Row],[Horario Inscrito]]," ","")&amp;"-"&amp;Tabla1[[#This Row],[Fecha Inicio grupo]])</f>
        <v/>
      </c>
      <c r="BF939" s="241" t="str">
        <f>IF(F939="","",Tabla1[[#This Row],[Curso]])</f>
        <v/>
      </c>
      <c r="BG939" s="242" t="str">
        <f>+IF(TRIM(F939)="","",$B$1&amp;"-"&amp;TRIM(Tabla1[[#This Row],[Mes Inscrito]])&amp;"-"&amp;TRIM(Tabla1[[#This Row],[Dia de clases Inscrito]])&amp;"-"&amp;TRIM(Tabla1[[#This Row],[Horario Inscrito]])&amp;"-"&amp;TRIM(Tabla1[[#This Row],[Fecha Inicio grupo]])&amp;"-"&amp;TRIM(Tabla1[[#This Row],[Tipo Incrito]]))</f>
        <v/>
      </c>
      <c r="BH939" s="299" t="str">
        <f>IF(F939="","",OR(IFERROR(SEARCH("CG",Tabla1[[#This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9" s="300" t="str">
        <f>IF(F939&lt;&gt;"",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9" s="300" t="str">
        <f>IF(F939&lt;&gt;"",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9" s="300" t="str">
        <f>IF(Tabla1[[#This Row],[Fecha Inicio grupo]]="","",IFERROR(VLOOKUP(Tabla1[[#This Row],[Mes de Alta como miembro]],Parámetros!$AM$2:$AN$16,2,0),"01/01/1900"))</f>
        <v/>
      </c>
    </row>
    <row r="940" spans="1:63" ht="14.45">
      <c r="A940" s="68">
        <v>933</v>
      </c>
      <c r="B940" s="29"/>
      <c r="C940" s="34"/>
      <c r="D940" s="42"/>
      <c r="E940" s="64"/>
      <c r="F940" s="45"/>
      <c r="G940" s="45"/>
      <c r="H940" s="158"/>
      <c r="I940" s="42"/>
      <c r="J940" s="28"/>
      <c r="K940" s="69"/>
      <c r="L940" s="68"/>
      <c r="M940" s="46"/>
      <c r="N940" s="232" t="str">
        <f ca="1">IF(Tabla1[[#This Row],[Fecha de nac]]="","",IF(Tabla1[[#This Row],[Fecha Finalización]] &gt;=TODAY(), DATEDIF(Tabla1[[#This Row],[Fecha de nac]],TODAY(),"y"), ROUNDDOWN((Tabla1[[#This Row],[Fecha Finalización]] -Tabla1[[#This Row],[Fecha de nac]])/365,0)))</f>
        <v/>
      </c>
      <c r="O940" s="163"/>
      <c r="P940" s="34"/>
      <c r="Q940" s="67"/>
      <c r="R940" s="67"/>
      <c r="S940" s="67"/>
      <c r="T940" s="67"/>
      <c r="U940" s="234" t="str">
        <f>IF(F940="","",Tabla1[[#This Row],[Fecha Inicio grupo]]+3*7-7)</f>
        <v/>
      </c>
      <c r="V940" s="235" t="str">
        <f>IF(F940="","",EDATE(Tabla1[[#This Row],[Fecha Inicio grupo]],3))</f>
        <v/>
      </c>
      <c r="W940" s="29"/>
      <c r="X940" s="29"/>
      <c r="Y940" s="72"/>
      <c r="Z940" s="72"/>
      <c r="AA940" s="72"/>
      <c r="AB940" s="72"/>
      <c r="AC940" s="72"/>
      <c r="AD940" s="72"/>
      <c r="AE940" s="72"/>
      <c r="AF940" s="72"/>
      <c r="AG940" s="72"/>
      <c r="AH940" s="72"/>
      <c r="AI940" s="72"/>
      <c r="AJ940" s="72"/>
      <c r="AK940" s="72"/>
      <c r="AL940" s="72"/>
      <c r="AM940" s="72"/>
      <c r="AN940" s="72"/>
      <c r="AO940" s="139"/>
      <c r="AP940" s="236" t="str">
        <f>IF(F940="","",IFERROR(VLOOKUP(SUBSTITUTE(SUBSTITUTE(Tabla1[[#This Row],[Uso Sistemas]],"T","P"),"N","F"),Parámetros!$M$2:$N$17,2,0),"Completar hasta 3ra sem. para evaluar a Probacionista"))</f>
        <v/>
      </c>
      <c r="AQ940" s="39"/>
      <c r="AR940" s="39"/>
      <c r="AS940" s="39"/>
      <c r="AT940" s="28"/>
      <c r="AU940" s="55"/>
      <c r="AV940" s="55"/>
      <c r="AW940" s="55"/>
      <c r="AX940" s="238" t="str">
        <f>IF(V940="","",EOMONTH(EDATE(Tabla1[[#This Row],[Fecha Finalización]],2),0))</f>
        <v/>
      </c>
      <c r="AY940" s="39"/>
      <c r="AZ940" s="239" t="str">
        <f>IF(V940="","",EOMONTH(EDATE(Tabla1[[#This Row],[Fecha Finalización]],3),0))</f>
        <v/>
      </c>
      <c r="BA940" s="39"/>
      <c r="BB940" s="39"/>
      <c r="BC940" s="229"/>
      <c r="BD940" s="227" t="str">
        <f>IF(F940="","",Tabla1[[#This Row],[sem 01]]&amp;Tabla1[[#This Row],[sem 02]]&amp;Tabla1[[#This Row],[sem 03]])</f>
        <v/>
      </c>
      <c r="BE940" s="228" t="str">
        <f>IF(TRIM(F940)="","",$B$1&amp;"-"&amp;SUBSTITUTE(Tabla1[[#This Row],[Mes Inscrito]]," ","")&amp;"-"&amp;SUBSTITUTE(Tabla1[[#This Row],[Dia de clases Inscrito]]," ","")&amp;"-"&amp;SUBSTITUTE(Tabla1[[#This Row],[Horario Inscrito]]," ","")&amp;"-"&amp;Tabla1[[#This Row],[Fecha Inicio grupo]])</f>
        <v/>
      </c>
      <c r="BF940" s="241" t="str">
        <f>IF(F940="","",Tabla1[[#This Row],[Curso]])</f>
        <v/>
      </c>
      <c r="BG940" s="242" t="str">
        <f>+IF(TRIM(F940)="","",$B$1&amp;"-"&amp;TRIM(Tabla1[[#This Row],[Mes Inscrito]])&amp;"-"&amp;TRIM(Tabla1[[#This Row],[Dia de clases Inscrito]])&amp;"-"&amp;TRIM(Tabla1[[#This Row],[Horario Inscrito]])&amp;"-"&amp;TRIM(Tabla1[[#This Row],[Fecha Inicio grupo]])&amp;"-"&amp;TRIM(Tabla1[[#This Row],[Tipo Incrito]]))</f>
        <v/>
      </c>
      <c r="BH940" s="299" t="str">
        <f>IF(F940="","",OR(IFERROR(SEARCH("CG",Tabla1[[#This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0" s="300" t="str">
        <f>IF(F940&lt;&gt;"",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0" s="300" t="str">
        <f>IF(F940&lt;&gt;"",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0" s="300" t="str">
        <f>IF(Tabla1[[#This Row],[Fecha Inicio grupo]]="","",IFERROR(VLOOKUP(Tabla1[[#This Row],[Mes de Alta como miembro]],Parámetros!$AM$2:$AN$16,2,0),"01/01/1900"))</f>
        <v/>
      </c>
    </row>
    <row r="941" spans="1:63" ht="14.45">
      <c r="A941" s="68">
        <v>934</v>
      </c>
      <c r="B941" s="29"/>
      <c r="C941" s="34"/>
      <c r="D941" s="42"/>
      <c r="E941" s="64"/>
      <c r="F941" s="45"/>
      <c r="G941" s="45"/>
      <c r="H941" s="158"/>
      <c r="I941" s="42"/>
      <c r="J941" s="28"/>
      <c r="K941" s="69"/>
      <c r="L941" s="68"/>
      <c r="M941" s="46"/>
      <c r="N941" s="232" t="str">
        <f ca="1">IF(Tabla1[[#This Row],[Fecha de nac]]="","",IF(Tabla1[[#This Row],[Fecha Finalización]] &gt;=TODAY(), DATEDIF(Tabla1[[#This Row],[Fecha de nac]],TODAY(),"y"), ROUNDDOWN((Tabla1[[#This Row],[Fecha Finalización]] -Tabla1[[#This Row],[Fecha de nac]])/365,0)))</f>
        <v/>
      </c>
      <c r="O941" s="163"/>
      <c r="P941" s="34"/>
      <c r="Q941" s="67"/>
      <c r="R941" s="67"/>
      <c r="S941" s="67"/>
      <c r="T941" s="67"/>
      <c r="U941" s="234" t="str">
        <f>IF(F941="","",Tabla1[[#This Row],[Fecha Inicio grupo]]+3*7-7)</f>
        <v/>
      </c>
      <c r="V941" s="235" t="str">
        <f>IF(F941="","",EDATE(Tabla1[[#This Row],[Fecha Inicio grupo]],3))</f>
        <v/>
      </c>
      <c r="W941" s="29"/>
      <c r="X941" s="29"/>
      <c r="Y941" s="72"/>
      <c r="Z941" s="72"/>
      <c r="AA941" s="72"/>
      <c r="AB941" s="72"/>
      <c r="AC941" s="72"/>
      <c r="AD941" s="72"/>
      <c r="AE941" s="72"/>
      <c r="AF941" s="72"/>
      <c r="AG941" s="72"/>
      <c r="AH941" s="72"/>
      <c r="AI941" s="72"/>
      <c r="AJ941" s="72"/>
      <c r="AK941" s="72"/>
      <c r="AL941" s="72"/>
      <c r="AM941" s="72"/>
      <c r="AN941" s="72"/>
      <c r="AO941" s="139"/>
      <c r="AP941" s="236" t="str">
        <f>IF(F941="","",IFERROR(VLOOKUP(SUBSTITUTE(SUBSTITUTE(Tabla1[[#This Row],[Uso Sistemas]],"T","P"),"N","F"),Parámetros!$M$2:$N$17,2,0),"Completar hasta 3ra sem. para evaluar a Probacionista"))</f>
        <v/>
      </c>
      <c r="AQ941" s="39"/>
      <c r="AR941" s="39"/>
      <c r="AS941" s="39"/>
      <c r="AT941" s="28"/>
      <c r="AU941" s="55"/>
      <c r="AV941" s="55"/>
      <c r="AW941" s="55"/>
      <c r="AX941" s="238" t="str">
        <f>IF(V941="","",EOMONTH(EDATE(Tabla1[[#This Row],[Fecha Finalización]],2),0))</f>
        <v/>
      </c>
      <c r="AY941" s="39"/>
      <c r="AZ941" s="239" t="str">
        <f>IF(V941="","",EOMONTH(EDATE(Tabla1[[#This Row],[Fecha Finalización]],3),0))</f>
        <v/>
      </c>
      <c r="BA941" s="39"/>
      <c r="BB941" s="39"/>
      <c r="BC941" s="229"/>
      <c r="BD941" s="227" t="str">
        <f>IF(F941="","",Tabla1[[#This Row],[sem 01]]&amp;Tabla1[[#This Row],[sem 02]]&amp;Tabla1[[#This Row],[sem 03]])</f>
        <v/>
      </c>
      <c r="BE941" s="228" t="str">
        <f>IF(TRIM(F941)="","",$B$1&amp;"-"&amp;SUBSTITUTE(Tabla1[[#This Row],[Mes Inscrito]]," ","")&amp;"-"&amp;SUBSTITUTE(Tabla1[[#This Row],[Dia de clases Inscrito]]," ","")&amp;"-"&amp;SUBSTITUTE(Tabla1[[#This Row],[Horario Inscrito]]," ","")&amp;"-"&amp;Tabla1[[#This Row],[Fecha Inicio grupo]])</f>
        <v/>
      </c>
      <c r="BF941" s="241" t="str">
        <f>IF(F941="","",Tabla1[[#This Row],[Curso]])</f>
        <v/>
      </c>
      <c r="BG941" s="242" t="str">
        <f>+IF(TRIM(F941)="","",$B$1&amp;"-"&amp;TRIM(Tabla1[[#This Row],[Mes Inscrito]])&amp;"-"&amp;TRIM(Tabla1[[#This Row],[Dia de clases Inscrito]])&amp;"-"&amp;TRIM(Tabla1[[#This Row],[Horario Inscrito]])&amp;"-"&amp;TRIM(Tabla1[[#This Row],[Fecha Inicio grupo]])&amp;"-"&amp;TRIM(Tabla1[[#This Row],[Tipo Incrito]]))</f>
        <v/>
      </c>
      <c r="BH941" s="299" t="str">
        <f>IF(F941="","",OR(IFERROR(SEARCH("CG",Tabla1[[#This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1" s="300" t="str">
        <f>IF(F941&lt;&gt;"",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1" s="300" t="str">
        <f>IF(F941&lt;&gt;"",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1" s="300" t="str">
        <f>IF(Tabla1[[#This Row],[Fecha Inicio grupo]]="","",IFERROR(VLOOKUP(Tabla1[[#This Row],[Mes de Alta como miembro]],Parámetros!$AM$2:$AN$16,2,0),"01/01/1900"))</f>
        <v/>
      </c>
    </row>
    <row r="942" spans="1:63" ht="14.45">
      <c r="A942" s="68">
        <v>935</v>
      </c>
      <c r="B942" s="29"/>
      <c r="C942" s="34"/>
      <c r="D942" s="42"/>
      <c r="E942" s="64"/>
      <c r="F942" s="45"/>
      <c r="G942" s="45"/>
      <c r="H942" s="158"/>
      <c r="I942" s="42"/>
      <c r="J942" s="28"/>
      <c r="K942" s="69"/>
      <c r="L942" s="68"/>
      <c r="M942" s="46"/>
      <c r="N942" s="232" t="str">
        <f ca="1">IF(Tabla1[[#This Row],[Fecha de nac]]="","",IF(Tabla1[[#This Row],[Fecha Finalización]] &gt;=TODAY(), DATEDIF(Tabla1[[#This Row],[Fecha de nac]],TODAY(),"y"), ROUNDDOWN((Tabla1[[#This Row],[Fecha Finalización]] -Tabla1[[#This Row],[Fecha de nac]])/365,0)))</f>
        <v/>
      </c>
      <c r="O942" s="163"/>
      <c r="P942" s="34"/>
      <c r="Q942" s="67"/>
      <c r="R942" s="67"/>
      <c r="S942" s="67"/>
      <c r="T942" s="67"/>
      <c r="U942" s="234" t="str">
        <f>IF(F942="","",Tabla1[[#This Row],[Fecha Inicio grupo]]+3*7-7)</f>
        <v/>
      </c>
      <c r="V942" s="235" t="str">
        <f>IF(F942="","",EDATE(Tabla1[[#This Row],[Fecha Inicio grupo]],3))</f>
        <v/>
      </c>
      <c r="W942" s="29"/>
      <c r="X942" s="29"/>
      <c r="Y942" s="72"/>
      <c r="Z942" s="72"/>
      <c r="AA942" s="72"/>
      <c r="AB942" s="72"/>
      <c r="AC942" s="72"/>
      <c r="AD942" s="72"/>
      <c r="AE942" s="72"/>
      <c r="AF942" s="72"/>
      <c r="AG942" s="72"/>
      <c r="AH942" s="72"/>
      <c r="AI942" s="72"/>
      <c r="AJ942" s="72"/>
      <c r="AK942" s="72"/>
      <c r="AL942" s="72"/>
      <c r="AM942" s="72"/>
      <c r="AN942" s="72"/>
      <c r="AO942" s="139"/>
      <c r="AP942" s="236" t="str">
        <f>IF(F942="","",IFERROR(VLOOKUP(SUBSTITUTE(SUBSTITUTE(Tabla1[[#This Row],[Uso Sistemas]],"T","P"),"N","F"),Parámetros!$M$2:$N$17,2,0),"Completar hasta 3ra sem. para evaluar a Probacionista"))</f>
        <v/>
      </c>
      <c r="AQ942" s="39"/>
      <c r="AR942" s="39"/>
      <c r="AS942" s="39"/>
      <c r="AT942" s="28"/>
      <c r="AU942" s="55"/>
      <c r="AV942" s="55"/>
      <c r="AW942" s="55"/>
      <c r="AX942" s="238" t="str">
        <f>IF(V942="","",EOMONTH(EDATE(Tabla1[[#This Row],[Fecha Finalización]],2),0))</f>
        <v/>
      </c>
      <c r="AY942" s="39"/>
      <c r="AZ942" s="239" t="str">
        <f>IF(V942="","",EOMONTH(EDATE(Tabla1[[#This Row],[Fecha Finalización]],3),0))</f>
        <v/>
      </c>
      <c r="BA942" s="39"/>
      <c r="BB942" s="39"/>
      <c r="BC942" s="229"/>
      <c r="BD942" s="227" t="str">
        <f>IF(F942="","",Tabla1[[#This Row],[sem 01]]&amp;Tabla1[[#This Row],[sem 02]]&amp;Tabla1[[#This Row],[sem 03]])</f>
        <v/>
      </c>
      <c r="BE942" s="228" t="str">
        <f>IF(TRIM(F942)="","",$B$1&amp;"-"&amp;SUBSTITUTE(Tabla1[[#This Row],[Mes Inscrito]]," ","")&amp;"-"&amp;SUBSTITUTE(Tabla1[[#This Row],[Dia de clases Inscrito]]," ","")&amp;"-"&amp;SUBSTITUTE(Tabla1[[#This Row],[Horario Inscrito]]," ","")&amp;"-"&amp;Tabla1[[#This Row],[Fecha Inicio grupo]])</f>
        <v/>
      </c>
      <c r="BF942" s="241" t="str">
        <f>IF(F942="","",Tabla1[[#This Row],[Curso]])</f>
        <v/>
      </c>
      <c r="BG942" s="242" t="str">
        <f>+IF(TRIM(F942)="","",$B$1&amp;"-"&amp;TRIM(Tabla1[[#This Row],[Mes Inscrito]])&amp;"-"&amp;TRIM(Tabla1[[#This Row],[Dia de clases Inscrito]])&amp;"-"&amp;TRIM(Tabla1[[#This Row],[Horario Inscrito]])&amp;"-"&amp;TRIM(Tabla1[[#This Row],[Fecha Inicio grupo]])&amp;"-"&amp;TRIM(Tabla1[[#This Row],[Tipo Incrito]]))</f>
        <v/>
      </c>
      <c r="BH942" s="299" t="str">
        <f>IF(F942="","",OR(IFERROR(SEARCH("CG",Tabla1[[#This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2" s="300" t="str">
        <f>IF(F942&lt;&gt;"",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2" s="300" t="str">
        <f>IF(F942&lt;&gt;"",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2" s="300" t="str">
        <f>IF(Tabla1[[#This Row],[Fecha Inicio grupo]]="","",IFERROR(VLOOKUP(Tabla1[[#This Row],[Mes de Alta como miembro]],Parámetros!$AM$2:$AN$16,2,0),"01/01/1900"))</f>
        <v/>
      </c>
    </row>
    <row r="943" spans="1:63" ht="14.45">
      <c r="A943" s="68">
        <v>936</v>
      </c>
      <c r="B943" s="29"/>
      <c r="C943" s="34"/>
      <c r="D943" s="42"/>
      <c r="E943" s="64"/>
      <c r="F943" s="45"/>
      <c r="G943" s="45"/>
      <c r="H943" s="158"/>
      <c r="I943" s="42"/>
      <c r="J943" s="28"/>
      <c r="K943" s="69"/>
      <c r="L943" s="68"/>
      <c r="M943" s="46"/>
      <c r="N943" s="232" t="str">
        <f ca="1">IF(Tabla1[[#This Row],[Fecha de nac]]="","",IF(Tabla1[[#This Row],[Fecha Finalización]] &gt;=TODAY(), DATEDIF(Tabla1[[#This Row],[Fecha de nac]],TODAY(),"y"), ROUNDDOWN((Tabla1[[#This Row],[Fecha Finalización]] -Tabla1[[#This Row],[Fecha de nac]])/365,0)))</f>
        <v/>
      </c>
      <c r="O943" s="163"/>
      <c r="P943" s="34"/>
      <c r="Q943" s="67"/>
      <c r="R943" s="67"/>
      <c r="S943" s="67"/>
      <c r="T943" s="67"/>
      <c r="U943" s="234" t="str">
        <f>IF(F943="","",Tabla1[[#This Row],[Fecha Inicio grupo]]+3*7-7)</f>
        <v/>
      </c>
      <c r="V943" s="235" t="str">
        <f>IF(F943="","",EDATE(Tabla1[[#This Row],[Fecha Inicio grupo]],3))</f>
        <v/>
      </c>
      <c r="W943" s="29"/>
      <c r="X943" s="29"/>
      <c r="Y943" s="72"/>
      <c r="Z943" s="72"/>
      <c r="AA943" s="72"/>
      <c r="AB943" s="72"/>
      <c r="AC943" s="72"/>
      <c r="AD943" s="72"/>
      <c r="AE943" s="72"/>
      <c r="AF943" s="72"/>
      <c r="AG943" s="72"/>
      <c r="AH943" s="72"/>
      <c r="AI943" s="72"/>
      <c r="AJ943" s="72"/>
      <c r="AK943" s="72"/>
      <c r="AL943" s="72"/>
      <c r="AM943" s="72"/>
      <c r="AN943" s="72"/>
      <c r="AO943" s="139"/>
      <c r="AP943" s="236" t="str">
        <f>IF(F943="","",IFERROR(VLOOKUP(SUBSTITUTE(SUBSTITUTE(Tabla1[[#This Row],[Uso Sistemas]],"T","P"),"N","F"),Parámetros!$M$2:$N$17,2,0),"Completar hasta 3ra sem. para evaluar a Probacionista"))</f>
        <v/>
      </c>
      <c r="AQ943" s="39"/>
      <c r="AR943" s="39"/>
      <c r="AS943" s="39"/>
      <c r="AT943" s="28"/>
      <c r="AU943" s="55"/>
      <c r="AV943" s="55"/>
      <c r="AW943" s="55"/>
      <c r="AX943" s="238" t="str">
        <f>IF(V943="","",EOMONTH(EDATE(Tabla1[[#This Row],[Fecha Finalización]],2),0))</f>
        <v/>
      </c>
      <c r="AY943" s="39"/>
      <c r="AZ943" s="239" t="str">
        <f>IF(V943="","",EOMONTH(EDATE(Tabla1[[#This Row],[Fecha Finalización]],3),0))</f>
        <v/>
      </c>
      <c r="BA943" s="39"/>
      <c r="BB943" s="39"/>
      <c r="BC943" s="229"/>
      <c r="BD943" s="227" t="str">
        <f>IF(F943="","",Tabla1[[#This Row],[sem 01]]&amp;Tabla1[[#This Row],[sem 02]]&amp;Tabla1[[#This Row],[sem 03]])</f>
        <v/>
      </c>
      <c r="BE943" s="228" t="str">
        <f>IF(TRIM(F943)="","",$B$1&amp;"-"&amp;SUBSTITUTE(Tabla1[[#This Row],[Mes Inscrito]]," ","")&amp;"-"&amp;SUBSTITUTE(Tabla1[[#This Row],[Dia de clases Inscrito]]," ","")&amp;"-"&amp;SUBSTITUTE(Tabla1[[#This Row],[Horario Inscrito]]," ","")&amp;"-"&amp;Tabla1[[#This Row],[Fecha Inicio grupo]])</f>
        <v/>
      </c>
      <c r="BF943" s="241" t="str">
        <f>IF(F943="","",Tabla1[[#This Row],[Curso]])</f>
        <v/>
      </c>
      <c r="BG943" s="242" t="str">
        <f>+IF(TRIM(F943)="","",$B$1&amp;"-"&amp;TRIM(Tabla1[[#This Row],[Mes Inscrito]])&amp;"-"&amp;TRIM(Tabla1[[#This Row],[Dia de clases Inscrito]])&amp;"-"&amp;TRIM(Tabla1[[#This Row],[Horario Inscrito]])&amp;"-"&amp;TRIM(Tabla1[[#This Row],[Fecha Inicio grupo]])&amp;"-"&amp;TRIM(Tabla1[[#This Row],[Tipo Incrito]]))</f>
        <v/>
      </c>
      <c r="BH943" s="299" t="str">
        <f>IF(F943="","",OR(IFERROR(SEARCH("CG",Tabla1[[#This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3" s="300" t="str">
        <f>IF(F943&lt;&gt;"",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3" s="300" t="str">
        <f>IF(F943&lt;&gt;"",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3" s="300" t="str">
        <f>IF(Tabla1[[#This Row],[Fecha Inicio grupo]]="","",IFERROR(VLOOKUP(Tabla1[[#This Row],[Mes de Alta como miembro]],Parámetros!$AM$2:$AN$16,2,0),"01/01/1900"))</f>
        <v/>
      </c>
    </row>
    <row r="944" spans="1:63" ht="14.45">
      <c r="A944" s="68">
        <v>937</v>
      </c>
      <c r="B944" s="29"/>
      <c r="C944" s="34"/>
      <c r="D944" s="42"/>
      <c r="E944" s="64"/>
      <c r="F944" s="45"/>
      <c r="G944" s="45"/>
      <c r="H944" s="158"/>
      <c r="I944" s="42"/>
      <c r="J944" s="28"/>
      <c r="K944" s="69"/>
      <c r="L944" s="68"/>
      <c r="M944" s="46"/>
      <c r="N944" s="232" t="str">
        <f ca="1">IF(Tabla1[[#This Row],[Fecha de nac]]="","",IF(Tabla1[[#This Row],[Fecha Finalización]] &gt;=TODAY(), DATEDIF(Tabla1[[#This Row],[Fecha de nac]],TODAY(),"y"), ROUNDDOWN((Tabla1[[#This Row],[Fecha Finalización]] -Tabla1[[#This Row],[Fecha de nac]])/365,0)))</f>
        <v/>
      </c>
      <c r="O944" s="163"/>
      <c r="P944" s="34"/>
      <c r="Q944" s="67"/>
      <c r="R944" s="67"/>
      <c r="S944" s="67"/>
      <c r="T944" s="67"/>
      <c r="U944" s="234" t="str">
        <f>IF(F944="","",Tabla1[[#This Row],[Fecha Inicio grupo]]+3*7-7)</f>
        <v/>
      </c>
      <c r="V944" s="235" t="str">
        <f>IF(F944="","",EDATE(Tabla1[[#This Row],[Fecha Inicio grupo]],3))</f>
        <v/>
      </c>
      <c r="W944" s="29"/>
      <c r="X944" s="29"/>
      <c r="Y944" s="72"/>
      <c r="Z944" s="72"/>
      <c r="AA944" s="72"/>
      <c r="AB944" s="72"/>
      <c r="AC944" s="72"/>
      <c r="AD944" s="72"/>
      <c r="AE944" s="72"/>
      <c r="AF944" s="72"/>
      <c r="AG944" s="72"/>
      <c r="AH944" s="72"/>
      <c r="AI944" s="72"/>
      <c r="AJ944" s="72"/>
      <c r="AK944" s="72"/>
      <c r="AL944" s="72"/>
      <c r="AM944" s="72"/>
      <c r="AN944" s="72"/>
      <c r="AO944" s="139"/>
      <c r="AP944" s="236" t="str">
        <f>IF(F944="","",IFERROR(VLOOKUP(SUBSTITUTE(SUBSTITUTE(Tabla1[[#This Row],[Uso Sistemas]],"T","P"),"N","F"),Parámetros!$M$2:$N$17,2,0),"Completar hasta 3ra sem. para evaluar a Probacionista"))</f>
        <v/>
      </c>
      <c r="AQ944" s="39"/>
      <c r="AR944" s="39"/>
      <c r="AS944" s="39"/>
      <c r="AT944" s="28"/>
      <c r="AU944" s="55"/>
      <c r="AV944" s="55"/>
      <c r="AW944" s="55"/>
      <c r="AX944" s="238" t="str">
        <f>IF(V944="","",EOMONTH(EDATE(Tabla1[[#This Row],[Fecha Finalización]],2),0))</f>
        <v/>
      </c>
      <c r="AY944" s="39"/>
      <c r="AZ944" s="239" t="str">
        <f>IF(V944="","",EOMONTH(EDATE(Tabla1[[#This Row],[Fecha Finalización]],3),0))</f>
        <v/>
      </c>
      <c r="BA944" s="39"/>
      <c r="BB944" s="39"/>
      <c r="BC944" s="229"/>
      <c r="BD944" s="227" t="str">
        <f>IF(F944="","",Tabla1[[#This Row],[sem 01]]&amp;Tabla1[[#This Row],[sem 02]]&amp;Tabla1[[#This Row],[sem 03]])</f>
        <v/>
      </c>
      <c r="BE944" s="228" t="str">
        <f>IF(TRIM(F944)="","",$B$1&amp;"-"&amp;SUBSTITUTE(Tabla1[[#This Row],[Mes Inscrito]]," ","")&amp;"-"&amp;SUBSTITUTE(Tabla1[[#This Row],[Dia de clases Inscrito]]," ","")&amp;"-"&amp;SUBSTITUTE(Tabla1[[#This Row],[Horario Inscrito]]," ","")&amp;"-"&amp;Tabla1[[#This Row],[Fecha Inicio grupo]])</f>
        <v/>
      </c>
      <c r="BF944" s="241" t="str">
        <f>IF(F944="","",Tabla1[[#This Row],[Curso]])</f>
        <v/>
      </c>
      <c r="BG944" s="242" t="str">
        <f>+IF(TRIM(F944)="","",$B$1&amp;"-"&amp;TRIM(Tabla1[[#This Row],[Mes Inscrito]])&amp;"-"&amp;TRIM(Tabla1[[#This Row],[Dia de clases Inscrito]])&amp;"-"&amp;TRIM(Tabla1[[#This Row],[Horario Inscrito]])&amp;"-"&amp;TRIM(Tabla1[[#This Row],[Fecha Inicio grupo]])&amp;"-"&amp;TRIM(Tabla1[[#This Row],[Tipo Incrito]]))</f>
        <v/>
      </c>
      <c r="BH944" s="299" t="str">
        <f>IF(F944="","",OR(IFERROR(SEARCH("CG",Tabla1[[#This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4" s="300" t="str">
        <f>IF(F944&lt;&gt;"",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4" s="300" t="str">
        <f>IF(F944&lt;&gt;"",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4" s="300" t="str">
        <f>IF(Tabla1[[#This Row],[Fecha Inicio grupo]]="","",IFERROR(VLOOKUP(Tabla1[[#This Row],[Mes de Alta como miembro]],Parámetros!$AM$2:$AN$16,2,0),"01/01/1900"))</f>
        <v/>
      </c>
    </row>
    <row r="945" spans="1:63" ht="14.45">
      <c r="A945" s="68">
        <v>938</v>
      </c>
      <c r="B945" s="29"/>
      <c r="C945" s="34"/>
      <c r="D945" s="42"/>
      <c r="E945" s="64"/>
      <c r="F945" s="45"/>
      <c r="G945" s="45"/>
      <c r="H945" s="158"/>
      <c r="I945" s="42"/>
      <c r="J945" s="28"/>
      <c r="K945" s="69"/>
      <c r="L945" s="68"/>
      <c r="M945" s="46"/>
      <c r="N945" s="232" t="str">
        <f ca="1">IF(Tabla1[[#This Row],[Fecha de nac]]="","",IF(Tabla1[[#This Row],[Fecha Finalización]] &gt;=TODAY(), DATEDIF(Tabla1[[#This Row],[Fecha de nac]],TODAY(),"y"), ROUNDDOWN((Tabla1[[#This Row],[Fecha Finalización]] -Tabla1[[#This Row],[Fecha de nac]])/365,0)))</f>
        <v/>
      </c>
      <c r="O945" s="163"/>
      <c r="P945" s="34"/>
      <c r="Q945" s="67"/>
      <c r="R945" s="67"/>
      <c r="S945" s="67"/>
      <c r="T945" s="67"/>
      <c r="U945" s="234" t="str">
        <f>IF(F945="","",Tabla1[[#This Row],[Fecha Inicio grupo]]+3*7-7)</f>
        <v/>
      </c>
      <c r="V945" s="235" t="str">
        <f>IF(F945="","",EDATE(Tabla1[[#This Row],[Fecha Inicio grupo]],3))</f>
        <v/>
      </c>
      <c r="W945" s="29"/>
      <c r="X945" s="29"/>
      <c r="Y945" s="72"/>
      <c r="Z945" s="72"/>
      <c r="AA945" s="72"/>
      <c r="AB945" s="72"/>
      <c r="AC945" s="72"/>
      <c r="AD945" s="72"/>
      <c r="AE945" s="72"/>
      <c r="AF945" s="72"/>
      <c r="AG945" s="72"/>
      <c r="AH945" s="72"/>
      <c r="AI945" s="72"/>
      <c r="AJ945" s="72"/>
      <c r="AK945" s="72"/>
      <c r="AL945" s="72"/>
      <c r="AM945" s="72"/>
      <c r="AN945" s="72"/>
      <c r="AO945" s="139"/>
      <c r="AP945" s="236" t="str">
        <f>IF(F945="","",IFERROR(VLOOKUP(SUBSTITUTE(SUBSTITUTE(Tabla1[[#This Row],[Uso Sistemas]],"T","P"),"N","F"),Parámetros!$M$2:$N$17,2,0),"Completar hasta 3ra sem. para evaluar a Probacionista"))</f>
        <v/>
      </c>
      <c r="AQ945" s="39"/>
      <c r="AR945" s="39"/>
      <c r="AS945" s="39"/>
      <c r="AT945" s="28"/>
      <c r="AU945" s="55"/>
      <c r="AV945" s="55"/>
      <c r="AW945" s="55"/>
      <c r="AX945" s="238" t="str">
        <f>IF(V945="","",EOMONTH(EDATE(Tabla1[[#This Row],[Fecha Finalización]],2),0))</f>
        <v/>
      </c>
      <c r="AY945" s="39"/>
      <c r="AZ945" s="239" t="str">
        <f>IF(V945="","",EOMONTH(EDATE(Tabla1[[#This Row],[Fecha Finalización]],3),0))</f>
        <v/>
      </c>
      <c r="BA945" s="39"/>
      <c r="BB945" s="39"/>
      <c r="BC945" s="229"/>
      <c r="BD945" s="227" t="str">
        <f>IF(F945="","",Tabla1[[#This Row],[sem 01]]&amp;Tabla1[[#This Row],[sem 02]]&amp;Tabla1[[#This Row],[sem 03]])</f>
        <v/>
      </c>
      <c r="BE945" s="228" t="str">
        <f>IF(TRIM(F945)="","",$B$1&amp;"-"&amp;SUBSTITUTE(Tabla1[[#This Row],[Mes Inscrito]]," ","")&amp;"-"&amp;SUBSTITUTE(Tabla1[[#This Row],[Dia de clases Inscrito]]," ","")&amp;"-"&amp;SUBSTITUTE(Tabla1[[#This Row],[Horario Inscrito]]," ","")&amp;"-"&amp;Tabla1[[#This Row],[Fecha Inicio grupo]])</f>
        <v/>
      </c>
      <c r="BF945" s="241" t="str">
        <f>IF(F945="","",Tabla1[[#This Row],[Curso]])</f>
        <v/>
      </c>
      <c r="BG945" s="242" t="str">
        <f>+IF(TRIM(F945)="","",$B$1&amp;"-"&amp;TRIM(Tabla1[[#This Row],[Mes Inscrito]])&amp;"-"&amp;TRIM(Tabla1[[#This Row],[Dia de clases Inscrito]])&amp;"-"&amp;TRIM(Tabla1[[#This Row],[Horario Inscrito]])&amp;"-"&amp;TRIM(Tabla1[[#This Row],[Fecha Inicio grupo]])&amp;"-"&amp;TRIM(Tabla1[[#This Row],[Tipo Incrito]]))</f>
        <v/>
      </c>
      <c r="BH945" s="299" t="str">
        <f>IF(F945="","",OR(IFERROR(SEARCH("CG",Tabla1[[#This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5" s="300" t="str">
        <f>IF(F945&lt;&gt;"",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5" s="300" t="str">
        <f>IF(F945&lt;&gt;"",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5" s="300" t="str">
        <f>IF(Tabla1[[#This Row],[Fecha Inicio grupo]]="","",IFERROR(VLOOKUP(Tabla1[[#This Row],[Mes de Alta como miembro]],Parámetros!$AM$2:$AN$16,2,0),"01/01/1900"))</f>
        <v/>
      </c>
    </row>
    <row r="946" spans="1:63" ht="14.45">
      <c r="A946" s="68">
        <v>939</v>
      </c>
      <c r="B946" s="29"/>
      <c r="C946" s="34"/>
      <c r="D946" s="42"/>
      <c r="E946" s="64"/>
      <c r="F946" s="45"/>
      <c r="G946" s="45"/>
      <c r="H946" s="158"/>
      <c r="I946" s="42"/>
      <c r="J946" s="28"/>
      <c r="K946" s="69"/>
      <c r="L946" s="68"/>
      <c r="M946" s="46"/>
      <c r="N946" s="232" t="str">
        <f ca="1">IF(Tabla1[[#This Row],[Fecha de nac]]="","",IF(Tabla1[[#This Row],[Fecha Finalización]] &gt;=TODAY(), DATEDIF(Tabla1[[#This Row],[Fecha de nac]],TODAY(),"y"), ROUNDDOWN((Tabla1[[#This Row],[Fecha Finalización]] -Tabla1[[#This Row],[Fecha de nac]])/365,0)))</f>
        <v/>
      </c>
      <c r="O946" s="163"/>
      <c r="P946" s="34"/>
      <c r="Q946" s="67"/>
      <c r="R946" s="67"/>
      <c r="S946" s="67"/>
      <c r="T946" s="67"/>
      <c r="U946" s="234" t="str">
        <f>IF(F946="","",Tabla1[[#This Row],[Fecha Inicio grupo]]+3*7-7)</f>
        <v/>
      </c>
      <c r="V946" s="235" t="str">
        <f>IF(F946="","",EDATE(Tabla1[[#This Row],[Fecha Inicio grupo]],3))</f>
        <v/>
      </c>
      <c r="W946" s="29"/>
      <c r="X946" s="29"/>
      <c r="Y946" s="72"/>
      <c r="Z946" s="72"/>
      <c r="AA946" s="72"/>
      <c r="AB946" s="72"/>
      <c r="AC946" s="72"/>
      <c r="AD946" s="72"/>
      <c r="AE946" s="72"/>
      <c r="AF946" s="72"/>
      <c r="AG946" s="72"/>
      <c r="AH946" s="72"/>
      <c r="AI946" s="72"/>
      <c r="AJ946" s="72"/>
      <c r="AK946" s="72"/>
      <c r="AL946" s="72"/>
      <c r="AM946" s="72"/>
      <c r="AN946" s="72"/>
      <c r="AO946" s="139"/>
      <c r="AP946" s="236" t="str">
        <f>IF(F946="","",IFERROR(VLOOKUP(SUBSTITUTE(SUBSTITUTE(Tabla1[[#This Row],[Uso Sistemas]],"T","P"),"N","F"),Parámetros!$M$2:$N$17,2,0),"Completar hasta 3ra sem. para evaluar a Probacionista"))</f>
        <v/>
      </c>
      <c r="AQ946" s="39"/>
      <c r="AR946" s="39"/>
      <c r="AS946" s="39"/>
      <c r="AT946" s="28"/>
      <c r="AU946" s="55"/>
      <c r="AV946" s="55"/>
      <c r="AW946" s="55"/>
      <c r="AX946" s="238" t="str">
        <f>IF(V946="","",EOMONTH(EDATE(Tabla1[[#This Row],[Fecha Finalización]],2),0))</f>
        <v/>
      </c>
      <c r="AY946" s="39"/>
      <c r="AZ946" s="239" t="str">
        <f>IF(V946="","",EOMONTH(EDATE(Tabla1[[#This Row],[Fecha Finalización]],3),0))</f>
        <v/>
      </c>
      <c r="BA946" s="39"/>
      <c r="BB946" s="39"/>
      <c r="BC946" s="229"/>
      <c r="BD946" s="227" t="str">
        <f>IF(F946="","",Tabla1[[#This Row],[sem 01]]&amp;Tabla1[[#This Row],[sem 02]]&amp;Tabla1[[#This Row],[sem 03]])</f>
        <v/>
      </c>
      <c r="BE946" s="228" t="str">
        <f>IF(TRIM(F946)="","",$B$1&amp;"-"&amp;SUBSTITUTE(Tabla1[[#This Row],[Mes Inscrito]]," ","")&amp;"-"&amp;SUBSTITUTE(Tabla1[[#This Row],[Dia de clases Inscrito]]," ","")&amp;"-"&amp;SUBSTITUTE(Tabla1[[#This Row],[Horario Inscrito]]," ","")&amp;"-"&amp;Tabla1[[#This Row],[Fecha Inicio grupo]])</f>
        <v/>
      </c>
      <c r="BF946" s="241" t="str">
        <f>IF(F946="","",Tabla1[[#This Row],[Curso]])</f>
        <v/>
      </c>
      <c r="BG946" s="242" t="str">
        <f>+IF(TRIM(F946)="","",$B$1&amp;"-"&amp;TRIM(Tabla1[[#This Row],[Mes Inscrito]])&amp;"-"&amp;TRIM(Tabla1[[#This Row],[Dia de clases Inscrito]])&amp;"-"&amp;TRIM(Tabla1[[#This Row],[Horario Inscrito]])&amp;"-"&amp;TRIM(Tabla1[[#This Row],[Fecha Inicio grupo]])&amp;"-"&amp;TRIM(Tabla1[[#This Row],[Tipo Incrito]]))</f>
        <v/>
      </c>
      <c r="BH946" s="299" t="str">
        <f>IF(F946="","",OR(IFERROR(SEARCH("CG",Tabla1[[#This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6" s="300" t="str">
        <f>IF(F946&lt;&gt;"",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6" s="300" t="str">
        <f>IF(F946&lt;&gt;"",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6" s="300" t="str">
        <f>IF(Tabla1[[#This Row],[Fecha Inicio grupo]]="","",IFERROR(VLOOKUP(Tabla1[[#This Row],[Mes de Alta como miembro]],Parámetros!$AM$2:$AN$16,2,0),"01/01/1900"))</f>
        <v/>
      </c>
    </row>
    <row r="947" spans="1:63" ht="14.45">
      <c r="A947" s="68">
        <v>940</v>
      </c>
      <c r="B947" s="29"/>
      <c r="C947" s="34"/>
      <c r="D947" s="42"/>
      <c r="E947" s="64"/>
      <c r="F947" s="45"/>
      <c r="G947" s="45"/>
      <c r="H947" s="158"/>
      <c r="I947" s="42"/>
      <c r="J947" s="28"/>
      <c r="K947" s="69"/>
      <c r="L947" s="68"/>
      <c r="M947" s="46"/>
      <c r="N947" s="232" t="str">
        <f ca="1">IF(Tabla1[[#This Row],[Fecha de nac]]="","",IF(Tabla1[[#This Row],[Fecha Finalización]] &gt;=TODAY(), DATEDIF(Tabla1[[#This Row],[Fecha de nac]],TODAY(),"y"), ROUNDDOWN((Tabla1[[#This Row],[Fecha Finalización]] -Tabla1[[#This Row],[Fecha de nac]])/365,0)))</f>
        <v/>
      </c>
      <c r="O947" s="163"/>
      <c r="P947" s="34"/>
      <c r="Q947" s="67"/>
      <c r="R947" s="67"/>
      <c r="S947" s="67"/>
      <c r="T947" s="67"/>
      <c r="U947" s="234" t="str">
        <f>IF(F947="","",Tabla1[[#This Row],[Fecha Inicio grupo]]+3*7-7)</f>
        <v/>
      </c>
      <c r="V947" s="235" t="str">
        <f>IF(F947="","",EDATE(Tabla1[[#This Row],[Fecha Inicio grupo]],3))</f>
        <v/>
      </c>
      <c r="W947" s="29"/>
      <c r="X947" s="29"/>
      <c r="Y947" s="72"/>
      <c r="Z947" s="72"/>
      <c r="AA947" s="72"/>
      <c r="AB947" s="72"/>
      <c r="AC947" s="72"/>
      <c r="AD947" s="72"/>
      <c r="AE947" s="72"/>
      <c r="AF947" s="72"/>
      <c r="AG947" s="72"/>
      <c r="AH947" s="72"/>
      <c r="AI947" s="72"/>
      <c r="AJ947" s="72"/>
      <c r="AK947" s="72"/>
      <c r="AL947" s="72"/>
      <c r="AM947" s="72"/>
      <c r="AN947" s="72"/>
      <c r="AO947" s="139"/>
      <c r="AP947" s="236" t="str">
        <f>IF(F947="","",IFERROR(VLOOKUP(SUBSTITUTE(SUBSTITUTE(Tabla1[[#This Row],[Uso Sistemas]],"T","P"),"N","F"),Parámetros!$M$2:$N$17,2,0),"Completar hasta 3ra sem. para evaluar a Probacionista"))</f>
        <v/>
      </c>
      <c r="AQ947" s="39"/>
      <c r="AR947" s="39"/>
      <c r="AS947" s="39"/>
      <c r="AT947" s="28"/>
      <c r="AU947" s="55"/>
      <c r="AV947" s="55"/>
      <c r="AW947" s="55"/>
      <c r="AX947" s="238" t="str">
        <f>IF(V947="","",EOMONTH(EDATE(Tabla1[[#This Row],[Fecha Finalización]],2),0))</f>
        <v/>
      </c>
      <c r="AY947" s="39"/>
      <c r="AZ947" s="239" t="str">
        <f>IF(V947="","",EOMONTH(EDATE(Tabla1[[#This Row],[Fecha Finalización]],3),0))</f>
        <v/>
      </c>
      <c r="BA947" s="39"/>
      <c r="BB947" s="39"/>
      <c r="BC947" s="229"/>
      <c r="BD947" s="227" t="str">
        <f>IF(F947="","",Tabla1[[#This Row],[sem 01]]&amp;Tabla1[[#This Row],[sem 02]]&amp;Tabla1[[#This Row],[sem 03]])</f>
        <v/>
      </c>
      <c r="BE947" s="228" t="str">
        <f>IF(TRIM(F947)="","",$B$1&amp;"-"&amp;SUBSTITUTE(Tabla1[[#This Row],[Mes Inscrito]]," ","")&amp;"-"&amp;SUBSTITUTE(Tabla1[[#This Row],[Dia de clases Inscrito]]," ","")&amp;"-"&amp;SUBSTITUTE(Tabla1[[#This Row],[Horario Inscrito]]," ","")&amp;"-"&amp;Tabla1[[#This Row],[Fecha Inicio grupo]])</f>
        <v/>
      </c>
      <c r="BF947" s="241" t="str">
        <f>IF(F947="","",Tabla1[[#This Row],[Curso]])</f>
        <v/>
      </c>
      <c r="BG947" s="242" t="str">
        <f>+IF(TRIM(F947)="","",$B$1&amp;"-"&amp;TRIM(Tabla1[[#This Row],[Mes Inscrito]])&amp;"-"&amp;TRIM(Tabla1[[#This Row],[Dia de clases Inscrito]])&amp;"-"&amp;TRIM(Tabla1[[#This Row],[Horario Inscrito]])&amp;"-"&amp;TRIM(Tabla1[[#This Row],[Fecha Inicio grupo]])&amp;"-"&amp;TRIM(Tabla1[[#This Row],[Tipo Incrito]]))</f>
        <v/>
      </c>
      <c r="BH947" s="299" t="str">
        <f>IF(F947="","",OR(IFERROR(SEARCH("CG",Tabla1[[#This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7" s="300" t="str">
        <f>IF(F947&lt;&gt;"",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7" s="300" t="str">
        <f>IF(F947&lt;&gt;"",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7" s="300" t="str">
        <f>IF(Tabla1[[#This Row],[Fecha Inicio grupo]]="","",IFERROR(VLOOKUP(Tabla1[[#This Row],[Mes de Alta como miembro]],Parámetros!$AM$2:$AN$16,2,0),"01/01/1900"))</f>
        <v/>
      </c>
    </row>
    <row r="948" spans="1:63" ht="14.45">
      <c r="A948" s="68">
        <v>941</v>
      </c>
      <c r="B948" s="29"/>
      <c r="C948" s="34"/>
      <c r="D948" s="42"/>
      <c r="E948" s="64"/>
      <c r="F948" s="45"/>
      <c r="G948" s="45"/>
      <c r="H948" s="158"/>
      <c r="I948" s="42"/>
      <c r="J948" s="28"/>
      <c r="K948" s="69"/>
      <c r="L948" s="68"/>
      <c r="M948" s="46"/>
      <c r="N948" s="232" t="str">
        <f ca="1">IF(Tabla1[[#This Row],[Fecha de nac]]="","",IF(Tabla1[[#This Row],[Fecha Finalización]] &gt;=TODAY(), DATEDIF(Tabla1[[#This Row],[Fecha de nac]],TODAY(),"y"), ROUNDDOWN((Tabla1[[#This Row],[Fecha Finalización]] -Tabla1[[#This Row],[Fecha de nac]])/365,0)))</f>
        <v/>
      </c>
      <c r="O948" s="163"/>
      <c r="P948" s="34"/>
      <c r="Q948" s="67"/>
      <c r="R948" s="67"/>
      <c r="S948" s="67"/>
      <c r="T948" s="67"/>
      <c r="U948" s="234" t="str">
        <f>IF(F948="","",Tabla1[[#This Row],[Fecha Inicio grupo]]+3*7-7)</f>
        <v/>
      </c>
      <c r="V948" s="235" t="str">
        <f>IF(F948="","",EDATE(Tabla1[[#This Row],[Fecha Inicio grupo]],3))</f>
        <v/>
      </c>
      <c r="W948" s="29"/>
      <c r="X948" s="29"/>
      <c r="Y948" s="72"/>
      <c r="Z948" s="72"/>
      <c r="AA948" s="72"/>
      <c r="AB948" s="72"/>
      <c r="AC948" s="72"/>
      <c r="AD948" s="72"/>
      <c r="AE948" s="72"/>
      <c r="AF948" s="72"/>
      <c r="AG948" s="72"/>
      <c r="AH948" s="72"/>
      <c r="AI948" s="72"/>
      <c r="AJ948" s="72"/>
      <c r="AK948" s="72"/>
      <c r="AL948" s="72"/>
      <c r="AM948" s="72"/>
      <c r="AN948" s="72"/>
      <c r="AO948" s="139"/>
      <c r="AP948" s="236" t="str">
        <f>IF(F948="","",IFERROR(VLOOKUP(SUBSTITUTE(SUBSTITUTE(Tabla1[[#This Row],[Uso Sistemas]],"T","P"),"N","F"),Parámetros!$M$2:$N$17,2,0),"Completar hasta 3ra sem. para evaluar a Probacionista"))</f>
        <v/>
      </c>
      <c r="AQ948" s="39"/>
      <c r="AR948" s="39"/>
      <c r="AS948" s="39"/>
      <c r="AT948" s="28"/>
      <c r="AU948" s="55"/>
      <c r="AV948" s="55"/>
      <c r="AW948" s="55"/>
      <c r="AX948" s="238" t="str">
        <f>IF(V948="","",EOMONTH(EDATE(Tabla1[[#This Row],[Fecha Finalización]],2),0))</f>
        <v/>
      </c>
      <c r="AY948" s="39"/>
      <c r="AZ948" s="239" t="str">
        <f>IF(V948="","",EOMONTH(EDATE(Tabla1[[#This Row],[Fecha Finalización]],3),0))</f>
        <v/>
      </c>
      <c r="BA948" s="39"/>
      <c r="BB948" s="39"/>
      <c r="BC948" s="229"/>
      <c r="BD948" s="227" t="str">
        <f>IF(F948="","",Tabla1[[#This Row],[sem 01]]&amp;Tabla1[[#This Row],[sem 02]]&amp;Tabla1[[#This Row],[sem 03]])</f>
        <v/>
      </c>
      <c r="BE948" s="228" t="str">
        <f>IF(TRIM(F948)="","",$B$1&amp;"-"&amp;SUBSTITUTE(Tabla1[[#This Row],[Mes Inscrito]]," ","")&amp;"-"&amp;SUBSTITUTE(Tabla1[[#This Row],[Dia de clases Inscrito]]," ","")&amp;"-"&amp;SUBSTITUTE(Tabla1[[#This Row],[Horario Inscrito]]," ","")&amp;"-"&amp;Tabla1[[#This Row],[Fecha Inicio grupo]])</f>
        <v/>
      </c>
      <c r="BF948" s="241" t="str">
        <f>IF(F948="","",Tabla1[[#This Row],[Curso]])</f>
        <v/>
      </c>
      <c r="BG948" s="242" t="str">
        <f>+IF(TRIM(F948)="","",$B$1&amp;"-"&amp;TRIM(Tabla1[[#This Row],[Mes Inscrito]])&amp;"-"&amp;TRIM(Tabla1[[#This Row],[Dia de clases Inscrito]])&amp;"-"&amp;TRIM(Tabla1[[#This Row],[Horario Inscrito]])&amp;"-"&amp;TRIM(Tabla1[[#This Row],[Fecha Inicio grupo]])&amp;"-"&amp;TRIM(Tabla1[[#This Row],[Tipo Incrito]]))</f>
        <v/>
      </c>
      <c r="BH948" s="299" t="str">
        <f>IF(F948="","",OR(IFERROR(SEARCH("CG",Tabla1[[#This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8" s="300" t="str">
        <f>IF(F948&lt;&gt;"",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8" s="300" t="str">
        <f>IF(F948&lt;&gt;"",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8" s="300" t="str">
        <f>IF(Tabla1[[#This Row],[Fecha Inicio grupo]]="","",IFERROR(VLOOKUP(Tabla1[[#This Row],[Mes de Alta como miembro]],Parámetros!$AM$2:$AN$16,2,0),"01/01/1900"))</f>
        <v/>
      </c>
    </row>
    <row r="949" spans="1:63" ht="14.45">
      <c r="A949" s="68">
        <v>942</v>
      </c>
      <c r="B949" s="29"/>
      <c r="C949" s="34"/>
      <c r="D949" s="42"/>
      <c r="E949" s="64"/>
      <c r="F949" s="45"/>
      <c r="G949" s="45"/>
      <c r="H949" s="158"/>
      <c r="I949" s="42"/>
      <c r="J949" s="28"/>
      <c r="K949" s="69"/>
      <c r="L949" s="68"/>
      <c r="M949" s="46"/>
      <c r="N949" s="232" t="str">
        <f ca="1">IF(Tabla1[[#This Row],[Fecha de nac]]="","",IF(Tabla1[[#This Row],[Fecha Finalización]] &gt;=TODAY(), DATEDIF(Tabla1[[#This Row],[Fecha de nac]],TODAY(),"y"), ROUNDDOWN((Tabla1[[#This Row],[Fecha Finalización]] -Tabla1[[#This Row],[Fecha de nac]])/365,0)))</f>
        <v/>
      </c>
      <c r="O949" s="163"/>
      <c r="P949" s="34"/>
      <c r="Q949" s="67"/>
      <c r="R949" s="67"/>
      <c r="S949" s="67"/>
      <c r="T949" s="67"/>
      <c r="U949" s="234" t="str">
        <f>IF(F949="","",Tabla1[[#This Row],[Fecha Inicio grupo]]+3*7-7)</f>
        <v/>
      </c>
      <c r="V949" s="235" t="str">
        <f>IF(F949="","",EDATE(Tabla1[[#This Row],[Fecha Inicio grupo]],3))</f>
        <v/>
      </c>
      <c r="W949" s="29"/>
      <c r="X949" s="29"/>
      <c r="Y949" s="72"/>
      <c r="Z949" s="72"/>
      <c r="AA949" s="72"/>
      <c r="AB949" s="72"/>
      <c r="AC949" s="72"/>
      <c r="AD949" s="72"/>
      <c r="AE949" s="72"/>
      <c r="AF949" s="72"/>
      <c r="AG949" s="72"/>
      <c r="AH949" s="72"/>
      <c r="AI949" s="72"/>
      <c r="AJ949" s="72"/>
      <c r="AK949" s="72"/>
      <c r="AL949" s="72"/>
      <c r="AM949" s="72"/>
      <c r="AN949" s="72"/>
      <c r="AO949" s="139"/>
      <c r="AP949" s="236" t="str">
        <f>IF(F949="","",IFERROR(VLOOKUP(SUBSTITUTE(SUBSTITUTE(Tabla1[[#This Row],[Uso Sistemas]],"T","P"),"N","F"),Parámetros!$M$2:$N$17,2,0),"Completar hasta 3ra sem. para evaluar a Probacionista"))</f>
        <v/>
      </c>
      <c r="AQ949" s="39"/>
      <c r="AR949" s="39"/>
      <c r="AS949" s="39"/>
      <c r="AT949" s="28"/>
      <c r="AU949" s="55"/>
      <c r="AV949" s="55"/>
      <c r="AW949" s="55"/>
      <c r="AX949" s="238" t="str">
        <f>IF(V949="","",EOMONTH(EDATE(Tabla1[[#This Row],[Fecha Finalización]],2),0))</f>
        <v/>
      </c>
      <c r="AY949" s="39"/>
      <c r="AZ949" s="239" t="str">
        <f>IF(V949="","",EOMONTH(EDATE(Tabla1[[#This Row],[Fecha Finalización]],3),0))</f>
        <v/>
      </c>
      <c r="BA949" s="39"/>
      <c r="BB949" s="39"/>
      <c r="BC949" s="229"/>
      <c r="BD949" s="227" t="str">
        <f>IF(F949="","",Tabla1[[#This Row],[sem 01]]&amp;Tabla1[[#This Row],[sem 02]]&amp;Tabla1[[#This Row],[sem 03]])</f>
        <v/>
      </c>
      <c r="BE949" s="228" t="str">
        <f>IF(TRIM(F949)="","",$B$1&amp;"-"&amp;SUBSTITUTE(Tabla1[[#This Row],[Mes Inscrito]]," ","")&amp;"-"&amp;SUBSTITUTE(Tabla1[[#This Row],[Dia de clases Inscrito]]," ","")&amp;"-"&amp;SUBSTITUTE(Tabla1[[#This Row],[Horario Inscrito]]," ","")&amp;"-"&amp;Tabla1[[#This Row],[Fecha Inicio grupo]])</f>
        <v/>
      </c>
      <c r="BF949" s="241" t="str">
        <f>IF(F949="","",Tabla1[[#This Row],[Curso]])</f>
        <v/>
      </c>
      <c r="BG949" s="242" t="str">
        <f>+IF(TRIM(F949)="","",$B$1&amp;"-"&amp;TRIM(Tabla1[[#This Row],[Mes Inscrito]])&amp;"-"&amp;TRIM(Tabla1[[#This Row],[Dia de clases Inscrito]])&amp;"-"&amp;TRIM(Tabla1[[#This Row],[Horario Inscrito]])&amp;"-"&amp;TRIM(Tabla1[[#This Row],[Fecha Inicio grupo]])&amp;"-"&amp;TRIM(Tabla1[[#This Row],[Tipo Incrito]]))</f>
        <v/>
      </c>
      <c r="BH949" s="299" t="str">
        <f>IF(F949="","",OR(IFERROR(SEARCH("CG",Tabla1[[#This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9" s="300" t="str">
        <f>IF(F949&lt;&gt;"",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9" s="300" t="str">
        <f>IF(F949&lt;&gt;"",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9" s="300" t="str">
        <f>IF(Tabla1[[#This Row],[Fecha Inicio grupo]]="","",IFERROR(VLOOKUP(Tabla1[[#This Row],[Mes de Alta como miembro]],Parámetros!$AM$2:$AN$16,2,0),"01/01/1900"))</f>
        <v/>
      </c>
    </row>
    <row r="950" spans="1:63" ht="14.45">
      <c r="A950" s="68">
        <v>943</v>
      </c>
      <c r="B950" s="29"/>
      <c r="C950" s="34"/>
      <c r="D950" s="42"/>
      <c r="E950" s="64"/>
      <c r="F950" s="45"/>
      <c r="G950" s="45"/>
      <c r="H950" s="158"/>
      <c r="I950" s="42"/>
      <c r="J950" s="28"/>
      <c r="K950" s="69"/>
      <c r="L950" s="68"/>
      <c r="M950" s="46"/>
      <c r="N950" s="232" t="str">
        <f ca="1">IF(Tabla1[[#This Row],[Fecha de nac]]="","",IF(Tabla1[[#This Row],[Fecha Finalización]] &gt;=TODAY(), DATEDIF(Tabla1[[#This Row],[Fecha de nac]],TODAY(),"y"), ROUNDDOWN((Tabla1[[#This Row],[Fecha Finalización]] -Tabla1[[#This Row],[Fecha de nac]])/365,0)))</f>
        <v/>
      </c>
      <c r="O950" s="163"/>
      <c r="P950" s="34"/>
      <c r="Q950" s="67"/>
      <c r="R950" s="67"/>
      <c r="S950" s="67"/>
      <c r="T950" s="67"/>
      <c r="U950" s="234" t="str">
        <f>IF(F950="","",Tabla1[[#This Row],[Fecha Inicio grupo]]+3*7-7)</f>
        <v/>
      </c>
      <c r="V950" s="235" t="str">
        <f>IF(F950="","",EDATE(Tabla1[[#This Row],[Fecha Inicio grupo]],3))</f>
        <v/>
      </c>
      <c r="W950" s="29"/>
      <c r="X950" s="29"/>
      <c r="Y950" s="72"/>
      <c r="Z950" s="72"/>
      <c r="AA950" s="72"/>
      <c r="AB950" s="72"/>
      <c r="AC950" s="72"/>
      <c r="AD950" s="72"/>
      <c r="AE950" s="72"/>
      <c r="AF950" s="72"/>
      <c r="AG950" s="72"/>
      <c r="AH950" s="72"/>
      <c r="AI950" s="72"/>
      <c r="AJ950" s="72"/>
      <c r="AK950" s="72"/>
      <c r="AL950" s="72"/>
      <c r="AM950" s="72"/>
      <c r="AN950" s="72"/>
      <c r="AO950" s="139"/>
      <c r="AP950" s="236" t="str">
        <f>IF(F950="","",IFERROR(VLOOKUP(SUBSTITUTE(SUBSTITUTE(Tabla1[[#This Row],[Uso Sistemas]],"T","P"),"N","F"),Parámetros!$M$2:$N$17,2,0),"Completar hasta 3ra sem. para evaluar a Probacionista"))</f>
        <v/>
      </c>
      <c r="AQ950" s="39"/>
      <c r="AR950" s="39"/>
      <c r="AS950" s="39"/>
      <c r="AT950" s="28"/>
      <c r="AU950" s="55"/>
      <c r="AV950" s="55"/>
      <c r="AW950" s="55"/>
      <c r="AX950" s="238" t="str">
        <f>IF(V950="","",EOMONTH(EDATE(Tabla1[[#This Row],[Fecha Finalización]],2),0))</f>
        <v/>
      </c>
      <c r="AY950" s="39"/>
      <c r="AZ950" s="239" t="str">
        <f>IF(V950="","",EOMONTH(EDATE(Tabla1[[#This Row],[Fecha Finalización]],3),0))</f>
        <v/>
      </c>
      <c r="BA950" s="39"/>
      <c r="BB950" s="39"/>
      <c r="BC950" s="229"/>
      <c r="BD950" s="227" t="str">
        <f>IF(F950="","",Tabla1[[#This Row],[sem 01]]&amp;Tabla1[[#This Row],[sem 02]]&amp;Tabla1[[#This Row],[sem 03]])</f>
        <v/>
      </c>
      <c r="BE950" s="228" t="str">
        <f>IF(TRIM(F950)="","",$B$1&amp;"-"&amp;SUBSTITUTE(Tabla1[[#This Row],[Mes Inscrito]]," ","")&amp;"-"&amp;SUBSTITUTE(Tabla1[[#This Row],[Dia de clases Inscrito]]," ","")&amp;"-"&amp;SUBSTITUTE(Tabla1[[#This Row],[Horario Inscrito]]," ","")&amp;"-"&amp;Tabla1[[#This Row],[Fecha Inicio grupo]])</f>
        <v/>
      </c>
      <c r="BF950" s="241" t="str">
        <f>IF(F950="","",Tabla1[[#This Row],[Curso]])</f>
        <v/>
      </c>
      <c r="BG950" s="242" t="str">
        <f>+IF(TRIM(F950)="","",$B$1&amp;"-"&amp;TRIM(Tabla1[[#This Row],[Mes Inscrito]])&amp;"-"&amp;TRIM(Tabla1[[#This Row],[Dia de clases Inscrito]])&amp;"-"&amp;TRIM(Tabla1[[#This Row],[Horario Inscrito]])&amp;"-"&amp;TRIM(Tabla1[[#This Row],[Fecha Inicio grupo]])&amp;"-"&amp;TRIM(Tabla1[[#This Row],[Tipo Incrito]]))</f>
        <v/>
      </c>
      <c r="BH950" s="299" t="str">
        <f>IF(F950="","",OR(IFERROR(SEARCH("CG",Tabla1[[#This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0" s="300" t="str">
        <f>IF(F950&lt;&gt;"",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0" s="300" t="str">
        <f>IF(F950&lt;&gt;"",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0" s="300" t="str">
        <f>IF(Tabla1[[#This Row],[Fecha Inicio grupo]]="","",IFERROR(VLOOKUP(Tabla1[[#This Row],[Mes de Alta como miembro]],Parámetros!$AM$2:$AN$16,2,0),"01/01/1900"))</f>
        <v/>
      </c>
    </row>
    <row r="951" spans="1:63" ht="14.45">
      <c r="A951" s="68">
        <v>944</v>
      </c>
      <c r="B951" s="29"/>
      <c r="C951" s="34"/>
      <c r="D951" s="42"/>
      <c r="E951" s="64"/>
      <c r="F951" s="45"/>
      <c r="G951" s="45"/>
      <c r="H951" s="158"/>
      <c r="I951" s="42"/>
      <c r="J951" s="28"/>
      <c r="K951" s="69"/>
      <c r="L951" s="68"/>
      <c r="M951" s="46"/>
      <c r="N951" s="232" t="str">
        <f ca="1">IF(Tabla1[[#This Row],[Fecha de nac]]="","",IF(Tabla1[[#This Row],[Fecha Finalización]] &gt;=TODAY(), DATEDIF(Tabla1[[#This Row],[Fecha de nac]],TODAY(),"y"), ROUNDDOWN((Tabla1[[#This Row],[Fecha Finalización]] -Tabla1[[#This Row],[Fecha de nac]])/365,0)))</f>
        <v/>
      </c>
      <c r="O951" s="163"/>
      <c r="P951" s="34"/>
      <c r="Q951" s="67"/>
      <c r="R951" s="67"/>
      <c r="S951" s="67"/>
      <c r="T951" s="67"/>
      <c r="U951" s="234" t="str">
        <f>IF(F951="","",Tabla1[[#This Row],[Fecha Inicio grupo]]+3*7-7)</f>
        <v/>
      </c>
      <c r="V951" s="235" t="str">
        <f>IF(F951="","",EDATE(Tabla1[[#This Row],[Fecha Inicio grupo]],3))</f>
        <v/>
      </c>
      <c r="W951" s="29"/>
      <c r="X951" s="29"/>
      <c r="Y951" s="72"/>
      <c r="Z951" s="72"/>
      <c r="AA951" s="72"/>
      <c r="AB951" s="72"/>
      <c r="AC951" s="72"/>
      <c r="AD951" s="72"/>
      <c r="AE951" s="72"/>
      <c r="AF951" s="72"/>
      <c r="AG951" s="72"/>
      <c r="AH951" s="72"/>
      <c r="AI951" s="72"/>
      <c r="AJ951" s="72"/>
      <c r="AK951" s="72"/>
      <c r="AL951" s="72"/>
      <c r="AM951" s="72"/>
      <c r="AN951" s="72"/>
      <c r="AO951" s="139"/>
      <c r="AP951" s="236" t="str">
        <f>IF(F951="","",IFERROR(VLOOKUP(SUBSTITUTE(SUBSTITUTE(Tabla1[[#This Row],[Uso Sistemas]],"T","P"),"N","F"),Parámetros!$M$2:$N$17,2,0),"Completar hasta 3ra sem. para evaluar a Probacionista"))</f>
        <v/>
      </c>
      <c r="AQ951" s="39"/>
      <c r="AR951" s="39"/>
      <c r="AS951" s="39"/>
      <c r="AT951" s="28"/>
      <c r="AU951" s="55"/>
      <c r="AV951" s="55"/>
      <c r="AW951" s="55"/>
      <c r="AX951" s="238" t="str">
        <f>IF(V951="","",EOMONTH(EDATE(Tabla1[[#This Row],[Fecha Finalización]],2),0))</f>
        <v/>
      </c>
      <c r="AY951" s="39"/>
      <c r="AZ951" s="239" t="str">
        <f>IF(V951="","",EOMONTH(EDATE(Tabla1[[#This Row],[Fecha Finalización]],3),0))</f>
        <v/>
      </c>
      <c r="BA951" s="39"/>
      <c r="BB951" s="39"/>
      <c r="BC951" s="229"/>
      <c r="BD951" s="227" t="str">
        <f>IF(F951="","",Tabla1[[#This Row],[sem 01]]&amp;Tabla1[[#This Row],[sem 02]]&amp;Tabla1[[#This Row],[sem 03]])</f>
        <v/>
      </c>
      <c r="BE951" s="228" t="str">
        <f>IF(TRIM(F951)="","",$B$1&amp;"-"&amp;SUBSTITUTE(Tabla1[[#This Row],[Mes Inscrito]]," ","")&amp;"-"&amp;SUBSTITUTE(Tabla1[[#This Row],[Dia de clases Inscrito]]," ","")&amp;"-"&amp;SUBSTITUTE(Tabla1[[#This Row],[Horario Inscrito]]," ","")&amp;"-"&amp;Tabla1[[#This Row],[Fecha Inicio grupo]])</f>
        <v/>
      </c>
      <c r="BF951" s="241" t="str">
        <f>IF(F951="","",Tabla1[[#This Row],[Curso]])</f>
        <v/>
      </c>
      <c r="BG951" s="242" t="str">
        <f>+IF(TRIM(F951)="","",$B$1&amp;"-"&amp;TRIM(Tabla1[[#This Row],[Mes Inscrito]])&amp;"-"&amp;TRIM(Tabla1[[#This Row],[Dia de clases Inscrito]])&amp;"-"&amp;TRIM(Tabla1[[#This Row],[Horario Inscrito]])&amp;"-"&amp;TRIM(Tabla1[[#This Row],[Fecha Inicio grupo]])&amp;"-"&amp;TRIM(Tabla1[[#This Row],[Tipo Incrito]]))</f>
        <v/>
      </c>
      <c r="BH951" s="299" t="str">
        <f>IF(F951="","",OR(IFERROR(SEARCH("CG",Tabla1[[#This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1" s="300" t="str">
        <f>IF(F951&lt;&gt;"",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1" s="300" t="str">
        <f>IF(F951&lt;&gt;"",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1" s="300" t="str">
        <f>IF(Tabla1[[#This Row],[Fecha Inicio grupo]]="","",IFERROR(VLOOKUP(Tabla1[[#This Row],[Mes de Alta como miembro]],Parámetros!$AM$2:$AN$16,2,0),"01/01/1900"))</f>
        <v/>
      </c>
    </row>
    <row r="952" spans="1:63" ht="14.45">
      <c r="A952" s="68">
        <v>945</v>
      </c>
      <c r="B952" s="29"/>
      <c r="C952" s="34"/>
      <c r="D952" s="42"/>
      <c r="E952" s="64"/>
      <c r="F952" s="45"/>
      <c r="G952" s="45"/>
      <c r="H952" s="158"/>
      <c r="I952" s="42"/>
      <c r="J952" s="28"/>
      <c r="K952" s="69"/>
      <c r="L952" s="68"/>
      <c r="M952" s="46"/>
      <c r="N952" s="232" t="str">
        <f ca="1">IF(Tabla1[[#This Row],[Fecha de nac]]="","",IF(Tabla1[[#This Row],[Fecha Finalización]] &gt;=TODAY(), DATEDIF(Tabla1[[#This Row],[Fecha de nac]],TODAY(),"y"), ROUNDDOWN((Tabla1[[#This Row],[Fecha Finalización]] -Tabla1[[#This Row],[Fecha de nac]])/365,0)))</f>
        <v/>
      </c>
      <c r="O952" s="163"/>
      <c r="P952" s="34"/>
      <c r="Q952" s="67"/>
      <c r="R952" s="67"/>
      <c r="S952" s="67"/>
      <c r="T952" s="67"/>
      <c r="U952" s="234" t="str">
        <f>IF(F952="","",Tabla1[[#This Row],[Fecha Inicio grupo]]+3*7-7)</f>
        <v/>
      </c>
      <c r="V952" s="235" t="str">
        <f>IF(F952="","",EDATE(Tabla1[[#This Row],[Fecha Inicio grupo]],3))</f>
        <v/>
      </c>
      <c r="W952" s="29"/>
      <c r="X952" s="29"/>
      <c r="Y952" s="72"/>
      <c r="Z952" s="72"/>
      <c r="AA952" s="72"/>
      <c r="AB952" s="72"/>
      <c r="AC952" s="72"/>
      <c r="AD952" s="72"/>
      <c r="AE952" s="72"/>
      <c r="AF952" s="72"/>
      <c r="AG952" s="72"/>
      <c r="AH952" s="72"/>
      <c r="AI952" s="72"/>
      <c r="AJ952" s="72"/>
      <c r="AK952" s="72"/>
      <c r="AL952" s="72"/>
      <c r="AM952" s="72"/>
      <c r="AN952" s="72"/>
      <c r="AO952" s="139"/>
      <c r="AP952" s="236" t="str">
        <f>IF(F952="","",IFERROR(VLOOKUP(SUBSTITUTE(SUBSTITUTE(Tabla1[[#This Row],[Uso Sistemas]],"T","P"),"N","F"),Parámetros!$M$2:$N$17,2,0),"Completar hasta 3ra sem. para evaluar a Probacionista"))</f>
        <v/>
      </c>
      <c r="AQ952" s="39"/>
      <c r="AR952" s="39"/>
      <c r="AS952" s="39"/>
      <c r="AT952" s="28"/>
      <c r="AU952" s="55"/>
      <c r="AV952" s="55"/>
      <c r="AW952" s="55"/>
      <c r="AX952" s="238" t="str">
        <f>IF(V952="","",EOMONTH(EDATE(Tabla1[[#This Row],[Fecha Finalización]],2),0))</f>
        <v/>
      </c>
      <c r="AY952" s="39"/>
      <c r="AZ952" s="239" t="str">
        <f>IF(V952="","",EOMONTH(EDATE(Tabla1[[#This Row],[Fecha Finalización]],3),0))</f>
        <v/>
      </c>
      <c r="BA952" s="39"/>
      <c r="BB952" s="39"/>
      <c r="BC952" s="229"/>
      <c r="BD952" s="227" t="str">
        <f>IF(F952="","",Tabla1[[#This Row],[sem 01]]&amp;Tabla1[[#This Row],[sem 02]]&amp;Tabla1[[#This Row],[sem 03]])</f>
        <v/>
      </c>
      <c r="BE952" s="228" t="str">
        <f>IF(TRIM(F952)="","",$B$1&amp;"-"&amp;SUBSTITUTE(Tabla1[[#This Row],[Mes Inscrito]]," ","")&amp;"-"&amp;SUBSTITUTE(Tabla1[[#This Row],[Dia de clases Inscrito]]," ","")&amp;"-"&amp;SUBSTITUTE(Tabla1[[#This Row],[Horario Inscrito]]," ","")&amp;"-"&amp;Tabla1[[#This Row],[Fecha Inicio grupo]])</f>
        <v/>
      </c>
      <c r="BF952" s="241" t="str">
        <f>IF(F952="","",Tabla1[[#This Row],[Curso]])</f>
        <v/>
      </c>
      <c r="BG952" s="242" t="str">
        <f>+IF(TRIM(F952)="","",$B$1&amp;"-"&amp;TRIM(Tabla1[[#This Row],[Mes Inscrito]])&amp;"-"&amp;TRIM(Tabla1[[#This Row],[Dia de clases Inscrito]])&amp;"-"&amp;TRIM(Tabla1[[#This Row],[Horario Inscrito]])&amp;"-"&amp;TRIM(Tabla1[[#This Row],[Fecha Inicio grupo]])&amp;"-"&amp;TRIM(Tabla1[[#This Row],[Tipo Incrito]]))</f>
        <v/>
      </c>
      <c r="BH952" s="299" t="str">
        <f>IF(F952="","",OR(IFERROR(SEARCH("CG",Tabla1[[#This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2" s="300" t="str">
        <f>IF(F952&lt;&gt;"",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2" s="300" t="str">
        <f>IF(F952&lt;&gt;"",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2" s="300" t="str">
        <f>IF(Tabla1[[#This Row],[Fecha Inicio grupo]]="","",IFERROR(VLOOKUP(Tabla1[[#This Row],[Mes de Alta como miembro]],Parámetros!$AM$2:$AN$16,2,0),"01/01/1900"))</f>
        <v/>
      </c>
    </row>
    <row r="953" spans="1:63" ht="14.45">
      <c r="A953" s="68">
        <v>946</v>
      </c>
      <c r="B953" s="29"/>
      <c r="C953" s="34"/>
      <c r="D953" s="42"/>
      <c r="E953" s="64"/>
      <c r="F953" s="45"/>
      <c r="G953" s="45"/>
      <c r="H953" s="158"/>
      <c r="I953" s="42"/>
      <c r="J953" s="28"/>
      <c r="K953" s="69"/>
      <c r="L953" s="68"/>
      <c r="M953" s="46"/>
      <c r="N953" s="232" t="str">
        <f ca="1">IF(Tabla1[[#This Row],[Fecha de nac]]="","",IF(Tabla1[[#This Row],[Fecha Finalización]] &gt;=TODAY(), DATEDIF(Tabla1[[#This Row],[Fecha de nac]],TODAY(),"y"), ROUNDDOWN((Tabla1[[#This Row],[Fecha Finalización]] -Tabla1[[#This Row],[Fecha de nac]])/365,0)))</f>
        <v/>
      </c>
      <c r="O953" s="163"/>
      <c r="P953" s="34"/>
      <c r="Q953" s="67"/>
      <c r="R953" s="67"/>
      <c r="S953" s="67"/>
      <c r="T953" s="67"/>
      <c r="U953" s="234" t="str">
        <f>IF(F953="","",Tabla1[[#This Row],[Fecha Inicio grupo]]+3*7-7)</f>
        <v/>
      </c>
      <c r="V953" s="235" t="str">
        <f>IF(F953="","",EDATE(Tabla1[[#This Row],[Fecha Inicio grupo]],3))</f>
        <v/>
      </c>
      <c r="W953" s="29"/>
      <c r="X953" s="29"/>
      <c r="Y953" s="72"/>
      <c r="Z953" s="72"/>
      <c r="AA953" s="72"/>
      <c r="AB953" s="72"/>
      <c r="AC953" s="72"/>
      <c r="AD953" s="72"/>
      <c r="AE953" s="72"/>
      <c r="AF953" s="72"/>
      <c r="AG953" s="72"/>
      <c r="AH953" s="72"/>
      <c r="AI953" s="72"/>
      <c r="AJ953" s="72"/>
      <c r="AK953" s="72"/>
      <c r="AL953" s="72"/>
      <c r="AM953" s="72"/>
      <c r="AN953" s="72"/>
      <c r="AO953" s="139"/>
      <c r="AP953" s="236" t="str">
        <f>IF(F953="","",IFERROR(VLOOKUP(SUBSTITUTE(SUBSTITUTE(Tabla1[[#This Row],[Uso Sistemas]],"T","P"),"N","F"),Parámetros!$M$2:$N$17,2,0),"Completar hasta 3ra sem. para evaluar a Probacionista"))</f>
        <v/>
      </c>
      <c r="AQ953" s="39"/>
      <c r="AR953" s="39"/>
      <c r="AS953" s="39"/>
      <c r="AT953" s="28"/>
      <c r="AU953" s="55"/>
      <c r="AV953" s="55"/>
      <c r="AW953" s="55"/>
      <c r="AX953" s="238" t="str">
        <f>IF(V953="","",EOMONTH(EDATE(Tabla1[[#This Row],[Fecha Finalización]],2),0))</f>
        <v/>
      </c>
      <c r="AY953" s="39"/>
      <c r="AZ953" s="239" t="str">
        <f>IF(V953="","",EOMONTH(EDATE(Tabla1[[#This Row],[Fecha Finalización]],3),0))</f>
        <v/>
      </c>
      <c r="BA953" s="39"/>
      <c r="BB953" s="39"/>
      <c r="BC953" s="229"/>
      <c r="BD953" s="227" t="str">
        <f>IF(F953="","",Tabla1[[#This Row],[sem 01]]&amp;Tabla1[[#This Row],[sem 02]]&amp;Tabla1[[#This Row],[sem 03]])</f>
        <v/>
      </c>
      <c r="BE953" s="228" t="str">
        <f>IF(TRIM(F953)="","",$B$1&amp;"-"&amp;SUBSTITUTE(Tabla1[[#This Row],[Mes Inscrito]]," ","")&amp;"-"&amp;SUBSTITUTE(Tabla1[[#This Row],[Dia de clases Inscrito]]," ","")&amp;"-"&amp;SUBSTITUTE(Tabla1[[#This Row],[Horario Inscrito]]," ","")&amp;"-"&amp;Tabla1[[#This Row],[Fecha Inicio grupo]])</f>
        <v/>
      </c>
      <c r="BF953" s="241" t="str">
        <f>IF(F953="","",Tabla1[[#This Row],[Curso]])</f>
        <v/>
      </c>
      <c r="BG953" s="242" t="str">
        <f>+IF(TRIM(F953)="","",$B$1&amp;"-"&amp;TRIM(Tabla1[[#This Row],[Mes Inscrito]])&amp;"-"&amp;TRIM(Tabla1[[#This Row],[Dia de clases Inscrito]])&amp;"-"&amp;TRIM(Tabla1[[#This Row],[Horario Inscrito]])&amp;"-"&amp;TRIM(Tabla1[[#This Row],[Fecha Inicio grupo]])&amp;"-"&amp;TRIM(Tabla1[[#This Row],[Tipo Incrito]]))</f>
        <v/>
      </c>
      <c r="BH953" s="299" t="str">
        <f>IF(F953="","",OR(IFERROR(SEARCH("CG",Tabla1[[#This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3" s="300" t="str">
        <f>IF(F953&lt;&gt;"",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3" s="300" t="str">
        <f>IF(F953&lt;&gt;"",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3" s="300" t="str">
        <f>IF(Tabla1[[#This Row],[Fecha Inicio grupo]]="","",IFERROR(VLOOKUP(Tabla1[[#This Row],[Mes de Alta como miembro]],Parámetros!$AM$2:$AN$16,2,0),"01/01/1900"))</f>
        <v/>
      </c>
    </row>
    <row r="954" spans="1:63" ht="14.45">
      <c r="A954" s="68">
        <v>947</v>
      </c>
      <c r="B954" s="29"/>
      <c r="C954" s="34"/>
      <c r="D954" s="42"/>
      <c r="E954" s="64"/>
      <c r="F954" s="45"/>
      <c r="G954" s="45"/>
      <c r="H954" s="158"/>
      <c r="I954" s="42"/>
      <c r="J954" s="28"/>
      <c r="K954" s="69"/>
      <c r="L954" s="68"/>
      <c r="M954" s="46"/>
      <c r="N954" s="232" t="str">
        <f ca="1">IF(Tabla1[[#This Row],[Fecha de nac]]="","",IF(Tabla1[[#This Row],[Fecha Finalización]] &gt;=TODAY(), DATEDIF(Tabla1[[#This Row],[Fecha de nac]],TODAY(),"y"), ROUNDDOWN((Tabla1[[#This Row],[Fecha Finalización]] -Tabla1[[#This Row],[Fecha de nac]])/365,0)))</f>
        <v/>
      </c>
      <c r="O954" s="163"/>
      <c r="P954" s="34"/>
      <c r="Q954" s="67"/>
      <c r="R954" s="67"/>
      <c r="S954" s="67"/>
      <c r="T954" s="67"/>
      <c r="U954" s="234" t="str">
        <f>IF(F954="","",Tabla1[[#This Row],[Fecha Inicio grupo]]+3*7-7)</f>
        <v/>
      </c>
      <c r="V954" s="235" t="str">
        <f>IF(F954="","",EDATE(Tabla1[[#This Row],[Fecha Inicio grupo]],3))</f>
        <v/>
      </c>
      <c r="W954" s="29"/>
      <c r="X954" s="29"/>
      <c r="Y954" s="72"/>
      <c r="Z954" s="72"/>
      <c r="AA954" s="72"/>
      <c r="AB954" s="72"/>
      <c r="AC954" s="72"/>
      <c r="AD954" s="72"/>
      <c r="AE954" s="72"/>
      <c r="AF954" s="72"/>
      <c r="AG954" s="72"/>
      <c r="AH954" s="72"/>
      <c r="AI954" s="72"/>
      <c r="AJ954" s="72"/>
      <c r="AK954" s="72"/>
      <c r="AL954" s="72"/>
      <c r="AM954" s="72"/>
      <c r="AN954" s="72"/>
      <c r="AO954" s="139"/>
      <c r="AP954" s="236" t="str">
        <f>IF(F954="","",IFERROR(VLOOKUP(SUBSTITUTE(SUBSTITUTE(Tabla1[[#This Row],[Uso Sistemas]],"T","P"),"N","F"),Parámetros!$M$2:$N$17,2,0),"Completar hasta 3ra sem. para evaluar a Probacionista"))</f>
        <v/>
      </c>
      <c r="AQ954" s="39"/>
      <c r="AR954" s="39"/>
      <c r="AS954" s="39"/>
      <c r="AT954" s="28"/>
      <c r="AU954" s="55"/>
      <c r="AV954" s="55"/>
      <c r="AW954" s="55"/>
      <c r="AX954" s="238" t="str">
        <f>IF(V954="","",EOMONTH(EDATE(Tabla1[[#This Row],[Fecha Finalización]],2),0))</f>
        <v/>
      </c>
      <c r="AY954" s="39"/>
      <c r="AZ954" s="239" t="str">
        <f>IF(V954="","",EOMONTH(EDATE(Tabla1[[#This Row],[Fecha Finalización]],3),0))</f>
        <v/>
      </c>
      <c r="BA954" s="39"/>
      <c r="BB954" s="39"/>
      <c r="BC954" s="229"/>
      <c r="BD954" s="227" t="str">
        <f>IF(F954="","",Tabla1[[#This Row],[sem 01]]&amp;Tabla1[[#This Row],[sem 02]]&amp;Tabla1[[#This Row],[sem 03]])</f>
        <v/>
      </c>
      <c r="BE954" s="228" t="str">
        <f>IF(TRIM(F954)="","",$B$1&amp;"-"&amp;SUBSTITUTE(Tabla1[[#This Row],[Mes Inscrito]]," ","")&amp;"-"&amp;SUBSTITUTE(Tabla1[[#This Row],[Dia de clases Inscrito]]," ","")&amp;"-"&amp;SUBSTITUTE(Tabla1[[#This Row],[Horario Inscrito]]," ","")&amp;"-"&amp;Tabla1[[#This Row],[Fecha Inicio grupo]])</f>
        <v/>
      </c>
      <c r="BF954" s="241" t="str">
        <f>IF(F954="","",Tabla1[[#This Row],[Curso]])</f>
        <v/>
      </c>
      <c r="BG954" s="242" t="str">
        <f>+IF(TRIM(F954)="","",$B$1&amp;"-"&amp;TRIM(Tabla1[[#This Row],[Mes Inscrito]])&amp;"-"&amp;TRIM(Tabla1[[#This Row],[Dia de clases Inscrito]])&amp;"-"&amp;TRIM(Tabla1[[#This Row],[Horario Inscrito]])&amp;"-"&amp;TRIM(Tabla1[[#This Row],[Fecha Inicio grupo]])&amp;"-"&amp;TRIM(Tabla1[[#This Row],[Tipo Incrito]]))</f>
        <v/>
      </c>
      <c r="BH954" s="299" t="str">
        <f>IF(F954="","",OR(IFERROR(SEARCH("CG",Tabla1[[#This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4" s="300" t="str">
        <f>IF(F954&lt;&gt;"",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4" s="300" t="str">
        <f>IF(F954&lt;&gt;"",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4" s="300" t="str">
        <f>IF(Tabla1[[#This Row],[Fecha Inicio grupo]]="","",IFERROR(VLOOKUP(Tabla1[[#This Row],[Mes de Alta como miembro]],Parámetros!$AM$2:$AN$16,2,0),"01/01/1900"))</f>
        <v/>
      </c>
    </row>
    <row r="955" spans="1:63" ht="14.45">
      <c r="A955" s="68">
        <v>948</v>
      </c>
      <c r="B955" s="29"/>
      <c r="C955" s="34"/>
      <c r="D955" s="42"/>
      <c r="E955" s="64"/>
      <c r="F955" s="45"/>
      <c r="G955" s="45"/>
      <c r="H955" s="158"/>
      <c r="I955" s="42"/>
      <c r="J955" s="28"/>
      <c r="K955" s="69"/>
      <c r="L955" s="68"/>
      <c r="M955" s="46"/>
      <c r="N955" s="232" t="str">
        <f ca="1">IF(Tabla1[[#This Row],[Fecha de nac]]="","",IF(Tabla1[[#This Row],[Fecha Finalización]] &gt;=TODAY(), DATEDIF(Tabla1[[#This Row],[Fecha de nac]],TODAY(),"y"), ROUNDDOWN((Tabla1[[#This Row],[Fecha Finalización]] -Tabla1[[#This Row],[Fecha de nac]])/365,0)))</f>
        <v/>
      </c>
      <c r="O955" s="163"/>
      <c r="P955" s="34"/>
      <c r="Q955" s="67"/>
      <c r="R955" s="67"/>
      <c r="S955" s="67"/>
      <c r="T955" s="67"/>
      <c r="U955" s="234" t="str">
        <f>IF(F955="","",Tabla1[[#This Row],[Fecha Inicio grupo]]+3*7-7)</f>
        <v/>
      </c>
      <c r="V955" s="235" t="str">
        <f>IF(F955="","",EDATE(Tabla1[[#This Row],[Fecha Inicio grupo]],3))</f>
        <v/>
      </c>
      <c r="W955" s="29"/>
      <c r="X955" s="29"/>
      <c r="Y955" s="72"/>
      <c r="Z955" s="72"/>
      <c r="AA955" s="72"/>
      <c r="AB955" s="72"/>
      <c r="AC955" s="72"/>
      <c r="AD955" s="72"/>
      <c r="AE955" s="72"/>
      <c r="AF955" s="72"/>
      <c r="AG955" s="72"/>
      <c r="AH955" s="72"/>
      <c r="AI955" s="72"/>
      <c r="AJ955" s="72"/>
      <c r="AK955" s="72"/>
      <c r="AL955" s="72"/>
      <c r="AM955" s="72"/>
      <c r="AN955" s="72"/>
      <c r="AO955" s="139"/>
      <c r="AP955" s="236" t="str">
        <f>IF(F955="","",IFERROR(VLOOKUP(SUBSTITUTE(SUBSTITUTE(Tabla1[[#This Row],[Uso Sistemas]],"T","P"),"N","F"),Parámetros!$M$2:$N$17,2,0),"Completar hasta 3ra sem. para evaluar a Probacionista"))</f>
        <v/>
      </c>
      <c r="AQ955" s="39"/>
      <c r="AR955" s="39"/>
      <c r="AS955" s="39"/>
      <c r="AT955" s="28"/>
      <c r="AU955" s="55"/>
      <c r="AV955" s="55"/>
      <c r="AW955" s="55"/>
      <c r="AX955" s="238" t="str">
        <f>IF(V955="","",EOMONTH(EDATE(Tabla1[[#This Row],[Fecha Finalización]],2),0))</f>
        <v/>
      </c>
      <c r="AY955" s="39"/>
      <c r="AZ955" s="239" t="str">
        <f>IF(V955="","",EOMONTH(EDATE(Tabla1[[#This Row],[Fecha Finalización]],3),0))</f>
        <v/>
      </c>
      <c r="BA955" s="39"/>
      <c r="BB955" s="39"/>
      <c r="BC955" s="229"/>
      <c r="BD955" s="227" t="str">
        <f>IF(F955="","",Tabla1[[#This Row],[sem 01]]&amp;Tabla1[[#This Row],[sem 02]]&amp;Tabla1[[#This Row],[sem 03]])</f>
        <v/>
      </c>
      <c r="BE955" s="228" t="str">
        <f>IF(TRIM(F955)="","",$B$1&amp;"-"&amp;SUBSTITUTE(Tabla1[[#This Row],[Mes Inscrito]]," ","")&amp;"-"&amp;SUBSTITUTE(Tabla1[[#This Row],[Dia de clases Inscrito]]," ","")&amp;"-"&amp;SUBSTITUTE(Tabla1[[#This Row],[Horario Inscrito]]," ","")&amp;"-"&amp;Tabla1[[#This Row],[Fecha Inicio grupo]])</f>
        <v/>
      </c>
      <c r="BF955" s="241" t="str">
        <f>IF(F955="","",Tabla1[[#This Row],[Curso]])</f>
        <v/>
      </c>
      <c r="BG955" s="242" t="str">
        <f>+IF(TRIM(F955)="","",$B$1&amp;"-"&amp;TRIM(Tabla1[[#This Row],[Mes Inscrito]])&amp;"-"&amp;TRIM(Tabla1[[#This Row],[Dia de clases Inscrito]])&amp;"-"&amp;TRIM(Tabla1[[#This Row],[Horario Inscrito]])&amp;"-"&amp;TRIM(Tabla1[[#This Row],[Fecha Inicio grupo]])&amp;"-"&amp;TRIM(Tabla1[[#This Row],[Tipo Incrito]]))</f>
        <v/>
      </c>
      <c r="BH955" s="299" t="str">
        <f>IF(F955="","",OR(IFERROR(SEARCH("CG",Tabla1[[#This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5" s="300" t="str">
        <f>IF(F955&lt;&gt;"",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5" s="300" t="str">
        <f>IF(F955&lt;&gt;"",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5" s="300" t="str">
        <f>IF(Tabla1[[#This Row],[Fecha Inicio grupo]]="","",IFERROR(VLOOKUP(Tabla1[[#This Row],[Mes de Alta como miembro]],Parámetros!$AM$2:$AN$16,2,0),"01/01/1900"))</f>
        <v/>
      </c>
    </row>
    <row r="956" spans="1:63" ht="14.45">
      <c r="A956" s="68">
        <v>949</v>
      </c>
      <c r="B956" s="29"/>
      <c r="C956" s="34"/>
      <c r="D956" s="42"/>
      <c r="E956" s="64"/>
      <c r="F956" s="45"/>
      <c r="G956" s="45"/>
      <c r="H956" s="158"/>
      <c r="I956" s="42"/>
      <c r="J956" s="28"/>
      <c r="K956" s="69"/>
      <c r="L956" s="68"/>
      <c r="M956" s="46"/>
      <c r="N956" s="232" t="str">
        <f ca="1">IF(Tabla1[[#This Row],[Fecha de nac]]="","",IF(Tabla1[[#This Row],[Fecha Finalización]] &gt;=TODAY(), DATEDIF(Tabla1[[#This Row],[Fecha de nac]],TODAY(),"y"), ROUNDDOWN((Tabla1[[#This Row],[Fecha Finalización]] -Tabla1[[#This Row],[Fecha de nac]])/365,0)))</f>
        <v/>
      </c>
      <c r="O956" s="163"/>
      <c r="P956" s="34"/>
      <c r="Q956" s="67"/>
      <c r="R956" s="67"/>
      <c r="S956" s="67"/>
      <c r="T956" s="67"/>
      <c r="U956" s="234" t="str">
        <f>IF(F956="","",Tabla1[[#This Row],[Fecha Inicio grupo]]+3*7-7)</f>
        <v/>
      </c>
      <c r="V956" s="235" t="str">
        <f>IF(F956="","",EDATE(Tabla1[[#This Row],[Fecha Inicio grupo]],3))</f>
        <v/>
      </c>
      <c r="W956" s="29"/>
      <c r="X956" s="29"/>
      <c r="Y956" s="72"/>
      <c r="Z956" s="72"/>
      <c r="AA956" s="72"/>
      <c r="AB956" s="72"/>
      <c r="AC956" s="72"/>
      <c r="AD956" s="72"/>
      <c r="AE956" s="72"/>
      <c r="AF956" s="72"/>
      <c r="AG956" s="72"/>
      <c r="AH956" s="72"/>
      <c r="AI956" s="72"/>
      <c r="AJ956" s="72"/>
      <c r="AK956" s="72"/>
      <c r="AL956" s="72"/>
      <c r="AM956" s="72"/>
      <c r="AN956" s="72"/>
      <c r="AO956" s="139"/>
      <c r="AP956" s="236" t="str">
        <f>IF(F956="","",IFERROR(VLOOKUP(SUBSTITUTE(SUBSTITUTE(Tabla1[[#This Row],[Uso Sistemas]],"T","P"),"N","F"),Parámetros!$M$2:$N$17,2,0),"Completar hasta 3ra sem. para evaluar a Probacionista"))</f>
        <v/>
      </c>
      <c r="AQ956" s="39"/>
      <c r="AR956" s="39"/>
      <c r="AS956" s="39"/>
      <c r="AT956" s="28"/>
      <c r="AU956" s="55"/>
      <c r="AV956" s="55"/>
      <c r="AW956" s="55"/>
      <c r="AX956" s="238" t="str">
        <f>IF(V956="","",EOMONTH(EDATE(Tabla1[[#This Row],[Fecha Finalización]],2),0))</f>
        <v/>
      </c>
      <c r="AY956" s="39"/>
      <c r="AZ956" s="239" t="str">
        <f>IF(V956="","",EOMONTH(EDATE(Tabla1[[#This Row],[Fecha Finalización]],3),0))</f>
        <v/>
      </c>
      <c r="BA956" s="39"/>
      <c r="BB956" s="39"/>
      <c r="BC956" s="229"/>
      <c r="BD956" s="227" t="str">
        <f>IF(F956="","",Tabla1[[#This Row],[sem 01]]&amp;Tabla1[[#This Row],[sem 02]]&amp;Tabla1[[#This Row],[sem 03]])</f>
        <v/>
      </c>
      <c r="BE956" s="228" t="str">
        <f>IF(TRIM(F956)="","",$B$1&amp;"-"&amp;SUBSTITUTE(Tabla1[[#This Row],[Mes Inscrito]]," ","")&amp;"-"&amp;SUBSTITUTE(Tabla1[[#This Row],[Dia de clases Inscrito]]," ","")&amp;"-"&amp;SUBSTITUTE(Tabla1[[#This Row],[Horario Inscrito]]," ","")&amp;"-"&amp;Tabla1[[#This Row],[Fecha Inicio grupo]])</f>
        <v/>
      </c>
      <c r="BF956" s="241" t="str">
        <f>IF(F956="","",Tabla1[[#This Row],[Curso]])</f>
        <v/>
      </c>
      <c r="BG956" s="242" t="str">
        <f>+IF(TRIM(F956)="","",$B$1&amp;"-"&amp;TRIM(Tabla1[[#This Row],[Mes Inscrito]])&amp;"-"&amp;TRIM(Tabla1[[#This Row],[Dia de clases Inscrito]])&amp;"-"&amp;TRIM(Tabla1[[#This Row],[Horario Inscrito]])&amp;"-"&amp;TRIM(Tabla1[[#This Row],[Fecha Inicio grupo]])&amp;"-"&amp;TRIM(Tabla1[[#This Row],[Tipo Incrito]]))</f>
        <v/>
      </c>
      <c r="BH956" s="299" t="str">
        <f>IF(F956="","",OR(IFERROR(SEARCH("CG",Tabla1[[#This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6" s="300" t="str">
        <f>IF(F956&lt;&gt;"",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6" s="300" t="str">
        <f>IF(F956&lt;&gt;"",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6" s="300" t="str">
        <f>IF(Tabla1[[#This Row],[Fecha Inicio grupo]]="","",IFERROR(VLOOKUP(Tabla1[[#This Row],[Mes de Alta como miembro]],Parámetros!$AM$2:$AN$16,2,0),"01/01/1900"))</f>
        <v/>
      </c>
    </row>
    <row r="957" spans="1:63" ht="14.45">
      <c r="A957" s="68">
        <v>950</v>
      </c>
      <c r="B957" s="29"/>
      <c r="C957" s="34"/>
      <c r="D957" s="42"/>
      <c r="E957" s="64"/>
      <c r="F957" s="45"/>
      <c r="G957" s="45"/>
      <c r="H957" s="158"/>
      <c r="I957" s="42"/>
      <c r="J957" s="28"/>
      <c r="K957" s="69"/>
      <c r="L957" s="68"/>
      <c r="M957" s="46"/>
      <c r="N957" s="232" t="str">
        <f ca="1">IF(Tabla1[[#This Row],[Fecha de nac]]="","",IF(Tabla1[[#This Row],[Fecha Finalización]] &gt;=TODAY(), DATEDIF(Tabla1[[#This Row],[Fecha de nac]],TODAY(),"y"), ROUNDDOWN((Tabla1[[#This Row],[Fecha Finalización]] -Tabla1[[#This Row],[Fecha de nac]])/365,0)))</f>
        <v/>
      </c>
      <c r="O957" s="163"/>
      <c r="P957" s="34"/>
      <c r="Q957" s="67"/>
      <c r="R957" s="67"/>
      <c r="S957" s="67"/>
      <c r="T957" s="67"/>
      <c r="U957" s="234" t="str">
        <f>IF(F957="","",Tabla1[[#This Row],[Fecha Inicio grupo]]+3*7-7)</f>
        <v/>
      </c>
      <c r="V957" s="235" t="str">
        <f>IF(F957="","",EDATE(Tabla1[[#This Row],[Fecha Inicio grupo]],3))</f>
        <v/>
      </c>
      <c r="W957" s="29"/>
      <c r="X957" s="29"/>
      <c r="Y957" s="72"/>
      <c r="Z957" s="72"/>
      <c r="AA957" s="72"/>
      <c r="AB957" s="72"/>
      <c r="AC957" s="72"/>
      <c r="AD957" s="72"/>
      <c r="AE957" s="72"/>
      <c r="AF957" s="72"/>
      <c r="AG957" s="72"/>
      <c r="AH957" s="72"/>
      <c r="AI957" s="72"/>
      <c r="AJ957" s="72"/>
      <c r="AK957" s="72"/>
      <c r="AL957" s="72"/>
      <c r="AM957" s="72"/>
      <c r="AN957" s="72"/>
      <c r="AO957" s="139"/>
      <c r="AP957" s="236" t="str">
        <f>IF(F957="","",IFERROR(VLOOKUP(SUBSTITUTE(SUBSTITUTE(Tabla1[[#This Row],[Uso Sistemas]],"T","P"),"N","F"),Parámetros!$M$2:$N$17,2,0),"Completar hasta 3ra sem. para evaluar a Probacionista"))</f>
        <v/>
      </c>
      <c r="AQ957" s="39"/>
      <c r="AR957" s="39"/>
      <c r="AS957" s="39"/>
      <c r="AT957" s="28"/>
      <c r="AU957" s="55"/>
      <c r="AV957" s="55"/>
      <c r="AW957" s="55"/>
      <c r="AX957" s="238" t="str">
        <f>IF(V957="","",EOMONTH(EDATE(Tabla1[[#This Row],[Fecha Finalización]],2),0))</f>
        <v/>
      </c>
      <c r="AY957" s="39"/>
      <c r="AZ957" s="239" t="str">
        <f>IF(V957="","",EOMONTH(EDATE(Tabla1[[#This Row],[Fecha Finalización]],3),0))</f>
        <v/>
      </c>
      <c r="BA957" s="39"/>
      <c r="BB957" s="39"/>
      <c r="BC957" s="229"/>
      <c r="BD957" s="227" t="str">
        <f>IF(F957="","",Tabla1[[#This Row],[sem 01]]&amp;Tabla1[[#This Row],[sem 02]]&amp;Tabla1[[#This Row],[sem 03]])</f>
        <v/>
      </c>
      <c r="BE957" s="228" t="str">
        <f>IF(TRIM(F957)="","",$B$1&amp;"-"&amp;SUBSTITUTE(Tabla1[[#This Row],[Mes Inscrito]]," ","")&amp;"-"&amp;SUBSTITUTE(Tabla1[[#This Row],[Dia de clases Inscrito]]," ","")&amp;"-"&amp;SUBSTITUTE(Tabla1[[#This Row],[Horario Inscrito]]," ","")&amp;"-"&amp;Tabla1[[#This Row],[Fecha Inicio grupo]])</f>
        <v/>
      </c>
      <c r="BF957" s="241" t="str">
        <f>IF(F957="","",Tabla1[[#This Row],[Curso]])</f>
        <v/>
      </c>
      <c r="BG957" s="242" t="str">
        <f>+IF(TRIM(F957)="","",$B$1&amp;"-"&amp;TRIM(Tabla1[[#This Row],[Mes Inscrito]])&amp;"-"&amp;TRIM(Tabla1[[#This Row],[Dia de clases Inscrito]])&amp;"-"&amp;TRIM(Tabla1[[#This Row],[Horario Inscrito]])&amp;"-"&amp;TRIM(Tabla1[[#This Row],[Fecha Inicio grupo]])&amp;"-"&amp;TRIM(Tabla1[[#This Row],[Tipo Incrito]]))</f>
        <v/>
      </c>
      <c r="BH957" s="299" t="str">
        <f>IF(F957="","",OR(IFERROR(SEARCH("CG",Tabla1[[#This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7" s="300" t="str">
        <f>IF(F957&lt;&gt;"",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7" s="300" t="str">
        <f>IF(F957&lt;&gt;"",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7" s="300" t="str">
        <f>IF(Tabla1[[#This Row],[Fecha Inicio grupo]]="","",IFERROR(VLOOKUP(Tabla1[[#This Row],[Mes de Alta como miembro]],Parámetros!$AM$2:$AN$16,2,0),"01/01/1900"))</f>
        <v/>
      </c>
    </row>
    <row r="958" spans="1:63" ht="14.45">
      <c r="A958" s="68">
        <v>951</v>
      </c>
      <c r="B958" s="29"/>
      <c r="C958" s="34"/>
      <c r="D958" s="42"/>
      <c r="E958" s="64"/>
      <c r="F958" s="45"/>
      <c r="G958" s="45"/>
      <c r="H958" s="158"/>
      <c r="I958" s="42"/>
      <c r="J958" s="28"/>
      <c r="K958" s="69"/>
      <c r="L958" s="68"/>
      <c r="M958" s="46"/>
      <c r="N958" s="232" t="str">
        <f ca="1">IF(Tabla1[[#This Row],[Fecha de nac]]="","",IF(Tabla1[[#This Row],[Fecha Finalización]] &gt;=TODAY(), DATEDIF(Tabla1[[#This Row],[Fecha de nac]],TODAY(),"y"), ROUNDDOWN((Tabla1[[#This Row],[Fecha Finalización]] -Tabla1[[#This Row],[Fecha de nac]])/365,0)))</f>
        <v/>
      </c>
      <c r="O958" s="163"/>
      <c r="P958" s="34"/>
      <c r="Q958" s="67"/>
      <c r="R958" s="67"/>
      <c r="S958" s="67"/>
      <c r="T958" s="67"/>
      <c r="U958" s="234" t="str">
        <f>IF(F958="","",Tabla1[[#This Row],[Fecha Inicio grupo]]+3*7-7)</f>
        <v/>
      </c>
      <c r="V958" s="235" t="str">
        <f>IF(F958="","",EDATE(Tabla1[[#This Row],[Fecha Inicio grupo]],3))</f>
        <v/>
      </c>
      <c r="W958" s="29"/>
      <c r="X958" s="29"/>
      <c r="Y958" s="72"/>
      <c r="Z958" s="72"/>
      <c r="AA958" s="72"/>
      <c r="AB958" s="72"/>
      <c r="AC958" s="72"/>
      <c r="AD958" s="72"/>
      <c r="AE958" s="72"/>
      <c r="AF958" s="72"/>
      <c r="AG958" s="72"/>
      <c r="AH958" s="72"/>
      <c r="AI958" s="72"/>
      <c r="AJ958" s="72"/>
      <c r="AK958" s="72"/>
      <c r="AL958" s="72"/>
      <c r="AM958" s="72"/>
      <c r="AN958" s="72"/>
      <c r="AO958" s="139"/>
      <c r="AP958" s="236" t="str">
        <f>IF(F958="","",IFERROR(VLOOKUP(SUBSTITUTE(SUBSTITUTE(Tabla1[[#This Row],[Uso Sistemas]],"T","P"),"N","F"),Parámetros!$M$2:$N$17,2,0),"Completar hasta 3ra sem. para evaluar a Probacionista"))</f>
        <v/>
      </c>
      <c r="AQ958" s="39"/>
      <c r="AR958" s="39"/>
      <c r="AS958" s="39"/>
      <c r="AT958" s="28"/>
      <c r="AU958" s="55"/>
      <c r="AV958" s="55"/>
      <c r="AW958" s="55"/>
      <c r="AX958" s="238" t="str">
        <f>IF(V958="","",EOMONTH(EDATE(Tabla1[[#This Row],[Fecha Finalización]],2),0))</f>
        <v/>
      </c>
      <c r="AY958" s="39"/>
      <c r="AZ958" s="239" t="str">
        <f>IF(V958="","",EOMONTH(EDATE(Tabla1[[#This Row],[Fecha Finalización]],3),0))</f>
        <v/>
      </c>
      <c r="BA958" s="39"/>
      <c r="BB958" s="39"/>
      <c r="BC958" s="229"/>
      <c r="BD958" s="227" t="str">
        <f>IF(F958="","",Tabla1[[#This Row],[sem 01]]&amp;Tabla1[[#This Row],[sem 02]]&amp;Tabla1[[#This Row],[sem 03]])</f>
        <v/>
      </c>
      <c r="BE958" s="228" t="str">
        <f>IF(TRIM(F958)="","",$B$1&amp;"-"&amp;SUBSTITUTE(Tabla1[[#This Row],[Mes Inscrito]]," ","")&amp;"-"&amp;SUBSTITUTE(Tabla1[[#This Row],[Dia de clases Inscrito]]," ","")&amp;"-"&amp;SUBSTITUTE(Tabla1[[#This Row],[Horario Inscrito]]," ","")&amp;"-"&amp;Tabla1[[#This Row],[Fecha Inicio grupo]])</f>
        <v/>
      </c>
      <c r="BF958" s="241" t="str">
        <f>IF(F958="","",Tabla1[[#This Row],[Curso]])</f>
        <v/>
      </c>
      <c r="BG958" s="242" t="str">
        <f>+IF(TRIM(F958)="","",$B$1&amp;"-"&amp;TRIM(Tabla1[[#This Row],[Mes Inscrito]])&amp;"-"&amp;TRIM(Tabla1[[#This Row],[Dia de clases Inscrito]])&amp;"-"&amp;TRIM(Tabla1[[#This Row],[Horario Inscrito]])&amp;"-"&amp;TRIM(Tabla1[[#This Row],[Fecha Inicio grupo]])&amp;"-"&amp;TRIM(Tabla1[[#This Row],[Tipo Incrito]]))</f>
        <v/>
      </c>
      <c r="BH958" s="299" t="str">
        <f>IF(F958="","",OR(IFERROR(SEARCH("CG",Tabla1[[#This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8" s="300" t="str">
        <f>IF(F958&lt;&gt;"",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8" s="300" t="str">
        <f>IF(F958&lt;&gt;"",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8" s="300" t="str">
        <f>IF(Tabla1[[#This Row],[Fecha Inicio grupo]]="","",IFERROR(VLOOKUP(Tabla1[[#This Row],[Mes de Alta como miembro]],Parámetros!$AM$2:$AN$16,2,0),"01/01/1900"))</f>
        <v/>
      </c>
    </row>
    <row r="959" spans="1:63" ht="14.45">
      <c r="A959" s="68">
        <v>952</v>
      </c>
      <c r="B959" s="29"/>
      <c r="C959" s="34"/>
      <c r="D959" s="42"/>
      <c r="E959" s="64"/>
      <c r="F959" s="45"/>
      <c r="G959" s="45"/>
      <c r="H959" s="158"/>
      <c r="I959" s="42"/>
      <c r="J959" s="28"/>
      <c r="K959" s="69"/>
      <c r="L959" s="68"/>
      <c r="M959" s="46"/>
      <c r="N959" s="232" t="str">
        <f ca="1">IF(Tabla1[[#This Row],[Fecha de nac]]="","",IF(Tabla1[[#This Row],[Fecha Finalización]] &gt;=TODAY(), DATEDIF(Tabla1[[#This Row],[Fecha de nac]],TODAY(),"y"), ROUNDDOWN((Tabla1[[#This Row],[Fecha Finalización]] -Tabla1[[#This Row],[Fecha de nac]])/365,0)))</f>
        <v/>
      </c>
      <c r="O959" s="163"/>
      <c r="P959" s="34"/>
      <c r="Q959" s="67"/>
      <c r="R959" s="67"/>
      <c r="S959" s="67"/>
      <c r="T959" s="67"/>
      <c r="U959" s="234" t="str">
        <f>IF(F959="","",Tabla1[[#This Row],[Fecha Inicio grupo]]+3*7-7)</f>
        <v/>
      </c>
      <c r="V959" s="235" t="str">
        <f>IF(F959="","",EDATE(Tabla1[[#This Row],[Fecha Inicio grupo]],3))</f>
        <v/>
      </c>
      <c r="W959" s="29"/>
      <c r="X959" s="29"/>
      <c r="Y959" s="72"/>
      <c r="Z959" s="72"/>
      <c r="AA959" s="72"/>
      <c r="AB959" s="72"/>
      <c r="AC959" s="72"/>
      <c r="AD959" s="72"/>
      <c r="AE959" s="72"/>
      <c r="AF959" s="72"/>
      <c r="AG959" s="72"/>
      <c r="AH959" s="72"/>
      <c r="AI959" s="72"/>
      <c r="AJ959" s="72"/>
      <c r="AK959" s="72"/>
      <c r="AL959" s="72"/>
      <c r="AM959" s="72"/>
      <c r="AN959" s="72"/>
      <c r="AO959" s="139"/>
      <c r="AP959" s="236" t="str">
        <f>IF(F959="","",IFERROR(VLOOKUP(SUBSTITUTE(SUBSTITUTE(Tabla1[[#This Row],[Uso Sistemas]],"T","P"),"N","F"),Parámetros!$M$2:$N$17,2,0),"Completar hasta 3ra sem. para evaluar a Probacionista"))</f>
        <v/>
      </c>
      <c r="AQ959" s="39"/>
      <c r="AR959" s="39"/>
      <c r="AS959" s="39"/>
      <c r="AT959" s="28"/>
      <c r="AU959" s="55"/>
      <c r="AV959" s="55"/>
      <c r="AW959" s="55"/>
      <c r="AX959" s="238" t="str">
        <f>IF(V959="","",EOMONTH(EDATE(Tabla1[[#This Row],[Fecha Finalización]],2),0))</f>
        <v/>
      </c>
      <c r="AY959" s="39"/>
      <c r="AZ959" s="239" t="str">
        <f>IF(V959="","",EOMONTH(EDATE(Tabla1[[#This Row],[Fecha Finalización]],3),0))</f>
        <v/>
      </c>
      <c r="BA959" s="39"/>
      <c r="BB959" s="39"/>
      <c r="BC959" s="229"/>
      <c r="BD959" s="227" t="str">
        <f>IF(F959="","",Tabla1[[#This Row],[sem 01]]&amp;Tabla1[[#This Row],[sem 02]]&amp;Tabla1[[#This Row],[sem 03]])</f>
        <v/>
      </c>
      <c r="BE959" s="228" t="str">
        <f>IF(TRIM(F959)="","",$B$1&amp;"-"&amp;SUBSTITUTE(Tabla1[[#This Row],[Mes Inscrito]]," ","")&amp;"-"&amp;SUBSTITUTE(Tabla1[[#This Row],[Dia de clases Inscrito]]," ","")&amp;"-"&amp;SUBSTITUTE(Tabla1[[#This Row],[Horario Inscrito]]," ","")&amp;"-"&amp;Tabla1[[#This Row],[Fecha Inicio grupo]])</f>
        <v/>
      </c>
      <c r="BF959" s="241" t="str">
        <f>IF(F959="","",Tabla1[[#This Row],[Curso]])</f>
        <v/>
      </c>
      <c r="BG959" s="242" t="str">
        <f>+IF(TRIM(F959)="","",$B$1&amp;"-"&amp;TRIM(Tabla1[[#This Row],[Mes Inscrito]])&amp;"-"&amp;TRIM(Tabla1[[#This Row],[Dia de clases Inscrito]])&amp;"-"&amp;TRIM(Tabla1[[#This Row],[Horario Inscrito]])&amp;"-"&amp;TRIM(Tabla1[[#This Row],[Fecha Inicio grupo]])&amp;"-"&amp;TRIM(Tabla1[[#This Row],[Tipo Incrito]]))</f>
        <v/>
      </c>
      <c r="BH959" s="299" t="str">
        <f>IF(F959="","",OR(IFERROR(SEARCH("CG",Tabla1[[#This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9" s="300" t="str">
        <f>IF(F959&lt;&gt;"",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9" s="300" t="str">
        <f>IF(F959&lt;&gt;"",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9" s="300" t="str">
        <f>IF(Tabla1[[#This Row],[Fecha Inicio grupo]]="","",IFERROR(VLOOKUP(Tabla1[[#This Row],[Mes de Alta como miembro]],Parámetros!$AM$2:$AN$16,2,0),"01/01/1900"))</f>
        <v/>
      </c>
    </row>
    <row r="960" spans="1:63" ht="14.45">
      <c r="A960" s="68">
        <v>953</v>
      </c>
      <c r="B960" s="29"/>
      <c r="C960" s="34"/>
      <c r="D960" s="42"/>
      <c r="E960" s="64"/>
      <c r="F960" s="45"/>
      <c r="G960" s="45"/>
      <c r="H960" s="158"/>
      <c r="I960" s="42"/>
      <c r="J960" s="28"/>
      <c r="K960" s="69"/>
      <c r="L960" s="68"/>
      <c r="M960" s="46"/>
      <c r="N960" s="232" t="str">
        <f ca="1">IF(Tabla1[[#This Row],[Fecha de nac]]="","",IF(Tabla1[[#This Row],[Fecha Finalización]] &gt;=TODAY(), DATEDIF(Tabla1[[#This Row],[Fecha de nac]],TODAY(),"y"), ROUNDDOWN((Tabla1[[#This Row],[Fecha Finalización]] -Tabla1[[#This Row],[Fecha de nac]])/365,0)))</f>
        <v/>
      </c>
      <c r="O960" s="163"/>
      <c r="P960" s="34"/>
      <c r="Q960" s="67"/>
      <c r="R960" s="67"/>
      <c r="S960" s="67"/>
      <c r="T960" s="67"/>
      <c r="U960" s="234" t="str">
        <f>IF(F960="","",Tabla1[[#This Row],[Fecha Inicio grupo]]+3*7-7)</f>
        <v/>
      </c>
      <c r="V960" s="235" t="str">
        <f>IF(F960="","",EDATE(Tabla1[[#This Row],[Fecha Inicio grupo]],3))</f>
        <v/>
      </c>
      <c r="W960" s="29"/>
      <c r="X960" s="29"/>
      <c r="Y960" s="72"/>
      <c r="Z960" s="72"/>
      <c r="AA960" s="72"/>
      <c r="AB960" s="72"/>
      <c r="AC960" s="72"/>
      <c r="AD960" s="72"/>
      <c r="AE960" s="72"/>
      <c r="AF960" s="72"/>
      <c r="AG960" s="72"/>
      <c r="AH960" s="72"/>
      <c r="AI960" s="72"/>
      <c r="AJ960" s="72"/>
      <c r="AK960" s="72"/>
      <c r="AL960" s="72"/>
      <c r="AM960" s="72"/>
      <c r="AN960" s="72"/>
      <c r="AO960" s="139"/>
      <c r="AP960" s="236" t="str">
        <f>IF(F960="","",IFERROR(VLOOKUP(SUBSTITUTE(SUBSTITUTE(Tabla1[[#This Row],[Uso Sistemas]],"T","P"),"N","F"),Parámetros!$M$2:$N$17,2,0),"Completar hasta 3ra sem. para evaluar a Probacionista"))</f>
        <v/>
      </c>
      <c r="AQ960" s="39"/>
      <c r="AR960" s="39"/>
      <c r="AS960" s="39"/>
      <c r="AT960" s="28"/>
      <c r="AU960" s="55"/>
      <c r="AV960" s="55"/>
      <c r="AW960" s="55"/>
      <c r="AX960" s="238" t="str">
        <f>IF(V960="","",EOMONTH(EDATE(Tabla1[[#This Row],[Fecha Finalización]],2),0))</f>
        <v/>
      </c>
      <c r="AY960" s="39"/>
      <c r="AZ960" s="239" t="str">
        <f>IF(V960="","",EOMONTH(EDATE(Tabla1[[#This Row],[Fecha Finalización]],3),0))</f>
        <v/>
      </c>
      <c r="BA960" s="39"/>
      <c r="BB960" s="39"/>
      <c r="BC960" s="229"/>
      <c r="BD960" s="227" t="str">
        <f>IF(F960="","",Tabla1[[#This Row],[sem 01]]&amp;Tabla1[[#This Row],[sem 02]]&amp;Tabla1[[#This Row],[sem 03]])</f>
        <v/>
      </c>
      <c r="BE960" s="228" t="str">
        <f>IF(TRIM(F960)="","",$B$1&amp;"-"&amp;SUBSTITUTE(Tabla1[[#This Row],[Mes Inscrito]]," ","")&amp;"-"&amp;SUBSTITUTE(Tabla1[[#This Row],[Dia de clases Inscrito]]," ","")&amp;"-"&amp;SUBSTITUTE(Tabla1[[#This Row],[Horario Inscrito]]," ","")&amp;"-"&amp;Tabla1[[#This Row],[Fecha Inicio grupo]])</f>
        <v/>
      </c>
      <c r="BF960" s="241" t="str">
        <f>IF(F960="","",Tabla1[[#This Row],[Curso]])</f>
        <v/>
      </c>
      <c r="BG960" s="242" t="str">
        <f>+IF(TRIM(F960)="","",$B$1&amp;"-"&amp;TRIM(Tabla1[[#This Row],[Mes Inscrito]])&amp;"-"&amp;TRIM(Tabla1[[#This Row],[Dia de clases Inscrito]])&amp;"-"&amp;TRIM(Tabla1[[#This Row],[Horario Inscrito]])&amp;"-"&amp;TRIM(Tabla1[[#This Row],[Fecha Inicio grupo]])&amp;"-"&amp;TRIM(Tabla1[[#This Row],[Tipo Incrito]]))</f>
        <v/>
      </c>
      <c r="BH960" s="299" t="str">
        <f>IF(F960="","",OR(IFERROR(SEARCH("CG",Tabla1[[#This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0" s="300" t="str">
        <f>IF(F960&lt;&gt;"",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0" s="300" t="str">
        <f>IF(F960&lt;&gt;"",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0" s="300" t="str">
        <f>IF(Tabla1[[#This Row],[Fecha Inicio grupo]]="","",IFERROR(VLOOKUP(Tabla1[[#This Row],[Mes de Alta como miembro]],Parámetros!$AM$2:$AN$16,2,0),"01/01/1900"))</f>
        <v/>
      </c>
    </row>
    <row r="961" spans="1:63" ht="14.45">
      <c r="A961" s="68">
        <v>954</v>
      </c>
      <c r="B961" s="29"/>
      <c r="C961" s="34"/>
      <c r="D961" s="42"/>
      <c r="E961" s="64"/>
      <c r="F961" s="45"/>
      <c r="G961" s="45"/>
      <c r="H961" s="158"/>
      <c r="I961" s="42"/>
      <c r="J961" s="28"/>
      <c r="K961" s="69"/>
      <c r="L961" s="68"/>
      <c r="M961" s="46"/>
      <c r="N961" s="232" t="str">
        <f ca="1">IF(Tabla1[[#This Row],[Fecha de nac]]="","",IF(Tabla1[[#This Row],[Fecha Finalización]] &gt;=TODAY(), DATEDIF(Tabla1[[#This Row],[Fecha de nac]],TODAY(),"y"), ROUNDDOWN((Tabla1[[#This Row],[Fecha Finalización]] -Tabla1[[#This Row],[Fecha de nac]])/365,0)))</f>
        <v/>
      </c>
      <c r="O961" s="163"/>
      <c r="P961" s="34"/>
      <c r="Q961" s="67"/>
      <c r="R961" s="67"/>
      <c r="S961" s="67"/>
      <c r="T961" s="67"/>
      <c r="U961" s="234" t="str">
        <f>IF(F961="","",Tabla1[[#This Row],[Fecha Inicio grupo]]+3*7-7)</f>
        <v/>
      </c>
      <c r="V961" s="235" t="str">
        <f>IF(F961="","",EDATE(Tabla1[[#This Row],[Fecha Inicio grupo]],3))</f>
        <v/>
      </c>
      <c r="W961" s="29"/>
      <c r="X961" s="29"/>
      <c r="Y961" s="72"/>
      <c r="Z961" s="72"/>
      <c r="AA961" s="72"/>
      <c r="AB961" s="72"/>
      <c r="AC961" s="72"/>
      <c r="AD961" s="72"/>
      <c r="AE961" s="72"/>
      <c r="AF961" s="72"/>
      <c r="AG961" s="72"/>
      <c r="AH961" s="72"/>
      <c r="AI961" s="72"/>
      <c r="AJ961" s="72"/>
      <c r="AK961" s="72"/>
      <c r="AL961" s="72"/>
      <c r="AM961" s="72"/>
      <c r="AN961" s="72"/>
      <c r="AO961" s="139"/>
      <c r="AP961" s="236" t="str">
        <f>IF(F961="","",IFERROR(VLOOKUP(SUBSTITUTE(SUBSTITUTE(Tabla1[[#This Row],[Uso Sistemas]],"T","P"),"N","F"),Parámetros!$M$2:$N$17,2,0),"Completar hasta 3ra sem. para evaluar a Probacionista"))</f>
        <v/>
      </c>
      <c r="AQ961" s="39"/>
      <c r="AR961" s="39"/>
      <c r="AS961" s="39"/>
      <c r="AT961" s="28"/>
      <c r="AU961" s="55"/>
      <c r="AV961" s="55"/>
      <c r="AW961" s="55"/>
      <c r="AX961" s="238" t="str">
        <f>IF(V961="","",EOMONTH(EDATE(Tabla1[[#This Row],[Fecha Finalización]],2),0))</f>
        <v/>
      </c>
      <c r="AY961" s="39"/>
      <c r="AZ961" s="239" t="str">
        <f>IF(V961="","",EOMONTH(EDATE(Tabla1[[#This Row],[Fecha Finalización]],3),0))</f>
        <v/>
      </c>
      <c r="BA961" s="39"/>
      <c r="BB961" s="39"/>
      <c r="BC961" s="229"/>
      <c r="BD961" s="227" t="str">
        <f>IF(F961="","",Tabla1[[#This Row],[sem 01]]&amp;Tabla1[[#This Row],[sem 02]]&amp;Tabla1[[#This Row],[sem 03]])</f>
        <v/>
      </c>
      <c r="BE961" s="228" t="str">
        <f>IF(TRIM(F961)="","",$B$1&amp;"-"&amp;SUBSTITUTE(Tabla1[[#This Row],[Mes Inscrito]]," ","")&amp;"-"&amp;SUBSTITUTE(Tabla1[[#This Row],[Dia de clases Inscrito]]," ","")&amp;"-"&amp;SUBSTITUTE(Tabla1[[#This Row],[Horario Inscrito]]," ","")&amp;"-"&amp;Tabla1[[#This Row],[Fecha Inicio grupo]])</f>
        <v/>
      </c>
      <c r="BF961" s="241" t="str">
        <f>IF(F961="","",Tabla1[[#This Row],[Curso]])</f>
        <v/>
      </c>
      <c r="BG961" s="242" t="str">
        <f>+IF(TRIM(F961)="","",$B$1&amp;"-"&amp;TRIM(Tabla1[[#This Row],[Mes Inscrito]])&amp;"-"&amp;TRIM(Tabla1[[#This Row],[Dia de clases Inscrito]])&amp;"-"&amp;TRIM(Tabla1[[#This Row],[Horario Inscrito]])&amp;"-"&amp;TRIM(Tabla1[[#This Row],[Fecha Inicio grupo]])&amp;"-"&amp;TRIM(Tabla1[[#This Row],[Tipo Incrito]]))</f>
        <v/>
      </c>
      <c r="BH961" s="299" t="str">
        <f>IF(F961="","",OR(IFERROR(SEARCH("CG",Tabla1[[#This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1" s="300" t="str">
        <f>IF(F961&lt;&gt;"",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1" s="300" t="str">
        <f>IF(F961&lt;&gt;"",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1" s="300" t="str">
        <f>IF(Tabla1[[#This Row],[Fecha Inicio grupo]]="","",IFERROR(VLOOKUP(Tabla1[[#This Row],[Mes de Alta como miembro]],Parámetros!$AM$2:$AN$16,2,0),"01/01/1900"))</f>
        <v/>
      </c>
    </row>
    <row r="962" spans="1:63" ht="14.45">
      <c r="A962" s="68">
        <v>955</v>
      </c>
      <c r="B962" s="29"/>
      <c r="C962" s="34"/>
      <c r="D962" s="42"/>
      <c r="E962" s="64"/>
      <c r="F962" s="45"/>
      <c r="G962" s="45"/>
      <c r="H962" s="158"/>
      <c r="I962" s="42"/>
      <c r="J962" s="28"/>
      <c r="K962" s="69"/>
      <c r="L962" s="68"/>
      <c r="M962" s="46"/>
      <c r="N962" s="232" t="str">
        <f ca="1">IF(Tabla1[[#This Row],[Fecha de nac]]="","",IF(Tabla1[[#This Row],[Fecha Finalización]] &gt;=TODAY(), DATEDIF(Tabla1[[#This Row],[Fecha de nac]],TODAY(),"y"), ROUNDDOWN((Tabla1[[#This Row],[Fecha Finalización]] -Tabla1[[#This Row],[Fecha de nac]])/365,0)))</f>
        <v/>
      </c>
      <c r="O962" s="163"/>
      <c r="P962" s="34"/>
      <c r="Q962" s="67"/>
      <c r="R962" s="67"/>
      <c r="S962" s="67"/>
      <c r="T962" s="67"/>
      <c r="U962" s="234" t="str">
        <f>IF(F962="","",Tabla1[[#This Row],[Fecha Inicio grupo]]+3*7-7)</f>
        <v/>
      </c>
      <c r="V962" s="235" t="str">
        <f>IF(F962="","",EDATE(Tabla1[[#This Row],[Fecha Inicio grupo]],3))</f>
        <v/>
      </c>
      <c r="W962" s="29"/>
      <c r="X962" s="29"/>
      <c r="Y962" s="72"/>
      <c r="Z962" s="72"/>
      <c r="AA962" s="72"/>
      <c r="AB962" s="72"/>
      <c r="AC962" s="72"/>
      <c r="AD962" s="72"/>
      <c r="AE962" s="72"/>
      <c r="AF962" s="72"/>
      <c r="AG962" s="72"/>
      <c r="AH962" s="72"/>
      <c r="AI962" s="72"/>
      <c r="AJ962" s="72"/>
      <c r="AK962" s="72"/>
      <c r="AL962" s="72"/>
      <c r="AM962" s="72"/>
      <c r="AN962" s="72"/>
      <c r="AO962" s="139"/>
      <c r="AP962" s="236" t="str">
        <f>IF(F962="","",IFERROR(VLOOKUP(SUBSTITUTE(SUBSTITUTE(Tabla1[[#This Row],[Uso Sistemas]],"T","P"),"N","F"),Parámetros!$M$2:$N$17,2,0),"Completar hasta 3ra sem. para evaluar a Probacionista"))</f>
        <v/>
      </c>
      <c r="AQ962" s="39"/>
      <c r="AR962" s="39"/>
      <c r="AS962" s="39"/>
      <c r="AT962" s="28"/>
      <c r="AU962" s="55"/>
      <c r="AV962" s="55"/>
      <c r="AW962" s="55"/>
      <c r="AX962" s="238" t="str">
        <f>IF(V962="","",EOMONTH(EDATE(Tabla1[[#This Row],[Fecha Finalización]],2),0))</f>
        <v/>
      </c>
      <c r="AY962" s="39"/>
      <c r="AZ962" s="239" t="str">
        <f>IF(V962="","",EOMONTH(EDATE(Tabla1[[#This Row],[Fecha Finalización]],3),0))</f>
        <v/>
      </c>
      <c r="BA962" s="39"/>
      <c r="BB962" s="39"/>
      <c r="BC962" s="229"/>
      <c r="BD962" s="227" t="str">
        <f>IF(F962="","",Tabla1[[#This Row],[sem 01]]&amp;Tabla1[[#This Row],[sem 02]]&amp;Tabla1[[#This Row],[sem 03]])</f>
        <v/>
      </c>
      <c r="BE962" s="228" t="str">
        <f>IF(TRIM(F962)="","",$B$1&amp;"-"&amp;SUBSTITUTE(Tabla1[[#This Row],[Mes Inscrito]]," ","")&amp;"-"&amp;SUBSTITUTE(Tabla1[[#This Row],[Dia de clases Inscrito]]," ","")&amp;"-"&amp;SUBSTITUTE(Tabla1[[#This Row],[Horario Inscrito]]," ","")&amp;"-"&amp;Tabla1[[#This Row],[Fecha Inicio grupo]])</f>
        <v/>
      </c>
      <c r="BF962" s="241" t="str">
        <f>IF(F962="","",Tabla1[[#This Row],[Curso]])</f>
        <v/>
      </c>
      <c r="BG962" s="242" t="str">
        <f>+IF(TRIM(F962)="","",$B$1&amp;"-"&amp;TRIM(Tabla1[[#This Row],[Mes Inscrito]])&amp;"-"&amp;TRIM(Tabla1[[#This Row],[Dia de clases Inscrito]])&amp;"-"&amp;TRIM(Tabla1[[#This Row],[Horario Inscrito]])&amp;"-"&amp;TRIM(Tabla1[[#This Row],[Fecha Inicio grupo]])&amp;"-"&amp;TRIM(Tabla1[[#This Row],[Tipo Incrito]]))</f>
        <v/>
      </c>
      <c r="BH962" s="299" t="str">
        <f>IF(F962="","",OR(IFERROR(SEARCH("CG",Tabla1[[#This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2" s="300" t="str">
        <f>IF(F962&lt;&gt;"",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2" s="300" t="str">
        <f>IF(F962&lt;&gt;"",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2" s="300" t="str">
        <f>IF(Tabla1[[#This Row],[Fecha Inicio grupo]]="","",IFERROR(VLOOKUP(Tabla1[[#This Row],[Mes de Alta como miembro]],Parámetros!$AM$2:$AN$16,2,0),"01/01/1900"))</f>
        <v/>
      </c>
    </row>
    <row r="963" spans="1:63" ht="14.45">
      <c r="A963" s="68">
        <v>956</v>
      </c>
      <c r="B963" s="29"/>
      <c r="C963" s="34"/>
      <c r="D963" s="42"/>
      <c r="E963" s="64"/>
      <c r="F963" s="45"/>
      <c r="G963" s="45"/>
      <c r="H963" s="158"/>
      <c r="I963" s="42"/>
      <c r="J963" s="28"/>
      <c r="K963" s="69"/>
      <c r="L963" s="68"/>
      <c r="M963" s="46"/>
      <c r="N963" s="232" t="str">
        <f ca="1">IF(Tabla1[[#This Row],[Fecha de nac]]="","",IF(Tabla1[[#This Row],[Fecha Finalización]] &gt;=TODAY(), DATEDIF(Tabla1[[#This Row],[Fecha de nac]],TODAY(),"y"), ROUNDDOWN((Tabla1[[#This Row],[Fecha Finalización]] -Tabla1[[#This Row],[Fecha de nac]])/365,0)))</f>
        <v/>
      </c>
      <c r="O963" s="163"/>
      <c r="P963" s="34"/>
      <c r="Q963" s="67"/>
      <c r="R963" s="67"/>
      <c r="S963" s="67"/>
      <c r="T963" s="67"/>
      <c r="U963" s="234" t="str">
        <f>IF(F963="","",Tabla1[[#This Row],[Fecha Inicio grupo]]+3*7-7)</f>
        <v/>
      </c>
      <c r="V963" s="235" t="str">
        <f>IF(F963="","",EDATE(Tabla1[[#This Row],[Fecha Inicio grupo]],3))</f>
        <v/>
      </c>
      <c r="W963" s="29"/>
      <c r="X963" s="29"/>
      <c r="Y963" s="72"/>
      <c r="Z963" s="72"/>
      <c r="AA963" s="72"/>
      <c r="AB963" s="72"/>
      <c r="AC963" s="72"/>
      <c r="AD963" s="72"/>
      <c r="AE963" s="72"/>
      <c r="AF963" s="72"/>
      <c r="AG963" s="72"/>
      <c r="AH963" s="72"/>
      <c r="AI963" s="72"/>
      <c r="AJ963" s="72"/>
      <c r="AK963" s="72"/>
      <c r="AL963" s="72"/>
      <c r="AM963" s="72"/>
      <c r="AN963" s="72"/>
      <c r="AO963" s="139"/>
      <c r="AP963" s="236" t="str">
        <f>IF(F963="","",IFERROR(VLOOKUP(SUBSTITUTE(SUBSTITUTE(Tabla1[[#This Row],[Uso Sistemas]],"T","P"),"N","F"),Parámetros!$M$2:$N$17,2,0),"Completar hasta 3ra sem. para evaluar a Probacionista"))</f>
        <v/>
      </c>
      <c r="AQ963" s="39"/>
      <c r="AR963" s="39"/>
      <c r="AS963" s="39"/>
      <c r="AT963" s="28"/>
      <c r="AU963" s="55"/>
      <c r="AV963" s="55"/>
      <c r="AW963" s="55"/>
      <c r="AX963" s="238" t="str">
        <f>IF(V963="","",EOMONTH(EDATE(Tabla1[[#This Row],[Fecha Finalización]],2),0))</f>
        <v/>
      </c>
      <c r="AY963" s="39"/>
      <c r="AZ963" s="239" t="str">
        <f>IF(V963="","",EOMONTH(EDATE(Tabla1[[#This Row],[Fecha Finalización]],3),0))</f>
        <v/>
      </c>
      <c r="BA963" s="39"/>
      <c r="BB963" s="39"/>
      <c r="BC963" s="229"/>
      <c r="BD963" s="227" t="str">
        <f>IF(F963="","",Tabla1[[#This Row],[sem 01]]&amp;Tabla1[[#This Row],[sem 02]]&amp;Tabla1[[#This Row],[sem 03]])</f>
        <v/>
      </c>
      <c r="BE963" s="228" t="str">
        <f>IF(TRIM(F963)="","",$B$1&amp;"-"&amp;SUBSTITUTE(Tabla1[[#This Row],[Mes Inscrito]]," ","")&amp;"-"&amp;SUBSTITUTE(Tabla1[[#This Row],[Dia de clases Inscrito]]," ","")&amp;"-"&amp;SUBSTITUTE(Tabla1[[#This Row],[Horario Inscrito]]," ","")&amp;"-"&amp;Tabla1[[#This Row],[Fecha Inicio grupo]])</f>
        <v/>
      </c>
      <c r="BF963" s="241" t="str">
        <f>IF(F963="","",Tabla1[[#This Row],[Curso]])</f>
        <v/>
      </c>
      <c r="BG963" s="242" t="str">
        <f>+IF(TRIM(F963)="","",$B$1&amp;"-"&amp;TRIM(Tabla1[[#This Row],[Mes Inscrito]])&amp;"-"&amp;TRIM(Tabla1[[#This Row],[Dia de clases Inscrito]])&amp;"-"&amp;TRIM(Tabla1[[#This Row],[Horario Inscrito]])&amp;"-"&amp;TRIM(Tabla1[[#This Row],[Fecha Inicio grupo]])&amp;"-"&amp;TRIM(Tabla1[[#This Row],[Tipo Incrito]]))</f>
        <v/>
      </c>
      <c r="BH963" s="299" t="str">
        <f>IF(F963="","",OR(IFERROR(SEARCH("CG",Tabla1[[#This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3" s="300" t="str">
        <f>IF(F963&lt;&gt;"",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3" s="300" t="str">
        <f>IF(F963&lt;&gt;"",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3" s="300" t="str">
        <f>IF(Tabla1[[#This Row],[Fecha Inicio grupo]]="","",IFERROR(VLOOKUP(Tabla1[[#This Row],[Mes de Alta como miembro]],Parámetros!$AM$2:$AN$16,2,0),"01/01/1900"))</f>
        <v/>
      </c>
    </row>
    <row r="964" spans="1:63" ht="14.45">
      <c r="A964" s="68">
        <v>957</v>
      </c>
      <c r="B964" s="29"/>
      <c r="C964" s="34"/>
      <c r="D964" s="42"/>
      <c r="E964" s="64"/>
      <c r="F964" s="45"/>
      <c r="G964" s="45"/>
      <c r="H964" s="158"/>
      <c r="I964" s="42"/>
      <c r="J964" s="28"/>
      <c r="K964" s="69"/>
      <c r="L964" s="68"/>
      <c r="M964" s="46"/>
      <c r="N964" s="232" t="str">
        <f ca="1">IF(Tabla1[[#This Row],[Fecha de nac]]="","",IF(Tabla1[[#This Row],[Fecha Finalización]] &gt;=TODAY(), DATEDIF(Tabla1[[#This Row],[Fecha de nac]],TODAY(),"y"), ROUNDDOWN((Tabla1[[#This Row],[Fecha Finalización]] -Tabla1[[#This Row],[Fecha de nac]])/365,0)))</f>
        <v/>
      </c>
      <c r="O964" s="163"/>
      <c r="P964" s="34"/>
      <c r="Q964" s="67"/>
      <c r="R964" s="67"/>
      <c r="S964" s="67"/>
      <c r="T964" s="67"/>
      <c r="U964" s="234" t="str">
        <f>IF(F964="","",Tabla1[[#This Row],[Fecha Inicio grupo]]+3*7-7)</f>
        <v/>
      </c>
      <c r="V964" s="235" t="str">
        <f>IF(F964="","",EDATE(Tabla1[[#This Row],[Fecha Inicio grupo]],3))</f>
        <v/>
      </c>
      <c r="W964" s="29"/>
      <c r="X964" s="29"/>
      <c r="Y964" s="72"/>
      <c r="Z964" s="72"/>
      <c r="AA964" s="72"/>
      <c r="AB964" s="72"/>
      <c r="AC964" s="72"/>
      <c r="AD964" s="72"/>
      <c r="AE964" s="72"/>
      <c r="AF964" s="72"/>
      <c r="AG964" s="72"/>
      <c r="AH964" s="72"/>
      <c r="AI964" s="72"/>
      <c r="AJ964" s="72"/>
      <c r="AK964" s="72"/>
      <c r="AL964" s="72"/>
      <c r="AM964" s="72"/>
      <c r="AN964" s="72"/>
      <c r="AO964" s="139"/>
      <c r="AP964" s="236" t="str">
        <f>IF(F964="","",IFERROR(VLOOKUP(SUBSTITUTE(SUBSTITUTE(Tabla1[[#This Row],[Uso Sistemas]],"T","P"),"N","F"),Parámetros!$M$2:$N$17,2,0),"Completar hasta 3ra sem. para evaluar a Probacionista"))</f>
        <v/>
      </c>
      <c r="AQ964" s="39"/>
      <c r="AR964" s="39"/>
      <c r="AS964" s="39"/>
      <c r="AT964" s="28"/>
      <c r="AU964" s="55"/>
      <c r="AV964" s="55"/>
      <c r="AW964" s="55"/>
      <c r="AX964" s="238" t="str">
        <f>IF(V964="","",EOMONTH(EDATE(Tabla1[[#This Row],[Fecha Finalización]],2),0))</f>
        <v/>
      </c>
      <c r="AY964" s="39"/>
      <c r="AZ964" s="239" t="str">
        <f>IF(V964="","",EOMONTH(EDATE(Tabla1[[#This Row],[Fecha Finalización]],3),0))</f>
        <v/>
      </c>
      <c r="BA964" s="39"/>
      <c r="BB964" s="39"/>
      <c r="BC964" s="229"/>
      <c r="BD964" s="227" t="str">
        <f>IF(F964="","",Tabla1[[#This Row],[sem 01]]&amp;Tabla1[[#This Row],[sem 02]]&amp;Tabla1[[#This Row],[sem 03]])</f>
        <v/>
      </c>
      <c r="BE964" s="228" t="str">
        <f>IF(TRIM(F964)="","",$B$1&amp;"-"&amp;SUBSTITUTE(Tabla1[[#This Row],[Mes Inscrito]]," ","")&amp;"-"&amp;SUBSTITUTE(Tabla1[[#This Row],[Dia de clases Inscrito]]," ","")&amp;"-"&amp;SUBSTITUTE(Tabla1[[#This Row],[Horario Inscrito]]," ","")&amp;"-"&amp;Tabla1[[#This Row],[Fecha Inicio grupo]])</f>
        <v/>
      </c>
      <c r="BF964" s="241" t="str">
        <f>IF(F964="","",Tabla1[[#This Row],[Curso]])</f>
        <v/>
      </c>
      <c r="BG964" s="242" t="str">
        <f>+IF(TRIM(F964)="","",$B$1&amp;"-"&amp;TRIM(Tabla1[[#This Row],[Mes Inscrito]])&amp;"-"&amp;TRIM(Tabla1[[#This Row],[Dia de clases Inscrito]])&amp;"-"&amp;TRIM(Tabla1[[#This Row],[Horario Inscrito]])&amp;"-"&amp;TRIM(Tabla1[[#This Row],[Fecha Inicio grupo]])&amp;"-"&amp;TRIM(Tabla1[[#This Row],[Tipo Incrito]]))</f>
        <v/>
      </c>
      <c r="BH964" s="299" t="str">
        <f>IF(F964="","",OR(IFERROR(SEARCH("CG",Tabla1[[#This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4" s="300" t="str">
        <f>IF(F964&lt;&gt;"",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4" s="300" t="str">
        <f>IF(F964&lt;&gt;"",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4" s="300" t="str">
        <f>IF(Tabla1[[#This Row],[Fecha Inicio grupo]]="","",IFERROR(VLOOKUP(Tabla1[[#This Row],[Mes de Alta como miembro]],Parámetros!$AM$2:$AN$16,2,0),"01/01/1900"))</f>
        <v/>
      </c>
    </row>
    <row r="965" spans="1:63" ht="14.45">
      <c r="A965" s="68">
        <v>958</v>
      </c>
      <c r="B965" s="29"/>
      <c r="C965" s="34"/>
      <c r="D965" s="42"/>
      <c r="E965" s="64"/>
      <c r="F965" s="45"/>
      <c r="G965" s="45"/>
      <c r="H965" s="158"/>
      <c r="I965" s="42"/>
      <c r="J965" s="28"/>
      <c r="K965" s="69"/>
      <c r="L965" s="68"/>
      <c r="M965" s="46"/>
      <c r="N965" s="232" t="str">
        <f ca="1">IF(Tabla1[[#This Row],[Fecha de nac]]="","",IF(Tabla1[[#This Row],[Fecha Finalización]] &gt;=TODAY(), DATEDIF(Tabla1[[#This Row],[Fecha de nac]],TODAY(),"y"), ROUNDDOWN((Tabla1[[#This Row],[Fecha Finalización]] -Tabla1[[#This Row],[Fecha de nac]])/365,0)))</f>
        <v/>
      </c>
      <c r="O965" s="163"/>
      <c r="P965" s="34"/>
      <c r="Q965" s="67"/>
      <c r="R965" s="67"/>
      <c r="S965" s="67"/>
      <c r="T965" s="67"/>
      <c r="U965" s="234" t="str">
        <f>IF(F965="","",Tabla1[[#This Row],[Fecha Inicio grupo]]+3*7-7)</f>
        <v/>
      </c>
      <c r="V965" s="235" t="str">
        <f>IF(F965="","",EDATE(Tabla1[[#This Row],[Fecha Inicio grupo]],3))</f>
        <v/>
      </c>
      <c r="W965" s="29"/>
      <c r="X965" s="29"/>
      <c r="Y965" s="72"/>
      <c r="Z965" s="72"/>
      <c r="AA965" s="72"/>
      <c r="AB965" s="72"/>
      <c r="AC965" s="72"/>
      <c r="AD965" s="72"/>
      <c r="AE965" s="72"/>
      <c r="AF965" s="72"/>
      <c r="AG965" s="72"/>
      <c r="AH965" s="72"/>
      <c r="AI965" s="72"/>
      <c r="AJ965" s="72"/>
      <c r="AK965" s="72"/>
      <c r="AL965" s="72"/>
      <c r="AM965" s="72"/>
      <c r="AN965" s="72"/>
      <c r="AO965" s="139"/>
      <c r="AP965" s="236" t="str">
        <f>IF(F965="","",IFERROR(VLOOKUP(SUBSTITUTE(SUBSTITUTE(Tabla1[[#This Row],[Uso Sistemas]],"T","P"),"N","F"),Parámetros!$M$2:$N$17,2,0),"Completar hasta 3ra sem. para evaluar a Probacionista"))</f>
        <v/>
      </c>
      <c r="AQ965" s="39"/>
      <c r="AR965" s="39"/>
      <c r="AS965" s="39"/>
      <c r="AT965" s="28"/>
      <c r="AU965" s="55"/>
      <c r="AV965" s="55"/>
      <c r="AW965" s="55"/>
      <c r="AX965" s="238" t="str">
        <f>IF(V965="","",EOMONTH(EDATE(Tabla1[[#This Row],[Fecha Finalización]],2),0))</f>
        <v/>
      </c>
      <c r="AY965" s="39"/>
      <c r="AZ965" s="239" t="str">
        <f>IF(V965="","",EOMONTH(EDATE(Tabla1[[#This Row],[Fecha Finalización]],3),0))</f>
        <v/>
      </c>
      <c r="BA965" s="39"/>
      <c r="BB965" s="39"/>
      <c r="BC965" s="229"/>
      <c r="BD965" s="227" t="str">
        <f>IF(F965="","",Tabla1[[#This Row],[sem 01]]&amp;Tabla1[[#This Row],[sem 02]]&amp;Tabla1[[#This Row],[sem 03]])</f>
        <v/>
      </c>
      <c r="BE965" s="228" t="str">
        <f>IF(TRIM(F965)="","",$B$1&amp;"-"&amp;SUBSTITUTE(Tabla1[[#This Row],[Mes Inscrito]]," ","")&amp;"-"&amp;SUBSTITUTE(Tabla1[[#This Row],[Dia de clases Inscrito]]," ","")&amp;"-"&amp;SUBSTITUTE(Tabla1[[#This Row],[Horario Inscrito]]," ","")&amp;"-"&amp;Tabla1[[#This Row],[Fecha Inicio grupo]])</f>
        <v/>
      </c>
      <c r="BF965" s="241" t="str">
        <f>IF(F965="","",Tabla1[[#This Row],[Curso]])</f>
        <v/>
      </c>
      <c r="BG965" s="242" t="str">
        <f>+IF(TRIM(F965)="","",$B$1&amp;"-"&amp;TRIM(Tabla1[[#This Row],[Mes Inscrito]])&amp;"-"&amp;TRIM(Tabla1[[#This Row],[Dia de clases Inscrito]])&amp;"-"&amp;TRIM(Tabla1[[#This Row],[Horario Inscrito]])&amp;"-"&amp;TRIM(Tabla1[[#This Row],[Fecha Inicio grupo]])&amp;"-"&amp;TRIM(Tabla1[[#This Row],[Tipo Incrito]]))</f>
        <v/>
      </c>
      <c r="BH965" s="299" t="str">
        <f>IF(F965="","",OR(IFERROR(SEARCH("CG",Tabla1[[#This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5" s="300" t="str">
        <f>IF(F965&lt;&gt;"",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5" s="300" t="str">
        <f>IF(F965&lt;&gt;"",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5" s="300" t="str">
        <f>IF(Tabla1[[#This Row],[Fecha Inicio grupo]]="","",IFERROR(VLOOKUP(Tabla1[[#This Row],[Mes de Alta como miembro]],Parámetros!$AM$2:$AN$16,2,0),"01/01/1900"))</f>
        <v/>
      </c>
    </row>
    <row r="966" spans="1:63" ht="14.45">
      <c r="A966" s="68">
        <v>959</v>
      </c>
      <c r="B966" s="29"/>
      <c r="C966" s="34"/>
      <c r="D966" s="42"/>
      <c r="E966" s="64"/>
      <c r="F966" s="45"/>
      <c r="G966" s="45"/>
      <c r="H966" s="158"/>
      <c r="I966" s="42"/>
      <c r="J966" s="28"/>
      <c r="K966" s="69"/>
      <c r="L966" s="68"/>
      <c r="M966" s="46"/>
      <c r="N966" s="232" t="str">
        <f ca="1">IF(Tabla1[[#This Row],[Fecha de nac]]="","",IF(Tabla1[[#This Row],[Fecha Finalización]] &gt;=TODAY(), DATEDIF(Tabla1[[#This Row],[Fecha de nac]],TODAY(),"y"), ROUNDDOWN((Tabla1[[#This Row],[Fecha Finalización]] -Tabla1[[#This Row],[Fecha de nac]])/365,0)))</f>
        <v/>
      </c>
      <c r="O966" s="163"/>
      <c r="P966" s="34"/>
      <c r="Q966" s="67"/>
      <c r="R966" s="67"/>
      <c r="S966" s="67"/>
      <c r="T966" s="67"/>
      <c r="U966" s="234" t="str">
        <f>IF(F966="","",Tabla1[[#This Row],[Fecha Inicio grupo]]+3*7-7)</f>
        <v/>
      </c>
      <c r="V966" s="235" t="str">
        <f>IF(F966="","",EDATE(Tabla1[[#This Row],[Fecha Inicio grupo]],3))</f>
        <v/>
      </c>
      <c r="W966" s="29"/>
      <c r="X966" s="29"/>
      <c r="Y966" s="72"/>
      <c r="Z966" s="72"/>
      <c r="AA966" s="72"/>
      <c r="AB966" s="72"/>
      <c r="AC966" s="72"/>
      <c r="AD966" s="72"/>
      <c r="AE966" s="72"/>
      <c r="AF966" s="72"/>
      <c r="AG966" s="72"/>
      <c r="AH966" s="72"/>
      <c r="AI966" s="72"/>
      <c r="AJ966" s="72"/>
      <c r="AK966" s="72"/>
      <c r="AL966" s="72"/>
      <c r="AM966" s="72"/>
      <c r="AN966" s="72"/>
      <c r="AO966" s="139"/>
      <c r="AP966" s="236" t="str">
        <f>IF(F966="","",IFERROR(VLOOKUP(SUBSTITUTE(SUBSTITUTE(Tabla1[[#This Row],[Uso Sistemas]],"T","P"),"N","F"),Parámetros!$M$2:$N$17,2,0),"Completar hasta 3ra sem. para evaluar a Probacionista"))</f>
        <v/>
      </c>
      <c r="AQ966" s="39"/>
      <c r="AR966" s="39"/>
      <c r="AS966" s="39"/>
      <c r="AT966" s="28"/>
      <c r="AU966" s="55"/>
      <c r="AV966" s="55"/>
      <c r="AW966" s="55"/>
      <c r="AX966" s="238" t="str">
        <f>IF(V966="","",EOMONTH(EDATE(Tabla1[[#This Row],[Fecha Finalización]],2),0))</f>
        <v/>
      </c>
      <c r="AY966" s="39"/>
      <c r="AZ966" s="239" t="str">
        <f>IF(V966="","",EOMONTH(EDATE(Tabla1[[#This Row],[Fecha Finalización]],3),0))</f>
        <v/>
      </c>
      <c r="BA966" s="39"/>
      <c r="BB966" s="39"/>
      <c r="BC966" s="229"/>
      <c r="BD966" s="227" t="str">
        <f>IF(F966="","",Tabla1[[#This Row],[sem 01]]&amp;Tabla1[[#This Row],[sem 02]]&amp;Tabla1[[#This Row],[sem 03]])</f>
        <v/>
      </c>
      <c r="BE966" s="228" t="str">
        <f>IF(TRIM(F966)="","",$B$1&amp;"-"&amp;SUBSTITUTE(Tabla1[[#This Row],[Mes Inscrito]]," ","")&amp;"-"&amp;SUBSTITUTE(Tabla1[[#This Row],[Dia de clases Inscrito]]," ","")&amp;"-"&amp;SUBSTITUTE(Tabla1[[#This Row],[Horario Inscrito]]," ","")&amp;"-"&amp;Tabla1[[#This Row],[Fecha Inicio grupo]])</f>
        <v/>
      </c>
      <c r="BF966" s="241" t="str">
        <f>IF(F966="","",Tabla1[[#This Row],[Curso]])</f>
        <v/>
      </c>
      <c r="BG966" s="242" t="str">
        <f>+IF(TRIM(F966)="","",$B$1&amp;"-"&amp;TRIM(Tabla1[[#This Row],[Mes Inscrito]])&amp;"-"&amp;TRIM(Tabla1[[#This Row],[Dia de clases Inscrito]])&amp;"-"&amp;TRIM(Tabla1[[#This Row],[Horario Inscrito]])&amp;"-"&amp;TRIM(Tabla1[[#This Row],[Fecha Inicio grupo]])&amp;"-"&amp;TRIM(Tabla1[[#This Row],[Tipo Incrito]]))</f>
        <v/>
      </c>
      <c r="BH966" s="299" t="str">
        <f>IF(F966="","",OR(IFERROR(SEARCH("CG",Tabla1[[#This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6" s="300" t="str">
        <f>IF(F966&lt;&gt;"",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6" s="300" t="str">
        <f>IF(F966&lt;&gt;"",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6" s="300" t="str">
        <f>IF(Tabla1[[#This Row],[Fecha Inicio grupo]]="","",IFERROR(VLOOKUP(Tabla1[[#This Row],[Mes de Alta como miembro]],Parámetros!$AM$2:$AN$16,2,0),"01/01/1900"))</f>
        <v/>
      </c>
    </row>
    <row r="967" spans="1:63" ht="14.45">
      <c r="A967" s="68">
        <v>960</v>
      </c>
      <c r="B967" s="29"/>
      <c r="C967" s="34"/>
      <c r="D967" s="42"/>
      <c r="E967" s="64"/>
      <c r="F967" s="45"/>
      <c r="G967" s="45"/>
      <c r="H967" s="158"/>
      <c r="I967" s="42"/>
      <c r="J967" s="28"/>
      <c r="K967" s="69"/>
      <c r="L967" s="68"/>
      <c r="M967" s="46"/>
      <c r="N967" s="232" t="str">
        <f ca="1">IF(Tabla1[[#This Row],[Fecha de nac]]="","",IF(Tabla1[[#This Row],[Fecha Finalización]] &gt;=TODAY(), DATEDIF(Tabla1[[#This Row],[Fecha de nac]],TODAY(),"y"), ROUNDDOWN((Tabla1[[#This Row],[Fecha Finalización]] -Tabla1[[#This Row],[Fecha de nac]])/365,0)))</f>
        <v/>
      </c>
      <c r="O967" s="163"/>
      <c r="P967" s="34"/>
      <c r="Q967" s="67"/>
      <c r="R967" s="67"/>
      <c r="S967" s="67"/>
      <c r="T967" s="67"/>
      <c r="U967" s="234" t="str">
        <f>IF(F967="","",Tabla1[[#This Row],[Fecha Inicio grupo]]+3*7-7)</f>
        <v/>
      </c>
      <c r="V967" s="235" t="str">
        <f>IF(F967="","",EDATE(Tabla1[[#This Row],[Fecha Inicio grupo]],3))</f>
        <v/>
      </c>
      <c r="W967" s="29"/>
      <c r="X967" s="29"/>
      <c r="Y967" s="72"/>
      <c r="Z967" s="72"/>
      <c r="AA967" s="72"/>
      <c r="AB967" s="72"/>
      <c r="AC967" s="72"/>
      <c r="AD967" s="72"/>
      <c r="AE967" s="72"/>
      <c r="AF967" s="72"/>
      <c r="AG967" s="72"/>
      <c r="AH967" s="72"/>
      <c r="AI967" s="72"/>
      <c r="AJ967" s="72"/>
      <c r="AK967" s="72"/>
      <c r="AL967" s="72"/>
      <c r="AM967" s="72"/>
      <c r="AN967" s="72"/>
      <c r="AO967" s="139"/>
      <c r="AP967" s="236" t="str">
        <f>IF(F967="","",IFERROR(VLOOKUP(SUBSTITUTE(SUBSTITUTE(Tabla1[[#This Row],[Uso Sistemas]],"T","P"),"N","F"),Parámetros!$M$2:$N$17,2,0),"Completar hasta 3ra sem. para evaluar a Probacionista"))</f>
        <v/>
      </c>
      <c r="AQ967" s="39"/>
      <c r="AR967" s="39"/>
      <c r="AS967" s="39"/>
      <c r="AT967" s="28"/>
      <c r="AU967" s="55"/>
      <c r="AV967" s="55"/>
      <c r="AW967" s="55"/>
      <c r="AX967" s="238" t="str">
        <f>IF(V967="","",EOMONTH(EDATE(Tabla1[[#This Row],[Fecha Finalización]],2),0))</f>
        <v/>
      </c>
      <c r="AY967" s="39"/>
      <c r="AZ967" s="239" t="str">
        <f>IF(V967="","",EOMONTH(EDATE(Tabla1[[#This Row],[Fecha Finalización]],3),0))</f>
        <v/>
      </c>
      <c r="BA967" s="39"/>
      <c r="BB967" s="39"/>
      <c r="BC967" s="229"/>
      <c r="BD967" s="227" t="str">
        <f>IF(F967="","",Tabla1[[#This Row],[sem 01]]&amp;Tabla1[[#This Row],[sem 02]]&amp;Tabla1[[#This Row],[sem 03]])</f>
        <v/>
      </c>
      <c r="BE967" s="228" t="str">
        <f>IF(TRIM(F967)="","",$B$1&amp;"-"&amp;SUBSTITUTE(Tabla1[[#This Row],[Mes Inscrito]]," ","")&amp;"-"&amp;SUBSTITUTE(Tabla1[[#This Row],[Dia de clases Inscrito]]," ","")&amp;"-"&amp;SUBSTITUTE(Tabla1[[#This Row],[Horario Inscrito]]," ","")&amp;"-"&amp;Tabla1[[#This Row],[Fecha Inicio grupo]])</f>
        <v/>
      </c>
      <c r="BF967" s="241" t="str">
        <f>IF(F967="","",Tabla1[[#This Row],[Curso]])</f>
        <v/>
      </c>
      <c r="BG967" s="242" t="str">
        <f>+IF(TRIM(F967)="","",$B$1&amp;"-"&amp;TRIM(Tabla1[[#This Row],[Mes Inscrito]])&amp;"-"&amp;TRIM(Tabla1[[#This Row],[Dia de clases Inscrito]])&amp;"-"&amp;TRIM(Tabla1[[#This Row],[Horario Inscrito]])&amp;"-"&amp;TRIM(Tabla1[[#This Row],[Fecha Inicio grupo]])&amp;"-"&amp;TRIM(Tabla1[[#This Row],[Tipo Incrito]]))</f>
        <v/>
      </c>
      <c r="BH967" s="299" t="str">
        <f>IF(F967="","",OR(IFERROR(SEARCH("CG",Tabla1[[#This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7" s="300" t="str">
        <f>IF(F967&lt;&gt;"",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7" s="300" t="str">
        <f>IF(F967&lt;&gt;"",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7" s="300" t="str">
        <f>IF(Tabla1[[#This Row],[Fecha Inicio grupo]]="","",IFERROR(VLOOKUP(Tabla1[[#This Row],[Mes de Alta como miembro]],Parámetros!$AM$2:$AN$16,2,0),"01/01/1900"))</f>
        <v/>
      </c>
    </row>
    <row r="968" spans="1:63" ht="14.45">
      <c r="A968" s="68">
        <v>961</v>
      </c>
      <c r="B968" s="29"/>
      <c r="C968" s="34"/>
      <c r="D968" s="42"/>
      <c r="E968" s="64"/>
      <c r="F968" s="45"/>
      <c r="G968" s="45"/>
      <c r="H968" s="158"/>
      <c r="I968" s="42"/>
      <c r="J968" s="28"/>
      <c r="K968" s="69"/>
      <c r="L968" s="68"/>
      <c r="M968" s="46"/>
      <c r="N968" s="232" t="str">
        <f ca="1">IF(Tabla1[[#This Row],[Fecha de nac]]="","",IF(Tabla1[[#This Row],[Fecha Finalización]] &gt;=TODAY(), DATEDIF(Tabla1[[#This Row],[Fecha de nac]],TODAY(),"y"), ROUNDDOWN((Tabla1[[#This Row],[Fecha Finalización]] -Tabla1[[#This Row],[Fecha de nac]])/365,0)))</f>
        <v/>
      </c>
      <c r="O968" s="163"/>
      <c r="P968" s="34"/>
      <c r="Q968" s="67"/>
      <c r="R968" s="67"/>
      <c r="S968" s="67"/>
      <c r="T968" s="67"/>
      <c r="U968" s="234" t="str">
        <f>IF(F968="","",Tabla1[[#This Row],[Fecha Inicio grupo]]+3*7-7)</f>
        <v/>
      </c>
      <c r="V968" s="235" t="str">
        <f>IF(F968="","",EDATE(Tabla1[[#This Row],[Fecha Inicio grupo]],3))</f>
        <v/>
      </c>
      <c r="W968" s="29"/>
      <c r="X968" s="29"/>
      <c r="Y968" s="72"/>
      <c r="Z968" s="72"/>
      <c r="AA968" s="72"/>
      <c r="AB968" s="72"/>
      <c r="AC968" s="72"/>
      <c r="AD968" s="72"/>
      <c r="AE968" s="72"/>
      <c r="AF968" s="72"/>
      <c r="AG968" s="72"/>
      <c r="AH968" s="72"/>
      <c r="AI968" s="72"/>
      <c r="AJ968" s="72"/>
      <c r="AK968" s="72"/>
      <c r="AL968" s="72"/>
      <c r="AM968" s="72"/>
      <c r="AN968" s="72"/>
      <c r="AO968" s="139"/>
      <c r="AP968" s="236" t="str">
        <f>IF(F968="","",IFERROR(VLOOKUP(SUBSTITUTE(SUBSTITUTE(Tabla1[[#This Row],[Uso Sistemas]],"T","P"),"N","F"),Parámetros!$M$2:$N$17,2,0),"Completar hasta 3ra sem. para evaluar a Probacionista"))</f>
        <v/>
      </c>
      <c r="AQ968" s="39"/>
      <c r="AR968" s="39"/>
      <c r="AS968" s="39"/>
      <c r="AT968" s="28"/>
      <c r="AU968" s="55"/>
      <c r="AV968" s="55"/>
      <c r="AW968" s="55"/>
      <c r="AX968" s="238" t="str">
        <f>IF(V968="","",EOMONTH(EDATE(Tabla1[[#This Row],[Fecha Finalización]],2),0))</f>
        <v/>
      </c>
      <c r="AY968" s="39"/>
      <c r="AZ968" s="239" t="str">
        <f>IF(V968="","",EOMONTH(EDATE(Tabla1[[#This Row],[Fecha Finalización]],3),0))</f>
        <v/>
      </c>
      <c r="BA968" s="39"/>
      <c r="BB968" s="39"/>
      <c r="BC968" s="229"/>
      <c r="BD968" s="227" t="str">
        <f>IF(F968="","",Tabla1[[#This Row],[sem 01]]&amp;Tabla1[[#This Row],[sem 02]]&amp;Tabla1[[#This Row],[sem 03]])</f>
        <v/>
      </c>
      <c r="BE968" s="228" t="str">
        <f>IF(TRIM(F968)="","",$B$1&amp;"-"&amp;SUBSTITUTE(Tabla1[[#This Row],[Mes Inscrito]]," ","")&amp;"-"&amp;SUBSTITUTE(Tabla1[[#This Row],[Dia de clases Inscrito]]," ","")&amp;"-"&amp;SUBSTITUTE(Tabla1[[#This Row],[Horario Inscrito]]," ","")&amp;"-"&amp;Tabla1[[#This Row],[Fecha Inicio grupo]])</f>
        <v/>
      </c>
      <c r="BF968" s="241" t="str">
        <f>IF(F968="","",Tabla1[[#This Row],[Curso]])</f>
        <v/>
      </c>
      <c r="BG968" s="242" t="str">
        <f>+IF(TRIM(F968)="","",$B$1&amp;"-"&amp;TRIM(Tabla1[[#This Row],[Mes Inscrito]])&amp;"-"&amp;TRIM(Tabla1[[#This Row],[Dia de clases Inscrito]])&amp;"-"&amp;TRIM(Tabla1[[#This Row],[Horario Inscrito]])&amp;"-"&amp;TRIM(Tabla1[[#This Row],[Fecha Inicio grupo]])&amp;"-"&amp;TRIM(Tabla1[[#This Row],[Tipo Incrito]]))</f>
        <v/>
      </c>
      <c r="BH968" s="299" t="str">
        <f>IF(F968="","",OR(IFERROR(SEARCH("CG",Tabla1[[#This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8" s="300" t="str">
        <f>IF(F968&lt;&gt;"",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8" s="300" t="str">
        <f>IF(F968&lt;&gt;"",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8" s="300" t="str">
        <f>IF(Tabla1[[#This Row],[Fecha Inicio grupo]]="","",IFERROR(VLOOKUP(Tabla1[[#This Row],[Mes de Alta como miembro]],Parámetros!$AM$2:$AN$16,2,0),"01/01/1900"))</f>
        <v/>
      </c>
    </row>
    <row r="969" spans="1:63" ht="14.45">
      <c r="A969" s="68">
        <v>962</v>
      </c>
      <c r="B969" s="29"/>
      <c r="C969" s="34"/>
      <c r="D969" s="42"/>
      <c r="E969" s="64"/>
      <c r="F969" s="45"/>
      <c r="G969" s="45"/>
      <c r="H969" s="158"/>
      <c r="I969" s="42"/>
      <c r="J969" s="28"/>
      <c r="K969" s="69"/>
      <c r="L969" s="68"/>
      <c r="M969" s="46"/>
      <c r="N969" s="232" t="str">
        <f ca="1">IF(Tabla1[[#This Row],[Fecha de nac]]="","",IF(Tabla1[[#This Row],[Fecha Finalización]] &gt;=TODAY(), DATEDIF(Tabla1[[#This Row],[Fecha de nac]],TODAY(),"y"), ROUNDDOWN((Tabla1[[#This Row],[Fecha Finalización]] -Tabla1[[#This Row],[Fecha de nac]])/365,0)))</f>
        <v/>
      </c>
      <c r="O969" s="163"/>
      <c r="P969" s="34"/>
      <c r="Q969" s="67"/>
      <c r="R969" s="67"/>
      <c r="S969" s="67"/>
      <c r="T969" s="67"/>
      <c r="U969" s="234" t="str">
        <f>IF(F969="","",Tabla1[[#This Row],[Fecha Inicio grupo]]+3*7-7)</f>
        <v/>
      </c>
      <c r="V969" s="235" t="str">
        <f>IF(F969="","",EDATE(Tabla1[[#This Row],[Fecha Inicio grupo]],3))</f>
        <v/>
      </c>
      <c r="W969" s="29"/>
      <c r="X969" s="29"/>
      <c r="Y969" s="72"/>
      <c r="Z969" s="72"/>
      <c r="AA969" s="72"/>
      <c r="AB969" s="72"/>
      <c r="AC969" s="72"/>
      <c r="AD969" s="72"/>
      <c r="AE969" s="72"/>
      <c r="AF969" s="72"/>
      <c r="AG969" s="72"/>
      <c r="AH969" s="72"/>
      <c r="AI969" s="72"/>
      <c r="AJ969" s="72"/>
      <c r="AK969" s="72"/>
      <c r="AL969" s="72"/>
      <c r="AM969" s="72"/>
      <c r="AN969" s="72"/>
      <c r="AO969" s="139"/>
      <c r="AP969" s="236" t="str">
        <f>IF(F969="","",IFERROR(VLOOKUP(SUBSTITUTE(SUBSTITUTE(Tabla1[[#This Row],[Uso Sistemas]],"T","P"),"N","F"),Parámetros!$M$2:$N$17,2,0),"Completar hasta 3ra sem. para evaluar a Probacionista"))</f>
        <v/>
      </c>
      <c r="AQ969" s="39"/>
      <c r="AR969" s="39"/>
      <c r="AS969" s="39"/>
      <c r="AT969" s="28"/>
      <c r="AU969" s="55"/>
      <c r="AV969" s="55"/>
      <c r="AW969" s="55"/>
      <c r="AX969" s="238" t="str">
        <f>IF(V969="","",EOMONTH(EDATE(Tabla1[[#This Row],[Fecha Finalización]],2),0))</f>
        <v/>
      </c>
      <c r="AY969" s="39"/>
      <c r="AZ969" s="239" t="str">
        <f>IF(V969="","",EOMONTH(EDATE(Tabla1[[#This Row],[Fecha Finalización]],3),0))</f>
        <v/>
      </c>
      <c r="BA969" s="39"/>
      <c r="BB969" s="39"/>
      <c r="BC969" s="229"/>
      <c r="BD969" s="227" t="str">
        <f>IF(F969="","",Tabla1[[#This Row],[sem 01]]&amp;Tabla1[[#This Row],[sem 02]]&amp;Tabla1[[#This Row],[sem 03]])</f>
        <v/>
      </c>
      <c r="BE969" s="228" t="str">
        <f>IF(TRIM(F969)="","",$B$1&amp;"-"&amp;SUBSTITUTE(Tabla1[[#This Row],[Mes Inscrito]]," ","")&amp;"-"&amp;SUBSTITUTE(Tabla1[[#This Row],[Dia de clases Inscrito]]," ","")&amp;"-"&amp;SUBSTITUTE(Tabla1[[#This Row],[Horario Inscrito]]," ","")&amp;"-"&amp;Tabla1[[#This Row],[Fecha Inicio grupo]])</f>
        <v/>
      </c>
      <c r="BF969" s="241" t="str">
        <f>IF(F969="","",Tabla1[[#This Row],[Curso]])</f>
        <v/>
      </c>
      <c r="BG969" s="242" t="str">
        <f>+IF(TRIM(F969)="","",$B$1&amp;"-"&amp;TRIM(Tabla1[[#This Row],[Mes Inscrito]])&amp;"-"&amp;TRIM(Tabla1[[#This Row],[Dia de clases Inscrito]])&amp;"-"&amp;TRIM(Tabla1[[#This Row],[Horario Inscrito]])&amp;"-"&amp;TRIM(Tabla1[[#This Row],[Fecha Inicio grupo]])&amp;"-"&amp;TRIM(Tabla1[[#This Row],[Tipo Incrito]]))</f>
        <v/>
      </c>
      <c r="BH969" s="299" t="str">
        <f>IF(F969="","",OR(IFERROR(SEARCH("CG",Tabla1[[#This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9" s="300" t="str">
        <f>IF(F969&lt;&gt;"",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9" s="300" t="str">
        <f>IF(F969&lt;&gt;"",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9" s="300" t="str">
        <f>IF(Tabla1[[#This Row],[Fecha Inicio grupo]]="","",IFERROR(VLOOKUP(Tabla1[[#This Row],[Mes de Alta como miembro]],Parámetros!$AM$2:$AN$16,2,0),"01/01/1900"))</f>
        <v/>
      </c>
    </row>
    <row r="970" spans="1:63" ht="14.45">
      <c r="A970" s="68">
        <v>963</v>
      </c>
      <c r="B970" s="29"/>
      <c r="C970" s="34"/>
      <c r="D970" s="42"/>
      <c r="E970" s="64"/>
      <c r="F970" s="45"/>
      <c r="G970" s="45"/>
      <c r="H970" s="158"/>
      <c r="I970" s="42"/>
      <c r="J970" s="28"/>
      <c r="K970" s="69"/>
      <c r="L970" s="68"/>
      <c r="M970" s="46"/>
      <c r="N970" s="232" t="str">
        <f ca="1">IF(Tabla1[[#This Row],[Fecha de nac]]="","",IF(Tabla1[[#This Row],[Fecha Finalización]] &gt;=TODAY(), DATEDIF(Tabla1[[#This Row],[Fecha de nac]],TODAY(),"y"), ROUNDDOWN((Tabla1[[#This Row],[Fecha Finalización]] -Tabla1[[#This Row],[Fecha de nac]])/365,0)))</f>
        <v/>
      </c>
      <c r="O970" s="163"/>
      <c r="P970" s="34"/>
      <c r="Q970" s="67"/>
      <c r="R970" s="67"/>
      <c r="S970" s="67"/>
      <c r="T970" s="67"/>
      <c r="U970" s="234" t="str">
        <f>IF(F970="","",Tabla1[[#This Row],[Fecha Inicio grupo]]+3*7-7)</f>
        <v/>
      </c>
      <c r="V970" s="235" t="str">
        <f>IF(F970="","",EDATE(Tabla1[[#This Row],[Fecha Inicio grupo]],3))</f>
        <v/>
      </c>
      <c r="W970" s="29"/>
      <c r="X970" s="29"/>
      <c r="Y970" s="72"/>
      <c r="Z970" s="72"/>
      <c r="AA970" s="72"/>
      <c r="AB970" s="72"/>
      <c r="AC970" s="72"/>
      <c r="AD970" s="72"/>
      <c r="AE970" s="72"/>
      <c r="AF970" s="72"/>
      <c r="AG970" s="72"/>
      <c r="AH970" s="72"/>
      <c r="AI970" s="72"/>
      <c r="AJ970" s="72"/>
      <c r="AK970" s="72"/>
      <c r="AL970" s="72"/>
      <c r="AM970" s="72"/>
      <c r="AN970" s="72"/>
      <c r="AO970" s="139"/>
      <c r="AP970" s="236" t="str">
        <f>IF(F970="","",IFERROR(VLOOKUP(SUBSTITUTE(SUBSTITUTE(Tabla1[[#This Row],[Uso Sistemas]],"T","P"),"N","F"),Parámetros!$M$2:$N$17,2,0),"Completar hasta 3ra sem. para evaluar a Probacionista"))</f>
        <v/>
      </c>
      <c r="AQ970" s="39"/>
      <c r="AR970" s="39"/>
      <c r="AS970" s="39"/>
      <c r="AT970" s="28"/>
      <c r="AU970" s="55"/>
      <c r="AV970" s="55"/>
      <c r="AW970" s="55"/>
      <c r="AX970" s="238" t="str">
        <f>IF(V970="","",EOMONTH(EDATE(Tabla1[[#This Row],[Fecha Finalización]],2),0))</f>
        <v/>
      </c>
      <c r="AY970" s="39"/>
      <c r="AZ970" s="239" t="str">
        <f>IF(V970="","",EOMONTH(EDATE(Tabla1[[#This Row],[Fecha Finalización]],3),0))</f>
        <v/>
      </c>
      <c r="BA970" s="39"/>
      <c r="BB970" s="39"/>
      <c r="BC970" s="229"/>
      <c r="BD970" s="227" t="str">
        <f>IF(F970="","",Tabla1[[#This Row],[sem 01]]&amp;Tabla1[[#This Row],[sem 02]]&amp;Tabla1[[#This Row],[sem 03]])</f>
        <v/>
      </c>
      <c r="BE970" s="228" t="str">
        <f>IF(TRIM(F970)="","",$B$1&amp;"-"&amp;SUBSTITUTE(Tabla1[[#This Row],[Mes Inscrito]]," ","")&amp;"-"&amp;SUBSTITUTE(Tabla1[[#This Row],[Dia de clases Inscrito]]," ","")&amp;"-"&amp;SUBSTITUTE(Tabla1[[#This Row],[Horario Inscrito]]," ","")&amp;"-"&amp;Tabla1[[#This Row],[Fecha Inicio grupo]])</f>
        <v/>
      </c>
      <c r="BF970" s="241" t="str">
        <f>IF(F970="","",Tabla1[[#This Row],[Curso]])</f>
        <v/>
      </c>
      <c r="BG970" s="242" t="str">
        <f>+IF(TRIM(F970)="","",$B$1&amp;"-"&amp;TRIM(Tabla1[[#This Row],[Mes Inscrito]])&amp;"-"&amp;TRIM(Tabla1[[#This Row],[Dia de clases Inscrito]])&amp;"-"&amp;TRIM(Tabla1[[#This Row],[Horario Inscrito]])&amp;"-"&amp;TRIM(Tabla1[[#This Row],[Fecha Inicio grupo]])&amp;"-"&amp;TRIM(Tabla1[[#This Row],[Tipo Incrito]]))</f>
        <v/>
      </c>
      <c r="BH970" s="299" t="str">
        <f>IF(F970="","",OR(IFERROR(SEARCH("CG",Tabla1[[#This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0" s="300" t="str">
        <f>IF(F970&lt;&gt;"",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0" s="300" t="str">
        <f>IF(F970&lt;&gt;"",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0" s="300" t="str">
        <f>IF(Tabla1[[#This Row],[Fecha Inicio grupo]]="","",IFERROR(VLOOKUP(Tabla1[[#This Row],[Mes de Alta como miembro]],Parámetros!$AM$2:$AN$16,2,0),"01/01/1900"))</f>
        <v/>
      </c>
    </row>
    <row r="971" spans="1:63" ht="14.45">
      <c r="A971" s="68">
        <v>964</v>
      </c>
      <c r="B971" s="29"/>
      <c r="C971" s="34"/>
      <c r="D971" s="42"/>
      <c r="E971" s="64"/>
      <c r="F971" s="45"/>
      <c r="G971" s="45"/>
      <c r="H971" s="158"/>
      <c r="I971" s="42"/>
      <c r="J971" s="28"/>
      <c r="K971" s="69"/>
      <c r="L971" s="68"/>
      <c r="M971" s="46"/>
      <c r="N971" s="232" t="str">
        <f ca="1">IF(Tabla1[[#This Row],[Fecha de nac]]="","",IF(Tabla1[[#This Row],[Fecha Finalización]] &gt;=TODAY(), DATEDIF(Tabla1[[#This Row],[Fecha de nac]],TODAY(),"y"), ROUNDDOWN((Tabla1[[#This Row],[Fecha Finalización]] -Tabla1[[#This Row],[Fecha de nac]])/365,0)))</f>
        <v/>
      </c>
      <c r="O971" s="163"/>
      <c r="P971" s="34"/>
      <c r="Q971" s="67"/>
      <c r="R971" s="67"/>
      <c r="S971" s="67"/>
      <c r="T971" s="67"/>
      <c r="U971" s="234" t="str">
        <f>IF(F971="","",Tabla1[[#This Row],[Fecha Inicio grupo]]+3*7-7)</f>
        <v/>
      </c>
      <c r="V971" s="235" t="str">
        <f>IF(F971="","",EDATE(Tabla1[[#This Row],[Fecha Inicio grupo]],3))</f>
        <v/>
      </c>
      <c r="W971" s="29"/>
      <c r="X971" s="29"/>
      <c r="Y971" s="72"/>
      <c r="Z971" s="72"/>
      <c r="AA971" s="72"/>
      <c r="AB971" s="72"/>
      <c r="AC971" s="72"/>
      <c r="AD971" s="72"/>
      <c r="AE971" s="72"/>
      <c r="AF971" s="72"/>
      <c r="AG971" s="72"/>
      <c r="AH971" s="72"/>
      <c r="AI971" s="72"/>
      <c r="AJ971" s="72"/>
      <c r="AK971" s="72"/>
      <c r="AL971" s="72"/>
      <c r="AM971" s="72"/>
      <c r="AN971" s="72"/>
      <c r="AO971" s="139"/>
      <c r="AP971" s="236" t="str">
        <f>IF(F971="","",IFERROR(VLOOKUP(SUBSTITUTE(SUBSTITUTE(Tabla1[[#This Row],[Uso Sistemas]],"T","P"),"N","F"),Parámetros!$M$2:$N$17,2,0),"Completar hasta 3ra sem. para evaluar a Probacionista"))</f>
        <v/>
      </c>
      <c r="AQ971" s="39"/>
      <c r="AR971" s="39"/>
      <c r="AS971" s="39"/>
      <c r="AT971" s="28"/>
      <c r="AU971" s="55"/>
      <c r="AV971" s="55"/>
      <c r="AW971" s="55"/>
      <c r="AX971" s="238" t="str">
        <f>IF(V971="","",EOMONTH(EDATE(Tabla1[[#This Row],[Fecha Finalización]],2),0))</f>
        <v/>
      </c>
      <c r="AY971" s="39"/>
      <c r="AZ971" s="239" t="str">
        <f>IF(V971="","",EOMONTH(EDATE(Tabla1[[#This Row],[Fecha Finalización]],3),0))</f>
        <v/>
      </c>
      <c r="BA971" s="39"/>
      <c r="BB971" s="39"/>
      <c r="BC971" s="229"/>
      <c r="BD971" s="227" t="str">
        <f>IF(F971="","",Tabla1[[#This Row],[sem 01]]&amp;Tabla1[[#This Row],[sem 02]]&amp;Tabla1[[#This Row],[sem 03]])</f>
        <v/>
      </c>
      <c r="BE971" s="228" t="str">
        <f>IF(TRIM(F971)="","",$B$1&amp;"-"&amp;SUBSTITUTE(Tabla1[[#This Row],[Mes Inscrito]]," ","")&amp;"-"&amp;SUBSTITUTE(Tabla1[[#This Row],[Dia de clases Inscrito]]," ","")&amp;"-"&amp;SUBSTITUTE(Tabla1[[#This Row],[Horario Inscrito]]," ","")&amp;"-"&amp;Tabla1[[#This Row],[Fecha Inicio grupo]])</f>
        <v/>
      </c>
      <c r="BF971" s="241" t="str">
        <f>IF(F971="","",Tabla1[[#This Row],[Curso]])</f>
        <v/>
      </c>
      <c r="BG971" s="242" t="str">
        <f>+IF(TRIM(F971)="","",$B$1&amp;"-"&amp;TRIM(Tabla1[[#This Row],[Mes Inscrito]])&amp;"-"&amp;TRIM(Tabla1[[#This Row],[Dia de clases Inscrito]])&amp;"-"&amp;TRIM(Tabla1[[#This Row],[Horario Inscrito]])&amp;"-"&amp;TRIM(Tabla1[[#This Row],[Fecha Inicio grupo]])&amp;"-"&amp;TRIM(Tabla1[[#This Row],[Tipo Incrito]]))</f>
        <v/>
      </c>
      <c r="BH971" s="299" t="str">
        <f>IF(F971="","",OR(IFERROR(SEARCH("CG",Tabla1[[#This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1" s="300" t="str">
        <f>IF(F971&lt;&gt;"",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1" s="300" t="str">
        <f>IF(F971&lt;&gt;"",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1" s="300" t="str">
        <f>IF(Tabla1[[#This Row],[Fecha Inicio grupo]]="","",IFERROR(VLOOKUP(Tabla1[[#This Row],[Mes de Alta como miembro]],Parámetros!$AM$2:$AN$16,2,0),"01/01/1900"))</f>
        <v/>
      </c>
    </row>
    <row r="972" spans="1:63" ht="14.45">
      <c r="A972" s="68">
        <v>965</v>
      </c>
      <c r="B972" s="29"/>
      <c r="C972" s="34"/>
      <c r="D972" s="42"/>
      <c r="E972" s="64"/>
      <c r="F972" s="45"/>
      <c r="G972" s="45"/>
      <c r="H972" s="158"/>
      <c r="I972" s="42"/>
      <c r="J972" s="28"/>
      <c r="K972" s="69"/>
      <c r="L972" s="68"/>
      <c r="M972" s="46"/>
      <c r="N972" s="232" t="str">
        <f ca="1">IF(Tabla1[[#This Row],[Fecha de nac]]="","",IF(Tabla1[[#This Row],[Fecha Finalización]] &gt;=TODAY(), DATEDIF(Tabla1[[#This Row],[Fecha de nac]],TODAY(),"y"), ROUNDDOWN((Tabla1[[#This Row],[Fecha Finalización]] -Tabla1[[#This Row],[Fecha de nac]])/365,0)))</f>
        <v/>
      </c>
      <c r="O972" s="163"/>
      <c r="P972" s="34"/>
      <c r="Q972" s="67"/>
      <c r="R972" s="67"/>
      <c r="S972" s="67"/>
      <c r="T972" s="67"/>
      <c r="U972" s="234" t="str">
        <f>IF(F972="","",Tabla1[[#This Row],[Fecha Inicio grupo]]+3*7-7)</f>
        <v/>
      </c>
      <c r="V972" s="235" t="str">
        <f>IF(F972="","",EDATE(Tabla1[[#This Row],[Fecha Inicio grupo]],3))</f>
        <v/>
      </c>
      <c r="W972" s="29"/>
      <c r="X972" s="29"/>
      <c r="Y972" s="72"/>
      <c r="Z972" s="72"/>
      <c r="AA972" s="72"/>
      <c r="AB972" s="72"/>
      <c r="AC972" s="72"/>
      <c r="AD972" s="72"/>
      <c r="AE972" s="72"/>
      <c r="AF972" s="72"/>
      <c r="AG972" s="72"/>
      <c r="AH972" s="72"/>
      <c r="AI972" s="72"/>
      <c r="AJ972" s="72"/>
      <c r="AK972" s="72"/>
      <c r="AL972" s="72"/>
      <c r="AM972" s="72"/>
      <c r="AN972" s="72"/>
      <c r="AO972" s="139"/>
      <c r="AP972" s="236" t="str">
        <f>IF(F972="","",IFERROR(VLOOKUP(SUBSTITUTE(SUBSTITUTE(Tabla1[[#This Row],[Uso Sistemas]],"T","P"),"N","F"),Parámetros!$M$2:$N$17,2,0),"Completar hasta 3ra sem. para evaluar a Probacionista"))</f>
        <v/>
      </c>
      <c r="AQ972" s="39"/>
      <c r="AR972" s="39"/>
      <c r="AS972" s="39"/>
      <c r="AT972" s="28"/>
      <c r="AU972" s="55"/>
      <c r="AV972" s="55"/>
      <c r="AW972" s="55"/>
      <c r="AX972" s="238" t="str">
        <f>IF(V972="","",EOMONTH(EDATE(Tabla1[[#This Row],[Fecha Finalización]],2),0))</f>
        <v/>
      </c>
      <c r="AY972" s="39"/>
      <c r="AZ972" s="239" t="str">
        <f>IF(V972="","",EOMONTH(EDATE(Tabla1[[#This Row],[Fecha Finalización]],3),0))</f>
        <v/>
      </c>
      <c r="BA972" s="39"/>
      <c r="BB972" s="39"/>
      <c r="BC972" s="229"/>
      <c r="BD972" s="227" t="str">
        <f>IF(F972="","",Tabla1[[#This Row],[sem 01]]&amp;Tabla1[[#This Row],[sem 02]]&amp;Tabla1[[#This Row],[sem 03]])</f>
        <v/>
      </c>
      <c r="BE972" s="228" t="str">
        <f>IF(TRIM(F972)="","",$B$1&amp;"-"&amp;SUBSTITUTE(Tabla1[[#This Row],[Mes Inscrito]]," ","")&amp;"-"&amp;SUBSTITUTE(Tabla1[[#This Row],[Dia de clases Inscrito]]," ","")&amp;"-"&amp;SUBSTITUTE(Tabla1[[#This Row],[Horario Inscrito]]," ","")&amp;"-"&amp;Tabla1[[#This Row],[Fecha Inicio grupo]])</f>
        <v/>
      </c>
      <c r="BF972" s="241" t="str">
        <f>IF(F972="","",Tabla1[[#This Row],[Curso]])</f>
        <v/>
      </c>
      <c r="BG972" s="242" t="str">
        <f>+IF(TRIM(F972)="","",$B$1&amp;"-"&amp;TRIM(Tabla1[[#This Row],[Mes Inscrito]])&amp;"-"&amp;TRIM(Tabla1[[#This Row],[Dia de clases Inscrito]])&amp;"-"&amp;TRIM(Tabla1[[#This Row],[Horario Inscrito]])&amp;"-"&amp;TRIM(Tabla1[[#This Row],[Fecha Inicio grupo]])&amp;"-"&amp;TRIM(Tabla1[[#This Row],[Tipo Incrito]]))</f>
        <v/>
      </c>
      <c r="BH972" s="299" t="str">
        <f>IF(F972="","",OR(IFERROR(SEARCH("CG",Tabla1[[#This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2" s="300" t="str">
        <f>IF(F972&lt;&gt;"",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2" s="300" t="str">
        <f>IF(F972&lt;&gt;"",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2" s="300" t="str">
        <f>IF(Tabla1[[#This Row],[Fecha Inicio grupo]]="","",IFERROR(VLOOKUP(Tabla1[[#This Row],[Mes de Alta como miembro]],Parámetros!$AM$2:$AN$16,2,0),"01/01/1900"))</f>
        <v/>
      </c>
    </row>
    <row r="973" spans="1:63" ht="14.45">
      <c r="A973" s="68">
        <v>966</v>
      </c>
      <c r="B973" s="29"/>
      <c r="C973" s="34"/>
      <c r="D973" s="42"/>
      <c r="E973" s="64"/>
      <c r="F973" s="45"/>
      <c r="G973" s="45"/>
      <c r="H973" s="158"/>
      <c r="I973" s="42"/>
      <c r="J973" s="28"/>
      <c r="K973" s="69"/>
      <c r="L973" s="68"/>
      <c r="M973" s="46"/>
      <c r="N973" s="232" t="str">
        <f ca="1">IF(Tabla1[[#This Row],[Fecha de nac]]="","",IF(Tabla1[[#This Row],[Fecha Finalización]] &gt;=TODAY(), DATEDIF(Tabla1[[#This Row],[Fecha de nac]],TODAY(),"y"), ROUNDDOWN((Tabla1[[#This Row],[Fecha Finalización]] -Tabla1[[#This Row],[Fecha de nac]])/365,0)))</f>
        <v/>
      </c>
      <c r="O973" s="163"/>
      <c r="P973" s="34"/>
      <c r="Q973" s="67"/>
      <c r="R973" s="67"/>
      <c r="S973" s="67"/>
      <c r="T973" s="67"/>
      <c r="U973" s="234" t="str">
        <f>IF(F973="","",Tabla1[[#This Row],[Fecha Inicio grupo]]+3*7-7)</f>
        <v/>
      </c>
      <c r="V973" s="235" t="str">
        <f>IF(F973="","",EDATE(Tabla1[[#This Row],[Fecha Inicio grupo]],3))</f>
        <v/>
      </c>
      <c r="W973" s="29"/>
      <c r="X973" s="29"/>
      <c r="Y973" s="72"/>
      <c r="Z973" s="72"/>
      <c r="AA973" s="72"/>
      <c r="AB973" s="72"/>
      <c r="AC973" s="72"/>
      <c r="AD973" s="72"/>
      <c r="AE973" s="72"/>
      <c r="AF973" s="72"/>
      <c r="AG973" s="72"/>
      <c r="AH973" s="72"/>
      <c r="AI973" s="72"/>
      <c r="AJ973" s="72"/>
      <c r="AK973" s="72"/>
      <c r="AL973" s="72"/>
      <c r="AM973" s="72"/>
      <c r="AN973" s="72"/>
      <c r="AO973" s="139"/>
      <c r="AP973" s="236" t="str">
        <f>IF(F973="","",IFERROR(VLOOKUP(SUBSTITUTE(SUBSTITUTE(Tabla1[[#This Row],[Uso Sistemas]],"T","P"),"N","F"),Parámetros!$M$2:$N$17,2,0),"Completar hasta 3ra sem. para evaluar a Probacionista"))</f>
        <v/>
      </c>
      <c r="AQ973" s="39"/>
      <c r="AR973" s="39"/>
      <c r="AS973" s="39"/>
      <c r="AT973" s="28"/>
      <c r="AU973" s="55"/>
      <c r="AV973" s="55"/>
      <c r="AW973" s="55"/>
      <c r="AX973" s="238" t="str">
        <f>IF(V973="","",EOMONTH(EDATE(Tabla1[[#This Row],[Fecha Finalización]],2),0))</f>
        <v/>
      </c>
      <c r="AY973" s="39"/>
      <c r="AZ973" s="239" t="str">
        <f>IF(V973="","",EOMONTH(EDATE(Tabla1[[#This Row],[Fecha Finalización]],3),0))</f>
        <v/>
      </c>
      <c r="BA973" s="39"/>
      <c r="BB973" s="39"/>
      <c r="BC973" s="229"/>
      <c r="BD973" s="227" t="str">
        <f>IF(F973="","",Tabla1[[#This Row],[sem 01]]&amp;Tabla1[[#This Row],[sem 02]]&amp;Tabla1[[#This Row],[sem 03]])</f>
        <v/>
      </c>
      <c r="BE973" s="228" t="str">
        <f>IF(TRIM(F973)="","",$B$1&amp;"-"&amp;SUBSTITUTE(Tabla1[[#This Row],[Mes Inscrito]]," ","")&amp;"-"&amp;SUBSTITUTE(Tabla1[[#This Row],[Dia de clases Inscrito]]," ","")&amp;"-"&amp;SUBSTITUTE(Tabla1[[#This Row],[Horario Inscrito]]," ","")&amp;"-"&amp;Tabla1[[#This Row],[Fecha Inicio grupo]])</f>
        <v/>
      </c>
      <c r="BF973" s="241" t="str">
        <f>IF(F973="","",Tabla1[[#This Row],[Curso]])</f>
        <v/>
      </c>
      <c r="BG973" s="242" t="str">
        <f>+IF(TRIM(F973)="","",$B$1&amp;"-"&amp;TRIM(Tabla1[[#This Row],[Mes Inscrito]])&amp;"-"&amp;TRIM(Tabla1[[#This Row],[Dia de clases Inscrito]])&amp;"-"&amp;TRIM(Tabla1[[#This Row],[Horario Inscrito]])&amp;"-"&amp;TRIM(Tabla1[[#This Row],[Fecha Inicio grupo]])&amp;"-"&amp;TRIM(Tabla1[[#This Row],[Tipo Incrito]]))</f>
        <v/>
      </c>
      <c r="BH973" s="299" t="str">
        <f>IF(F973="","",OR(IFERROR(SEARCH("CG",Tabla1[[#This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3" s="300" t="str">
        <f>IF(F973&lt;&gt;"",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3" s="300" t="str">
        <f>IF(F973&lt;&gt;"",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3" s="300" t="str">
        <f>IF(Tabla1[[#This Row],[Fecha Inicio grupo]]="","",IFERROR(VLOOKUP(Tabla1[[#This Row],[Mes de Alta como miembro]],Parámetros!$AM$2:$AN$16,2,0),"01/01/1900"))</f>
        <v/>
      </c>
    </row>
    <row r="974" spans="1:63" ht="14.45">
      <c r="A974" s="68">
        <v>967</v>
      </c>
      <c r="B974" s="29"/>
      <c r="C974" s="34"/>
      <c r="D974" s="42"/>
      <c r="E974" s="64"/>
      <c r="F974" s="45"/>
      <c r="G974" s="45"/>
      <c r="H974" s="158"/>
      <c r="I974" s="42"/>
      <c r="J974" s="28"/>
      <c r="K974" s="69"/>
      <c r="L974" s="68"/>
      <c r="M974" s="46"/>
      <c r="N974" s="232" t="str">
        <f ca="1">IF(Tabla1[[#This Row],[Fecha de nac]]="","",IF(Tabla1[[#This Row],[Fecha Finalización]] &gt;=TODAY(), DATEDIF(Tabla1[[#This Row],[Fecha de nac]],TODAY(),"y"), ROUNDDOWN((Tabla1[[#This Row],[Fecha Finalización]] -Tabla1[[#This Row],[Fecha de nac]])/365,0)))</f>
        <v/>
      </c>
      <c r="O974" s="163"/>
      <c r="P974" s="34"/>
      <c r="Q974" s="67"/>
      <c r="R974" s="67"/>
      <c r="S974" s="67"/>
      <c r="T974" s="67"/>
      <c r="U974" s="234" t="str">
        <f>IF(F974="","",Tabla1[[#This Row],[Fecha Inicio grupo]]+3*7-7)</f>
        <v/>
      </c>
      <c r="V974" s="235" t="str">
        <f>IF(F974="","",EDATE(Tabla1[[#This Row],[Fecha Inicio grupo]],3))</f>
        <v/>
      </c>
      <c r="W974" s="29"/>
      <c r="X974" s="29"/>
      <c r="Y974" s="72"/>
      <c r="Z974" s="72"/>
      <c r="AA974" s="72"/>
      <c r="AB974" s="72"/>
      <c r="AC974" s="72"/>
      <c r="AD974" s="72"/>
      <c r="AE974" s="72"/>
      <c r="AF974" s="72"/>
      <c r="AG974" s="72"/>
      <c r="AH974" s="72"/>
      <c r="AI974" s="72"/>
      <c r="AJ974" s="72"/>
      <c r="AK974" s="72"/>
      <c r="AL974" s="72"/>
      <c r="AM974" s="72"/>
      <c r="AN974" s="72"/>
      <c r="AO974" s="139"/>
      <c r="AP974" s="236" t="str">
        <f>IF(F974="","",IFERROR(VLOOKUP(SUBSTITUTE(SUBSTITUTE(Tabla1[[#This Row],[Uso Sistemas]],"T","P"),"N","F"),Parámetros!$M$2:$N$17,2,0),"Completar hasta 3ra sem. para evaluar a Probacionista"))</f>
        <v/>
      </c>
      <c r="AQ974" s="39"/>
      <c r="AR974" s="39"/>
      <c r="AS974" s="39"/>
      <c r="AT974" s="28"/>
      <c r="AU974" s="55"/>
      <c r="AV974" s="55"/>
      <c r="AW974" s="55"/>
      <c r="AX974" s="238" t="str">
        <f>IF(V974="","",EOMONTH(EDATE(Tabla1[[#This Row],[Fecha Finalización]],2),0))</f>
        <v/>
      </c>
      <c r="AY974" s="39"/>
      <c r="AZ974" s="239" t="str">
        <f>IF(V974="","",EOMONTH(EDATE(Tabla1[[#This Row],[Fecha Finalización]],3),0))</f>
        <v/>
      </c>
      <c r="BA974" s="39"/>
      <c r="BB974" s="39"/>
      <c r="BC974" s="229"/>
      <c r="BD974" s="227" t="str">
        <f>IF(F974="","",Tabla1[[#This Row],[sem 01]]&amp;Tabla1[[#This Row],[sem 02]]&amp;Tabla1[[#This Row],[sem 03]])</f>
        <v/>
      </c>
      <c r="BE974" s="228" t="str">
        <f>IF(TRIM(F974)="","",$B$1&amp;"-"&amp;SUBSTITUTE(Tabla1[[#This Row],[Mes Inscrito]]," ","")&amp;"-"&amp;SUBSTITUTE(Tabla1[[#This Row],[Dia de clases Inscrito]]," ","")&amp;"-"&amp;SUBSTITUTE(Tabla1[[#This Row],[Horario Inscrito]]," ","")&amp;"-"&amp;Tabla1[[#This Row],[Fecha Inicio grupo]])</f>
        <v/>
      </c>
      <c r="BF974" s="241" t="str">
        <f>IF(F974="","",Tabla1[[#This Row],[Curso]])</f>
        <v/>
      </c>
      <c r="BG974" s="242" t="str">
        <f>+IF(TRIM(F974)="","",$B$1&amp;"-"&amp;TRIM(Tabla1[[#This Row],[Mes Inscrito]])&amp;"-"&amp;TRIM(Tabla1[[#This Row],[Dia de clases Inscrito]])&amp;"-"&amp;TRIM(Tabla1[[#This Row],[Horario Inscrito]])&amp;"-"&amp;TRIM(Tabla1[[#This Row],[Fecha Inicio grupo]])&amp;"-"&amp;TRIM(Tabla1[[#This Row],[Tipo Incrito]]))</f>
        <v/>
      </c>
      <c r="BH974" s="299" t="str">
        <f>IF(F974="","",OR(IFERROR(SEARCH("CG",Tabla1[[#This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4" s="300" t="str">
        <f>IF(F974&lt;&gt;"",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4" s="300" t="str">
        <f>IF(F974&lt;&gt;"",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4" s="300" t="str">
        <f>IF(Tabla1[[#This Row],[Fecha Inicio grupo]]="","",IFERROR(VLOOKUP(Tabla1[[#This Row],[Mes de Alta como miembro]],Parámetros!$AM$2:$AN$16,2,0),"01/01/1900"))</f>
        <v/>
      </c>
    </row>
    <row r="975" spans="1:63" ht="14.45">
      <c r="A975" s="68">
        <v>968</v>
      </c>
      <c r="B975" s="29"/>
      <c r="C975" s="34"/>
      <c r="D975" s="42"/>
      <c r="E975" s="64"/>
      <c r="F975" s="45"/>
      <c r="G975" s="45"/>
      <c r="H975" s="158"/>
      <c r="I975" s="42"/>
      <c r="J975" s="28"/>
      <c r="K975" s="69"/>
      <c r="L975" s="68"/>
      <c r="M975" s="46"/>
      <c r="N975" s="232" t="str">
        <f ca="1">IF(Tabla1[[#This Row],[Fecha de nac]]="","",IF(Tabla1[[#This Row],[Fecha Finalización]] &gt;=TODAY(), DATEDIF(Tabla1[[#This Row],[Fecha de nac]],TODAY(),"y"), ROUNDDOWN((Tabla1[[#This Row],[Fecha Finalización]] -Tabla1[[#This Row],[Fecha de nac]])/365,0)))</f>
        <v/>
      </c>
      <c r="O975" s="163"/>
      <c r="P975" s="34"/>
      <c r="Q975" s="67"/>
      <c r="R975" s="67"/>
      <c r="S975" s="67"/>
      <c r="T975" s="67"/>
      <c r="U975" s="234" t="str">
        <f>IF(F975="","",Tabla1[[#This Row],[Fecha Inicio grupo]]+3*7-7)</f>
        <v/>
      </c>
      <c r="V975" s="235" t="str">
        <f>IF(F975="","",EDATE(Tabla1[[#This Row],[Fecha Inicio grupo]],3))</f>
        <v/>
      </c>
      <c r="W975" s="29"/>
      <c r="X975" s="29"/>
      <c r="Y975" s="72"/>
      <c r="Z975" s="72"/>
      <c r="AA975" s="72"/>
      <c r="AB975" s="72"/>
      <c r="AC975" s="72"/>
      <c r="AD975" s="72"/>
      <c r="AE975" s="72"/>
      <c r="AF975" s="72"/>
      <c r="AG975" s="72"/>
      <c r="AH975" s="72"/>
      <c r="AI975" s="72"/>
      <c r="AJ975" s="72"/>
      <c r="AK975" s="72"/>
      <c r="AL975" s="72"/>
      <c r="AM975" s="72"/>
      <c r="AN975" s="72"/>
      <c r="AO975" s="139"/>
      <c r="AP975" s="236" t="str">
        <f>IF(F975="","",IFERROR(VLOOKUP(SUBSTITUTE(SUBSTITUTE(Tabla1[[#This Row],[Uso Sistemas]],"T","P"),"N","F"),Parámetros!$M$2:$N$17,2,0),"Completar hasta 3ra sem. para evaluar a Probacionista"))</f>
        <v/>
      </c>
      <c r="AQ975" s="39"/>
      <c r="AR975" s="39"/>
      <c r="AS975" s="39"/>
      <c r="AT975" s="28"/>
      <c r="AU975" s="55"/>
      <c r="AV975" s="55"/>
      <c r="AW975" s="55"/>
      <c r="AX975" s="238" t="str">
        <f>IF(V975="","",EOMONTH(EDATE(Tabla1[[#This Row],[Fecha Finalización]],2),0))</f>
        <v/>
      </c>
      <c r="AY975" s="39"/>
      <c r="AZ975" s="239" t="str">
        <f>IF(V975="","",EOMONTH(EDATE(Tabla1[[#This Row],[Fecha Finalización]],3),0))</f>
        <v/>
      </c>
      <c r="BA975" s="39"/>
      <c r="BB975" s="39"/>
      <c r="BC975" s="229"/>
      <c r="BD975" s="227" t="str">
        <f>IF(F975="","",Tabla1[[#This Row],[sem 01]]&amp;Tabla1[[#This Row],[sem 02]]&amp;Tabla1[[#This Row],[sem 03]])</f>
        <v/>
      </c>
      <c r="BE975" s="228" t="str">
        <f>IF(TRIM(F975)="","",$B$1&amp;"-"&amp;SUBSTITUTE(Tabla1[[#This Row],[Mes Inscrito]]," ","")&amp;"-"&amp;SUBSTITUTE(Tabla1[[#This Row],[Dia de clases Inscrito]]," ","")&amp;"-"&amp;SUBSTITUTE(Tabla1[[#This Row],[Horario Inscrito]]," ","")&amp;"-"&amp;Tabla1[[#This Row],[Fecha Inicio grupo]])</f>
        <v/>
      </c>
      <c r="BF975" s="241" t="str">
        <f>IF(F975="","",Tabla1[[#This Row],[Curso]])</f>
        <v/>
      </c>
      <c r="BG975" s="242" t="str">
        <f>+IF(TRIM(F975)="","",$B$1&amp;"-"&amp;TRIM(Tabla1[[#This Row],[Mes Inscrito]])&amp;"-"&amp;TRIM(Tabla1[[#This Row],[Dia de clases Inscrito]])&amp;"-"&amp;TRIM(Tabla1[[#This Row],[Horario Inscrito]])&amp;"-"&amp;TRIM(Tabla1[[#This Row],[Fecha Inicio grupo]])&amp;"-"&amp;TRIM(Tabla1[[#This Row],[Tipo Incrito]]))</f>
        <v/>
      </c>
      <c r="BH975" s="299" t="str">
        <f>IF(F975="","",OR(IFERROR(SEARCH("CG",Tabla1[[#This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5" s="300" t="str">
        <f>IF(F975&lt;&gt;"",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5" s="300" t="str">
        <f>IF(F975&lt;&gt;"",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5" s="300" t="str">
        <f>IF(Tabla1[[#This Row],[Fecha Inicio grupo]]="","",IFERROR(VLOOKUP(Tabla1[[#This Row],[Mes de Alta como miembro]],Parámetros!$AM$2:$AN$16,2,0),"01/01/1900"))</f>
        <v/>
      </c>
    </row>
    <row r="976" spans="1:63" ht="14.45">
      <c r="A976" s="68">
        <v>969</v>
      </c>
      <c r="B976" s="29"/>
      <c r="C976" s="34"/>
      <c r="D976" s="42"/>
      <c r="E976" s="64"/>
      <c r="F976" s="45"/>
      <c r="G976" s="45"/>
      <c r="H976" s="158"/>
      <c r="I976" s="42"/>
      <c r="J976" s="28"/>
      <c r="K976" s="69"/>
      <c r="L976" s="68"/>
      <c r="M976" s="46"/>
      <c r="N976" s="232" t="str">
        <f ca="1">IF(Tabla1[[#This Row],[Fecha de nac]]="","",IF(Tabla1[[#This Row],[Fecha Finalización]] &gt;=TODAY(), DATEDIF(Tabla1[[#This Row],[Fecha de nac]],TODAY(),"y"), ROUNDDOWN((Tabla1[[#This Row],[Fecha Finalización]] -Tabla1[[#This Row],[Fecha de nac]])/365,0)))</f>
        <v/>
      </c>
      <c r="O976" s="163"/>
      <c r="P976" s="34"/>
      <c r="Q976" s="67"/>
      <c r="R976" s="67"/>
      <c r="S976" s="67"/>
      <c r="T976" s="67"/>
      <c r="U976" s="234" t="str">
        <f>IF(F976="","",Tabla1[[#This Row],[Fecha Inicio grupo]]+3*7-7)</f>
        <v/>
      </c>
      <c r="V976" s="235" t="str">
        <f>IF(F976="","",EDATE(Tabla1[[#This Row],[Fecha Inicio grupo]],3))</f>
        <v/>
      </c>
      <c r="W976" s="29"/>
      <c r="X976" s="29"/>
      <c r="Y976" s="72"/>
      <c r="Z976" s="72"/>
      <c r="AA976" s="72"/>
      <c r="AB976" s="72"/>
      <c r="AC976" s="72"/>
      <c r="AD976" s="72"/>
      <c r="AE976" s="72"/>
      <c r="AF976" s="72"/>
      <c r="AG976" s="72"/>
      <c r="AH976" s="72"/>
      <c r="AI976" s="72"/>
      <c r="AJ976" s="72"/>
      <c r="AK976" s="72"/>
      <c r="AL976" s="72"/>
      <c r="AM976" s="72"/>
      <c r="AN976" s="72"/>
      <c r="AO976" s="139"/>
      <c r="AP976" s="236" t="str">
        <f>IF(F976="","",IFERROR(VLOOKUP(SUBSTITUTE(SUBSTITUTE(Tabla1[[#This Row],[Uso Sistemas]],"T","P"),"N","F"),Parámetros!$M$2:$N$17,2,0),"Completar hasta 3ra sem. para evaluar a Probacionista"))</f>
        <v/>
      </c>
      <c r="AQ976" s="39"/>
      <c r="AR976" s="39"/>
      <c r="AS976" s="39"/>
      <c r="AT976" s="28"/>
      <c r="AU976" s="55"/>
      <c r="AV976" s="55"/>
      <c r="AW976" s="55"/>
      <c r="AX976" s="238" t="str">
        <f>IF(V976="","",EOMONTH(EDATE(Tabla1[[#This Row],[Fecha Finalización]],2),0))</f>
        <v/>
      </c>
      <c r="AY976" s="39"/>
      <c r="AZ976" s="239" t="str">
        <f>IF(V976="","",EOMONTH(EDATE(Tabla1[[#This Row],[Fecha Finalización]],3),0))</f>
        <v/>
      </c>
      <c r="BA976" s="39"/>
      <c r="BB976" s="39"/>
      <c r="BC976" s="229"/>
      <c r="BD976" s="227" t="str">
        <f>IF(F976="","",Tabla1[[#This Row],[sem 01]]&amp;Tabla1[[#This Row],[sem 02]]&amp;Tabla1[[#This Row],[sem 03]])</f>
        <v/>
      </c>
      <c r="BE976" s="228" t="str">
        <f>IF(TRIM(F976)="","",$B$1&amp;"-"&amp;SUBSTITUTE(Tabla1[[#This Row],[Mes Inscrito]]," ","")&amp;"-"&amp;SUBSTITUTE(Tabla1[[#This Row],[Dia de clases Inscrito]]," ","")&amp;"-"&amp;SUBSTITUTE(Tabla1[[#This Row],[Horario Inscrito]]," ","")&amp;"-"&amp;Tabla1[[#This Row],[Fecha Inicio grupo]])</f>
        <v/>
      </c>
      <c r="BF976" s="241" t="str">
        <f>IF(F976="","",Tabla1[[#This Row],[Curso]])</f>
        <v/>
      </c>
      <c r="BG976" s="242" t="str">
        <f>+IF(TRIM(F976)="","",$B$1&amp;"-"&amp;TRIM(Tabla1[[#This Row],[Mes Inscrito]])&amp;"-"&amp;TRIM(Tabla1[[#This Row],[Dia de clases Inscrito]])&amp;"-"&amp;TRIM(Tabla1[[#This Row],[Horario Inscrito]])&amp;"-"&amp;TRIM(Tabla1[[#This Row],[Fecha Inicio grupo]])&amp;"-"&amp;TRIM(Tabla1[[#This Row],[Tipo Incrito]]))</f>
        <v/>
      </c>
      <c r="BH976" s="299" t="str">
        <f>IF(F976="","",OR(IFERROR(SEARCH("CG",Tabla1[[#This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6" s="300" t="str">
        <f>IF(F976&lt;&gt;"",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6" s="300" t="str">
        <f>IF(F976&lt;&gt;"",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6" s="300" t="str">
        <f>IF(Tabla1[[#This Row],[Fecha Inicio grupo]]="","",IFERROR(VLOOKUP(Tabla1[[#This Row],[Mes de Alta como miembro]],Parámetros!$AM$2:$AN$16,2,0),"01/01/1900"))</f>
        <v/>
      </c>
    </row>
    <row r="977" spans="1:63" ht="14.45">
      <c r="A977" s="68">
        <v>970</v>
      </c>
      <c r="B977" s="29"/>
      <c r="C977" s="34"/>
      <c r="D977" s="42"/>
      <c r="E977" s="64"/>
      <c r="F977" s="45"/>
      <c r="G977" s="45"/>
      <c r="H977" s="158"/>
      <c r="I977" s="42"/>
      <c r="J977" s="28"/>
      <c r="K977" s="69"/>
      <c r="L977" s="68"/>
      <c r="M977" s="46"/>
      <c r="N977" s="232" t="str">
        <f ca="1">IF(Tabla1[[#This Row],[Fecha de nac]]="","",IF(Tabla1[[#This Row],[Fecha Finalización]] &gt;=TODAY(), DATEDIF(Tabla1[[#This Row],[Fecha de nac]],TODAY(),"y"), ROUNDDOWN((Tabla1[[#This Row],[Fecha Finalización]] -Tabla1[[#This Row],[Fecha de nac]])/365,0)))</f>
        <v/>
      </c>
      <c r="O977" s="163"/>
      <c r="P977" s="34"/>
      <c r="Q977" s="67"/>
      <c r="R977" s="67"/>
      <c r="S977" s="67"/>
      <c r="T977" s="67"/>
      <c r="U977" s="234" t="str">
        <f>IF(F977="","",Tabla1[[#This Row],[Fecha Inicio grupo]]+3*7-7)</f>
        <v/>
      </c>
      <c r="V977" s="235" t="str">
        <f>IF(F977="","",EDATE(Tabla1[[#This Row],[Fecha Inicio grupo]],3))</f>
        <v/>
      </c>
      <c r="W977" s="29"/>
      <c r="X977" s="29"/>
      <c r="Y977" s="72"/>
      <c r="Z977" s="72"/>
      <c r="AA977" s="72"/>
      <c r="AB977" s="72"/>
      <c r="AC977" s="72"/>
      <c r="AD977" s="72"/>
      <c r="AE977" s="72"/>
      <c r="AF977" s="72"/>
      <c r="AG977" s="72"/>
      <c r="AH977" s="72"/>
      <c r="AI977" s="72"/>
      <c r="AJ977" s="72"/>
      <c r="AK977" s="72"/>
      <c r="AL977" s="72"/>
      <c r="AM977" s="72"/>
      <c r="AN977" s="72"/>
      <c r="AO977" s="139"/>
      <c r="AP977" s="236" t="str">
        <f>IF(F977="","",IFERROR(VLOOKUP(SUBSTITUTE(SUBSTITUTE(Tabla1[[#This Row],[Uso Sistemas]],"T","P"),"N","F"),Parámetros!$M$2:$N$17,2,0),"Completar hasta 3ra sem. para evaluar a Probacionista"))</f>
        <v/>
      </c>
      <c r="AQ977" s="39"/>
      <c r="AR977" s="39"/>
      <c r="AS977" s="39"/>
      <c r="AT977" s="28"/>
      <c r="AU977" s="55"/>
      <c r="AV977" s="55"/>
      <c r="AW977" s="55"/>
      <c r="AX977" s="238" t="str">
        <f>IF(V977="","",EOMONTH(EDATE(Tabla1[[#This Row],[Fecha Finalización]],2),0))</f>
        <v/>
      </c>
      <c r="AY977" s="39"/>
      <c r="AZ977" s="239" t="str">
        <f>IF(V977="","",EOMONTH(EDATE(Tabla1[[#This Row],[Fecha Finalización]],3),0))</f>
        <v/>
      </c>
      <c r="BA977" s="39"/>
      <c r="BB977" s="39"/>
      <c r="BC977" s="229"/>
      <c r="BD977" s="227" t="str">
        <f>IF(F977="","",Tabla1[[#This Row],[sem 01]]&amp;Tabla1[[#This Row],[sem 02]]&amp;Tabla1[[#This Row],[sem 03]])</f>
        <v/>
      </c>
      <c r="BE977" s="228" t="str">
        <f>IF(TRIM(F977)="","",$B$1&amp;"-"&amp;SUBSTITUTE(Tabla1[[#This Row],[Mes Inscrito]]," ","")&amp;"-"&amp;SUBSTITUTE(Tabla1[[#This Row],[Dia de clases Inscrito]]," ","")&amp;"-"&amp;SUBSTITUTE(Tabla1[[#This Row],[Horario Inscrito]]," ","")&amp;"-"&amp;Tabla1[[#This Row],[Fecha Inicio grupo]])</f>
        <v/>
      </c>
      <c r="BF977" s="241" t="str">
        <f>IF(F977="","",Tabla1[[#This Row],[Curso]])</f>
        <v/>
      </c>
      <c r="BG977" s="242" t="str">
        <f>+IF(TRIM(F977)="","",$B$1&amp;"-"&amp;TRIM(Tabla1[[#This Row],[Mes Inscrito]])&amp;"-"&amp;TRIM(Tabla1[[#This Row],[Dia de clases Inscrito]])&amp;"-"&amp;TRIM(Tabla1[[#This Row],[Horario Inscrito]])&amp;"-"&amp;TRIM(Tabla1[[#This Row],[Fecha Inicio grupo]])&amp;"-"&amp;TRIM(Tabla1[[#This Row],[Tipo Incrito]]))</f>
        <v/>
      </c>
      <c r="BH977" s="299" t="str">
        <f>IF(F977="","",OR(IFERROR(SEARCH("CG",Tabla1[[#This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7" s="300" t="str">
        <f>IF(F977&lt;&gt;"",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7" s="300" t="str">
        <f>IF(F977&lt;&gt;"",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7" s="300" t="str">
        <f>IF(Tabla1[[#This Row],[Fecha Inicio grupo]]="","",IFERROR(VLOOKUP(Tabla1[[#This Row],[Mes de Alta como miembro]],Parámetros!$AM$2:$AN$16,2,0),"01/01/1900"))</f>
        <v/>
      </c>
    </row>
    <row r="978" spans="1:63" ht="14.45">
      <c r="A978" s="68">
        <v>971</v>
      </c>
      <c r="B978" s="29"/>
      <c r="C978" s="34"/>
      <c r="D978" s="42"/>
      <c r="E978" s="64"/>
      <c r="F978" s="45"/>
      <c r="G978" s="45"/>
      <c r="H978" s="158"/>
      <c r="I978" s="42"/>
      <c r="J978" s="28"/>
      <c r="K978" s="69"/>
      <c r="L978" s="68"/>
      <c r="M978" s="46"/>
      <c r="N978" s="232" t="str">
        <f ca="1">IF(Tabla1[[#This Row],[Fecha de nac]]="","",IF(Tabla1[[#This Row],[Fecha Finalización]] &gt;=TODAY(), DATEDIF(Tabla1[[#This Row],[Fecha de nac]],TODAY(),"y"), ROUNDDOWN((Tabla1[[#This Row],[Fecha Finalización]] -Tabla1[[#This Row],[Fecha de nac]])/365,0)))</f>
        <v/>
      </c>
      <c r="O978" s="163"/>
      <c r="P978" s="34"/>
      <c r="Q978" s="67"/>
      <c r="R978" s="67"/>
      <c r="S978" s="67"/>
      <c r="T978" s="67"/>
      <c r="U978" s="234" t="str">
        <f>IF(F978="","",Tabla1[[#This Row],[Fecha Inicio grupo]]+3*7-7)</f>
        <v/>
      </c>
      <c r="V978" s="235" t="str">
        <f>IF(F978="","",EDATE(Tabla1[[#This Row],[Fecha Inicio grupo]],3))</f>
        <v/>
      </c>
      <c r="W978" s="29"/>
      <c r="X978" s="29"/>
      <c r="Y978" s="72"/>
      <c r="Z978" s="72"/>
      <c r="AA978" s="72"/>
      <c r="AB978" s="72"/>
      <c r="AC978" s="72"/>
      <c r="AD978" s="72"/>
      <c r="AE978" s="72"/>
      <c r="AF978" s="72"/>
      <c r="AG978" s="72"/>
      <c r="AH978" s="72"/>
      <c r="AI978" s="72"/>
      <c r="AJ978" s="72"/>
      <c r="AK978" s="72"/>
      <c r="AL978" s="72"/>
      <c r="AM978" s="72"/>
      <c r="AN978" s="72"/>
      <c r="AO978" s="139"/>
      <c r="AP978" s="236" t="str">
        <f>IF(F978="","",IFERROR(VLOOKUP(SUBSTITUTE(SUBSTITUTE(Tabla1[[#This Row],[Uso Sistemas]],"T","P"),"N","F"),Parámetros!$M$2:$N$17,2,0),"Completar hasta 3ra sem. para evaluar a Probacionista"))</f>
        <v/>
      </c>
      <c r="AQ978" s="39"/>
      <c r="AR978" s="39"/>
      <c r="AS978" s="39"/>
      <c r="AT978" s="28"/>
      <c r="AU978" s="55"/>
      <c r="AV978" s="55"/>
      <c r="AW978" s="55"/>
      <c r="AX978" s="238" t="str">
        <f>IF(V978="","",EOMONTH(EDATE(Tabla1[[#This Row],[Fecha Finalización]],2),0))</f>
        <v/>
      </c>
      <c r="AY978" s="39"/>
      <c r="AZ978" s="239" t="str">
        <f>IF(V978="","",EOMONTH(EDATE(Tabla1[[#This Row],[Fecha Finalización]],3),0))</f>
        <v/>
      </c>
      <c r="BA978" s="39"/>
      <c r="BB978" s="39"/>
      <c r="BC978" s="229"/>
      <c r="BD978" s="227" t="str">
        <f>IF(F978="","",Tabla1[[#This Row],[sem 01]]&amp;Tabla1[[#This Row],[sem 02]]&amp;Tabla1[[#This Row],[sem 03]])</f>
        <v/>
      </c>
      <c r="BE978" s="228" t="str">
        <f>IF(TRIM(F978)="","",$B$1&amp;"-"&amp;SUBSTITUTE(Tabla1[[#This Row],[Mes Inscrito]]," ","")&amp;"-"&amp;SUBSTITUTE(Tabla1[[#This Row],[Dia de clases Inscrito]]," ","")&amp;"-"&amp;SUBSTITUTE(Tabla1[[#This Row],[Horario Inscrito]]," ","")&amp;"-"&amp;Tabla1[[#This Row],[Fecha Inicio grupo]])</f>
        <v/>
      </c>
      <c r="BF978" s="241" t="str">
        <f>IF(F978="","",Tabla1[[#This Row],[Curso]])</f>
        <v/>
      </c>
      <c r="BG978" s="242" t="str">
        <f>+IF(TRIM(F978)="","",$B$1&amp;"-"&amp;TRIM(Tabla1[[#This Row],[Mes Inscrito]])&amp;"-"&amp;TRIM(Tabla1[[#This Row],[Dia de clases Inscrito]])&amp;"-"&amp;TRIM(Tabla1[[#This Row],[Horario Inscrito]])&amp;"-"&amp;TRIM(Tabla1[[#This Row],[Fecha Inicio grupo]])&amp;"-"&amp;TRIM(Tabla1[[#This Row],[Tipo Incrito]]))</f>
        <v/>
      </c>
      <c r="BH978" s="299" t="str">
        <f>IF(F978="","",OR(IFERROR(SEARCH("CG",Tabla1[[#This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8" s="300" t="str">
        <f>IF(F978&lt;&gt;"",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8" s="300" t="str">
        <f>IF(F978&lt;&gt;"",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8" s="300" t="str">
        <f>IF(Tabla1[[#This Row],[Fecha Inicio grupo]]="","",IFERROR(VLOOKUP(Tabla1[[#This Row],[Mes de Alta como miembro]],Parámetros!$AM$2:$AN$16,2,0),"01/01/1900"))</f>
        <v/>
      </c>
    </row>
    <row r="979" spans="1:63" ht="14.45">
      <c r="A979" s="68">
        <v>972</v>
      </c>
      <c r="B979" s="29"/>
      <c r="C979" s="34"/>
      <c r="D979" s="42"/>
      <c r="E979" s="64"/>
      <c r="F979" s="45"/>
      <c r="G979" s="45"/>
      <c r="H979" s="158"/>
      <c r="I979" s="42"/>
      <c r="J979" s="28"/>
      <c r="K979" s="69"/>
      <c r="L979" s="68"/>
      <c r="M979" s="46"/>
      <c r="N979" s="232" t="str">
        <f ca="1">IF(Tabla1[[#This Row],[Fecha de nac]]="","",IF(Tabla1[[#This Row],[Fecha Finalización]] &gt;=TODAY(), DATEDIF(Tabla1[[#This Row],[Fecha de nac]],TODAY(),"y"), ROUNDDOWN((Tabla1[[#This Row],[Fecha Finalización]] -Tabla1[[#This Row],[Fecha de nac]])/365,0)))</f>
        <v/>
      </c>
      <c r="O979" s="163"/>
      <c r="P979" s="34"/>
      <c r="Q979" s="67"/>
      <c r="R979" s="67"/>
      <c r="S979" s="67"/>
      <c r="T979" s="67"/>
      <c r="U979" s="234" t="str">
        <f>IF(F979="","",Tabla1[[#This Row],[Fecha Inicio grupo]]+3*7-7)</f>
        <v/>
      </c>
      <c r="V979" s="235" t="str">
        <f>IF(F979="","",EDATE(Tabla1[[#This Row],[Fecha Inicio grupo]],3))</f>
        <v/>
      </c>
      <c r="W979" s="29"/>
      <c r="X979" s="29"/>
      <c r="Y979" s="72"/>
      <c r="Z979" s="72"/>
      <c r="AA979" s="72"/>
      <c r="AB979" s="72"/>
      <c r="AC979" s="72"/>
      <c r="AD979" s="72"/>
      <c r="AE979" s="72"/>
      <c r="AF979" s="72"/>
      <c r="AG979" s="72"/>
      <c r="AH979" s="72"/>
      <c r="AI979" s="72"/>
      <c r="AJ979" s="72"/>
      <c r="AK979" s="72"/>
      <c r="AL979" s="72"/>
      <c r="AM979" s="72"/>
      <c r="AN979" s="72"/>
      <c r="AO979" s="139"/>
      <c r="AP979" s="236" t="str">
        <f>IF(F979="","",IFERROR(VLOOKUP(SUBSTITUTE(SUBSTITUTE(Tabla1[[#This Row],[Uso Sistemas]],"T","P"),"N","F"),Parámetros!$M$2:$N$17,2,0),"Completar hasta 3ra sem. para evaluar a Probacionista"))</f>
        <v/>
      </c>
      <c r="AQ979" s="39"/>
      <c r="AR979" s="39"/>
      <c r="AS979" s="39"/>
      <c r="AT979" s="28"/>
      <c r="AU979" s="55"/>
      <c r="AV979" s="55"/>
      <c r="AW979" s="55"/>
      <c r="AX979" s="238" t="str">
        <f>IF(V979="","",EOMONTH(EDATE(Tabla1[[#This Row],[Fecha Finalización]],2),0))</f>
        <v/>
      </c>
      <c r="AY979" s="39"/>
      <c r="AZ979" s="239" t="str">
        <f>IF(V979="","",EOMONTH(EDATE(Tabla1[[#This Row],[Fecha Finalización]],3),0))</f>
        <v/>
      </c>
      <c r="BA979" s="39"/>
      <c r="BB979" s="39"/>
      <c r="BC979" s="229"/>
      <c r="BD979" s="227" t="str">
        <f>IF(F979="","",Tabla1[[#This Row],[sem 01]]&amp;Tabla1[[#This Row],[sem 02]]&amp;Tabla1[[#This Row],[sem 03]])</f>
        <v/>
      </c>
      <c r="BE979" s="228" t="str">
        <f>IF(TRIM(F979)="","",$B$1&amp;"-"&amp;SUBSTITUTE(Tabla1[[#This Row],[Mes Inscrito]]," ","")&amp;"-"&amp;SUBSTITUTE(Tabla1[[#This Row],[Dia de clases Inscrito]]," ","")&amp;"-"&amp;SUBSTITUTE(Tabla1[[#This Row],[Horario Inscrito]]," ","")&amp;"-"&amp;Tabla1[[#This Row],[Fecha Inicio grupo]])</f>
        <v/>
      </c>
      <c r="BF979" s="241" t="str">
        <f>IF(F979="","",Tabla1[[#This Row],[Curso]])</f>
        <v/>
      </c>
      <c r="BG979" s="242" t="str">
        <f>+IF(TRIM(F979)="","",$B$1&amp;"-"&amp;TRIM(Tabla1[[#This Row],[Mes Inscrito]])&amp;"-"&amp;TRIM(Tabla1[[#This Row],[Dia de clases Inscrito]])&amp;"-"&amp;TRIM(Tabla1[[#This Row],[Horario Inscrito]])&amp;"-"&amp;TRIM(Tabla1[[#This Row],[Fecha Inicio grupo]])&amp;"-"&amp;TRIM(Tabla1[[#This Row],[Tipo Incrito]]))</f>
        <v/>
      </c>
      <c r="BH979" s="299" t="str">
        <f>IF(F979="","",OR(IFERROR(SEARCH("CG",Tabla1[[#This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9" s="300" t="str">
        <f>IF(F979&lt;&gt;"",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9" s="300" t="str">
        <f>IF(F979&lt;&gt;"",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9" s="300" t="str">
        <f>IF(Tabla1[[#This Row],[Fecha Inicio grupo]]="","",IFERROR(VLOOKUP(Tabla1[[#This Row],[Mes de Alta como miembro]],Parámetros!$AM$2:$AN$16,2,0),"01/01/1900"))</f>
        <v/>
      </c>
    </row>
    <row r="980" spans="1:63" ht="14.45">
      <c r="A980" s="68">
        <v>973</v>
      </c>
      <c r="B980" s="29"/>
      <c r="C980" s="34"/>
      <c r="D980" s="42"/>
      <c r="E980" s="64"/>
      <c r="F980" s="45"/>
      <c r="G980" s="45"/>
      <c r="H980" s="158"/>
      <c r="I980" s="42"/>
      <c r="J980" s="28"/>
      <c r="K980" s="69"/>
      <c r="L980" s="68"/>
      <c r="M980" s="46"/>
      <c r="N980" s="232" t="str">
        <f ca="1">IF(Tabla1[[#This Row],[Fecha de nac]]="","",IF(Tabla1[[#This Row],[Fecha Finalización]] &gt;=TODAY(), DATEDIF(Tabla1[[#This Row],[Fecha de nac]],TODAY(),"y"), ROUNDDOWN((Tabla1[[#This Row],[Fecha Finalización]] -Tabla1[[#This Row],[Fecha de nac]])/365,0)))</f>
        <v/>
      </c>
      <c r="O980" s="163"/>
      <c r="P980" s="34"/>
      <c r="Q980" s="67"/>
      <c r="R980" s="67"/>
      <c r="S980" s="67"/>
      <c r="T980" s="67"/>
      <c r="U980" s="234" t="str">
        <f>IF(F980="","",Tabla1[[#This Row],[Fecha Inicio grupo]]+3*7-7)</f>
        <v/>
      </c>
      <c r="V980" s="235" t="str">
        <f>IF(F980="","",EDATE(Tabla1[[#This Row],[Fecha Inicio grupo]],3))</f>
        <v/>
      </c>
      <c r="W980" s="29"/>
      <c r="X980" s="29"/>
      <c r="Y980" s="72"/>
      <c r="Z980" s="72"/>
      <c r="AA980" s="72"/>
      <c r="AB980" s="72"/>
      <c r="AC980" s="72"/>
      <c r="AD980" s="72"/>
      <c r="AE980" s="72"/>
      <c r="AF980" s="72"/>
      <c r="AG980" s="72"/>
      <c r="AH980" s="72"/>
      <c r="AI980" s="72"/>
      <c r="AJ980" s="72"/>
      <c r="AK980" s="72"/>
      <c r="AL980" s="72"/>
      <c r="AM980" s="72"/>
      <c r="AN980" s="72"/>
      <c r="AO980" s="139"/>
      <c r="AP980" s="236" t="str">
        <f>IF(F980="","",IFERROR(VLOOKUP(SUBSTITUTE(SUBSTITUTE(Tabla1[[#This Row],[Uso Sistemas]],"T","P"),"N","F"),Parámetros!$M$2:$N$17,2,0),"Completar hasta 3ra sem. para evaluar a Probacionista"))</f>
        <v/>
      </c>
      <c r="AQ980" s="39"/>
      <c r="AR980" s="39"/>
      <c r="AS980" s="39"/>
      <c r="AT980" s="28"/>
      <c r="AU980" s="55"/>
      <c r="AV980" s="55"/>
      <c r="AW980" s="55"/>
      <c r="AX980" s="238" t="str">
        <f>IF(V980="","",EOMONTH(EDATE(Tabla1[[#This Row],[Fecha Finalización]],2),0))</f>
        <v/>
      </c>
      <c r="AY980" s="39"/>
      <c r="AZ980" s="239" t="str">
        <f>IF(V980="","",EOMONTH(EDATE(Tabla1[[#This Row],[Fecha Finalización]],3),0))</f>
        <v/>
      </c>
      <c r="BA980" s="39"/>
      <c r="BB980" s="39"/>
      <c r="BC980" s="229"/>
      <c r="BD980" s="227" t="str">
        <f>IF(F980="","",Tabla1[[#This Row],[sem 01]]&amp;Tabla1[[#This Row],[sem 02]]&amp;Tabla1[[#This Row],[sem 03]])</f>
        <v/>
      </c>
      <c r="BE980" s="228" t="str">
        <f>IF(TRIM(F980)="","",$B$1&amp;"-"&amp;SUBSTITUTE(Tabla1[[#This Row],[Mes Inscrito]]," ","")&amp;"-"&amp;SUBSTITUTE(Tabla1[[#This Row],[Dia de clases Inscrito]]," ","")&amp;"-"&amp;SUBSTITUTE(Tabla1[[#This Row],[Horario Inscrito]]," ","")&amp;"-"&amp;Tabla1[[#This Row],[Fecha Inicio grupo]])</f>
        <v/>
      </c>
      <c r="BF980" s="241" t="str">
        <f>IF(F980="","",Tabla1[[#This Row],[Curso]])</f>
        <v/>
      </c>
      <c r="BG980" s="242" t="str">
        <f>+IF(TRIM(F980)="","",$B$1&amp;"-"&amp;TRIM(Tabla1[[#This Row],[Mes Inscrito]])&amp;"-"&amp;TRIM(Tabla1[[#This Row],[Dia de clases Inscrito]])&amp;"-"&amp;TRIM(Tabla1[[#This Row],[Horario Inscrito]])&amp;"-"&amp;TRIM(Tabla1[[#This Row],[Fecha Inicio grupo]])&amp;"-"&amp;TRIM(Tabla1[[#This Row],[Tipo Incrito]]))</f>
        <v/>
      </c>
      <c r="BH980" s="299" t="str">
        <f>IF(F980="","",OR(IFERROR(SEARCH("CG",Tabla1[[#This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0" s="300" t="str">
        <f>IF(F980&lt;&gt;"",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0" s="300" t="str">
        <f>IF(F980&lt;&gt;"",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0" s="300" t="str">
        <f>IF(Tabla1[[#This Row],[Fecha Inicio grupo]]="","",IFERROR(VLOOKUP(Tabla1[[#This Row],[Mes de Alta como miembro]],Parámetros!$AM$2:$AN$16,2,0),"01/01/1900"))</f>
        <v/>
      </c>
    </row>
    <row r="981" spans="1:63" ht="14.45">
      <c r="A981" s="68">
        <v>974</v>
      </c>
      <c r="B981" s="29"/>
      <c r="C981" s="34"/>
      <c r="D981" s="42"/>
      <c r="E981" s="64"/>
      <c r="F981" s="45"/>
      <c r="G981" s="45"/>
      <c r="H981" s="158"/>
      <c r="I981" s="42"/>
      <c r="J981" s="28"/>
      <c r="K981" s="69"/>
      <c r="L981" s="68"/>
      <c r="M981" s="46"/>
      <c r="N981" s="232" t="str">
        <f ca="1">IF(Tabla1[[#This Row],[Fecha de nac]]="","",IF(Tabla1[[#This Row],[Fecha Finalización]] &gt;=TODAY(), DATEDIF(Tabla1[[#This Row],[Fecha de nac]],TODAY(),"y"), ROUNDDOWN((Tabla1[[#This Row],[Fecha Finalización]] -Tabla1[[#This Row],[Fecha de nac]])/365,0)))</f>
        <v/>
      </c>
      <c r="O981" s="163"/>
      <c r="P981" s="34"/>
      <c r="Q981" s="67"/>
      <c r="R981" s="67"/>
      <c r="S981" s="67"/>
      <c r="T981" s="67"/>
      <c r="U981" s="234" t="str">
        <f>IF(F981="","",Tabla1[[#This Row],[Fecha Inicio grupo]]+3*7-7)</f>
        <v/>
      </c>
      <c r="V981" s="235" t="str">
        <f>IF(F981="","",EDATE(Tabla1[[#This Row],[Fecha Inicio grupo]],3))</f>
        <v/>
      </c>
      <c r="W981" s="29"/>
      <c r="X981" s="29"/>
      <c r="Y981" s="72"/>
      <c r="Z981" s="72"/>
      <c r="AA981" s="72"/>
      <c r="AB981" s="72"/>
      <c r="AC981" s="72"/>
      <c r="AD981" s="72"/>
      <c r="AE981" s="72"/>
      <c r="AF981" s="72"/>
      <c r="AG981" s="72"/>
      <c r="AH981" s="72"/>
      <c r="AI981" s="72"/>
      <c r="AJ981" s="72"/>
      <c r="AK981" s="72"/>
      <c r="AL981" s="72"/>
      <c r="AM981" s="72"/>
      <c r="AN981" s="72"/>
      <c r="AO981" s="139"/>
      <c r="AP981" s="236" t="str">
        <f>IF(F981="","",IFERROR(VLOOKUP(SUBSTITUTE(SUBSTITUTE(Tabla1[[#This Row],[Uso Sistemas]],"T","P"),"N","F"),Parámetros!$M$2:$N$17,2,0),"Completar hasta 3ra sem. para evaluar a Probacionista"))</f>
        <v/>
      </c>
      <c r="AQ981" s="39"/>
      <c r="AR981" s="39"/>
      <c r="AS981" s="39"/>
      <c r="AT981" s="28"/>
      <c r="AU981" s="55"/>
      <c r="AV981" s="55"/>
      <c r="AW981" s="55"/>
      <c r="AX981" s="238" t="str">
        <f>IF(V981="","",EOMONTH(EDATE(Tabla1[[#This Row],[Fecha Finalización]],2),0))</f>
        <v/>
      </c>
      <c r="AY981" s="39"/>
      <c r="AZ981" s="239" t="str">
        <f>IF(V981="","",EOMONTH(EDATE(Tabla1[[#This Row],[Fecha Finalización]],3),0))</f>
        <v/>
      </c>
      <c r="BA981" s="39"/>
      <c r="BB981" s="39"/>
      <c r="BC981" s="229"/>
      <c r="BD981" s="227" t="str">
        <f>IF(F981="","",Tabla1[[#This Row],[sem 01]]&amp;Tabla1[[#This Row],[sem 02]]&amp;Tabla1[[#This Row],[sem 03]])</f>
        <v/>
      </c>
      <c r="BE981" s="228" t="str">
        <f>IF(TRIM(F981)="","",$B$1&amp;"-"&amp;SUBSTITUTE(Tabla1[[#This Row],[Mes Inscrito]]," ","")&amp;"-"&amp;SUBSTITUTE(Tabla1[[#This Row],[Dia de clases Inscrito]]," ","")&amp;"-"&amp;SUBSTITUTE(Tabla1[[#This Row],[Horario Inscrito]]," ","")&amp;"-"&amp;Tabla1[[#This Row],[Fecha Inicio grupo]])</f>
        <v/>
      </c>
      <c r="BF981" s="241" t="str">
        <f>IF(F981="","",Tabla1[[#This Row],[Curso]])</f>
        <v/>
      </c>
      <c r="BG981" s="242" t="str">
        <f>+IF(TRIM(F981)="","",$B$1&amp;"-"&amp;TRIM(Tabla1[[#This Row],[Mes Inscrito]])&amp;"-"&amp;TRIM(Tabla1[[#This Row],[Dia de clases Inscrito]])&amp;"-"&amp;TRIM(Tabla1[[#This Row],[Horario Inscrito]])&amp;"-"&amp;TRIM(Tabla1[[#This Row],[Fecha Inicio grupo]])&amp;"-"&amp;TRIM(Tabla1[[#This Row],[Tipo Incrito]]))</f>
        <v/>
      </c>
      <c r="BH981" s="299" t="str">
        <f>IF(F981="","",OR(IFERROR(SEARCH("CG",Tabla1[[#This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1" s="300" t="str">
        <f>IF(F981&lt;&gt;"",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1" s="300" t="str">
        <f>IF(F981&lt;&gt;"",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1" s="300" t="str">
        <f>IF(Tabla1[[#This Row],[Fecha Inicio grupo]]="","",IFERROR(VLOOKUP(Tabla1[[#This Row],[Mes de Alta como miembro]],Parámetros!$AM$2:$AN$16,2,0),"01/01/1900"))</f>
        <v/>
      </c>
    </row>
    <row r="982" spans="1:63" ht="14.45">
      <c r="A982" s="68">
        <v>975</v>
      </c>
      <c r="B982" s="29"/>
      <c r="C982" s="34"/>
      <c r="D982" s="42"/>
      <c r="E982" s="64"/>
      <c r="F982" s="45"/>
      <c r="G982" s="45"/>
      <c r="H982" s="158"/>
      <c r="I982" s="42"/>
      <c r="J982" s="28"/>
      <c r="K982" s="69"/>
      <c r="L982" s="68"/>
      <c r="M982" s="46"/>
      <c r="N982" s="232" t="str">
        <f ca="1">IF(Tabla1[[#This Row],[Fecha de nac]]="","",IF(Tabla1[[#This Row],[Fecha Finalización]] &gt;=TODAY(), DATEDIF(Tabla1[[#This Row],[Fecha de nac]],TODAY(),"y"), ROUNDDOWN((Tabla1[[#This Row],[Fecha Finalización]] -Tabla1[[#This Row],[Fecha de nac]])/365,0)))</f>
        <v/>
      </c>
      <c r="O982" s="163"/>
      <c r="P982" s="34"/>
      <c r="Q982" s="67"/>
      <c r="R982" s="67"/>
      <c r="S982" s="67"/>
      <c r="T982" s="67"/>
      <c r="U982" s="234" t="str">
        <f>IF(F982="","",Tabla1[[#This Row],[Fecha Inicio grupo]]+3*7-7)</f>
        <v/>
      </c>
      <c r="V982" s="235" t="str">
        <f>IF(F982="","",EDATE(Tabla1[[#This Row],[Fecha Inicio grupo]],3))</f>
        <v/>
      </c>
      <c r="W982" s="29"/>
      <c r="X982" s="29"/>
      <c r="Y982" s="72"/>
      <c r="Z982" s="72"/>
      <c r="AA982" s="72"/>
      <c r="AB982" s="72"/>
      <c r="AC982" s="72"/>
      <c r="AD982" s="72"/>
      <c r="AE982" s="72"/>
      <c r="AF982" s="72"/>
      <c r="AG982" s="72"/>
      <c r="AH982" s="72"/>
      <c r="AI982" s="72"/>
      <c r="AJ982" s="72"/>
      <c r="AK982" s="72"/>
      <c r="AL982" s="72"/>
      <c r="AM982" s="72"/>
      <c r="AN982" s="72"/>
      <c r="AO982" s="139"/>
      <c r="AP982" s="236" t="str">
        <f>IF(F982="","",IFERROR(VLOOKUP(SUBSTITUTE(SUBSTITUTE(Tabla1[[#This Row],[Uso Sistemas]],"T","P"),"N","F"),Parámetros!$M$2:$N$17,2,0),"Completar hasta 3ra sem. para evaluar a Probacionista"))</f>
        <v/>
      </c>
      <c r="AQ982" s="39"/>
      <c r="AR982" s="39"/>
      <c r="AS982" s="39"/>
      <c r="AT982" s="28"/>
      <c r="AU982" s="55"/>
      <c r="AV982" s="55"/>
      <c r="AW982" s="55"/>
      <c r="AX982" s="238" t="str">
        <f>IF(V982="","",EOMONTH(EDATE(Tabla1[[#This Row],[Fecha Finalización]],2),0))</f>
        <v/>
      </c>
      <c r="AY982" s="39"/>
      <c r="AZ982" s="239" t="str">
        <f>IF(V982="","",EOMONTH(EDATE(Tabla1[[#This Row],[Fecha Finalización]],3),0))</f>
        <v/>
      </c>
      <c r="BA982" s="39"/>
      <c r="BB982" s="39"/>
      <c r="BC982" s="229"/>
      <c r="BD982" s="227" t="str">
        <f>IF(F982="","",Tabla1[[#This Row],[sem 01]]&amp;Tabla1[[#This Row],[sem 02]]&amp;Tabla1[[#This Row],[sem 03]])</f>
        <v/>
      </c>
      <c r="BE982" s="228" t="str">
        <f>IF(TRIM(F982)="","",$B$1&amp;"-"&amp;SUBSTITUTE(Tabla1[[#This Row],[Mes Inscrito]]," ","")&amp;"-"&amp;SUBSTITUTE(Tabla1[[#This Row],[Dia de clases Inscrito]]," ","")&amp;"-"&amp;SUBSTITUTE(Tabla1[[#This Row],[Horario Inscrito]]," ","")&amp;"-"&amp;Tabla1[[#This Row],[Fecha Inicio grupo]])</f>
        <v/>
      </c>
      <c r="BF982" s="241" t="str">
        <f>IF(F982="","",Tabla1[[#This Row],[Curso]])</f>
        <v/>
      </c>
      <c r="BG982" s="242" t="str">
        <f>+IF(TRIM(F982)="","",$B$1&amp;"-"&amp;TRIM(Tabla1[[#This Row],[Mes Inscrito]])&amp;"-"&amp;TRIM(Tabla1[[#This Row],[Dia de clases Inscrito]])&amp;"-"&amp;TRIM(Tabla1[[#This Row],[Horario Inscrito]])&amp;"-"&amp;TRIM(Tabla1[[#This Row],[Fecha Inicio grupo]])&amp;"-"&amp;TRIM(Tabla1[[#This Row],[Tipo Incrito]]))</f>
        <v/>
      </c>
      <c r="BH982" s="299" t="str">
        <f>IF(F982="","",OR(IFERROR(SEARCH("CG",Tabla1[[#This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2" s="300" t="str">
        <f>IF(F982&lt;&gt;"",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2" s="300" t="str">
        <f>IF(F982&lt;&gt;"",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2" s="300" t="str">
        <f>IF(Tabla1[[#This Row],[Fecha Inicio grupo]]="","",IFERROR(VLOOKUP(Tabla1[[#This Row],[Mes de Alta como miembro]],Parámetros!$AM$2:$AN$16,2,0),"01/01/1900"))</f>
        <v/>
      </c>
    </row>
    <row r="983" spans="1:63" ht="14.45">
      <c r="A983" s="68">
        <v>976</v>
      </c>
      <c r="B983" s="29"/>
      <c r="C983" s="34"/>
      <c r="D983" s="42"/>
      <c r="E983" s="64"/>
      <c r="F983" s="45"/>
      <c r="G983" s="45"/>
      <c r="H983" s="158"/>
      <c r="I983" s="42"/>
      <c r="J983" s="28"/>
      <c r="K983" s="69"/>
      <c r="L983" s="68"/>
      <c r="M983" s="46"/>
      <c r="N983" s="232" t="str">
        <f ca="1">IF(Tabla1[[#This Row],[Fecha de nac]]="","",IF(Tabla1[[#This Row],[Fecha Finalización]] &gt;=TODAY(), DATEDIF(Tabla1[[#This Row],[Fecha de nac]],TODAY(),"y"), ROUNDDOWN((Tabla1[[#This Row],[Fecha Finalización]] -Tabla1[[#This Row],[Fecha de nac]])/365,0)))</f>
        <v/>
      </c>
      <c r="O983" s="163"/>
      <c r="P983" s="34"/>
      <c r="Q983" s="67"/>
      <c r="R983" s="67"/>
      <c r="S983" s="67"/>
      <c r="T983" s="67"/>
      <c r="U983" s="234" t="str">
        <f>IF(F983="","",Tabla1[[#This Row],[Fecha Inicio grupo]]+3*7-7)</f>
        <v/>
      </c>
      <c r="V983" s="235" t="str">
        <f>IF(F983="","",EDATE(Tabla1[[#This Row],[Fecha Inicio grupo]],3))</f>
        <v/>
      </c>
      <c r="W983" s="29"/>
      <c r="X983" s="29"/>
      <c r="Y983" s="72"/>
      <c r="Z983" s="72"/>
      <c r="AA983" s="72"/>
      <c r="AB983" s="72"/>
      <c r="AC983" s="72"/>
      <c r="AD983" s="72"/>
      <c r="AE983" s="72"/>
      <c r="AF983" s="72"/>
      <c r="AG983" s="72"/>
      <c r="AH983" s="72"/>
      <c r="AI983" s="72"/>
      <c r="AJ983" s="72"/>
      <c r="AK983" s="72"/>
      <c r="AL983" s="72"/>
      <c r="AM983" s="72"/>
      <c r="AN983" s="72"/>
      <c r="AO983" s="139"/>
      <c r="AP983" s="236" t="str">
        <f>IF(F983="","",IFERROR(VLOOKUP(SUBSTITUTE(SUBSTITUTE(Tabla1[[#This Row],[Uso Sistemas]],"T","P"),"N","F"),Parámetros!$M$2:$N$17,2,0),"Completar hasta 3ra sem. para evaluar a Probacionista"))</f>
        <v/>
      </c>
      <c r="AQ983" s="39"/>
      <c r="AR983" s="39"/>
      <c r="AS983" s="39"/>
      <c r="AT983" s="28"/>
      <c r="AU983" s="55"/>
      <c r="AV983" s="55"/>
      <c r="AW983" s="55"/>
      <c r="AX983" s="238" t="str">
        <f>IF(V983="","",EOMONTH(EDATE(Tabla1[[#This Row],[Fecha Finalización]],2),0))</f>
        <v/>
      </c>
      <c r="AY983" s="39"/>
      <c r="AZ983" s="239" t="str">
        <f>IF(V983="","",EOMONTH(EDATE(Tabla1[[#This Row],[Fecha Finalización]],3),0))</f>
        <v/>
      </c>
      <c r="BA983" s="39"/>
      <c r="BB983" s="39"/>
      <c r="BC983" s="229"/>
      <c r="BD983" s="227" t="str">
        <f>IF(F983="","",Tabla1[[#This Row],[sem 01]]&amp;Tabla1[[#This Row],[sem 02]]&amp;Tabla1[[#This Row],[sem 03]])</f>
        <v/>
      </c>
      <c r="BE983" s="228" t="str">
        <f>IF(TRIM(F983)="","",$B$1&amp;"-"&amp;SUBSTITUTE(Tabla1[[#This Row],[Mes Inscrito]]," ","")&amp;"-"&amp;SUBSTITUTE(Tabla1[[#This Row],[Dia de clases Inscrito]]," ","")&amp;"-"&amp;SUBSTITUTE(Tabla1[[#This Row],[Horario Inscrito]]," ","")&amp;"-"&amp;Tabla1[[#This Row],[Fecha Inicio grupo]])</f>
        <v/>
      </c>
      <c r="BF983" s="241" t="str">
        <f>IF(F983="","",Tabla1[[#This Row],[Curso]])</f>
        <v/>
      </c>
      <c r="BG983" s="242" t="str">
        <f>+IF(TRIM(F983)="","",$B$1&amp;"-"&amp;TRIM(Tabla1[[#This Row],[Mes Inscrito]])&amp;"-"&amp;TRIM(Tabla1[[#This Row],[Dia de clases Inscrito]])&amp;"-"&amp;TRIM(Tabla1[[#This Row],[Horario Inscrito]])&amp;"-"&amp;TRIM(Tabla1[[#This Row],[Fecha Inicio grupo]])&amp;"-"&amp;TRIM(Tabla1[[#This Row],[Tipo Incrito]]))</f>
        <v/>
      </c>
      <c r="BH983" s="299" t="str">
        <f>IF(F983="","",OR(IFERROR(SEARCH("CG",Tabla1[[#This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3" s="300" t="str">
        <f>IF(F983&lt;&gt;"",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3" s="300" t="str">
        <f>IF(F983&lt;&gt;"",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3" s="300" t="str">
        <f>IF(Tabla1[[#This Row],[Fecha Inicio grupo]]="","",IFERROR(VLOOKUP(Tabla1[[#This Row],[Mes de Alta como miembro]],Parámetros!$AM$2:$AN$16,2,0),"01/01/1900"))</f>
        <v/>
      </c>
    </row>
    <row r="984" spans="1:63" ht="14.45">
      <c r="A984" s="68">
        <v>977</v>
      </c>
      <c r="B984" s="29"/>
      <c r="C984" s="34"/>
      <c r="D984" s="42"/>
      <c r="E984" s="64"/>
      <c r="F984" s="45"/>
      <c r="G984" s="45"/>
      <c r="H984" s="158"/>
      <c r="I984" s="42"/>
      <c r="J984" s="28"/>
      <c r="K984" s="69"/>
      <c r="L984" s="68"/>
      <c r="M984" s="46"/>
      <c r="N984" s="232" t="str">
        <f ca="1">IF(Tabla1[[#This Row],[Fecha de nac]]="","",IF(Tabla1[[#This Row],[Fecha Finalización]] &gt;=TODAY(), DATEDIF(Tabla1[[#This Row],[Fecha de nac]],TODAY(),"y"), ROUNDDOWN((Tabla1[[#This Row],[Fecha Finalización]] -Tabla1[[#This Row],[Fecha de nac]])/365,0)))</f>
        <v/>
      </c>
      <c r="O984" s="163"/>
      <c r="P984" s="34"/>
      <c r="Q984" s="67"/>
      <c r="R984" s="67"/>
      <c r="S984" s="67"/>
      <c r="T984" s="67"/>
      <c r="U984" s="234" t="str">
        <f>IF(F984="","",Tabla1[[#This Row],[Fecha Inicio grupo]]+3*7-7)</f>
        <v/>
      </c>
      <c r="V984" s="235" t="str">
        <f>IF(F984="","",EDATE(Tabla1[[#This Row],[Fecha Inicio grupo]],3))</f>
        <v/>
      </c>
      <c r="W984" s="29"/>
      <c r="X984" s="29"/>
      <c r="Y984" s="72"/>
      <c r="Z984" s="72"/>
      <c r="AA984" s="72"/>
      <c r="AB984" s="72"/>
      <c r="AC984" s="72"/>
      <c r="AD984" s="72"/>
      <c r="AE984" s="72"/>
      <c r="AF984" s="72"/>
      <c r="AG984" s="72"/>
      <c r="AH984" s="72"/>
      <c r="AI984" s="72"/>
      <c r="AJ984" s="72"/>
      <c r="AK984" s="72"/>
      <c r="AL984" s="72"/>
      <c r="AM984" s="72"/>
      <c r="AN984" s="72"/>
      <c r="AO984" s="139"/>
      <c r="AP984" s="236" t="str">
        <f>IF(F984="","",IFERROR(VLOOKUP(SUBSTITUTE(SUBSTITUTE(Tabla1[[#This Row],[Uso Sistemas]],"T","P"),"N","F"),Parámetros!$M$2:$N$17,2,0),"Completar hasta 3ra sem. para evaluar a Probacionista"))</f>
        <v/>
      </c>
      <c r="AQ984" s="39"/>
      <c r="AR984" s="39"/>
      <c r="AS984" s="39"/>
      <c r="AT984" s="28"/>
      <c r="AU984" s="55"/>
      <c r="AV984" s="55"/>
      <c r="AW984" s="55"/>
      <c r="AX984" s="238" t="str">
        <f>IF(V984="","",EOMONTH(EDATE(Tabla1[[#This Row],[Fecha Finalización]],2),0))</f>
        <v/>
      </c>
      <c r="AY984" s="39"/>
      <c r="AZ984" s="239" t="str">
        <f>IF(V984="","",EOMONTH(EDATE(Tabla1[[#This Row],[Fecha Finalización]],3),0))</f>
        <v/>
      </c>
      <c r="BA984" s="39"/>
      <c r="BB984" s="39"/>
      <c r="BC984" s="229"/>
      <c r="BD984" s="227" t="str">
        <f>IF(F984="","",Tabla1[[#This Row],[sem 01]]&amp;Tabla1[[#This Row],[sem 02]]&amp;Tabla1[[#This Row],[sem 03]])</f>
        <v/>
      </c>
      <c r="BE984" s="228" t="str">
        <f>IF(TRIM(F984)="","",$B$1&amp;"-"&amp;SUBSTITUTE(Tabla1[[#This Row],[Mes Inscrito]]," ","")&amp;"-"&amp;SUBSTITUTE(Tabla1[[#This Row],[Dia de clases Inscrito]]," ","")&amp;"-"&amp;SUBSTITUTE(Tabla1[[#This Row],[Horario Inscrito]]," ","")&amp;"-"&amp;Tabla1[[#This Row],[Fecha Inicio grupo]])</f>
        <v/>
      </c>
      <c r="BF984" s="241" t="str">
        <f>IF(F984="","",Tabla1[[#This Row],[Curso]])</f>
        <v/>
      </c>
      <c r="BG984" s="242" t="str">
        <f>+IF(TRIM(F984)="","",$B$1&amp;"-"&amp;TRIM(Tabla1[[#This Row],[Mes Inscrito]])&amp;"-"&amp;TRIM(Tabla1[[#This Row],[Dia de clases Inscrito]])&amp;"-"&amp;TRIM(Tabla1[[#This Row],[Horario Inscrito]])&amp;"-"&amp;TRIM(Tabla1[[#This Row],[Fecha Inicio grupo]])&amp;"-"&amp;TRIM(Tabla1[[#This Row],[Tipo Incrito]]))</f>
        <v/>
      </c>
      <c r="BH984" s="299" t="str">
        <f>IF(F984="","",OR(IFERROR(SEARCH("CG",Tabla1[[#This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4" s="300" t="str">
        <f>IF(F984&lt;&gt;"",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4" s="300" t="str">
        <f>IF(F984&lt;&gt;"",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4" s="300" t="str">
        <f>IF(Tabla1[[#This Row],[Fecha Inicio grupo]]="","",IFERROR(VLOOKUP(Tabla1[[#This Row],[Mes de Alta como miembro]],Parámetros!$AM$2:$AN$16,2,0),"01/01/1900"))</f>
        <v/>
      </c>
    </row>
    <row r="985" spans="1:63" ht="14.45">
      <c r="A985" s="68">
        <v>978</v>
      </c>
      <c r="B985" s="29"/>
      <c r="C985" s="34"/>
      <c r="D985" s="42"/>
      <c r="E985" s="64"/>
      <c r="F985" s="45"/>
      <c r="G985" s="45"/>
      <c r="H985" s="158"/>
      <c r="I985" s="42"/>
      <c r="J985" s="28"/>
      <c r="K985" s="69"/>
      <c r="L985" s="68"/>
      <c r="M985" s="46"/>
      <c r="N985" s="232" t="str">
        <f ca="1">IF(Tabla1[[#This Row],[Fecha de nac]]="","",IF(Tabla1[[#This Row],[Fecha Finalización]] &gt;=TODAY(), DATEDIF(Tabla1[[#This Row],[Fecha de nac]],TODAY(),"y"), ROUNDDOWN((Tabla1[[#This Row],[Fecha Finalización]] -Tabla1[[#This Row],[Fecha de nac]])/365,0)))</f>
        <v/>
      </c>
      <c r="O985" s="163"/>
      <c r="P985" s="34"/>
      <c r="Q985" s="67"/>
      <c r="R985" s="67"/>
      <c r="S985" s="67"/>
      <c r="T985" s="67"/>
      <c r="U985" s="234" t="str">
        <f>IF(F985="","",Tabla1[[#This Row],[Fecha Inicio grupo]]+3*7-7)</f>
        <v/>
      </c>
      <c r="V985" s="235" t="str">
        <f>IF(F985="","",EDATE(Tabla1[[#This Row],[Fecha Inicio grupo]],3))</f>
        <v/>
      </c>
      <c r="W985" s="29"/>
      <c r="X985" s="29"/>
      <c r="Y985" s="72"/>
      <c r="Z985" s="72"/>
      <c r="AA985" s="72"/>
      <c r="AB985" s="72"/>
      <c r="AC985" s="72"/>
      <c r="AD985" s="72"/>
      <c r="AE985" s="72"/>
      <c r="AF985" s="72"/>
      <c r="AG985" s="72"/>
      <c r="AH985" s="72"/>
      <c r="AI985" s="72"/>
      <c r="AJ985" s="72"/>
      <c r="AK985" s="72"/>
      <c r="AL985" s="72"/>
      <c r="AM985" s="72"/>
      <c r="AN985" s="72"/>
      <c r="AO985" s="139"/>
      <c r="AP985" s="236" t="str">
        <f>IF(F985="","",IFERROR(VLOOKUP(SUBSTITUTE(SUBSTITUTE(Tabla1[[#This Row],[Uso Sistemas]],"T","P"),"N","F"),Parámetros!$M$2:$N$17,2,0),"Completar hasta 3ra sem. para evaluar a Probacionista"))</f>
        <v/>
      </c>
      <c r="AQ985" s="39"/>
      <c r="AR985" s="39"/>
      <c r="AS985" s="39"/>
      <c r="AT985" s="28"/>
      <c r="AU985" s="55"/>
      <c r="AV985" s="55"/>
      <c r="AW985" s="55"/>
      <c r="AX985" s="238" t="str">
        <f>IF(V985="","",EOMONTH(EDATE(Tabla1[[#This Row],[Fecha Finalización]],2),0))</f>
        <v/>
      </c>
      <c r="AY985" s="39"/>
      <c r="AZ985" s="239" t="str">
        <f>IF(V985="","",EOMONTH(EDATE(Tabla1[[#This Row],[Fecha Finalización]],3),0))</f>
        <v/>
      </c>
      <c r="BA985" s="39"/>
      <c r="BB985" s="39"/>
      <c r="BC985" s="229"/>
      <c r="BD985" s="227" t="str">
        <f>IF(F985="","",Tabla1[[#This Row],[sem 01]]&amp;Tabla1[[#This Row],[sem 02]]&amp;Tabla1[[#This Row],[sem 03]])</f>
        <v/>
      </c>
      <c r="BE985" s="228" t="str">
        <f>IF(TRIM(F985)="","",$B$1&amp;"-"&amp;SUBSTITUTE(Tabla1[[#This Row],[Mes Inscrito]]," ","")&amp;"-"&amp;SUBSTITUTE(Tabla1[[#This Row],[Dia de clases Inscrito]]," ","")&amp;"-"&amp;SUBSTITUTE(Tabla1[[#This Row],[Horario Inscrito]]," ","")&amp;"-"&amp;Tabla1[[#This Row],[Fecha Inicio grupo]])</f>
        <v/>
      </c>
      <c r="BF985" s="241" t="str">
        <f>IF(F985="","",Tabla1[[#This Row],[Curso]])</f>
        <v/>
      </c>
      <c r="BG985" s="242" t="str">
        <f>+IF(TRIM(F985)="","",$B$1&amp;"-"&amp;TRIM(Tabla1[[#This Row],[Mes Inscrito]])&amp;"-"&amp;TRIM(Tabla1[[#This Row],[Dia de clases Inscrito]])&amp;"-"&amp;TRIM(Tabla1[[#This Row],[Horario Inscrito]])&amp;"-"&amp;TRIM(Tabla1[[#This Row],[Fecha Inicio grupo]])&amp;"-"&amp;TRIM(Tabla1[[#This Row],[Tipo Incrito]]))</f>
        <v/>
      </c>
      <c r="BH985" s="299" t="str">
        <f>IF(F985="","",OR(IFERROR(SEARCH("CG",Tabla1[[#This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5" s="300" t="str">
        <f>IF(F985&lt;&gt;"",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5" s="300" t="str">
        <f>IF(F985&lt;&gt;"",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5" s="300" t="str">
        <f>IF(Tabla1[[#This Row],[Fecha Inicio grupo]]="","",IFERROR(VLOOKUP(Tabla1[[#This Row],[Mes de Alta como miembro]],Parámetros!$AM$2:$AN$16,2,0),"01/01/1900"))</f>
        <v/>
      </c>
    </row>
    <row r="986" spans="1:63" ht="14.45">
      <c r="A986" s="68">
        <v>979</v>
      </c>
      <c r="B986" s="29"/>
      <c r="C986" s="34"/>
      <c r="D986" s="42"/>
      <c r="E986" s="64"/>
      <c r="F986" s="45"/>
      <c r="G986" s="45"/>
      <c r="H986" s="158"/>
      <c r="I986" s="42"/>
      <c r="J986" s="28"/>
      <c r="K986" s="69"/>
      <c r="L986" s="68"/>
      <c r="M986" s="46"/>
      <c r="N986" s="232" t="str">
        <f ca="1">IF(Tabla1[[#This Row],[Fecha de nac]]="","",IF(Tabla1[[#This Row],[Fecha Finalización]] &gt;=TODAY(), DATEDIF(Tabla1[[#This Row],[Fecha de nac]],TODAY(),"y"), ROUNDDOWN((Tabla1[[#This Row],[Fecha Finalización]] -Tabla1[[#This Row],[Fecha de nac]])/365,0)))</f>
        <v/>
      </c>
      <c r="O986" s="163"/>
      <c r="P986" s="34"/>
      <c r="Q986" s="67"/>
      <c r="R986" s="67"/>
      <c r="S986" s="67"/>
      <c r="T986" s="67"/>
      <c r="U986" s="234" t="str">
        <f>IF(F986="","",Tabla1[[#This Row],[Fecha Inicio grupo]]+3*7-7)</f>
        <v/>
      </c>
      <c r="V986" s="235" t="str">
        <f>IF(F986="","",EDATE(Tabla1[[#This Row],[Fecha Inicio grupo]],3))</f>
        <v/>
      </c>
      <c r="W986" s="29"/>
      <c r="X986" s="29"/>
      <c r="Y986" s="72"/>
      <c r="Z986" s="72"/>
      <c r="AA986" s="72"/>
      <c r="AB986" s="72"/>
      <c r="AC986" s="72"/>
      <c r="AD986" s="72"/>
      <c r="AE986" s="72"/>
      <c r="AF986" s="72"/>
      <c r="AG986" s="72"/>
      <c r="AH986" s="72"/>
      <c r="AI986" s="72"/>
      <c r="AJ986" s="72"/>
      <c r="AK986" s="72"/>
      <c r="AL986" s="72"/>
      <c r="AM986" s="72"/>
      <c r="AN986" s="72"/>
      <c r="AO986" s="139"/>
      <c r="AP986" s="236" t="str">
        <f>IF(F986="","",IFERROR(VLOOKUP(SUBSTITUTE(SUBSTITUTE(Tabla1[[#This Row],[Uso Sistemas]],"T","P"),"N","F"),Parámetros!$M$2:$N$17,2,0),"Completar hasta 3ra sem. para evaluar a Probacionista"))</f>
        <v/>
      </c>
      <c r="AQ986" s="39"/>
      <c r="AR986" s="39"/>
      <c r="AS986" s="39"/>
      <c r="AT986" s="28"/>
      <c r="AU986" s="55"/>
      <c r="AV986" s="55"/>
      <c r="AW986" s="55"/>
      <c r="AX986" s="238" t="str">
        <f>IF(V986="","",EOMONTH(EDATE(Tabla1[[#This Row],[Fecha Finalización]],2),0))</f>
        <v/>
      </c>
      <c r="AY986" s="39"/>
      <c r="AZ986" s="239" t="str">
        <f>IF(V986="","",EOMONTH(EDATE(Tabla1[[#This Row],[Fecha Finalización]],3),0))</f>
        <v/>
      </c>
      <c r="BA986" s="39"/>
      <c r="BB986" s="39"/>
      <c r="BC986" s="229"/>
      <c r="BD986" s="227" t="str">
        <f>IF(F986="","",Tabla1[[#This Row],[sem 01]]&amp;Tabla1[[#This Row],[sem 02]]&amp;Tabla1[[#This Row],[sem 03]])</f>
        <v/>
      </c>
      <c r="BE986" s="228" t="str">
        <f>IF(TRIM(F986)="","",$B$1&amp;"-"&amp;SUBSTITUTE(Tabla1[[#This Row],[Mes Inscrito]]," ","")&amp;"-"&amp;SUBSTITUTE(Tabla1[[#This Row],[Dia de clases Inscrito]]," ","")&amp;"-"&amp;SUBSTITUTE(Tabla1[[#This Row],[Horario Inscrito]]," ","")&amp;"-"&amp;Tabla1[[#This Row],[Fecha Inicio grupo]])</f>
        <v/>
      </c>
      <c r="BF986" s="241" t="str">
        <f>IF(F986="","",Tabla1[[#This Row],[Curso]])</f>
        <v/>
      </c>
      <c r="BG986" s="242" t="str">
        <f>+IF(TRIM(F986)="","",$B$1&amp;"-"&amp;TRIM(Tabla1[[#This Row],[Mes Inscrito]])&amp;"-"&amp;TRIM(Tabla1[[#This Row],[Dia de clases Inscrito]])&amp;"-"&amp;TRIM(Tabla1[[#This Row],[Horario Inscrito]])&amp;"-"&amp;TRIM(Tabla1[[#This Row],[Fecha Inicio grupo]])&amp;"-"&amp;TRIM(Tabla1[[#This Row],[Tipo Incrito]]))</f>
        <v/>
      </c>
      <c r="BH986" s="299" t="str">
        <f>IF(F986="","",OR(IFERROR(SEARCH("CG",Tabla1[[#This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6" s="300" t="str">
        <f>IF(F986&lt;&gt;"",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6" s="300" t="str">
        <f>IF(F986&lt;&gt;"",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6" s="300" t="str">
        <f>IF(Tabla1[[#This Row],[Fecha Inicio grupo]]="","",IFERROR(VLOOKUP(Tabla1[[#This Row],[Mes de Alta como miembro]],Parámetros!$AM$2:$AN$16,2,0),"01/01/1900"))</f>
        <v/>
      </c>
    </row>
    <row r="987" spans="1:63" ht="14.45">
      <c r="A987" s="68">
        <v>980</v>
      </c>
      <c r="B987" s="29"/>
      <c r="C987" s="34"/>
      <c r="D987" s="42"/>
      <c r="E987" s="64"/>
      <c r="F987" s="45"/>
      <c r="G987" s="45"/>
      <c r="H987" s="158"/>
      <c r="I987" s="42"/>
      <c r="J987" s="28"/>
      <c r="K987" s="69"/>
      <c r="L987" s="68"/>
      <c r="M987" s="46"/>
      <c r="N987" s="232" t="str">
        <f ca="1">IF(Tabla1[[#This Row],[Fecha de nac]]="","",IF(Tabla1[[#This Row],[Fecha Finalización]] &gt;=TODAY(), DATEDIF(Tabla1[[#This Row],[Fecha de nac]],TODAY(),"y"), ROUNDDOWN((Tabla1[[#This Row],[Fecha Finalización]] -Tabla1[[#This Row],[Fecha de nac]])/365,0)))</f>
        <v/>
      </c>
      <c r="O987" s="163"/>
      <c r="P987" s="34"/>
      <c r="Q987" s="67"/>
      <c r="R987" s="67"/>
      <c r="S987" s="67"/>
      <c r="T987" s="67"/>
      <c r="U987" s="234" t="str">
        <f>IF(F987="","",Tabla1[[#This Row],[Fecha Inicio grupo]]+3*7-7)</f>
        <v/>
      </c>
      <c r="V987" s="235" t="str">
        <f>IF(F987="","",EDATE(Tabla1[[#This Row],[Fecha Inicio grupo]],3))</f>
        <v/>
      </c>
      <c r="W987" s="29"/>
      <c r="X987" s="29"/>
      <c r="Y987" s="72"/>
      <c r="Z987" s="72"/>
      <c r="AA987" s="72"/>
      <c r="AB987" s="72"/>
      <c r="AC987" s="72"/>
      <c r="AD987" s="72"/>
      <c r="AE987" s="72"/>
      <c r="AF987" s="72"/>
      <c r="AG987" s="72"/>
      <c r="AH987" s="72"/>
      <c r="AI987" s="72"/>
      <c r="AJ987" s="72"/>
      <c r="AK987" s="72"/>
      <c r="AL987" s="72"/>
      <c r="AM987" s="72"/>
      <c r="AN987" s="72"/>
      <c r="AO987" s="139"/>
      <c r="AP987" s="236" t="str">
        <f>IF(F987="","",IFERROR(VLOOKUP(SUBSTITUTE(SUBSTITUTE(Tabla1[[#This Row],[Uso Sistemas]],"T","P"),"N","F"),Parámetros!$M$2:$N$17,2,0),"Completar hasta 3ra sem. para evaluar a Probacionista"))</f>
        <v/>
      </c>
      <c r="AQ987" s="39"/>
      <c r="AR987" s="39"/>
      <c r="AS987" s="39"/>
      <c r="AT987" s="28"/>
      <c r="AU987" s="55"/>
      <c r="AV987" s="55"/>
      <c r="AW987" s="55"/>
      <c r="AX987" s="238" t="str">
        <f>IF(V987="","",EOMONTH(EDATE(Tabla1[[#This Row],[Fecha Finalización]],2),0))</f>
        <v/>
      </c>
      <c r="AY987" s="39"/>
      <c r="AZ987" s="239" t="str">
        <f>IF(V987="","",EOMONTH(EDATE(Tabla1[[#This Row],[Fecha Finalización]],3),0))</f>
        <v/>
      </c>
      <c r="BA987" s="39"/>
      <c r="BB987" s="39"/>
      <c r="BC987" s="229"/>
      <c r="BD987" s="227" t="str">
        <f>IF(F987="","",Tabla1[[#This Row],[sem 01]]&amp;Tabla1[[#This Row],[sem 02]]&amp;Tabla1[[#This Row],[sem 03]])</f>
        <v/>
      </c>
      <c r="BE987" s="228" t="str">
        <f>IF(TRIM(F987)="","",$B$1&amp;"-"&amp;SUBSTITUTE(Tabla1[[#This Row],[Mes Inscrito]]," ","")&amp;"-"&amp;SUBSTITUTE(Tabla1[[#This Row],[Dia de clases Inscrito]]," ","")&amp;"-"&amp;SUBSTITUTE(Tabla1[[#This Row],[Horario Inscrito]]," ","")&amp;"-"&amp;Tabla1[[#This Row],[Fecha Inicio grupo]])</f>
        <v/>
      </c>
      <c r="BF987" s="241" t="str">
        <f>IF(F987="","",Tabla1[[#This Row],[Curso]])</f>
        <v/>
      </c>
      <c r="BG987" s="242" t="str">
        <f>+IF(TRIM(F987)="","",$B$1&amp;"-"&amp;TRIM(Tabla1[[#This Row],[Mes Inscrito]])&amp;"-"&amp;TRIM(Tabla1[[#This Row],[Dia de clases Inscrito]])&amp;"-"&amp;TRIM(Tabla1[[#This Row],[Horario Inscrito]])&amp;"-"&amp;TRIM(Tabla1[[#This Row],[Fecha Inicio grupo]])&amp;"-"&amp;TRIM(Tabla1[[#This Row],[Tipo Incrito]]))</f>
        <v/>
      </c>
      <c r="BH987" s="299" t="str">
        <f>IF(F987="","",OR(IFERROR(SEARCH("CG",Tabla1[[#This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7" s="300" t="str">
        <f>IF(F987&lt;&gt;"",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7" s="300" t="str">
        <f>IF(F987&lt;&gt;"",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7" s="300" t="str">
        <f>IF(Tabla1[[#This Row],[Fecha Inicio grupo]]="","",IFERROR(VLOOKUP(Tabla1[[#This Row],[Mes de Alta como miembro]],Parámetros!$AM$2:$AN$16,2,0),"01/01/1900"))</f>
        <v/>
      </c>
    </row>
    <row r="988" spans="1:63" ht="14.45">
      <c r="A988" s="68">
        <v>981</v>
      </c>
      <c r="B988" s="29"/>
      <c r="C988" s="34"/>
      <c r="D988" s="42"/>
      <c r="E988" s="64"/>
      <c r="F988" s="45"/>
      <c r="G988" s="45"/>
      <c r="H988" s="158"/>
      <c r="I988" s="42"/>
      <c r="J988" s="28"/>
      <c r="K988" s="69"/>
      <c r="L988" s="68"/>
      <c r="M988" s="46"/>
      <c r="N988" s="232" t="str">
        <f ca="1">IF(Tabla1[[#This Row],[Fecha de nac]]="","",IF(Tabla1[[#This Row],[Fecha Finalización]] &gt;=TODAY(), DATEDIF(Tabla1[[#This Row],[Fecha de nac]],TODAY(),"y"), ROUNDDOWN((Tabla1[[#This Row],[Fecha Finalización]] -Tabla1[[#This Row],[Fecha de nac]])/365,0)))</f>
        <v/>
      </c>
      <c r="O988" s="163"/>
      <c r="P988" s="34"/>
      <c r="Q988" s="67"/>
      <c r="R988" s="67"/>
      <c r="S988" s="67"/>
      <c r="T988" s="67"/>
      <c r="U988" s="234" t="str">
        <f>IF(F988="","",Tabla1[[#This Row],[Fecha Inicio grupo]]+3*7-7)</f>
        <v/>
      </c>
      <c r="V988" s="235" t="str">
        <f>IF(F988="","",EDATE(Tabla1[[#This Row],[Fecha Inicio grupo]],3))</f>
        <v/>
      </c>
      <c r="W988" s="29"/>
      <c r="X988" s="29"/>
      <c r="Y988" s="72"/>
      <c r="Z988" s="72"/>
      <c r="AA988" s="72"/>
      <c r="AB988" s="72"/>
      <c r="AC988" s="72"/>
      <c r="AD988" s="72"/>
      <c r="AE988" s="72"/>
      <c r="AF988" s="72"/>
      <c r="AG988" s="72"/>
      <c r="AH988" s="72"/>
      <c r="AI988" s="72"/>
      <c r="AJ988" s="72"/>
      <c r="AK988" s="72"/>
      <c r="AL988" s="72"/>
      <c r="AM988" s="72"/>
      <c r="AN988" s="72"/>
      <c r="AO988" s="139"/>
      <c r="AP988" s="236" t="str">
        <f>IF(F988="","",IFERROR(VLOOKUP(SUBSTITUTE(SUBSTITUTE(Tabla1[[#This Row],[Uso Sistemas]],"T","P"),"N","F"),Parámetros!$M$2:$N$17,2,0),"Completar hasta 3ra sem. para evaluar a Probacionista"))</f>
        <v/>
      </c>
      <c r="AQ988" s="39"/>
      <c r="AR988" s="39"/>
      <c r="AS988" s="39"/>
      <c r="AT988" s="28"/>
      <c r="AU988" s="55"/>
      <c r="AV988" s="55"/>
      <c r="AW988" s="55"/>
      <c r="AX988" s="238" t="str">
        <f>IF(V988="","",EOMONTH(EDATE(Tabla1[[#This Row],[Fecha Finalización]],2),0))</f>
        <v/>
      </c>
      <c r="AY988" s="39"/>
      <c r="AZ988" s="239" t="str">
        <f>IF(V988="","",EOMONTH(EDATE(Tabla1[[#This Row],[Fecha Finalización]],3),0))</f>
        <v/>
      </c>
      <c r="BA988" s="39"/>
      <c r="BB988" s="39"/>
      <c r="BC988" s="229"/>
      <c r="BD988" s="227" t="str">
        <f>IF(F988="","",Tabla1[[#This Row],[sem 01]]&amp;Tabla1[[#This Row],[sem 02]]&amp;Tabla1[[#This Row],[sem 03]])</f>
        <v/>
      </c>
      <c r="BE988" s="228" t="str">
        <f>IF(TRIM(F988)="","",$B$1&amp;"-"&amp;SUBSTITUTE(Tabla1[[#This Row],[Mes Inscrito]]," ","")&amp;"-"&amp;SUBSTITUTE(Tabla1[[#This Row],[Dia de clases Inscrito]]," ","")&amp;"-"&amp;SUBSTITUTE(Tabla1[[#This Row],[Horario Inscrito]]," ","")&amp;"-"&amp;Tabla1[[#This Row],[Fecha Inicio grupo]])</f>
        <v/>
      </c>
      <c r="BF988" s="241" t="str">
        <f>IF(F988="","",Tabla1[[#This Row],[Curso]])</f>
        <v/>
      </c>
      <c r="BG988" s="242" t="str">
        <f>+IF(TRIM(F988)="","",$B$1&amp;"-"&amp;TRIM(Tabla1[[#This Row],[Mes Inscrito]])&amp;"-"&amp;TRIM(Tabla1[[#This Row],[Dia de clases Inscrito]])&amp;"-"&amp;TRIM(Tabla1[[#This Row],[Horario Inscrito]])&amp;"-"&amp;TRIM(Tabla1[[#This Row],[Fecha Inicio grupo]])&amp;"-"&amp;TRIM(Tabla1[[#This Row],[Tipo Incrito]]))</f>
        <v/>
      </c>
      <c r="BH988" s="299" t="str">
        <f>IF(F988="","",OR(IFERROR(SEARCH("CG",Tabla1[[#This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8" s="300" t="str">
        <f>IF(F988&lt;&gt;"",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8" s="300" t="str">
        <f>IF(F988&lt;&gt;"",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8" s="300" t="str">
        <f>IF(Tabla1[[#This Row],[Fecha Inicio grupo]]="","",IFERROR(VLOOKUP(Tabla1[[#This Row],[Mes de Alta como miembro]],Parámetros!$AM$2:$AN$16,2,0),"01/01/1900"))</f>
        <v/>
      </c>
    </row>
    <row r="989" spans="1:63" ht="14.45">
      <c r="A989" s="68">
        <v>982</v>
      </c>
      <c r="B989" s="29"/>
      <c r="C989" s="34"/>
      <c r="D989" s="42"/>
      <c r="E989" s="64"/>
      <c r="F989" s="45"/>
      <c r="G989" s="45"/>
      <c r="H989" s="158"/>
      <c r="I989" s="42"/>
      <c r="J989" s="28"/>
      <c r="K989" s="69"/>
      <c r="L989" s="68"/>
      <c r="M989" s="46"/>
      <c r="N989" s="232" t="str">
        <f ca="1">IF(Tabla1[[#This Row],[Fecha de nac]]="","",IF(Tabla1[[#This Row],[Fecha Finalización]] &gt;=TODAY(), DATEDIF(Tabla1[[#This Row],[Fecha de nac]],TODAY(),"y"), ROUNDDOWN((Tabla1[[#This Row],[Fecha Finalización]] -Tabla1[[#This Row],[Fecha de nac]])/365,0)))</f>
        <v/>
      </c>
      <c r="O989" s="163"/>
      <c r="P989" s="34"/>
      <c r="Q989" s="67"/>
      <c r="R989" s="67"/>
      <c r="S989" s="67"/>
      <c r="T989" s="67"/>
      <c r="U989" s="234" t="str">
        <f>IF(F989="","",Tabla1[[#This Row],[Fecha Inicio grupo]]+3*7-7)</f>
        <v/>
      </c>
      <c r="V989" s="235" t="str">
        <f>IF(F989="","",EDATE(Tabla1[[#This Row],[Fecha Inicio grupo]],3))</f>
        <v/>
      </c>
      <c r="W989" s="29"/>
      <c r="X989" s="29"/>
      <c r="Y989" s="72"/>
      <c r="Z989" s="72"/>
      <c r="AA989" s="72"/>
      <c r="AB989" s="72"/>
      <c r="AC989" s="72"/>
      <c r="AD989" s="72"/>
      <c r="AE989" s="72"/>
      <c r="AF989" s="72"/>
      <c r="AG989" s="72"/>
      <c r="AH989" s="72"/>
      <c r="AI989" s="72"/>
      <c r="AJ989" s="72"/>
      <c r="AK989" s="72"/>
      <c r="AL989" s="72"/>
      <c r="AM989" s="72"/>
      <c r="AN989" s="72"/>
      <c r="AO989" s="139"/>
      <c r="AP989" s="236" t="str">
        <f>IF(F989="","",IFERROR(VLOOKUP(SUBSTITUTE(SUBSTITUTE(Tabla1[[#This Row],[Uso Sistemas]],"T","P"),"N","F"),Parámetros!$M$2:$N$17,2,0),"Completar hasta 3ra sem. para evaluar a Probacionista"))</f>
        <v/>
      </c>
      <c r="AQ989" s="39"/>
      <c r="AR989" s="39"/>
      <c r="AS989" s="39"/>
      <c r="AT989" s="28"/>
      <c r="AU989" s="55"/>
      <c r="AV989" s="55"/>
      <c r="AW989" s="55"/>
      <c r="AX989" s="238" t="str">
        <f>IF(V989="","",EOMONTH(EDATE(Tabla1[[#This Row],[Fecha Finalización]],2),0))</f>
        <v/>
      </c>
      <c r="AY989" s="39"/>
      <c r="AZ989" s="239" t="str">
        <f>IF(V989="","",EOMONTH(EDATE(Tabla1[[#This Row],[Fecha Finalización]],3),0))</f>
        <v/>
      </c>
      <c r="BA989" s="39"/>
      <c r="BB989" s="39"/>
      <c r="BC989" s="229"/>
      <c r="BD989" s="227" t="str">
        <f>IF(F989="","",Tabla1[[#This Row],[sem 01]]&amp;Tabla1[[#This Row],[sem 02]]&amp;Tabla1[[#This Row],[sem 03]])</f>
        <v/>
      </c>
      <c r="BE989" s="228" t="str">
        <f>IF(TRIM(F989)="","",$B$1&amp;"-"&amp;SUBSTITUTE(Tabla1[[#This Row],[Mes Inscrito]]," ","")&amp;"-"&amp;SUBSTITUTE(Tabla1[[#This Row],[Dia de clases Inscrito]]," ","")&amp;"-"&amp;SUBSTITUTE(Tabla1[[#This Row],[Horario Inscrito]]," ","")&amp;"-"&amp;Tabla1[[#This Row],[Fecha Inicio grupo]])</f>
        <v/>
      </c>
      <c r="BF989" s="241" t="str">
        <f>IF(F989="","",Tabla1[[#This Row],[Curso]])</f>
        <v/>
      </c>
      <c r="BG989" s="242" t="str">
        <f>+IF(TRIM(F989)="","",$B$1&amp;"-"&amp;TRIM(Tabla1[[#This Row],[Mes Inscrito]])&amp;"-"&amp;TRIM(Tabla1[[#This Row],[Dia de clases Inscrito]])&amp;"-"&amp;TRIM(Tabla1[[#This Row],[Horario Inscrito]])&amp;"-"&amp;TRIM(Tabla1[[#This Row],[Fecha Inicio grupo]])&amp;"-"&amp;TRIM(Tabla1[[#This Row],[Tipo Incrito]]))</f>
        <v/>
      </c>
      <c r="BH989" s="299" t="str">
        <f>IF(F989="","",OR(IFERROR(SEARCH("CG",Tabla1[[#This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9" s="300" t="str">
        <f>IF(F989&lt;&gt;"",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9" s="300" t="str">
        <f>IF(F989&lt;&gt;"",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9" s="300" t="str">
        <f>IF(Tabla1[[#This Row],[Fecha Inicio grupo]]="","",IFERROR(VLOOKUP(Tabla1[[#This Row],[Mes de Alta como miembro]],Parámetros!$AM$2:$AN$16,2,0),"01/01/1900"))</f>
        <v/>
      </c>
    </row>
    <row r="990" spans="1:63" ht="14.45">
      <c r="A990" s="68">
        <v>983</v>
      </c>
      <c r="B990" s="29"/>
      <c r="C990" s="34"/>
      <c r="D990" s="42"/>
      <c r="E990" s="64"/>
      <c r="F990" s="45"/>
      <c r="G990" s="45"/>
      <c r="H990" s="158"/>
      <c r="I990" s="42"/>
      <c r="J990" s="28"/>
      <c r="K990" s="69"/>
      <c r="L990" s="68"/>
      <c r="M990" s="46"/>
      <c r="N990" s="232" t="str">
        <f ca="1">IF(Tabla1[[#This Row],[Fecha de nac]]="","",IF(Tabla1[[#This Row],[Fecha Finalización]] &gt;=TODAY(), DATEDIF(Tabla1[[#This Row],[Fecha de nac]],TODAY(),"y"), ROUNDDOWN((Tabla1[[#This Row],[Fecha Finalización]] -Tabla1[[#This Row],[Fecha de nac]])/365,0)))</f>
        <v/>
      </c>
      <c r="O990" s="163"/>
      <c r="P990" s="34"/>
      <c r="Q990" s="67"/>
      <c r="R990" s="67"/>
      <c r="S990" s="67"/>
      <c r="T990" s="67"/>
      <c r="U990" s="234" t="str">
        <f>IF(F990="","",Tabla1[[#This Row],[Fecha Inicio grupo]]+3*7-7)</f>
        <v/>
      </c>
      <c r="V990" s="235" t="str">
        <f>IF(F990="","",EDATE(Tabla1[[#This Row],[Fecha Inicio grupo]],3))</f>
        <v/>
      </c>
      <c r="W990" s="29"/>
      <c r="X990" s="29"/>
      <c r="Y990" s="72"/>
      <c r="Z990" s="72"/>
      <c r="AA990" s="72"/>
      <c r="AB990" s="72"/>
      <c r="AC990" s="72"/>
      <c r="AD990" s="72"/>
      <c r="AE990" s="72"/>
      <c r="AF990" s="72"/>
      <c r="AG990" s="72"/>
      <c r="AH990" s="72"/>
      <c r="AI990" s="72"/>
      <c r="AJ990" s="72"/>
      <c r="AK990" s="72"/>
      <c r="AL990" s="72"/>
      <c r="AM990" s="72"/>
      <c r="AN990" s="72"/>
      <c r="AO990" s="139"/>
      <c r="AP990" s="236" t="str">
        <f>IF(F990="","",IFERROR(VLOOKUP(SUBSTITUTE(SUBSTITUTE(Tabla1[[#This Row],[Uso Sistemas]],"T","P"),"N","F"),Parámetros!$M$2:$N$17,2,0),"Completar hasta 3ra sem. para evaluar a Probacionista"))</f>
        <v/>
      </c>
      <c r="AQ990" s="39"/>
      <c r="AR990" s="39"/>
      <c r="AS990" s="39"/>
      <c r="AT990" s="28"/>
      <c r="AU990" s="55"/>
      <c r="AV990" s="55"/>
      <c r="AW990" s="55"/>
      <c r="AX990" s="238" t="str">
        <f>IF(V990="","",EOMONTH(EDATE(Tabla1[[#This Row],[Fecha Finalización]],2),0))</f>
        <v/>
      </c>
      <c r="AY990" s="39"/>
      <c r="AZ990" s="239" t="str">
        <f>IF(V990="","",EOMONTH(EDATE(Tabla1[[#This Row],[Fecha Finalización]],3),0))</f>
        <v/>
      </c>
      <c r="BA990" s="39"/>
      <c r="BB990" s="39"/>
      <c r="BC990" s="229"/>
      <c r="BD990" s="227" t="str">
        <f>IF(F990="","",Tabla1[[#This Row],[sem 01]]&amp;Tabla1[[#This Row],[sem 02]]&amp;Tabla1[[#This Row],[sem 03]])</f>
        <v/>
      </c>
      <c r="BE990" s="228" t="str">
        <f>IF(TRIM(F990)="","",$B$1&amp;"-"&amp;SUBSTITUTE(Tabla1[[#This Row],[Mes Inscrito]]," ","")&amp;"-"&amp;SUBSTITUTE(Tabla1[[#This Row],[Dia de clases Inscrito]]," ","")&amp;"-"&amp;SUBSTITUTE(Tabla1[[#This Row],[Horario Inscrito]]," ","")&amp;"-"&amp;Tabla1[[#This Row],[Fecha Inicio grupo]])</f>
        <v/>
      </c>
      <c r="BF990" s="241" t="str">
        <f>IF(F990="","",Tabla1[[#This Row],[Curso]])</f>
        <v/>
      </c>
      <c r="BG990" s="242" t="str">
        <f>+IF(TRIM(F990)="","",$B$1&amp;"-"&amp;TRIM(Tabla1[[#This Row],[Mes Inscrito]])&amp;"-"&amp;TRIM(Tabla1[[#This Row],[Dia de clases Inscrito]])&amp;"-"&amp;TRIM(Tabla1[[#This Row],[Horario Inscrito]])&amp;"-"&amp;TRIM(Tabla1[[#This Row],[Fecha Inicio grupo]])&amp;"-"&amp;TRIM(Tabla1[[#This Row],[Tipo Incrito]]))</f>
        <v/>
      </c>
      <c r="BH990" s="299" t="str">
        <f>IF(F990="","",OR(IFERROR(SEARCH("CG",Tabla1[[#This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0" s="300" t="str">
        <f>IF(F990&lt;&gt;"",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0" s="300" t="str">
        <f>IF(F990&lt;&gt;"",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0" s="300" t="str">
        <f>IF(Tabla1[[#This Row],[Fecha Inicio grupo]]="","",IFERROR(VLOOKUP(Tabla1[[#This Row],[Mes de Alta como miembro]],Parámetros!$AM$2:$AN$16,2,0),"01/01/1900"))</f>
        <v/>
      </c>
    </row>
    <row r="991" spans="1:63" ht="14.45">
      <c r="A991" s="68">
        <v>984</v>
      </c>
      <c r="B991" s="29"/>
      <c r="C991" s="34"/>
      <c r="D991" s="42"/>
      <c r="E991" s="64"/>
      <c r="F991" s="45"/>
      <c r="G991" s="45"/>
      <c r="H991" s="158"/>
      <c r="I991" s="42"/>
      <c r="J991" s="28"/>
      <c r="K991" s="69"/>
      <c r="L991" s="68"/>
      <c r="M991" s="46"/>
      <c r="N991" s="232" t="str">
        <f ca="1">IF(Tabla1[[#This Row],[Fecha de nac]]="","",IF(Tabla1[[#This Row],[Fecha Finalización]] &gt;=TODAY(), DATEDIF(Tabla1[[#This Row],[Fecha de nac]],TODAY(),"y"), ROUNDDOWN((Tabla1[[#This Row],[Fecha Finalización]] -Tabla1[[#This Row],[Fecha de nac]])/365,0)))</f>
        <v/>
      </c>
      <c r="O991" s="163"/>
      <c r="P991" s="34"/>
      <c r="Q991" s="67"/>
      <c r="R991" s="67"/>
      <c r="S991" s="67"/>
      <c r="T991" s="67"/>
      <c r="U991" s="234" t="str">
        <f>IF(F991="","",Tabla1[[#This Row],[Fecha Inicio grupo]]+3*7-7)</f>
        <v/>
      </c>
      <c r="V991" s="235" t="str">
        <f>IF(F991="","",EDATE(Tabla1[[#This Row],[Fecha Inicio grupo]],3))</f>
        <v/>
      </c>
      <c r="W991" s="29"/>
      <c r="X991" s="29"/>
      <c r="Y991" s="72"/>
      <c r="Z991" s="72"/>
      <c r="AA991" s="72"/>
      <c r="AB991" s="72"/>
      <c r="AC991" s="72"/>
      <c r="AD991" s="72"/>
      <c r="AE991" s="72"/>
      <c r="AF991" s="72"/>
      <c r="AG991" s="72"/>
      <c r="AH991" s="72"/>
      <c r="AI991" s="72"/>
      <c r="AJ991" s="72"/>
      <c r="AK991" s="72"/>
      <c r="AL991" s="72"/>
      <c r="AM991" s="72"/>
      <c r="AN991" s="72"/>
      <c r="AO991" s="139"/>
      <c r="AP991" s="236" t="str">
        <f>IF(F991="","",IFERROR(VLOOKUP(SUBSTITUTE(SUBSTITUTE(Tabla1[[#This Row],[Uso Sistemas]],"T","P"),"N","F"),Parámetros!$M$2:$N$17,2,0),"Completar hasta 3ra sem. para evaluar a Probacionista"))</f>
        <v/>
      </c>
      <c r="AQ991" s="39"/>
      <c r="AR991" s="39"/>
      <c r="AS991" s="39"/>
      <c r="AT991" s="28"/>
      <c r="AU991" s="55"/>
      <c r="AV991" s="55"/>
      <c r="AW991" s="55"/>
      <c r="AX991" s="238" t="str">
        <f>IF(V991="","",EOMONTH(EDATE(Tabla1[[#This Row],[Fecha Finalización]],2),0))</f>
        <v/>
      </c>
      <c r="AY991" s="39"/>
      <c r="AZ991" s="239" t="str">
        <f>IF(V991="","",EOMONTH(EDATE(Tabla1[[#This Row],[Fecha Finalización]],3),0))</f>
        <v/>
      </c>
      <c r="BA991" s="39"/>
      <c r="BB991" s="39"/>
      <c r="BC991" s="229"/>
      <c r="BD991" s="227" t="str">
        <f>IF(F991="","",Tabla1[[#This Row],[sem 01]]&amp;Tabla1[[#This Row],[sem 02]]&amp;Tabla1[[#This Row],[sem 03]])</f>
        <v/>
      </c>
      <c r="BE991" s="228" t="str">
        <f>IF(TRIM(F991)="","",$B$1&amp;"-"&amp;SUBSTITUTE(Tabla1[[#This Row],[Mes Inscrito]]," ","")&amp;"-"&amp;SUBSTITUTE(Tabla1[[#This Row],[Dia de clases Inscrito]]," ","")&amp;"-"&amp;SUBSTITUTE(Tabla1[[#This Row],[Horario Inscrito]]," ","")&amp;"-"&amp;Tabla1[[#This Row],[Fecha Inicio grupo]])</f>
        <v/>
      </c>
      <c r="BF991" s="241" t="str">
        <f>IF(F991="","",Tabla1[[#This Row],[Curso]])</f>
        <v/>
      </c>
      <c r="BG991" s="242" t="str">
        <f>+IF(TRIM(F991)="","",$B$1&amp;"-"&amp;TRIM(Tabla1[[#This Row],[Mes Inscrito]])&amp;"-"&amp;TRIM(Tabla1[[#This Row],[Dia de clases Inscrito]])&amp;"-"&amp;TRIM(Tabla1[[#This Row],[Horario Inscrito]])&amp;"-"&amp;TRIM(Tabla1[[#This Row],[Fecha Inicio grupo]])&amp;"-"&amp;TRIM(Tabla1[[#This Row],[Tipo Incrito]]))</f>
        <v/>
      </c>
      <c r="BH991" s="299" t="str">
        <f>IF(F991="","",OR(IFERROR(SEARCH("CG",Tabla1[[#This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1" s="300" t="str">
        <f>IF(F991&lt;&gt;"",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1" s="300" t="str">
        <f>IF(F991&lt;&gt;"",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1" s="300" t="str">
        <f>IF(Tabla1[[#This Row],[Fecha Inicio grupo]]="","",IFERROR(VLOOKUP(Tabla1[[#This Row],[Mes de Alta como miembro]],Parámetros!$AM$2:$AN$16,2,0),"01/01/1900"))</f>
        <v/>
      </c>
    </row>
    <row r="992" spans="1:63" ht="14.45">
      <c r="A992" s="68">
        <v>985</v>
      </c>
      <c r="B992" s="29"/>
      <c r="C992" s="34"/>
      <c r="D992" s="42"/>
      <c r="E992" s="64"/>
      <c r="F992" s="45"/>
      <c r="G992" s="45"/>
      <c r="H992" s="158"/>
      <c r="I992" s="42"/>
      <c r="J992" s="28"/>
      <c r="K992" s="69"/>
      <c r="L992" s="68"/>
      <c r="M992" s="46"/>
      <c r="N992" s="232" t="str">
        <f ca="1">IF(Tabla1[[#This Row],[Fecha de nac]]="","",IF(Tabla1[[#This Row],[Fecha Finalización]] &gt;=TODAY(), DATEDIF(Tabla1[[#This Row],[Fecha de nac]],TODAY(),"y"), ROUNDDOWN((Tabla1[[#This Row],[Fecha Finalización]] -Tabla1[[#This Row],[Fecha de nac]])/365,0)))</f>
        <v/>
      </c>
      <c r="O992" s="163"/>
      <c r="P992" s="34"/>
      <c r="Q992" s="67"/>
      <c r="R992" s="67"/>
      <c r="S992" s="67"/>
      <c r="T992" s="67"/>
      <c r="U992" s="234" t="str">
        <f>IF(F992="","",Tabla1[[#This Row],[Fecha Inicio grupo]]+3*7-7)</f>
        <v/>
      </c>
      <c r="V992" s="235" t="str">
        <f>IF(F992="","",EDATE(Tabla1[[#This Row],[Fecha Inicio grupo]],3))</f>
        <v/>
      </c>
      <c r="W992" s="29"/>
      <c r="X992" s="29"/>
      <c r="Y992" s="72"/>
      <c r="Z992" s="72"/>
      <c r="AA992" s="72"/>
      <c r="AB992" s="72"/>
      <c r="AC992" s="72"/>
      <c r="AD992" s="72"/>
      <c r="AE992" s="72"/>
      <c r="AF992" s="72"/>
      <c r="AG992" s="72"/>
      <c r="AH992" s="72"/>
      <c r="AI992" s="72"/>
      <c r="AJ992" s="72"/>
      <c r="AK992" s="72"/>
      <c r="AL992" s="72"/>
      <c r="AM992" s="72"/>
      <c r="AN992" s="72"/>
      <c r="AO992" s="139"/>
      <c r="AP992" s="236" t="str">
        <f>IF(F992="","",IFERROR(VLOOKUP(SUBSTITUTE(SUBSTITUTE(Tabla1[[#This Row],[Uso Sistemas]],"T","P"),"N","F"),Parámetros!$M$2:$N$17,2,0),"Completar hasta 3ra sem. para evaluar a Probacionista"))</f>
        <v/>
      </c>
      <c r="AQ992" s="39"/>
      <c r="AR992" s="39"/>
      <c r="AS992" s="39"/>
      <c r="AT992" s="28"/>
      <c r="AU992" s="55"/>
      <c r="AV992" s="55"/>
      <c r="AW992" s="55"/>
      <c r="AX992" s="238" t="str">
        <f>IF(V992="","",EOMONTH(EDATE(Tabla1[[#This Row],[Fecha Finalización]],2),0))</f>
        <v/>
      </c>
      <c r="AY992" s="39"/>
      <c r="AZ992" s="239" t="str">
        <f>IF(V992="","",EOMONTH(EDATE(Tabla1[[#This Row],[Fecha Finalización]],3),0))</f>
        <v/>
      </c>
      <c r="BA992" s="39"/>
      <c r="BB992" s="39"/>
      <c r="BC992" s="229"/>
      <c r="BD992" s="227" t="str">
        <f>IF(F992="","",Tabla1[[#This Row],[sem 01]]&amp;Tabla1[[#This Row],[sem 02]]&amp;Tabla1[[#This Row],[sem 03]])</f>
        <v/>
      </c>
      <c r="BE992" s="228" t="str">
        <f>IF(TRIM(F992)="","",$B$1&amp;"-"&amp;SUBSTITUTE(Tabla1[[#This Row],[Mes Inscrito]]," ","")&amp;"-"&amp;SUBSTITUTE(Tabla1[[#This Row],[Dia de clases Inscrito]]," ","")&amp;"-"&amp;SUBSTITUTE(Tabla1[[#This Row],[Horario Inscrito]]," ","")&amp;"-"&amp;Tabla1[[#This Row],[Fecha Inicio grupo]])</f>
        <v/>
      </c>
      <c r="BF992" s="241" t="str">
        <f>IF(F992="","",Tabla1[[#This Row],[Curso]])</f>
        <v/>
      </c>
      <c r="BG992" s="242" t="str">
        <f>+IF(TRIM(F992)="","",$B$1&amp;"-"&amp;TRIM(Tabla1[[#This Row],[Mes Inscrito]])&amp;"-"&amp;TRIM(Tabla1[[#This Row],[Dia de clases Inscrito]])&amp;"-"&amp;TRIM(Tabla1[[#This Row],[Horario Inscrito]])&amp;"-"&amp;TRIM(Tabla1[[#This Row],[Fecha Inicio grupo]])&amp;"-"&amp;TRIM(Tabla1[[#This Row],[Tipo Incrito]]))</f>
        <v/>
      </c>
      <c r="BH992" s="299" t="str">
        <f>IF(F992="","",OR(IFERROR(SEARCH("CG",Tabla1[[#This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2" s="300" t="str">
        <f>IF(F992&lt;&gt;"",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2" s="300" t="str">
        <f>IF(F992&lt;&gt;"",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2" s="300" t="str">
        <f>IF(Tabla1[[#This Row],[Fecha Inicio grupo]]="","",IFERROR(VLOOKUP(Tabla1[[#This Row],[Mes de Alta como miembro]],Parámetros!$AM$2:$AN$16,2,0),"01/01/1900"))</f>
        <v/>
      </c>
    </row>
    <row r="993" spans="1:63" ht="14.45">
      <c r="A993" s="68">
        <v>986</v>
      </c>
      <c r="B993" s="29"/>
      <c r="C993" s="34"/>
      <c r="D993" s="42"/>
      <c r="E993" s="64"/>
      <c r="F993" s="45"/>
      <c r="G993" s="45"/>
      <c r="H993" s="158"/>
      <c r="I993" s="42"/>
      <c r="J993" s="28"/>
      <c r="K993" s="69"/>
      <c r="L993" s="68"/>
      <c r="M993" s="46"/>
      <c r="N993" s="232" t="str">
        <f ca="1">IF(Tabla1[[#This Row],[Fecha de nac]]="","",IF(Tabla1[[#This Row],[Fecha Finalización]] &gt;=TODAY(), DATEDIF(Tabla1[[#This Row],[Fecha de nac]],TODAY(),"y"), ROUNDDOWN((Tabla1[[#This Row],[Fecha Finalización]] -Tabla1[[#This Row],[Fecha de nac]])/365,0)))</f>
        <v/>
      </c>
      <c r="O993" s="163"/>
      <c r="P993" s="34"/>
      <c r="Q993" s="67"/>
      <c r="R993" s="67"/>
      <c r="S993" s="67"/>
      <c r="T993" s="67"/>
      <c r="U993" s="234" t="str">
        <f>IF(F993="","",Tabla1[[#This Row],[Fecha Inicio grupo]]+3*7-7)</f>
        <v/>
      </c>
      <c r="V993" s="235" t="str">
        <f>IF(F993="","",EDATE(Tabla1[[#This Row],[Fecha Inicio grupo]],3))</f>
        <v/>
      </c>
      <c r="W993" s="29"/>
      <c r="X993" s="29"/>
      <c r="Y993" s="72"/>
      <c r="Z993" s="72"/>
      <c r="AA993" s="72"/>
      <c r="AB993" s="72"/>
      <c r="AC993" s="72"/>
      <c r="AD993" s="72"/>
      <c r="AE993" s="72"/>
      <c r="AF993" s="72"/>
      <c r="AG993" s="72"/>
      <c r="AH993" s="72"/>
      <c r="AI993" s="72"/>
      <c r="AJ993" s="72"/>
      <c r="AK993" s="72"/>
      <c r="AL993" s="72"/>
      <c r="AM993" s="72"/>
      <c r="AN993" s="72"/>
      <c r="AO993" s="139"/>
      <c r="AP993" s="236" t="str">
        <f>IF(F993="","",IFERROR(VLOOKUP(SUBSTITUTE(SUBSTITUTE(Tabla1[[#This Row],[Uso Sistemas]],"T","P"),"N","F"),Parámetros!$M$2:$N$17,2,0),"Completar hasta 3ra sem. para evaluar a Probacionista"))</f>
        <v/>
      </c>
      <c r="AQ993" s="39"/>
      <c r="AR993" s="39"/>
      <c r="AS993" s="39"/>
      <c r="AT993" s="28"/>
      <c r="AU993" s="55"/>
      <c r="AV993" s="55"/>
      <c r="AW993" s="55"/>
      <c r="AX993" s="238" t="str">
        <f>IF(V993="","",EOMONTH(EDATE(Tabla1[[#This Row],[Fecha Finalización]],2),0))</f>
        <v/>
      </c>
      <c r="AY993" s="39"/>
      <c r="AZ993" s="239" t="str">
        <f>IF(V993="","",EOMONTH(EDATE(Tabla1[[#This Row],[Fecha Finalización]],3),0))</f>
        <v/>
      </c>
      <c r="BA993" s="39"/>
      <c r="BB993" s="39"/>
      <c r="BC993" s="229"/>
      <c r="BD993" s="227" t="str">
        <f>IF(F993="","",Tabla1[[#This Row],[sem 01]]&amp;Tabla1[[#This Row],[sem 02]]&amp;Tabla1[[#This Row],[sem 03]])</f>
        <v/>
      </c>
      <c r="BE993" s="228" t="str">
        <f>IF(TRIM(F993)="","",$B$1&amp;"-"&amp;SUBSTITUTE(Tabla1[[#This Row],[Mes Inscrito]]," ","")&amp;"-"&amp;SUBSTITUTE(Tabla1[[#This Row],[Dia de clases Inscrito]]," ","")&amp;"-"&amp;SUBSTITUTE(Tabla1[[#This Row],[Horario Inscrito]]," ","")&amp;"-"&amp;Tabla1[[#This Row],[Fecha Inicio grupo]])</f>
        <v/>
      </c>
      <c r="BF993" s="241" t="str">
        <f>IF(F993="","",Tabla1[[#This Row],[Curso]])</f>
        <v/>
      </c>
      <c r="BG993" s="242" t="str">
        <f>+IF(TRIM(F993)="","",$B$1&amp;"-"&amp;TRIM(Tabla1[[#This Row],[Mes Inscrito]])&amp;"-"&amp;TRIM(Tabla1[[#This Row],[Dia de clases Inscrito]])&amp;"-"&amp;TRIM(Tabla1[[#This Row],[Horario Inscrito]])&amp;"-"&amp;TRIM(Tabla1[[#This Row],[Fecha Inicio grupo]])&amp;"-"&amp;TRIM(Tabla1[[#This Row],[Tipo Incrito]]))</f>
        <v/>
      </c>
      <c r="BH993" s="299" t="str">
        <f>IF(F993="","",OR(IFERROR(SEARCH("CG",Tabla1[[#This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3" s="300" t="str">
        <f>IF(F993&lt;&gt;"",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3" s="300" t="str">
        <f>IF(F993&lt;&gt;"",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3" s="300" t="str">
        <f>IF(Tabla1[[#This Row],[Fecha Inicio grupo]]="","",IFERROR(VLOOKUP(Tabla1[[#This Row],[Mes de Alta como miembro]],Parámetros!$AM$2:$AN$16,2,0),"01/01/1900"))</f>
        <v/>
      </c>
    </row>
    <row r="994" spans="1:63" ht="14.45">
      <c r="A994" s="68">
        <v>987</v>
      </c>
      <c r="B994" s="29"/>
      <c r="C994" s="34"/>
      <c r="D994" s="42"/>
      <c r="E994" s="64"/>
      <c r="F994" s="45"/>
      <c r="G994" s="45"/>
      <c r="H994" s="158"/>
      <c r="I994" s="42"/>
      <c r="J994" s="28"/>
      <c r="K994" s="69"/>
      <c r="L994" s="68"/>
      <c r="M994" s="46"/>
      <c r="N994" s="232" t="str">
        <f ca="1">IF(Tabla1[[#This Row],[Fecha de nac]]="","",IF(Tabla1[[#This Row],[Fecha Finalización]] &gt;=TODAY(), DATEDIF(Tabla1[[#This Row],[Fecha de nac]],TODAY(),"y"), ROUNDDOWN((Tabla1[[#This Row],[Fecha Finalización]] -Tabla1[[#This Row],[Fecha de nac]])/365,0)))</f>
        <v/>
      </c>
      <c r="O994" s="163"/>
      <c r="P994" s="34"/>
      <c r="Q994" s="67"/>
      <c r="R994" s="67"/>
      <c r="S994" s="67"/>
      <c r="T994" s="67"/>
      <c r="U994" s="234" t="str">
        <f>IF(F994="","",Tabla1[[#This Row],[Fecha Inicio grupo]]+3*7-7)</f>
        <v/>
      </c>
      <c r="V994" s="235" t="str">
        <f>IF(F994="","",EDATE(Tabla1[[#This Row],[Fecha Inicio grupo]],3))</f>
        <v/>
      </c>
      <c r="W994" s="29"/>
      <c r="X994" s="29"/>
      <c r="Y994" s="72"/>
      <c r="Z994" s="72"/>
      <c r="AA994" s="72"/>
      <c r="AB994" s="72"/>
      <c r="AC994" s="72"/>
      <c r="AD994" s="72"/>
      <c r="AE994" s="72"/>
      <c r="AF994" s="72"/>
      <c r="AG994" s="72"/>
      <c r="AH994" s="72"/>
      <c r="AI994" s="72"/>
      <c r="AJ994" s="72"/>
      <c r="AK994" s="72"/>
      <c r="AL994" s="72"/>
      <c r="AM994" s="72"/>
      <c r="AN994" s="72"/>
      <c r="AO994" s="139"/>
      <c r="AP994" s="236" t="str">
        <f>IF(F994="","",IFERROR(VLOOKUP(SUBSTITUTE(SUBSTITUTE(Tabla1[[#This Row],[Uso Sistemas]],"T","P"),"N","F"),Parámetros!$M$2:$N$17,2,0),"Completar hasta 3ra sem. para evaluar a Probacionista"))</f>
        <v/>
      </c>
      <c r="AQ994" s="39"/>
      <c r="AR994" s="39"/>
      <c r="AS994" s="39"/>
      <c r="AT994" s="28"/>
      <c r="AU994" s="55"/>
      <c r="AV994" s="55"/>
      <c r="AW994" s="55"/>
      <c r="AX994" s="238" t="str">
        <f>IF(V994="","",EOMONTH(EDATE(Tabla1[[#This Row],[Fecha Finalización]],2),0))</f>
        <v/>
      </c>
      <c r="AY994" s="39"/>
      <c r="AZ994" s="239" t="str">
        <f>IF(V994="","",EOMONTH(EDATE(Tabla1[[#This Row],[Fecha Finalización]],3),0))</f>
        <v/>
      </c>
      <c r="BA994" s="39"/>
      <c r="BB994" s="39"/>
      <c r="BC994" s="229"/>
      <c r="BD994" s="227" t="str">
        <f>IF(F994="","",Tabla1[[#This Row],[sem 01]]&amp;Tabla1[[#This Row],[sem 02]]&amp;Tabla1[[#This Row],[sem 03]])</f>
        <v/>
      </c>
      <c r="BE994" s="228" t="str">
        <f>IF(TRIM(F994)="","",$B$1&amp;"-"&amp;SUBSTITUTE(Tabla1[[#This Row],[Mes Inscrito]]," ","")&amp;"-"&amp;SUBSTITUTE(Tabla1[[#This Row],[Dia de clases Inscrito]]," ","")&amp;"-"&amp;SUBSTITUTE(Tabla1[[#This Row],[Horario Inscrito]]," ","")&amp;"-"&amp;Tabla1[[#This Row],[Fecha Inicio grupo]])</f>
        <v/>
      </c>
      <c r="BF994" s="241" t="str">
        <f>IF(F994="","",Tabla1[[#This Row],[Curso]])</f>
        <v/>
      </c>
      <c r="BG994" s="242" t="str">
        <f>+IF(TRIM(F994)="","",$B$1&amp;"-"&amp;TRIM(Tabla1[[#This Row],[Mes Inscrito]])&amp;"-"&amp;TRIM(Tabla1[[#This Row],[Dia de clases Inscrito]])&amp;"-"&amp;TRIM(Tabla1[[#This Row],[Horario Inscrito]])&amp;"-"&amp;TRIM(Tabla1[[#This Row],[Fecha Inicio grupo]])&amp;"-"&amp;TRIM(Tabla1[[#This Row],[Tipo Incrito]]))</f>
        <v/>
      </c>
      <c r="BH994" s="299" t="str">
        <f>IF(F994="","",OR(IFERROR(SEARCH("CG",Tabla1[[#This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4" s="300" t="str">
        <f>IF(F994&lt;&gt;"",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4" s="300" t="str">
        <f>IF(F994&lt;&gt;"",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4" s="300" t="str">
        <f>IF(Tabla1[[#This Row],[Fecha Inicio grupo]]="","",IFERROR(VLOOKUP(Tabla1[[#This Row],[Mes de Alta como miembro]],Parámetros!$AM$2:$AN$16,2,0),"01/01/1900"))</f>
        <v/>
      </c>
    </row>
    <row r="995" spans="1:63" ht="14.45">
      <c r="A995" s="68">
        <v>988</v>
      </c>
      <c r="B995" s="29"/>
      <c r="C995" s="34"/>
      <c r="D995" s="42"/>
      <c r="E995" s="64"/>
      <c r="F995" s="45"/>
      <c r="G995" s="45"/>
      <c r="H995" s="158"/>
      <c r="I995" s="42"/>
      <c r="J995" s="28"/>
      <c r="K995" s="69"/>
      <c r="L995" s="68"/>
      <c r="M995" s="46"/>
      <c r="N995" s="232" t="str">
        <f ca="1">IF(Tabla1[[#This Row],[Fecha de nac]]="","",IF(Tabla1[[#This Row],[Fecha Finalización]] &gt;=TODAY(), DATEDIF(Tabla1[[#This Row],[Fecha de nac]],TODAY(),"y"), ROUNDDOWN((Tabla1[[#This Row],[Fecha Finalización]] -Tabla1[[#This Row],[Fecha de nac]])/365,0)))</f>
        <v/>
      </c>
      <c r="O995" s="163"/>
      <c r="P995" s="34"/>
      <c r="Q995" s="67"/>
      <c r="R995" s="67"/>
      <c r="S995" s="67"/>
      <c r="T995" s="67"/>
      <c r="U995" s="234" t="str">
        <f>IF(F995="","",Tabla1[[#This Row],[Fecha Inicio grupo]]+3*7-7)</f>
        <v/>
      </c>
      <c r="V995" s="235" t="str">
        <f>IF(F995="","",EDATE(Tabla1[[#This Row],[Fecha Inicio grupo]],3))</f>
        <v/>
      </c>
      <c r="W995" s="29"/>
      <c r="X995" s="29"/>
      <c r="Y995" s="72"/>
      <c r="Z995" s="72"/>
      <c r="AA995" s="72"/>
      <c r="AB995" s="72"/>
      <c r="AC995" s="72"/>
      <c r="AD995" s="72"/>
      <c r="AE995" s="72"/>
      <c r="AF995" s="72"/>
      <c r="AG995" s="72"/>
      <c r="AH995" s="72"/>
      <c r="AI995" s="72"/>
      <c r="AJ995" s="72"/>
      <c r="AK995" s="72"/>
      <c r="AL995" s="72"/>
      <c r="AM995" s="72"/>
      <c r="AN995" s="72"/>
      <c r="AO995" s="139"/>
      <c r="AP995" s="236" t="str">
        <f>IF(F995="","",IFERROR(VLOOKUP(SUBSTITUTE(SUBSTITUTE(Tabla1[[#This Row],[Uso Sistemas]],"T","P"),"N","F"),Parámetros!$M$2:$N$17,2,0),"Completar hasta 3ra sem. para evaluar a Probacionista"))</f>
        <v/>
      </c>
      <c r="AQ995" s="39"/>
      <c r="AR995" s="39"/>
      <c r="AS995" s="39"/>
      <c r="AT995" s="28"/>
      <c r="AU995" s="55"/>
      <c r="AV995" s="55"/>
      <c r="AW995" s="55"/>
      <c r="AX995" s="238" t="str">
        <f>IF(V995="","",EOMONTH(EDATE(Tabla1[[#This Row],[Fecha Finalización]],2),0))</f>
        <v/>
      </c>
      <c r="AY995" s="39"/>
      <c r="AZ995" s="239" t="str">
        <f>IF(V995="","",EOMONTH(EDATE(Tabla1[[#This Row],[Fecha Finalización]],3),0))</f>
        <v/>
      </c>
      <c r="BA995" s="39"/>
      <c r="BB995" s="39"/>
      <c r="BC995" s="229"/>
      <c r="BD995" s="227" t="str">
        <f>IF(F995="","",Tabla1[[#This Row],[sem 01]]&amp;Tabla1[[#This Row],[sem 02]]&amp;Tabla1[[#This Row],[sem 03]])</f>
        <v/>
      </c>
      <c r="BE995" s="228" t="str">
        <f>IF(TRIM(F995)="","",$B$1&amp;"-"&amp;SUBSTITUTE(Tabla1[[#This Row],[Mes Inscrito]]," ","")&amp;"-"&amp;SUBSTITUTE(Tabla1[[#This Row],[Dia de clases Inscrito]]," ","")&amp;"-"&amp;SUBSTITUTE(Tabla1[[#This Row],[Horario Inscrito]]," ","")&amp;"-"&amp;Tabla1[[#This Row],[Fecha Inicio grupo]])</f>
        <v/>
      </c>
      <c r="BF995" s="241" t="str">
        <f>IF(F995="","",Tabla1[[#This Row],[Curso]])</f>
        <v/>
      </c>
      <c r="BG995" s="242" t="str">
        <f>+IF(TRIM(F995)="","",$B$1&amp;"-"&amp;TRIM(Tabla1[[#This Row],[Mes Inscrito]])&amp;"-"&amp;TRIM(Tabla1[[#This Row],[Dia de clases Inscrito]])&amp;"-"&amp;TRIM(Tabla1[[#This Row],[Horario Inscrito]])&amp;"-"&amp;TRIM(Tabla1[[#This Row],[Fecha Inicio grupo]])&amp;"-"&amp;TRIM(Tabla1[[#This Row],[Tipo Incrito]]))</f>
        <v/>
      </c>
      <c r="BH995" s="299" t="str">
        <f>IF(F995="","",OR(IFERROR(SEARCH("CG",Tabla1[[#This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5" s="300" t="str">
        <f>IF(F995&lt;&gt;"",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5" s="300" t="str">
        <f>IF(F995&lt;&gt;"",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5" s="300" t="str">
        <f>IF(Tabla1[[#This Row],[Fecha Inicio grupo]]="","",IFERROR(VLOOKUP(Tabla1[[#This Row],[Mes de Alta como miembro]],Parámetros!$AM$2:$AN$16,2,0),"01/01/1900"))</f>
        <v/>
      </c>
    </row>
    <row r="996" spans="1:63" ht="14.45">
      <c r="A996" s="68">
        <v>989</v>
      </c>
      <c r="B996" s="29"/>
      <c r="C996" s="34"/>
      <c r="D996" s="42"/>
      <c r="E996" s="64"/>
      <c r="F996" s="45"/>
      <c r="G996" s="45"/>
      <c r="H996" s="158"/>
      <c r="I996" s="42"/>
      <c r="J996" s="28"/>
      <c r="K996" s="69"/>
      <c r="L996" s="68"/>
      <c r="M996" s="46"/>
      <c r="N996" s="232" t="str">
        <f ca="1">IF(Tabla1[[#This Row],[Fecha de nac]]="","",IF(Tabla1[[#This Row],[Fecha Finalización]] &gt;=TODAY(), DATEDIF(Tabla1[[#This Row],[Fecha de nac]],TODAY(),"y"), ROUNDDOWN((Tabla1[[#This Row],[Fecha Finalización]] -Tabla1[[#This Row],[Fecha de nac]])/365,0)))</f>
        <v/>
      </c>
      <c r="O996" s="163"/>
      <c r="P996" s="34"/>
      <c r="Q996" s="67"/>
      <c r="R996" s="67"/>
      <c r="S996" s="67"/>
      <c r="T996" s="67"/>
      <c r="U996" s="234" t="str">
        <f>IF(F996="","",Tabla1[[#This Row],[Fecha Inicio grupo]]+3*7-7)</f>
        <v/>
      </c>
      <c r="V996" s="235" t="str">
        <f>IF(F996="","",EDATE(Tabla1[[#This Row],[Fecha Inicio grupo]],3))</f>
        <v/>
      </c>
      <c r="W996" s="29"/>
      <c r="X996" s="29"/>
      <c r="Y996" s="72"/>
      <c r="Z996" s="72"/>
      <c r="AA996" s="72"/>
      <c r="AB996" s="72"/>
      <c r="AC996" s="72"/>
      <c r="AD996" s="72"/>
      <c r="AE996" s="72"/>
      <c r="AF996" s="72"/>
      <c r="AG996" s="72"/>
      <c r="AH996" s="72"/>
      <c r="AI996" s="72"/>
      <c r="AJ996" s="72"/>
      <c r="AK996" s="72"/>
      <c r="AL996" s="72"/>
      <c r="AM996" s="72"/>
      <c r="AN996" s="72"/>
      <c r="AO996" s="139"/>
      <c r="AP996" s="236" t="str">
        <f>IF(F996="","",IFERROR(VLOOKUP(SUBSTITUTE(SUBSTITUTE(Tabla1[[#This Row],[Uso Sistemas]],"T","P"),"N","F"),Parámetros!$M$2:$N$17,2,0),"Completar hasta 3ra sem. para evaluar a Probacionista"))</f>
        <v/>
      </c>
      <c r="AQ996" s="39"/>
      <c r="AR996" s="39"/>
      <c r="AS996" s="39"/>
      <c r="AT996" s="28"/>
      <c r="AU996" s="55"/>
      <c r="AV996" s="55"/>
      <c r="AW996" s="55"/>
      <c r="AX996" s="238" t="str">
        <f>IF(V996="","",EOMONTH(EDATE(Tabla1[[#This Row],[Fecha Finalización]],2),0))</f>
        <v/>
      </c>
      <c r="AY996" s="39"/>
      <c r="AZ996" s="239" t="str">
        <f>IF(V996="","",EOMONTH(EDATE(Tabla1[[#This Row],[Fecha Finalización]],3),0))</f>
        <v/>
      </c>
      <c r="BA996" s="39"/>
      <c r="BB996" s="39"/>
      <c r="BC996" s="229"/>
      <c r="BD996" s="227" t="str">
        <f>IF(F996="","",Tabla1[[#This Row],[sem 01]]&amp;Tabla1[[#This Row],[sem 02]]&amp;Tabla1[[#This Row],[sem 03]])</f>
        <v/>
      </c>
      <c r="BE996" s="228" t="str">
        <f>IF(TRIM(F996)="","",$B$1&amp;"-"&amp;SUBSTITUTE(Tabla1[[#This Row],[Mes Inscrito]]," ","")&amp;"-"&amp;SUBSTITUTE(Tabla1[[#This Row],[Dia de clases Inscrito]]," ","")&amp;"-"&amp;SUBSTITUTE(Tabla1[[#This Row],[Horario Inscrito]]," ","")&amp;"-"&amp;Tabla1[[#This Row],[Fecha Inicio grupo]])</f>
        <v/>
      </c>
      <c r="BF996" s="241" t="str">
        <f>IF(F996="","",Tabla1[[#This Row],[Curso]])</f>
        <v/>
      </c>
      <c r="BG996" s="242" t="str">
        <f>+IF(TRIM(F996)="","",$B$1&amp;"-"&amp;TRIM(Tabla1[[#This Row],[Mes Inscrito]])&amp;"-"&amp;TRIM(Tabla1[[#This Row],[Dia de clases Inscrito]])&amp;"-"&amp;TRIM(Tabla1[[#This Row],[Horario Inscrito]])&amp;"-"&amp;TRIM(Tabla1[[#This Row],[Fecha Inicio grupo]])&amp;"-"&amp;TRIM(Tabla1[[#This Row],[Tipo Incrito]]))</f>
        <v/>
      </c>
      <c r="BH996" s="299" t="str">
        <f>IF(F996="","",OR(IFERROR(SEARCH("CG",Tabla1[[#This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6" s="300" t="str">
        <f>IF(F996&lt;&gt;"",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6" s="300" t="str">
        <f>IF(F996&lt;&gt;"",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6" s="300" t="str">
        <f>IF(Tabla1[[#This Row],[Fecha Inicio grupo]]="","",IFERROR(VLOOKUP(Tabla1[[#This Row],[Mes de Alta como miembro]],Parámetros!$AM$2:$AN$16,2,0),"01/01/1900"))</f>
        <v/>
      </c>
    </row>
    <row r="997" spans="1:63" ht="14.45">
      <c r="A997" s="68">
        <v>990</v>
      </c>
      <c r="B997" s="29"/>
      <c r="C997" s="34"/>
      <c r="D997" s="42"/>
      <c r="E997" s="64"/>
      <c r="F997" s="45"/>
      <c r="G997" s="45"/>
      <c r="H997" s="158"/>
      <c r="I997" s="42"/>
      <c r="J997" s="28"/>
      <c r="K997" s="69"/>
      <c r="L997" s="68"/>
      <c r="M997" s="46"/>
      <c r="N997" s="232" t="str">
        <f ca="1">IF(Tabla1[[#This Row],[Fecha de nac]]="","",IF(Tabla1[[#This Row],[Fecha Finalización]] &gt;=TODAY(), DATEDIF(Tabla1[[#This Row],[Fecha de nac]],TODAY(),"y"), ROUNDDOWN((Tabla1[[#This Row],[Fecha Finalización]] -Tabla1[[#This Row],[Fecha de nac]])/365,0)))</f>
        <v/>
      </c>
      <c r="O997" s="163"/>
      <c r="P997" s="34"/>
      <c r="Q997" s="67"/>
      <c r="R997" s="67"/>
      <c r="S997" s="67"/>
      <c r="T997" s="67"/>
      <c r="U997" s="234" t="str">
        <f>IF(F997="","",Tabla1[[#This Row],[Fecha Inicio grupo]]+3*7-7)</f>
        <v/>
      </c>
      <c r="V997" s="235" t="str">
        <f>IF(F997="","",EDATE(Tabla1[[#This Row],[Fecha Inicio grupo]],3))</f>
        <v/>
      </c>
      <c r="W997" s="29"/>
      <c r="X997" s="29"/>
      <c r="Y997" s="72"/>
      <c r="Z997" s="72"/>
      <c r="AA997" s="72"/>
      <c r="AB997" s="72"/>
      <c r="AC997" s="72"/>
      <c r="AD997" s="72"/>
      <c r="AE997" s="72"/>
      <c r="AF997" s="72"/>
      <c r="AG997" s="72"/>
      <c r="AH997" s="72"/>
      <c r="AI997" s="72"/>
      <c r="AJ997" s="72"/>
      <c r="AK997" s="72"/>
      <c r="AL997" s="72"/>
      <c r="AM997" s="72"/>
      <c r="AN997" s="72"/>
      <c r="AO997" s="139"/>
      <c r="AP997" s="236" t="str">
        <f>IF(F997="","",IFERROR(VLOOKUP(SUBSTITUTE(SUBSTITUTE(Tabla1[[#This Row],[Uso Sistemas]],"T","P"),"N","F"),Parámetros!$M$2:$N$17,2,0),"Completar hasta 3ra sem. para evaluar a Probacionista"))</f>
        <v/>
      </c>
      <c r="AQ997" s="39"/>
      <c r="AR997" s="39"/>
      <c r="AS997" s="39"/>
      <c r="AT997" s="28"/>
      <c r="AU997" s="55"/>
      <c r="AV997" s="55"/>
      <c r="AW997" s="55"/>
      <c r="AX997" s="238" t="str">
        <f>IF(V997="","",EOMONTH(EDATE(Tabla1[[#This Row],[Fecha Finalización]],2),0))</f>
        <v/>
      </c>
      <c r="AY997" s="39"/>
      <c r="AZ997" s="239" t="str">
        <f>IF(V997="","",EOMONTH(EDATE(Tabla1[[#This Row],[Fecha Finalización]],3),0))</f>
        <v/>
      </c>
      <c r="BA997" s="39"/>
      <c r="BB997" s="39"/>
      <c r="BC997" s="229"/>
      <c r="BD997" s="227" t="str">
        <f>IF(F997="","",Tabla1[[#This Row],[sem 01]]&amp;Tabla1[[#This Row],[sem 02]]&amp;Tabla1[[#This Row],[sem 03]])</f>
        <v/>
      </c>
      <c r="BE997" s="228" t="str">
        <f>IF(TRIM(F997)="","",$B$1&amp;"-"&amp;SUBSTITUTE(Tabla1[[#This Row],[Mes Inscrito]]," ","")&amp;"-"&amp;SUBSTITUTE(Tabla1[[#This Row],[Dia de clases Inscrito]]," ","")&amp;"-"&amp;SUBSTITUTE(Tabla1[[#This Row],[Horario Inscrito]]," ","")&amp;"-"&amp;Tabla1[[#This Row],[Fecha Inicio grupo]])</f>
        <v/>
      </c>
      <c r="BF997" s="241" t="str">
        <f>IF(F997="","",Tabla1[[#This Row],[Curso]])</f>
        <v/>
      </c>
      <c r="BG997" s="242" t="str">
        <f>+IF(TRIM(F997)="","",$B$1&amp;"-"&amp;TRIM(Tabla1[[#This Row],[Mes Inscrito]])&amp;"-"&amp;TRIM(Tabla1[[#This Row],[Dia de clases Inscrito]])&amp;"-"&amp;TRIM(Tabla1[[#This Row],[Horario Inscrito]])&amp;"-"&amp;TRIM(Tabla1[[#This Row],[Fecha Inicio grupo]])&amp;"-"&amp;TRIM(Tabla1[[#This Row],[Tipo Incrito]]))</f>
        <v/>
      </c>
      <c r="BH997" s="299" t="str">
        <f>IF(F997="","",OR(IFERROR(SEARCH("CG",Tabla1[[#This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7" s="300" t="str">
        <f>IF(F997&lt;&gt;"",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7" s="300" t="str">
        <f>IF(F997&lt;&gt;"",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7" s="300" t="str">
        <f>IF(Tabla1[[#This Row],[Fecha Inicio grupo]]="","",IFERROR(VLOOKUP(Tabla1[[#This Row],[Mes de Alta como miembro]],Parámetros!$AM$2:$AN$16,2,0),"01/01/1900"))</f>
        <v/>
      </c>
    </row>
    <row r="998" spans="1:63" ht="14.45">
      <c r="A998" s="68">
        <v>991</v>
      </c>
      <c r="B998" s="29"/>
      <c r="C998" s="34"/>
      <c r="D998" s="42"/>
      <c r="E998" s="64"/>
      <c r="F998" s="45"/>
      <c r="G998" s="45"/>
      <c r="H998" s="158"/>
      <c r="I998" s="42"/>
      <c r="J998" s="28"/>
      <c r="K998" s="69"/>
      <c r="L998" s="68"/>
      <c r="M998" s="46"/>
      <c r="N998" s="232" t="str">
        <f ca="1">IF(Tabla1[[#This Row],[Fecha de nac]]="","",IF(Tabla1[[#This Row],[Fecha Finalización]] &gt;=TODAY(), DATEDIF(Tabla1[[#This Row],[Fecha de nac]],TODAY(),"y"), ROUNDDOWN((Tabla1[[#This Row],[Fecha Finalización]] -Tabla1[[#This Row],[Fecha de nac]])/365,0)))</f>
        <v/>
      </c>
      <c r="O998" s="163"/>
      <c r="P998" s="34"/>
      <c r="Q998" s="67"/>
      <c r="R998" s="67"/>
      <c r="S998" s="67"/>
      <c r="T998" s="67"/>
      <c r="U998" s="234" t="str">
        <f>IF(F998="","",Tabla1[[#This Row],[Fecha Inicio grupo]]+3*7-7)</f>
        <v/>
      </c>
      <c r="V998" s="235" t="str">
        <f>IF(F998="","",EDATE(Tabla1[[#This Row],[Fecha Inicio grupo]],3))</f>
        <v/>
      </c>
      <c r="W998" s="29"/>
      <c r="X998" s="29"/>
      <c r="Y998" s="72"/>
      <c r="Z998" s="72"/>
      <c r="AA998" s="72"/>
      <c r="AB998" s="72"/>
      <c r="AC998" s="72"/>
      <c r="AD998" s="72"/>
      <c r="AE998" s="72"/>
      <c r="AF998" s="72"/>
      <c r="AG998" s="72"/>
      <c r="AH998" s="72"/>
      <c r="AI998" s="72"/>
      <c r="AJ998" s="72"/>
      <c r="AK998" s="72"/>
      <c r="AL998" s="72"/>
      <c r="AM998" s="72"/>
      <c r="AN998" s="72"/>
      <c r="AO998" s="139"/>
      <c r="AP998" s="236" t="str">
        <f>IF(F998="","",IFERROR(VLOOKUP(SUBSTITUTE(SUBSTITUTE(Tabla1[[#This Row],[Uso Sistemas]],"T","P"),"N","F"),Parámetros!$M$2:$N$17,2,0),"Completar hasta 3ra sem. para evaluar a Probacionista"))</f>
        <v/>
      </c>
      <c r="AQ998" s="39"/>
      <c r="AR998" s="39"/>
      <c r="AS998" s="39"/>
      <c r="AT998" s="28"/>
      <c r="AU998" s="55"/>
      <c r="AV998" s="55"/>
      <c r="AW998" s="55"/>
      <c r="AX998" s="238" t="str">
        <f>IF(V998="","",EOMONTH(EDATE(Tabla1[[#This Row],[Fecha Finalización]],2),0))</f>
        <v/>
      </c>
      <c r="AY998" s="39"/>
      <c r="AZ998" s="239" t="str">
        <f>IF(V998="","",EOMONTH(EDATE(Tabla1[[#This Row],[Fecha Finalización]],3),0))</f>
        <v/>
      </c>
      <c r="BA998" s="39"/>
      <c r="BB998" s="39"/>
      <c r="BC998" s="229"/>
      <c r="BD998" s="227" t="str">
        <f>IF(F998="","",Tabla1[[#This Row],[sem 01]]&amp;Tabla1[[#This Row],[sem 02]]&amp;Tabla1[[#This Row],[sem 03]])</f>
        <v/>
      </c>
      <c r="BE998" s="228" t="str">
        <f>IF(TRIM(F998)="","",$B$1&amp;"-"&amp;SUBSTITUTE(Tabla1[[#This Row],[Mes Inscrito]]," ","")&amp;"-"&amp;SUBSTITUTE(Tabla1[[#This Row],[Dia de clases Inscrito]]," ","")&amp;"-"&amp;SUBSTITUTE(Tabla1[[#This Row],[Horario Inscrito]]," ","")&amp;"-"&amp;Tabla1[[#This Row],[Fecha Inicio grupo]])</f>
        <v/>
      </c>
      <c r="BF998" s="241" t="str">
        <f>IF(F998="","",Tabla1[[#This Row],[Curso]])</f>
        <v/>
      </c>
      <c r="BG998" s="242" t="str">
        <f>+IF(TRIM(F998)="","",$B$1&amp;"-"&amp;TRIM(Tabla1[[#This Row],[Mes Inscrito]])&amp;"-"&amp;TRIM(Tabla1[[#This Row],[Dia de clases Inscrito]])&amp;"-"&amp;TRIM(Tabla1[[#This Row],[Horario Inscrito]])&amp;"-"&amp;TRIM(Tabla1[[#This Row],[Fecha Inicio grupo]])&amp;"-"&amp;TRIM(Tabla1[[#This Row],[Tipo Incrito]]))</f>
        <v/>
      </c>
      <c r="BH998" s="299" t="str">
        <f>IF(F998="","",OR(IFERROR(SEARCH("CG",Tabla1[[#This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8" s="300" t="str">
        <f>IF(F998&lt;&gt;"",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8" s="300" t="str">
        <f>IF(F998&lt;&gt;"",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8" s="300" t="str">
        <f>IF(Tabla1[[#This Row],[Fecha Inicio grupo]]="","",IFERROR(VLOOKUP(Tabla1[[#This Row],[Mes de Alta como miembro]],Parámetros!$AM$2:$AN$16,2,0),"01/01/1900"))</f>
        <v/>
      </c>
    </row>
    <row r="999" spans="1:63" ht="15" customHeight="1">
      <c r="A999" s="68">
        <v>992</v>
      </c>
      <c r="B999" s="140"/>
      <c r="C999" s="141"/>
      <c r="D999" s="42"/>
      <c r="E999" s="142"/>
      <c r="F999" s="200"/>
      <c r="G999" s="45"/>
      <c r="H999" s="159"/>
      <c r="I999" s="143"/>
      <c r="J999" s="141"/>
      <c r="K999" s="162"/>
      <c r="L999" s="145"/>
      <c r="M999" s="144"/>
      <c r="N999" s="233" t="str">
        <f ca="1">IF(Tabla1[[#This Row],[Fecha de nac]]="","",IF(Tabla1[[#This Row],[Fecha Finalización]] &gt;=TODAY(), DATEDIF(Tabla1[[#This Row],[Fecha de nac]],TODAY(),"y"), ROUNDDOWN((Tabla1[[#This Row],[Fecha Finalización]] -Tabla1[[#This Row],[Fecha de nac]])/365,0)))</f>
        <v/>
      </c>
      <c r="O999" s="164"/>
      <c r="P999" s="146"/>
      <c r="Q999" s="147"/>
      <c r="R999" s="148"/>
      <c r="S999" s="148"/>
      <c r="T999" s="148"/>
      <c r="U999" s="234" t="str">
        <f>IF(F999="","",Tabla1[[#This Row],[Fecha Inicio grupo]]+3*7-7)</f>
        <v/>
      </c>
      <c r="V999" s="235" t="str">
        <f>IF(F999="","",EDATE(Tabla1[[#This Row],[Fecha Inicio grupo]],3))</f>
        <v/>
      </c>
      <c r="W999" s="29"/>
      <c r="X999" s="29"/>
      <c r="Y999" s="149"/>
      <c r="Z999" s="149"/>
      <c r="AA999" s="149"/>
      <c r="AB999" s="149"/>
      <c r="AC999" s="149"/>
      <c r="AD999" s="149"/>
      <c r="AE999" s="149"/>
      <c r="AF999" s="149"/>
      <c r="AG999" s="149"/>
      <c r="AH999" s="225"/>
      <c r="AI999" s="225"/>
      <c r="AJ999" s="226"/>
      <c r="AK999" s="225"/>
      <c r="AL999" s="225"/>
      <c r="AM999" s="225"/>
      <c r="AN999" s="225"/>
      <c r="AO999" s="139"/>
      <c r="AP999" s="236" t="str">
        <f>IF(F999="","",IFERROR(VLOOKUP(SUBSTITUTE(SUBSTITUTE(Tabla1[[#This Row],[Uso Sistemas]],"T","P"),"N","F"),Parámetros!$M$2:$N$17,2,0),"Completar hasta 3ra sem. para evaluar a Probacionista"))</f>
        <v/>
      </c>
      <c r="AQ999" s="150"/>
      <c r="AR999" s="150"/>
      <c r="AS999" s="150"/>
      <c r="AT999" s="29"/>
      <c r="AU999" s="55" t="str">
        <f>CONCATENATE(Tabla1[[#This Row],[sem 01]],Tabla1[[#This Row],[sem 02]],Tabla1[[#This Row],[sem 03]])</f>
        <v/>
      </c>
      <c r="AV999" s="55"/>
      <c r="AW999" s="55"/>
      <c r="AX999" s="238" t="str">
        <f>IF(V999="","",EOMONTH(EDATE(Tabla1[[#This Row],[Fecha Finalización]],2),0))</f>
        <v/>
      </c>
      <c r="AY999" s="150"/>
      <c r="AZ999" s="239" t="str">
        <f>IF(V999="","",EOMONTH(EDATE(Tabla1[[#This Row],[Fecha Finalización]],3),0))</f>
        <v/>
      </c>
      <c r="BA999" s="39"/>
      <c r="BB999" s="39"/>
      <c r="BC999" s="231"/>
      <c r="BD999" s="227" t="str">
        <f>IF(F999="","",Tabla1[[#This Row],[sem 01]]&amp;Tabla1[[#This Row],[sem 02]]&amp;Tabla1[[#This Row],[sem 03]])</f>
        <v/>
      </c>
      <c r="BE999" s="228" t="str">
        <f>IF(TRIM(F999)="","",$B$1&amp;"-"&amp;SUBSTITUTE(Tabla1[[#This Row],[Mes Inscrito]]," ","")&amp;"-"&amp;SUBSTITUTE(Tabla1[[#This Row],[Dia de clases Inscrito]]," ","")&amp;"-"&amp;SUBSTITUTE(Tabla1[[#This Row],[Horario Inscrito]]," ","")&amp;"-"&amp;Tabla1[[#This Row],[Fecha Inicio grupo]])</f>
        <v/>
      </c>
      <c r="BF999" s="241" t="str">
        <f>IF(F999="","",Tabla1[[#This Row],[Curso]])</f>
        <v/>
      </c>
      <c r="BG999" s="242" t="str">
        <f>+IF(TRIM(F999)="","",$B$1&amp;"-"&amp;TRIM(Tabla1[[#This Row],[Mes Inscrito]])&amp;"-"&amp;TRIM(Tabla1[[#This Row],[Dia de clases Inscrito]])&amp;"-"&amp;TRIM(Tabla1[[#This Row],[Horario Inscrito]])&amp;"-"&amp;TRIM(Tabla1[[#This Row],[Fecha Inicio grupo]])&amp;"-"&amp;TRIM(Tabla1[[#This Row],[Tipo Incrito]]))</f>
        <v/>
      </c>
      <c r="BH999" s="299" t="str">
        <f>IF(F999="","",OR(IFERROR(SEARCH("CG",Tabla1[[#This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9" s="300" t="str">
        <f>IF(F999&lt;&gt;"",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9" s="300" t="str">
        <f>IF(F999&lt;&gt;"",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9" s="300" t="str">
        <f>IF(Tabla1[[#This Row],[Fecha Inicio grupo]]="","",IFERROR(VLOOKUP(Tabla1[[#This Row],[Mes de Alta como miembro]],Parámetros!$AM$2:$AN$16,2,0),"01/01/1900"))</f>
        <v/>
      </c>
    </row>
    <row r="1000" spans="1:63" ht="15" customHeight="1">
      <c r="A1000" s="68">
        <v>993</v>
      </c>
      <c r="B1000" s="140"/>
      <c r="C1000" s="141"/>
      <c r="D1000" s="42"/>
      <c r="E1000" s="142"/>
      <c r="F1000" s="200"/>
      <c r="G1000" s="45"/>
      <c r="H1000" s="159"/>
      <c r="I1000" s="143"/>
      <c r="J1000" s="141"/>
      <c r="K1000" s="162"/>
      <c r="L1000" s="145"/>
      <c r="M1000" s="144"/>
      <c r="N1000" s="233" t="str">
        <f ca="1">IF(Tabla1[[#This Row],[Fecha de nac]]="","",IF(Tabla1[[#This Row],[Fecha Finalización]] &gt;=TODAY(), DATEDIF(Tabla1[[#This Row],[Fecha de nac]],TODAY(),"y"), ROUNDDOWN((Tabla1[[#This Row],[Fecha Finalización]] -Tabla1[[#This Row],[Fecha de nac]])/365,0)))</f>
        <v/>
      </c>
      <c r="O1000" s="164"/>
      <c r="P1000" s="146"/>
      <c r="Q1000" s="147"/>
      <c r="R1000" s="148"/>
      <c r="S1000" s="148"/>
      <c r="T1000" s="148"/>
      <c r="U1000" s="234" t="str">
        <f>IF(F1000="","",Tabla1[[#This Row],[Fecha Inicio grupo]]+3*7-7)</f>
        <v/>
      </c>
      <c r="V1000" s="235" t="str">
        <f>IF(F1000="","",EDATE(Tabla1[[#This Row],[Fecha Inicio grupo]],3))</f>
        <v/>
      </c>
      <c r="W1000" s="29"/>
      <c r="X1000" s="29"/>
      <c r="Y1000" s="149"/>
      <c r="Z1000" s="149"/>
      <c r="AA1000" s="149"/>
      <c r="AB1000" s="149"/>
      <c r="AC1000" s="149"/>
      <c r="AD1000" s="149"/>
      <c r="AE1000" s="149"/>
      <c r="AF1000" s="149"/>
      <c r="AG1000" s="149"/>
      <c r="AH1000" s="225"/>
      <c r="AI1000" s="225"/>
      <c r="AJ1000" s="226"/>
      <c r="AK1000" s="225"/>
      <c r="AL1000" s="225"/>
      <c r="AM1000" s="225"/>
      <c r="AN1000" s="225"/>
      <c r="AO1000" s="139"/>
      <c r="AP1000" s="236" t="str">
        <f>IF(F1000="","",IFERROR(VLOOKUP(SUBSTITUTE(SUBSTITUTE(Tabla1[[#This Row],[Uso Sistemas]],"T","P"),"N","F"),Parámetros!$M$2:$N$17,2,0),"Completar hasta 3ra sem. para evaluar a Probacionista"))</f>
        <v/>
      </c>
      <c r="AQ1000" s="150"/>
      <c r="AR1000" s="150"/>
      <c r="AS1000" s="150"/>
      <c r="AT1000" s="29"/>
      <c r="AU1000" s="55" t="str">
        <f>CONCATENATE(Tabla1[[#This Row],[sem 01]],Tabla1[[#This Row],[sem 02]],Tabla1[[#This Row],[sem 03]])</f>
        <v/>
      </c>
      <c r="AV1000" s="55"/>
      <c r="AW1000" s="55"/>
      <c r="AX1000" s="238" t="str">
        <f>IF(V1000="","",EOMONTH(EDATE(Tabla1[[#This Row],[Fecha Finalización]],2),0))</f>
        <v/>
      </c>
      <c r="AY1000" s="150"/>
      <c r="AZ1000" s="239" t="str">
        <f>IF(V1000="","",EOMONTH(EDATE(Tabla1[[#This Row],[Fecha Finalización]],3),0))</f>
        <v/>
      </c>
      <c r="BA1000" s="39"/>
      <c r="BB1000" s="39"/>
      <c r="BC1000" s="231"/>
      <c r="BD1000" s="227" t="str">
        <f>IF(F1000="","",Tabla1[[#This Row],[sem 01]]&amp;Tabla1[[#This Row],[sem 02]]&amp;Tabla1[[#This Row],[sem 03]])</f>
        <v/>
      </c>
      <c r="BE1000" s="228" t="str">
        <f>IF(TRIM(F1000)="","",$B$1&amp;"-"&amp;SUBSTITUTE(Tabla1[[#This Row],[Mes Inscrito]]," ","")&amp;"-"&amp;SUBSTITUTE(Tabla1[[#This Row],[Dia de clases Inscrito]]," ","")&amp;"-"&amp;SUBSTITUTE(Tabla1[[#This Row],[Horario Inscrito]]," ","")&amp;"-"&amp;Tabla1[[#This Row],[Fecha Inicio grupo]])</f>
        <v/>
      </c>
      <c r="BF1000" s="241" t="str">
        <f>IF(F1000="","",Tabla1[[#This Row],[Curso]])</f>
        <v/>
      </c>
      <c r="BG1000" s="242" t="str">
        <f>+IF(TRIM(F1000)="","",$B$1&amp;"-"&amp;TRIM(Tabla1[[#This Row],[Mes Inscrito]])&amp;"-"&amp;TRIM(Tabla1[[#This Row],[Dia de clases Inscrito]])&amp;"-"&amp;TRIM(Tabla1[[#This Row],[Horario Inscrito]])&amp;"-"&amp;TRIM(Tabla1[[#This Row],[Fecha Inicio grupo]])&amp;"-"&amp;TRIM(Tabla1[[#This Row],[Tipo Incrito]]))</f>
        <v/>
      </c>
      <c r="BH1000" s="299" t="str">
        <f>IF(F1000="","",OR(IFERROR(SEARCH("CG",Tabla1[[#This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0" s="300" t="str">
        <f>IF(F1000&lt;&gt;"",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0" s="300" t="str">
        <f>IF(F1000&lt;&gt;"",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0" s="300" t="str">
        <f>IF(Tabla1[[#This Row],[Fecha Inicio grupo]]="","",IFERROR(VLOOKUP(Tabla1[[#This Row],[Mes de Alta como miembro]],Parámetros!$AM$2:$AN$16,2,0),"01/01/1900"))</f>
        <v/>
      </c>
    </row>
    <row r="1001" spans="1:63" ht="15" customHeight="1">
      <c r="A1001" s="68">
        <v>994</v>
      </c>
      <c r="B1001" s="140"/>
      <c r="C1001" s="141"/>
      <c r="D1001" s="42"/>
      <c r="E1001" s="142"/>
      <c r="F1001" s="200"/>
      <c r="G1001" s="45"/>
      <c r="H1001" s="159"/>
      <c r="I1001" s="143"/>
      <c r="J1001" s="141"/>
      <c r="K1001" s="162"/>
      <c r="L1001" s="145"/>
      <c r="M1001" s="144"/>
      <c r="N1001" s="233" t="str">
        <f ca="1">IF(Tabla1[[#This Row],[Fecha de nac]]="","",IF(Tabla1[[#This Row],[Fecha Finalización]] &gt;=TODAY(), DATEDIF(Tabla1[[#This Row],[Fecha de nac]],TODAY(),"y"), ROUNDDOWN((Tabla1[[#This Row],[Fecha Finalización]] -Tabla1[[#This Row],[Fecha de nac]])/365,0)))</f>
        <v/>
      </c>
      <c r="O1001" s="164"/>
      <c r="P1001" s="146"/>
      <c r="Q1001" s="147"/>
      <c r="R1001" s="148"/>
      <c r="S1001" s="148"/>
      <c r="T1001" s="148"/>
      <c r="U1001" s="234" t="str">
        <f>IF(F1001="","",Tabla1[[#This Row],[Fecha Inicio grupo]]+3*7-7)</f>
        <v/>
      </c>
      <c r="V1001" s="235" t="str">
        <f>IF(F1001="","",EDATE(Tabla1[[#This Row],[Fecha Inicio grupo]],3))</f>
        <v/>
      </c>
      <c r="W1001" s="29"/>
      <c r="X1001" s="29"/>
      <c r="Y1001" s="149"/>
      <c r="Z1001" s="149"/>
      <c r="AA1001" s="149"/>
      <c r="AB1001" s="149"/>
      <c r="AC1001" s="149"/>
      <c r="AD1001" s="149"/>
      <c r="AE1001" s="149"/>
      <c r="AF1001" s="149"/>
      <c r="AG1001" s="149"/>
      <c r="AH1001" s="225"/>
      <c r="AI1001" s="225"/>
      <c r="AJ1001" s="226"/>
      <c r="AK1001" s="225"/>
      <c r="AL1001" s="225"/>
      <c r="AM1001" s="225"/>
      <c r="AN1001" s="225"/>
      <c r="AO1001" s="139"/>
      <c r="AP1001" s="236" t="str">
        <f>IF(F1001="","",IFERROR(VLOOKUP(SUBSTITUTE(SUBSTITUTE(Tabla1[[#This Row],[Uso Sistemas]],"T","P"),"N","F"),Parámetros!$M$2:$N$17,2,0),"Completar hasta 3ra sem. para evaluar a Probacionista"))</f>
        <v/>
      </c>
      <c r="AQ1001" s="150"/>
      <c r="AR1001" s="150"/>
      <c r="AS1001" s="150"/>
      <c r="AT1001" s="29"/>
      <c r="AU1001" s="55" t="str">
        <f>CONCATENATE(Tabla1[[#This Row],[sem 01]],Tabla1[[#This Row],[sem 02]],Tabla1[[#This Row],[sem 03]])</f>
        <v/>
      </c>
      <c r="AV1001" s="55"/>
      <c r="AW1001" s="55"/>
      <c r="AX1001" s="238" t="str">
        <f>IF(V1001="","",EOMONTH(EDATE(Tabla1[[#This Row],[Fecha Finalización]],2),0))</f>
        <v/>
      </c>
      <c r="AY1001" s="150"/>
      <c r="AZ1001" s="239" t="str">
        <f>IF(V1001="","",EOMONTH(EDATE(Tabla1[[#This Row],[Fecha Finalización]],3),0))</f>
        <v/>
      </c>
      <c r="BA1001" s="39"/>
      <c r="BB1001" s="39"/>
      <c r="BC1001" s="231"/>
      <c r="BD1001" s="227" t="str">
        <f>IF(F1001="","",Tabla1[[#This Row],[sem 01]]&amp;Tabla1[[#This Row],[sem 02]]&amp;Tabla1[[#This Row],[sem 03]])</f>
        <v/>
      </c>
      <c r="BE1001" s="228" t="str">
        <f>+IF(TRIM(F1001)="","",$B$1&amp;"-"&amp;Tabla1[[#This Row],[Mes Inscrito]]&amp;"-"&amp;Tabla1[[#This Row],[Dia de clases Inscrito]]&amp;"-"&amp;Tabla1[[#This Row],[Horario Inscrito]]&amp;"-"&amp;Tabla1[[#This Row],[Fecha Inicio grupo]])</f>
        <v/>
      </c>
      <c r="BF1001" s="241" t="str">
        <f>IF(F1001="","",Tabla1[[#This Row],[Curso]])</f>
        <v/>
      </c>
      <c r="BG1001" s="242" t="str">
        <f>+IF(TRIM(F1001)="","",$B$1&amp;"-"&amp;TRIM(Tabla1[[#This Row],[Mes Inscrito]])&amp;"-"&amp;TRIM(Tabla1[[#This Row],[Dia de clases Inscrito]])&amp;"-"&amp;TRIM(Tabla1[[#This Row],[Horario Inscrito]])&amp;"-"&amp;TRIM(Tabla1[[#This Row],[Fecha Inicio grupo]])&amp;"-"&amp;TRIM(Tabla1[[#This Row],[Tipo Incrito]]))</f>
        <v/>
      </c>
      <c r="BH1001" s="243" t="str">
        <f>IF(F1001="","",OR(IFERROR(SEARCH("CG",Tabla1[[#This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1" s="296" t="str">
        <f>IF(F1001&lt;&gt;"",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1" s="296" t="str">
        <f>IF(F1001&lt;&gt;"",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1" s="296" t="str">
        <f>IF(Tabla1[[#This Row],[Fecha Inicio grupo]]="","",IFERROR(VLOOKUP(Tabla1[[#This Row],[Mes de Alta como miembro]],Parámetros!$AM$2:$AN$16,2,0),"01/01/1900"))</f>
        <v/>
      </c>
    </row>
    <row r="1002" spans="1:63" ht="15" customHeight="1">
      <c r="A1002" s="68">
        <v>995</v>
      </c>
      <c r="B1002" s="140"/>
      <c r="C1002" s="141"/>
      <c r="D1002" s="42"/>
      <c r="E1002" s="142"/>
      <c r="F1002" s="200"/>
      <c r="G1002" s="45"/>
      <c r="H1002" s="159"/>
      <c r="I1002" s="143"/>
      <c r="J1002" s="141"/>
      <c r="K1002" s="162"/>
      <c r="L1002" s="145"/>
      <c r="M1002" s="144"/>
      <c r="N1002" s="233" t="str">
        <f ca="1">IF(Tabla1[[#This Row],[Fecha de nac]]="","",IF(Tabla1[[#This Row],[Fecha Finalización]] &gt;=TODAY(), DATEDIF(Tabla1[[#This Row],[Fecha de nac]],TODAY(),"y"), ROUNDDOWN((Tabla1[[#This Row],[Fecha Finalización]] -Tabla1[[#This Row],[Fecha de nac]])/365,0)))</f>
        <v/>
      </c>
      <c r="O1002" s="164"/>
      <c r="P1002" s="146"/>
      <c r="Q1002" s="147"/>
      <c r="R1002" s="148"/>
      <c r="S1002" s="148"/>
      <c r="T1002" s="148"/>
      <c r="U1002" s="234" t="str">
        <f>IF(F1002="","",Tabla1[[#This Row],[Fecha Inicio grupo]]+3*7-7)</f>
        <v/>
      </c>
      <c r="V1002" s="235" t="str">
        <f>IF(F1002="","",EDATE(Tabla1[[#This Row],[Fecha Inicio grupo]],3))</f>
        <v/>
      </c>
      <c r="W1002" s="29"/>
      <c r="X1002" s="29"/>
      <c r="Y1002" s="149"/>
      <c r="Z1002" s="149"/>
      <c r="AA1002" s="149"/>
      <c r="AB1002" s="149"/>
      <c r="AC1002" s="149"/>
      <c r="AD1002" s="149"/>
      <c r="AE1002" s="149"/>
      <c r="AF1002" s="149"/>
      <c r="AG1002" s="149"/>
      <c r="AH1002" s="225"/>
      <c r="AI1002" s="225"/>
      <c r="AJ1002" s="226"/>
      <c r="AK1002" s="225"/>
      <c r="AL1002" s="225"/>
      <c r="AM1002" s="225"/>
      <c r="AN1002" s="225"/>
      <c r="AO1002" s="139"/>
      <c r="AP1002" s="236" t="str">
        <f>IF(F1002="","",IFERROR(VLOOKUP(SUBSTITUTE(SUBSTITUTE(Tabla1[[#This Row],[Uso Sistemas]],"T","P"),"N","F"),Parámetros!$M$2:$N$17,2,0),"Completar hasta 3ra sem. para evaluar a Probacionista"))</f>
        <v/>
      </c>
      <c r="AQ1002" s="150"/>
      <c r="AR1002" s="150"/>
      <c r="AS1002" s="150"/>
      <c r="AT1002" s="29"/>
      <c r="AU1002" s="55" t="str">
        <f>CONCATENATE(Tabla1[[#This Row],[sem 01]],Tabla1[[#This Row],[sem 02]],Tabla1[[#This Row],[sem 03]])</f>
        <v/>
      </c>
      <c r="AV1002" s="55"/>
      <c r="AW1002" s="55"/>
      <c r="AX1002" s="238" t="str">
        <f>IF(V1002="","",EOMONTH(EDATE(Tabla1[[#This Row],[Fecha Finalización]],2),0))</f>
        <v/>
      </c>
      <c r="AY1002" s="150"/>
      <c r="AZ1002" s="239" t="str">
        <f>IF(V1002="","",EOMONTH(EDATE(Tabla1[[#This Row],[Fecha Finalización]],3),0))</f>
        <v/>
      </c>
      <c r="BA1002" s="39"/>
      <c r="BB1002" s="39"/>
      <c r="BC1002" s="231"/>
      <c r="BD1002" s="227" t="str">
        <f>IF(F1002="","",Tabla1[[#This Row],[sem 01]]&amp;Tabla1[[#This Row],[sem 02]]&amp;Tabla1[[#This Row],[sem 03]])</f>
        <v/>
      </c>
      <c r="BE1002" s="228" t="str">
        <f>+IF(TRIM(F1002)="","",$B$1&amp;"-"&amp;Tabla1[[#This Row],[Mes Inscrito]]&amp;"-"&amp;Tabla1[[#This Row],[Dia de clases Inscrito]]&amp;"-"&amp;Tabla1[[#This Row],[Horario Inscrito]]&amp;"-"&amp;Tabla1[[#This Row],[Fecha Inicio grupo]])</f>
        <v/>
      </c>
      <c r="BF1002" s="241" t="str">
        <f>IF(F1002="","",Tabla1[[#This Row],[Curso]])</f>
        <v/>
      </c>
      <c r="BG1002" s="242" t="str">
        <f>+IF(TRIM(F1002)="","",$B$1&amp;"-"&amp;TRIM(Tabla1[[#This Row],[Mes Inscrito]])&amp;"-"&amp;TRIM(Tabla1[[#This Row],[Dia de clases Inscrito]])&amp;"-"&amp;TRIM(Tabla1[[#This Row],[Horario Inscrito]])&amp;"-"&amp;TRIM(Tabla1[[#This Row],[Fecha Inicio grupo]])&amp;"-"&amp;TRIM(Tabla1[[#This Row],[Tipo Incrito]]))</f>
        <v/>
      </c>
      <c r="BH1002" s="243" t="str">
        <f>IF(F1002="","",OR(IFERROR(SEARCH("CG",Tabla1[[#This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2" s="296" t="str">
        <f>IF(F1002&lt;&gt;"",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2" s="296" t="str">
        <f>IF(F1002&lt;&gt;"",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2" s="296" t="str">
        <f>IF(Tabla1[[#This Row],[Fecha Inicio grupo]]="","",IFERROR(VLOOKUP(Tabla1[[#This Row],[Mes de Alta como miembro]],Parámetros!$AM$2:$AN$16,2,0),"01/01/1900"))</f>
        <v/>
      </c>
    </row>
    <row r="1003" spans="1:63" ht="15" customHeight="1">
      <c r="A1003" s="68">
        <v>996</v>
      </c>
      <c r="B1003" s="140"/>
      <c r="C1003" s="141"/>
      <c r="D1003" s="42"/>
      <c r="E1003" s="142"/>
      <c r="F1003" s="200"/>
      <c r="G1003" s="45"/>
      <c r="H1003" s="159"/>
      <c r="I1003" s="143"/>
      <c r="J1003" s="141"/>
      <c r="K1003" s="162"/>
      <c r="L1003" s="145"/>
      <c r="M1003" s="144"/>
      <c r="N1003" s="233" t="str">
        <f ca="1">IF(Tabla1[[#This Row],[Fecha de nac]]="","",IF(Tabla1[[#This Row],[Fecha Finalización]] &gt;=TODAY(), DATEDIF(Tabla1[[#This Row],[Fecha de nac]],TODAY(),"y"), ROUNDDOWN((Tabla1[[#This Row],[Fecha Finalización]] -Tabla1[[#This Row],[Fecha de nac]])/365,0)))</f>
        <v/>
      </c>
      <c r="O1003" s="164"/>
      <c r="P1003" s="146"/>
      <c r="Q1003" s="147"/>
      <c r="R1003" s="148"/>
      <c r="S1003" s="148"/>
      <c r="T1003" s="148"/>
      <c r="U1003" s="234" t="str">
        <f>IF(F1003="","",Tabla1[[#This Row],[Fecha Inicio grupo]]+3*7-7)</f>
        <v/>
      </c>
      <c r="V1003" s="235" t="str">
        <f>IF(F1003="","",EDATE(Tabla1[[#This Row],[Fecha Inicio grupo]],3))</f>
        <v/>
      </c>
      <c r="W1003" s="29"/>
      <c r="X1003" s="29"/>
      <c r="Y1003" s="149"/>
      <c r="Z1003" s="149"/>
      <c r="AA1003" s="149"/>
      <c r="AB1003" s="149"/>
      <c r="AC1003" s="149"/>
      <c r="AD1003" s="149"/>
      <c r="AE1003" s="149"/>
      <c r="AF1003" s="149"/>
      <c r="AG1003" s="149"/>
      <c r="AH1003" s="225"/>
      <c r="AI1003" s="225"/>
      <c r="AJ1003" s="226"/>
      <c r="AK1003" s="225"/>
      <c r="AL1003" s="225"/>
      <c r="AM1003" s="225"/>
      <c r="AN1003" s="225"/>
      <c r="AO1003" s="139"/>
      <c r="AP1003" s="236" t="str">
        <f>IF(F1003="","",IFERROR(VLOOKUP(SUBSTITUTE(SUBSTITUTE(Tabla1[[#This Row],[Uso Sistemas]],"T","P"),"N","F"),Parámetros!$M$2:$N$17,2,0),"Completar hasta 3ra sem. para evaluar a Probacionista"))</f>
        <v/>
      </c>
      <c r="AQ1003" s="150"/>
      <c r="AR1003" s="150"/>
      <c r="AS1003" s="150"/>
      <c r="AT1003" s="29"/>
      <c r="AU1003" s="55" t="str">
        <f>CONCATENATE(Tabla1[[#This Row],[sem 01]],Tabla1[[#This Row],[sem 02]],Tabla1[[#This Row],[sem 03]])</f>
        <v/>
      </c>
      <c r="AV1003" s="55"/>
      <c r="AW1003" s="55"/>
      <c r="AX1003" s="238" t="str">
        <f>IF(V1003="","",EOMONTH(EDATE(Tabla1[[#This Row],[Fecha Finalización]],2),0))</f>
        <v/>
      </c>
      <c r="AY1003" s="150"/>
      <c r="AZ1003" s="239" t="str">
        <f>IF(V1003="","",EOMONTH(EDATE(Tabla1[[#This Row],[Fecha Finalización]],3),0))</f>
        <v/>
      </c>
      <c r="BA1003" s="39"/>
      <c r="BB1003" s="39"/>
      <c r="BC1003" s="231"/>
      <c r="BD1003" s="227" t="str">
        <f>IF(F1003="","",Tabla1[[#This Row],[sem 01]]&amp;Tabla1[[#This Row],[sem 02]]&amp;Tabla1[[#This Row],[sem 03]])</f>
        <v/>
      </c>
      <c r="BE1003" s="228" t="str">
        <f>+IF(TRIM(F1003)="","",$B$1&amp;"-"&amp;Tabla1[[#This Row],[Mes Inscrito]]&amp;"-"&amp;Tabla1[[#This Row],[Dia de clases Inscrito]]&amp;"-"&amp;Tabla1[[#This Row],[Horario Inscrito]]&amp;"-"&amp;Tabla1[[#This Row],[Fecha Inicio grupo]])</f>
        <v/>
      </c>
      <c r="BF1003" s="241" t="str">
        <f>IF(F1003="","",Tabla1[[#This Row],[Curso]])</f>
        <v/>
      </c>
      <c r="BG1003" s="242" t="str">
        <f>+IF(TRIM(F1003)="","",$B$1&amp;"-"&amp;TRIM(Tabla1[[#This Row],[Mes Inscrito]])&amp;"-"&amp;TRIM(Tabla1[[#This Row],[Dia de clases Inscrito]])&amp;"-"&amp;TRIM(Tabla1[[#This Row],[Horario Inscrito]])&amp;"-"&amp;TRIM(Tabla1[[#This Row],[Fecha Inicio grupo]])&amp;"-"&amp;TRIM(Tabla1[[#This Row],[Tipo Incrito]]))</f>
        <v/>
      </c>
      <c r="BH1003" s="243" t="str">
        <f>IF(F1003="","",OR(IFERROR(SEARCH("CG",Tabla1[[#This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3" s="296" t="str">
        <f>IF(F1003&lt;&gt;"",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3" s="296" t="str">
        <f>IF(F1003&lt;&gt;"",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3" s="296" t="str">
        <f>IF(Tabla1[[#This Row],[Fecha Inicio grupo]]="","",IFERROR(VLOOKUP(Tabla1[[#This Row],[Mes de Alta como miembro]],Parámetros!$AM$2:$AN$16,2,0),"01/01/1900"))</f>
        <v/>
      </c>
    </row>
    <row r="1004" spans="1:63" ht="15" customHeight="1">
      <c r="A1004" s="68">
        <v>997</v>
      </c>
      <c r="B1004" s="140"/>
      <c r="C1004" s="141"/>
      <c r="D1004" s="42"/>
      <c r="E1004" s="142"/>
      <c r="F1004" s="200"/>
      <c r="G1004" s="45"/>
      <c r="H1004" s="159"/>
      <c r="I1004" s="143"/>
      <c r="J1004" s="141"/>
      <c r="K1004" s="162"/>
      <c r="L1004" s="145"/>
      <c r="M1004" s="144"/>
      <c r="N1004" s="233" t="str">
        <f ca="1">IF(Tabla1[[#This Row],[Fecha de nac]]="","",IF(Tabla1[[#This Row],[Fecha Finalización]] &gt;=TODAY(), DATEDIF(Tabla1[[#This Row],[Fecha de nac]],TODAY(),"y"), ROUNDDOWN((Tabla1[[#This Row],[Fecha Finalización]] -Tabla1[[#This Row],[Fecha de nac]])/365,0)))</f>
        <v/>
      </c>
      <c r="O1004" s="164"/>
      <c r="P1004" s="146"/>
      <c r="Q1004" s="147"/>
      <c r="R1004" s="148"/>
      <c r="S1004" s="148"/>
      <c r="T1004" s="148"/>
      <c r="U1004" s="234" t="str">
        <f>IF(F1004="","",Tabla1[[#This Row],[Fecha Inicio grupo]]+3*7-7)</f>
        <v/>
      </c>
      <c r="V1004" s="235" t="str">
        <f>IF(F1004="","",EDATE(Tabla1[[#This Row],[Fecha Inicio grupo]],3))</f>
        <v/>
      </c>
      <c r="W1004" s="29"/>
      <c r="X1004" s="29"/>
      <c r="Y1004" s="149"/>
      <c r="Z1004" s="149"/>
      <c r="AA1004" s="149"/>
      <c r="AB1004" s="149"/>
      <c r="AC1004" s="149"/>
      <c r="AD1004" s="149"/>
      <c r="AE1004" s="149"/>
      <c r="AF1004" s="149"/>
      <c r="AG1004" s="149"/>
      <c r="AH1004" s="225"/>
      <c r="AI1004" s="225"/>
      <c r="AJ1004" s="226"/>
      <c r="AK1004" s="225"/>
      <c r="AL1004" s="225"/>
      <c r="AM1004" s="225"/>
      <c r="AN1004" s="225"/>
      <c r="AO1004" s="139"/>
      <c r="AP1004" s="236" t="str">
        <f>IF(F1004="","",IFERROR(VLOOKUP(SUBSTITUTE(SUBSTITUTE(Tabla1[[#This Row],[Uso Sistemas]],"T","P"),"N","F"),Parámetros!$M$2:$N$17,2,0),"Completar hasta 3ra sem. para evaluar a Probacionista"))</f>
        <v/>
      </c>
      <c r="AQ1004" s="150"/>
      <c r="AR1004" s="150"/>
      <c r="AS1004" s="150"/>
      <c r="AT1004" s="29"/>
      <c r="AU1004" s="55" t="str">
        <f>CONCATENATE(Tabla1[[#This Row],[sem 01]],Tabla1[[#This Row],[sem 02]],Tabla1[[#This Row],[sem 03]])</f>
        <v/>
      </c>
      <c r="AV1004" s="55"/>
      <c r="AW1004" s="55"/>
      <c r="AX1004" s="238" t="str">
        <f>IF(V1004="","",EOMONTH(EDATE(Tabla1[[#This Row],[Fecha Finalización]],2),0))</f>
        <v/>
      </c>
      <c r="AY1004" s="150"/>
      <c r="AZ1004" s="239" t="str">
        <f>IF(V1004="","",EOMONTH(EDATE(Tabla1[[#This Row],[Fecha Finalización]],3),0))</f>
        <v/>
      </c>
      <c r="BA1004" s="39"/>
      <c r="BB1004" s="39"/>
      <c r="BC1004" s="231"/>
      <c r="BD1004" s="227" t="str">
        <f>IF(F1004="","",Tabla1[[#This Row],[sem 01]]&amp;Tabla1[[#This Row],[sem 02]]&amp;Tabla1[[#This Row],[sem 03]])</f>
        <v/>
      </c>
      <c r="BE1004" s="228" t="str">
        <f>+IF(TRIM(F1004)="","",$B$1&amp;"-"&amp;Tabla1[[#This Row],[Mes Inscrito]]&amp;"-"&amp;Tabla1[[#This Row],[Dia de clases Inscrito]]&amp;"-"&amp;Tabla1[[#This Row],[Horario Inscrito]]&amp;"-"&amp;Tabla1[[#This Row],[Fecha Inicio grupo]])</f>
        <v/>
      </c>
      <c r="BF1004" s="241" t="str">
        <f>IF(F1004="","",Tabla1[[#This Row],[Curso]])</f>
        <v/>
      </c>
      <c r="BG1004" s="242" t="str">
        <f>+IF(TRIM(F1004)="","",$B$1&amp;"-"&amp;TRIM(Tabla1[[#This Row],[Mes Inscrito]])&amp;"-"&amp;TRIM(Tabla1[[#This Row],[Dia de clases Inscrito]])&amp;"-"&amp;TRIM(Tabla1[[#This Row],[Horario Inscrito]])&amp;"-"&amp;TRIM(Tabla1[[#This Row],[Fecha Inicio grupo]])&amp;"-"&amp;TRIM(Tabla1[[#This Row],[Tipo Incrito]]))</f>
        <v/>
      </c>
      <c r="BH1004" s="243" t="str">
        <f>IF(F1004="","",OR(IFERROR(SEARCH("CG",Tabla1[[#This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4" s="296" t="str">
        <f>IF(F1004&lt;&gt;"",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4" s="296" t="str">
        <f>IF(F1004&lt;&gt;"",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4" s="296" t="str">
        <f>IF(Tabla1[[#This Row],[Fecha Inicio grupo]]="","",IFERROR(VLOOKUP(Tabla1[[#This Row],[Mes de Alta como miembro]],Parámetros!$AM$2:$AN$16,2,0),"01/01/1900"))</f>
        <v/>
      </c>
    </row>
    <row r="1005" spans="1:63" ht="15" customHeight="1">
      <c r="A1005" s="68">
        <v>998</v>
      </c>
      <c r="B1005" s="140"/>
      <c r="C1005" s="141"/>
      <c r="D1005" s="42"/>
      <c r="E1005" s="142"/>
      <c r="F1005" s="200"/>
      <c r="G1005" s="45"/>
      <c r="H1005" s="159"/>
      <c r="I1005" s="143"/>
      <c r="J1005" s="141"/>
      <c r="K1005" s="162"/>
      <c r="L1005" s="145"/>
      <c r="M1005" s="144"/>
      <c r="N1005" s="233" t="str">
        <f ca="1">IF(Tabla1[[#This Row],[Fecha de nac]]="","",IF(Tabla1[[#This Row],[Fecha Finalización]] &gt;=TODAY(), DATEDIF(Tabla1[[#This Row],[Fecha de nac]],TODAY(),"y"), ROUNDDOWN((Tabla1[[#This Row],[Fecha Finalización]] -Tabla1[[#This Row],[Fecha de nac]])/365,0)))</f>
        <v/>
      </c>
      <c r="O1005" s="164"/>
      <c r="P1005" s="146"/>
      <c r="Q1005" s="147"/>
      <c r="R1005" s="148"/>
      <c r="S1005" s="148"/>
      <c r="T1005" s="148"/>
      <c r="U1005" s="234" t="str">
        <f>IF(F1005="","",Tabla1[[#This Row],[Fecha Inicio grupo]]+3*7-7)</f>
        <v/>
      </c>
      <c r="V1005" s="235" t="str">
        <f>IF(F1005="","",EDATE(Tabla1[[#This Row],[Fecha Inicio grupo]],3))</f>
        <v/>
      </c>
      <c r="W1005" s="29"/>
      <c r="X1005" s="29"/>
      <c r="Y1005" s="149"/>
      <c r="Z1005" s="149"/>
      <c r="AA1005" s="149"/>
      <c r="AB1005" s="149"/>
      <c r="AC1005" s="149"/>
      <c r="AD1005" s="149"/>
      <c r="AE1005" s="149"/>
      <c r="AF1005" s="149"/>
      <c r="AG1005" s="149"/>
      <c r="AH1005" s="225"/>
      <c r="AI1005" s="225"/>
      <c r="AJ1005" s="226"/>
      <c r="AK1005" s="225"/>
      <c r="AL1005" s="225"/>
      <c r="AM1005" s="225"/>
      <c r="AN1005" s="225"/>
      <c r="AO1005" s="139"/>
      <c r="AP1005" s="236" t="str">
        <f>IF(F1005="","",IFERROR(VLOOKUP(SUBSTITUTE(SUBSTITUTE(Tabla1[[#This Row],[Uso Sistemas]],"T","P"),"N","F"),Parámetros!$M$2:$N$17,2,0),"Completar hasta 3ra sem. para evaluar a Probacionista"))</f>
        <v/>
      </c>
      <c r="AQ1005" s="150"/>
      <c r="AR1005" s="150"/>
      <c r="AS1005" s="150"/>
      <c r="AT1005" s="29"/>
      <c r="AU1005" s="55" t="str">
        <f>CONCATENATE(Tabla1[[#This Row],[sem 01]],Tabla1[[#This Row],[sem 02]],Tabla1[[#This Row],[sem 03]])</f>
        <v/>
      </c>
      <c r="AV1005" s="55"/>
      <c r="AW1005" s="55"/>
      <c r="AX1005" s="238" t="str">
        <f>IF(V1005="","",EOMONTH(EDATE(Tabla1[[#This Row],[Fecha Finalización]],2),0))</f>
        <v/>
      </c>
      <c r="AY1005" s="150"/>
      <c r="AZ1005" s="239" t="str">
        <f>IF(V1005="","",EOMONTH(EDATE(Tabla1[[#This Row],[Fecha Finalización]],3),0))</f>
        <v/>
      </c>
      <c r="BA1005" s="39"/>
      <c r="BB1005" s="39"/>
      <c r="BC1005" s="231"/>
      <c r="BD1005" s="227" t="str">
        <f>IF(F1005="","",Tabla1[[#This Row],[sem 01]]&amp;Tabla1[[#This Row],[sem 02]]&amp;Tabla1[[#This Row],[sem 03]])</f>
        <v/>
      </c>
      <c r="BE1005" s="228" t="str">
        <f>+IF(TRIM(F1005)="","",$B$1&amp;"-"&amp;Tabla1[[#This Row],[Mes Inscrito]]&amp;"-"&amp;Tabla1[[#This Row],[Dia de clases Inscrito]]&amp;"-"&amp;Tabla1[[#This Row],[Horario Inscrito]]&amp;"-"&amp;Tabla1[[#This Row],[Fecha Inicio grupo]])</f>
        <v/>
      </c>
      <c r="BF1005" s="241" t="str">
        <f>IF(F1005="","",Tabla1[[#This Row],[Curso]])</f>
        <v/>
      </c>
      <c r="BG1005" s="242" t="str">
        <f>+IF(TRIM(F1005)="","",$B$1&amp;"-"&amp;TRIM(Tabla1[[#This Row],[Mes Inscrito]])&amp;"-"&amp;TRIM(Tabla1[[#This Row],[Dia de clases Inscrito]])&amp;"-"&amp;TRIM(Tabla1[[#This Row],[Horario Inscrito]])&amp;"-"&amp;TRIM(Tabla1[[#This Row],[Fecha Inicio grupo]])&amp;"-"&amp;TRIM(Tabla1[[#This Row],[Tipo Incrito]]))</f>
        <v/>
      </c>
      <c r="BH1005" s="243" t="str">
        <f>IF(F1005="","",OR(IFERROR(SEARCH("CG",Tabla1[[#This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5" s="296" t="str">
        <f>IF(F1005&lt;&gt;"",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5" s="296" t="str">
        <f>IF(F1005&lt;&gt;"",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5" s="296" t="str">
        <f>IF(Tabla1[[#This Row],[Fecha Inicio grupo]]="","",IFERROR(VLOOKUP(Tabla1[[#This Row],[Mes de Alta como miembro]],Parámetros!$AM$2:$AN$16,2,0),"01/01/1900"))</f>
        <v/>
      </c>
    </row>
    <row r="1006" spans="1:63" ht="15" customHeight="1">
      <c r="A1006" s="68">
        <v>999</v>
      </c>
      <c r="B1006" s="140"/>
      <c r="C1006" s="141"/>
      <c r="D1006" s="42"/>
      <c r="E1006" s="142"/>
      <c r="F1006" s="200"/>
      <c r="G1006" s="45"/>
      <c r="H1006" s="159"/>
      <c r="I1006" s="143"/>
      <c r="J1006" s="141"/>
      <c r="K1006" s="162"/>
      <c r="L1006" s="145"/>
      <c r="M1006" s="144"/>
      <c r="N1006" s="233" t="str">
        <f ca="1">IF(Tabla1[[#This Row],[Fecha de nac]]="","",IF(Tabla1[[#This Row],[Fecha Finalización]] &gt;=TODAY(), DATEDIF(Tabla1[[#This Row],[Fecha de nac]],TODAY(),"y"), ROUNDDOWN((Tabla1[[#This Row],[Fecha Finalización]] -Tabla1[[#This Row],[Fecha de nac]])/365,0)))</f>
        <v/>
      </c>
      <c r="O1006" s="164"/>
      <c r="P1006" s="146"/>
      <c r="Q1006" s="147"/>
      <c r="R1006" s="148"/>
      <c r="S1006" s="148"/>
      <c r="T1006" s="148"/>
      <c r="U1006" s="234" t="str">
        <f>IF(F1006="","",Tabla1[[#This Row],[Fecha Inicio grupo]]+3*7-7)</f>
        <v/>
      </c>
      <c r="V1006" s="235" t="str">
        <f>IF(F1006="","",EDATE(Tabla1[[#This Row],[Fecha Inicio grupo]],3))</f>
        <v/>
      </c>
      <c r="W1006" s="29"/>
      <c r="X1006" s="29"/>
      <c r="Y1006" s="149"/>
      <c r="Z1006" s="149"/>
      <c r="AA1006" s="149"/>
      <c r="AB1006" s="149"/>
      <c r="AC1006" s="149"/>
      <c r="AD1006" s="149"/>
      <c r="AE1006" s="149"/>
      <c r="AF1006" s="149"/>
      <c r="AG1006" s="149"/>
      <c r="AH1006" s="225"/>
      <c r="AI1006" s="225"/>
      <c r="AJ1006" s="226"/>
      <c r="AK1006" s="225"/>
      <c r="AL1006" s="225"/>
      <c r="AM1006" s="225"/>
      <c r="AN1006" s="225"/>
      <c r="AO1006" s="139"/>
      <c r="AP1006" s="236" t="str">
        <f>IF(F1006="","",IFERROR(VLOOKUP(SUBSTITUTE(SUBSTITUTE(Tabla1[[#This Row],[Uso Sistemas]],"T","P"),"N","F"),Parámetros!$M$2:$N$17,2,0),"Completar hasta 3ra sem. para evaluar a Probacionista"))</f>
        <v/>
      </c>
      <c r="AQ1006" s="150"/>
      <c r="AR1006" s="150"/>
      <c r="AS1006" s="150"/>
      <c r="AT1006" s="29"/>
      <c r="AU1006" s="55" t="str">
        <f>CONCATENATE(Tabla1[[#This Row],[sem 01]],Tabla1[[#This Row],[sem 02]],Tabla1[[#This Row],[sem 03]])</f>
        <v/>
      </c>
      <c r="AV1006" s="55"/>
      <c r="AW1006" s="55"/>
      <c r="AX1006" s="238" t="str">
        <f>IF(V1006="","",EOMONTH(EDATE(Tabla1[[#This Row],[Fecha Finalización]],2),0))</f>
        <v/>
      </c>
      <c r="AY1006" s="150"/>
      <c r="AZ1006" s="239" t="str">
        <f>IF(V1006="","",EOMONTH(EDATE(Tabla1[[#This Row],[Fecha Finalización]],3),0))</f>
        <v/>
      </c>
      <c r="BA1006" s="39"/>
      <c r="BB1006" s="39"/>
      <c r="BC1006" s="231"/>
      <c r="BD1006" s="227" t="str">
        <f>IF(F1006="","",Tabla1[[#This Row],[sem 01]]&amp;Tabla1[[#This Row],[sem 02]]&amp;Tabla1[[#This Row],[sem 03]])</f>
        <v/>
      </c>
      <c r="BE1006" s="228" t="str">
        <f>+IF(TRIM(F1006)="","",$B$1&amp;"-"&amp;Tabla1[[#This Row],[Mes Inscrito]]&amp;"-"&amp;Tabla1[[#This Row],[Dia de clases Inscrito]]&amp;"-"&amp;Tabla1[[#This Row],[Horario Inscrito]]&amp;"-"&amp;Tabla1[[#This Row],[Fecha Inicio grupo]])</f>
        <v/>
      </c>
      <c r="BF1006" s="241" t="str">
        <f>IF(F1006="","",Tabla1[[#This Row],[Curso]])</f>
        <v/>
      </c>
      <c r="BG1006" s="242" t="str">
        <f>+IF(TRIM(F1006)="","",$B$1&amp;"-"&amp;TRIM(Tabla1[[#This Row],[Mes Inscrito]])&amp;"-"&amp;TRIM(Tabla1[[#This Row],[Dia de clases Inscrito]])&amp;"-"&amp;TRIM(Tabla1[[#This Row],[Horario Inscrito]])&amp;"-"&amp;TRIM(Tabla1[[#This Row],[Fecha Inicio grupo]])&amp;"-"&amp;TRIM(Tabla1[[#This Row],[Tipo Incrito]]))</f>
        <v/>
      </c>
      <c r="BH1006" s="243" t="str">
        <f>IF(F1006="","",OR(IFERROR(SEARCH("CG",Tabla1[[#This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6" s="296" t="str">
        <f>IF(F1006&lt;&gt;"",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6" s="296" t="str">
        <f>IF(F1006&lt;&gt;"",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6" s="296" t="str">
        <f>IF(Tabla1[[#This Row],[Fecha Inicio grupo]]="","",IFERROR(VLOOKUP(Tabla1[[#This Row],[Mes de Alta como miembro]],Parámetros!$AM$2:$AN$16,2,0),"01/01/1900"))</f>
        <v/>
      </c>
    </row>
    <row r="1007" spans="1:63" ht="15" customHeight="1">
      <c r="A1007" s="68">
        <v>1000</v>
      </c>
      <c r="B1007" s="140"/>
      <c r="C1007" s="141"/>
      <c r="D1007" s="42"/>
      <c r="E1007" s="142"/>
      <c r="F1007" s="200"/>
      <c r="G1007" s="45"/>
      <c r="H1007" s="159"/>
      <c r="I1007" s="143"/>
      <c r="J1007" s="141"/>
      <c r="K1007" s="162"/>
      <c r="L1007" s="145"/>
      <c r="M1007" s="144"/>
      <c r="N1007" s="233" t="str">
        <f ca="1">IF(Tabla1[[#This Row],[Fecha de nac]]="","",IF(Tabla1[[#This Row],[Fecha Finalización]] &gt;=TODAY(), DATEDIF(Tabla1[[#This Row],[Fecha de nac]],TODAY(),"y"), ROUNDDOWN((Tabla1[[#This Row],[Fecha Finalización]] -Tabla1[[#This Row],[Fecha de nac]])/365,0)))</f>
        <v/>
      </c>
      <c r="O1007" s="164"/>
      <c r="P1007" s="146"/>
      <c r="Q1007" s="147"/>
      <c r="R1007" s="148"/>
      <c r="S1007" s="148"/>
      <c r="T1007" s="148"/>
      <c r="U1007" s="234" t="str">
        <f>IF(F1007="","",Tabla1[[#This Row],[Fecha Inicio grupo]]+3*7-7)</f>
        <v/>
      </c>
      <c r="V1007" s="235" t="str">
        <f>IF(F1007="","",EDATE(Tabla1[[#This Row],[Fecha Inicio grupo]],3))</f>
        <v/>
      </c>
      <c r="W1007" s="29"/>
      <c r="X1007" s="29"/>
      <c r="Y1007" s="149"/>
      <c r="Z1007" s="149"/>
      <c r="AA1007" s="149"/>
      <c r="AB1007" s="149"/>
      <c r="AC1007" s="149"/>
      <c r="AD1007" s="149"/>
      <c r="AE1007" s="149"/>
      <c r="AF1007" s="149"/>
      <c r="AG1007" s="149"/>
      <c r="AH1007" s="225"/>
      <c r="AI1007" s="225"/>
      <c r="AJ1007" s="226"/>
      <c r="AK1007" s="225"/>
      <c r="AL1007" s="225"/>
      <c r="AM1007" s="225"/>
      <c r="AN1007" s="225"/>
      <c r="AO1007" s="139"/>
      <c r="AP1007" s="236" t="str">
        <f>IF(F1007="","",IFERROR(VLOOKUP(SUBSTITUTE(SUBSTITUTE(Tabla1[[#This Row],[Uso Sistemas]],"T","P"),"N","F"),Parámetros!$M$2:$N$17,2,0),"Completar hasta 3ra sem. para evaluar a Probacionista"))</f>
        <v/>
      </c>
      <c r="AQ1007" s="150"/>
      <c r="AR1007" s="150"/>
      <c r="AS1007" s="150"/>
      <c r="AT1007" s="29"/>
      <c r="AU1007" s="55" t="str">
        <f>CONCATENATE(Tabla1[[#This Row],[sem 01]],Tabla1[[#This Row],[sem 02]],Tabla1[[#This Row],[sem 03]])</f>
        <v/>
      </c>
      <c r="AV1007" s="55"/>
      <c r="AW1007" s="55"/>
      <c r="AX1007" s="238" t="str">
        <f>IF(V1007="","",EOMONTH(EDATE(Tabla1[[#This Row],[Fecha Finalización]],2),0))</f>
        <v/>
      </c>
      <c r="AY1007" s="150"/>
      <c r="AZ1007" s="239" t="str">
        <f>IF(V1007="","",EOMONTH(EDATE(Tabla1[[#This Row],[Fecha Finalización]],3),0))</f>
        <v/>
      </c>
      <c r="BA1007" s="39"/>
      <c r="BB1007" s="39"/>
      <c r="BC1007" s="231"/>
      <c r="BD1007" s="227" t="str">
        <f>IF(F1007="","",Tabla1[[#This Row],[sem 01]]&amp;Tabla1[[#This Row],[sem 02]]&amp;Tabla1[[#This Row],[sem 03]])</f>
        <v/>
      </c>
      <c r="BE1007" s="228" t="str">
        <f>+IF(TRIM(F1007)="","",$B$1&amp;"-"&amp;Tabla1[[#This Row],[Mes Inscrito]]&amp;"-"&amp;Tabla1[[#This Row],[Dia de clases Inscrito]]&amp;"-"&amp;Tabla1[[#This Row],[Horario Inscrito]]&amp;"-"&amp;Tabla1[[#This Row],[Fecha Inicio grupo]])</f>
        <v/>
      </c>
      <c r="BF1007" s="241" t="str">
        <f>IF(F1007="","",Tabla1[[#This Row],[Curso]])</f>
        <v/>
      </c>
      <c r="BG1007" s="242" t="str">
        <f>+IF(TRIM(F1007)="","",$B$1&amp;"-"&amp;TRIM(Tabla1[[#This Row],[Mes Inscrito]])&amp;"-"&amp;TRIM(Tabla1[[#This Row],[Dia de clases Inscrito]])&amp;"-"&amp;TRIM(Tabla1[[#This Row],[Horario Inscrito]])&amp;"-"&amp;TRIM(Tabla1[[#This Row],[Fecha Inicio grupo]])&amp;"-"&amp;TRIM(Tabla1[[#This Row],[Tipo Incrito]]))</f>
        <v/>
      </c>
      <c r="BH1007" s="243" t="str">
        <f>IF(F1007="","",OR(IFERROR(SEARCH("CG",Tabla1[[#This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7" s="296" t="str">
        <f>IF(F1007&lt;&gt;"",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7" s="296" t="str">
        <f>IF(F1007&lt;&gt;"",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7" s="296" t="str">
        <f>IF(Tabla1[[#This Row],[Fecha Inicio grupo]]="","",IFERROR(VLOOKUP(Tabla1[[#This Row],[Mes de Alta como miembro]],Parámetros!$AM$2:$AN$16,2,0),"01/01/1900"))</f>
        <v/>
      </c>
    </row>
    <row r="1008" spans="1:63" ht="15" customHeight="1">
      <c r="A1008" s="68">
        <v>1001</v>
      </c>
      <c r="B1008" s="140"/>
      <c r="C1008" s="141"/>
      <c r="D1008" s="42"/>
      <c r="E1008" s="142"/>
      <c r="F1008" s="200"/>
      <c r="G1008" s="45"/>
      <c r="H1008" s="159"/>
      <c r="I1008" s="143"/>
      <c r="J1008" s="141"/>
      <c r="K1008" s="162"/>
      <c r="L1008" s="145"/>
      <c r="M1008" s="144"/>
      <c r="N1008" s="233" t="str">
        <f ca="1">IF(Tabla1[[#This Row],[Fecha de nac]]="","",IF(Tabla1[[#This Row],[Fecha Finalización]] &gt;=TODAY(), DATEDIF(Tabla1[[#This Row],[Fecha de nac]],TODAY(),"y"), ROUNDDOWN((Tabla1[[#This Row],[Fecha Finalización]] -Tabla1[[#This Row],[Fecha de nac]])/365,0)))</f>
        <v/>
      </c>
      <c r="O1008" s="164"/>
      <c r="P1008" s="146"/>
      <c r="Q1008" s="147"/>
      <c r="R1008" s="148"/>
      <c r="S1008" s="148"/>
      <c r="T1008" s="148"/>
      <c r="U1008" s="234" t="str">
        <f>IF(F1008="","",Tabla1[[#This Row],[Fecha Inicio grupo]]+3*7-7)</f>
        <v/>
      </c>
      <c r="V1008" s="235" t="str">
        <f>IF(F1008="","",EDATE(Tabla1[[#This Row],[Fecha Inicio grupo]],3))</f>
        <v/>
      </c>
      <c r="W1008" s="29"/>
      <c r="X1008" s="29"/>
      <c r="Y1008" s="149"/>
      <c r="Z1008" s="149"/>
      <c r="AA1008" s="149"/>
      <c r="AB1008" s="149"/>
      <c r="AC1008" s="149"/>
      <c r="AD1008" s="149"/>
      <c r="AE1008" s="149"/>
      <c r="AF1008" s="149"/>
      <c r="AG1008" s="149"/>
      <c r="AH1008" s="225"/>
      <c r="AI1008" s="225"/>
      <c r="AJ1008" s="226"/>
      <c r="AK1008" s="225"/>
      <c r="AL1008" s="225"/>
      <c r="AM1008" s="225"/>
      <c r="AN1008" s="225"/>
      <c r="AO1008" s="139"/>
      <c r="AP1008" s="236" t="str">
        <f>IF(F1008="","",IFERROR(VLOOKUP(SUBSTITUTE(SUBSTITUTE(Tabla1[[#This Row],[Uso Sistemas]],"T","P"),"N","F"),Parámetros!$M$2:$N$17,2,0),"Completar hasta 3ra sem. para evaluar a Probacionista"))</f>
        <v/>
      </c>
      <c r="AQ1008" s="150"/>
      <c r="AR1008" s="150"/>
      <c r="AS1008" s="150"/>
      <c r="AT1008" s="29"/>
      <c r="AU1008" s="55" t="str">
        <f>CONCATENATE(Tabla1[[#This Row],[sem 01]],Tabla1[[#This Row],[sem 02]],Tabla1[[#This Row],[sem 03]])</f>
        <v/>
      </c>
      <c r="AV1008" s="55"/>
      <c r="AW1008" s="55"/>
      <c r="AX1008" s="238" t="str">
        <f>IF(V1008="","",EOMONTH(EDATE(Tabla1[[#This Row],[Fecha Finalización]],2),0))</f>
        <v/>
      </c>
      <c r="AY1008" s="150"/>
      <c r="AZ1008" s="239" t="str">
        <f>IF(V1008="","",EOMONTH(EDATE(Tabla1[[#This Row],[Fecha Finalización]],3),0))</f>
        <v/>
      </c>
      <c r="BA1008" s="39"/>
      <c r="BB1008" s="39"/>
      <c r="BC1008" s="231"/>
      <c r="BD1008" s="227" t="str">
        <f>IF(F1008="","",Tabla1[[#This Row],[sem 01]]&amp;Tabla1[[#This Row],[sem 02]]&amp;Tabla1[[#This Row],[sem 03]])</f>
        <v/>
      </c>
      <c r="BE1008" s="228" t="str">
        <f>+IF(TRIM(F1008)="","",$B$1&amp;"-"&amp;Tabla1[[#This Row],[Mes Inscrito]]&amp;"-"&amp;Tabla1[[#This Row],[Dia de clases Inscrito]]&amp;"-"&amp;Tabla1[[#This Row],[Horario Inscrito]]&amp;"-"&amp;Tabla1[[#This Row],[Fecha Inicio grupo]])</f>
        <v/>
      </c>
      <c r="BF1008" s="241" t="str">
        <f>IF(F1008="","",Tabla1[[#This Row],[Curso]])</f>
        <v/>
      </c>
      <c r="BG1008" s="242" t="str">
        <f>+IF(TRIM(F1008)="","",$B$1&amp;"-"&amp;TRIM(Tabla1[[#This Row],[Mes Inscrito]])&amp;"-"&amp;TRIM(Tabla1[[#This Row],[Dia de clases Inscrito]])&amp;"-"&amp;TRIM(Tabla1[[#This Row],[Horario Inscrito]])&amp;"-"&amp;TRIM(Tabla1[[#This Row],[Fecha Inicio grupo]])&amp;"-"&amp;TRIM(Tabla1[[#This Row],[Tipo Incrito]]))</f>
        <v/>
      </c>
      <c r="BH1008" s="243" t="str">
        <f>IF(F1008="","",OR(IFERROR(SEARCH("CG",Tabla1[[#This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8" s="296" t="str">
        <f>IF(F1008&lt;&gt;"",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8" s="296" t="str">
        <f>IF(F1008&lt;&gt;"",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8" s="296" t="str">
        <f>IF(Tabla1[[#This Row],[Fecha Inicio grupo]]="","",IFERROR(VLOOKUP(Tabla1[[#This Row],[Mes de Alta como miembro]],Parámetros!$AM$2:$AN$16,2,0),"01/01/1900"))</f>
        <v/>
      </c>
    </row>
    <row r="1009" spans="1:63" ht="15" customHeight="1">
      <c r="A1009" s="68">
        <v>1002</v>
      </c>
      <c r="B1009" s="140"/>
      <c r="C1009" s="141"/>
      <c r="D1009" s="42"/>
      <c r="E1009" s="142"/>
      <c r="F1009" s="200"/>
      <c r="G1009" s="45"/>
      <c r="H1009" s="159"/>
      <c r="I1009" s="143"/>
      <c r="J1009" s="141"/>
      <c r="K1009" s="162"/>
      <c r="L1009" s="145"/>
      <c r="M1009" s="144"/>
      <c r="N1009" s="233" t="str">
        <f ca="1">IF(Tabla1[[#This Row],[Fecha de nac]]="","",IF(Tabla1[[#This Row],[Fecha Finalización]] &gt;=TODAY(), DATEDIF(Tabla1[[#This Row],[Fecha de nac]],TODAY(),"y"), ROUNDDOWN((Tabla1[[#This Row],[Fecha Finalización]] -Tabla1[[#This Row],[Fecha de nac]])/365,0)))</f>
        <v/>
      </c>
      <c r="O1009" s="164"/>
      <c r="P1009" s="146"/>
      <c r="Q1009" s="147"/>
      <c r="R1009" s="148"/>
      <c r="S1009" s="148"/>
      <c r="T1009" s="148"/>
      <c r="U1009" s="234" t="str">
        <f>IF(F1009="","",Tabla1[[#This Row],[Fecha Inicio grupo]]+3*7-7)</f>
        <v/>
      </c>
      <c r="V1009" s="235" t="str">
        <f>IF(F1009="","",EDATE(Tabla1[[#This Row],[Fecha Inicio grupo]],3))</f>
        <v/>
      </c>
      <c r="W1009" s="29"/>
      <c r="X1009" s="29"/>
      <c r="Y1009" s="149"/>
      <c r="Z1009" s="149"/>
      <c r="AA1009" s="149"/>
      <c r="AB1009" s="149"/>
      <c r="AC1009" s="149"/>
      <c r="AD1009" s="149"/>
      <c r="AE1009" s="149"/>
      <c r="AF1009" s="149"/>
      <c r="AG1009" s="149"/>
      <c r="AH1009" s="225"/>
      <c r="AI1009" s="225"/>
      <c r="AJ1009" s="226"/>
      <c r="AK1009" s="225"/>
      <c r="AL1009" s="225"/>
      <c r="AM1009" s="225"/>
      <c r="AN1009" s="225"/>
      <c r="AO1009" s="139"/>
      <c r="AP1009" s="236" t="str">
        <f>IF(F1009="","",IFERROR(VLOOKUP(SUBSTITUTE(SUBSTITUTE(Tabla1[[#This Row],[Uso Sistemas]],"T","P"),"N","F"),Parámetros!$M$2:$N$17,2,0),"Completar hasta 3ra sem. para evaluar a Probacionista"))</f>
        <v/>
      </c>
      <c r="AQ1009" s="150"/>
      <c r="AR1009" s="150"/>
      <c r="AS1009" s="150"/>
      <c r="AT1009" s="29"/>
      <c r="AU1009" s="55" t="str">
        <f>CONCATENATE(Tabla1[[#This Row],[sem 01]],Tabla1[[#This Row],[sem 02]],Tabla1[[#This Row],[sem 03]])</f>
        <v/>
      </c>
      <c r="AV1009" s="55"/>
      <c r="AW1009" s="55"/>
      <c r="AX1009" s="238" t="str">
        <f>IF(V1009="","",EOMONTH(EDATE(Tabla1[[#This Row],[Fecha Finalización]],2),0))</f>
        <v/>
      </c>
      <c r="AY1009" s="150"/>
      <c r="AZ1009" s="239" t="str">
        <f>IF(V1009="","",EOMONTH(EDATE(Tabla1[[#This Row],[Fecha Finalización]],3),0))</f>
        <v/>
      </c>
      <c r="BA1009" s="39"/>
      <c r="BB1009" s="39"/>
      <c r="BC1009" s="231"/>
      <c r="BD1009" s="227" t="str">
        <f>IF(F1009="","",Tabla1[[#This Row],[sem 01]]&amp;Tabla1[[#This Row],[sem 02]]&amp;Tabla1[[#This Row],[sem 03]])</f>
        <v/>
      </c>
      <c r="BE1009" s="228" t="str">
        <f>+IF(TRIM(F1009)="","",$B$1&amp;"-"&amp;Tabla1[[#This Row],[Mes Inscrito]]&amp;"-"&amp;Tabla1[[#This Row],[Dia de clases Inscrito]]&amp;"-"&amp;Tabla1[[#This Row],[Horario Inscrito]]&amp;"-"&amp;Tabla1[[#This Row],[Fecha Inicio grupo]])</f>
        <v/>
      </c>
      <c r="BF1009" s="241" t="str">
        <f>IF(F1009="","",Tabla1[[#This Row],[Curso]])</f>
        <v/>
      </c>
      <c r="BG1009" s="242" t="str">
        <f>+IF(TRIM(F1009)="","",$B$1&amp;"-"&amp;TRIM(Tabla1[[#This Row],[Mes Inscrito]])&amp;"-"&amp;TRIM(Tabla1[[#This Row],[Dia de clases Inscrito]])&amp;"-"&amp;TRIM(Tabla1[[#This Row],[Horario Inscrito]])&amp;"-"&amp;TRIM(Tabla1[[#This Row],[Fecha Inicio grupo]])&amp;"-"&amp;TRIM(Tabla1[[#This Row],[Tipo Incrito]]))</f>
        <v/>
      </c>
      <c r="BH1009" s="243" t="str">
        <f>IF(F1009="","",OR(IFERROR(SEARCH("CG",Tabla1[[#This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9" s="296" t="str">
        <f>IF(F1009&lt;&gt;"",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9" s="296" t="str">
        <f>IF(F1009&lt;&gt;"",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9" s="296" t="str">
        <f>IF(Tabla1[[#This Row],[Fecha Inicio grupo]]="","",IFERROR(VLOOKUP(Tabla1[[#This Row],[Mes de Alta como miembro]],Parámetros!$AM$2:$AN$16,2,0),"01/01/1900"))</f>
        <v/>
      </c>
    </row>
    <row r="1010" spans="1:63" ht="15" customHeight="1">
      <c r="A1010" s="68">
        <v>1003</v>
      </c>
      <c r="B1010" s="140"/>
      <c r="C1010" s="141"/>
      <c r="D1010" s="42"/>
      <c r="E1010" s="142"/>
      <c r="F1010" s="200"/>
      <c r="G1010" s="45"/>
      <c r="H1010" s="159"/>
      <c r="I1010" s="143"/>
      <c r="J1010" s="141"/>
      <c r="K1010" s="162"/>
      <c r="L1010" s="145"/>
      <c r="M1010" s="144"/>
      <c r="N1010" s="233" t="str">
        <f ca="1">IF(Tabla1[[#This Row],[Fecha de nac]]="","",IF(Tabla1[[#This Row],[Fecha Finalización]] &gt;=TODAY(), DATEDIF(Tabla1[[#This Row],[Fecha de nac]],TODAY(),"y"), ROUNDDOWN((Tabla1[[#This Row],[Fecha Finalización]] -Tabla1[[#This Row],[Fecha de nac]])/365,0)))</f>
        <v/>
      </c>
      <c r="O1010" s="164"/>
      <c r="P1010" s="146"/>
      <c r="Q1010" s="147"/>
      <c r="R1010" s="148"/>
      <c r="S1010" s="148"/>
      <c r="T1010" s="148"/>
      <c r="U1010" s="234" t="str">
        <f>IF(F1010="","",Tabla1[[#This Row],[Fecha Inicio grupo]]+3*7-7)</f>
        <v/>
      </c>
      <c r="V1010" s="235" t="str">
        <f>IF(F1010="","",EDATE(Tabla1[[#This Row],[Fecha Inicio grupo]],3))</f>
        <v/>
      </c>
      <c r="W1010" s="29"/>
      <c r="X1010" s="29"/>
      <c r="Y1010" s="149"/>
      <c r="Z1010" s="149"/>
      <c r="AA1010" s="149"/>
      <c r="AB1010" s="149"/>
      <c r="AC1010" s="149"/>
      <c r="AD1010" s="149"/>
      <c r="AE1010" s="149"/>
      <c r="AF1010" s="149"/>
      <c r="AG1010" s="149"/>
      <c r="AH1010" s="225"/>
      <c r="AI1010" s="225"/>
      <c r="AJ1010" s="226"/>
      <c r="AK1010" s="225"/>
      <c r="AL1010" s="225"/>
      <c r="AM1010" s="225"/>
      <c r="AN1010" s="225"/>
      <c r="AO1010" s="139"/>
      <c r="AP1010" s="236" t="str">
        <f>IF(F1010="","",IFERROR(VLOOKUP(SUBSTITUTE(SUBSTITUTE(Tabla1[[#This Row],[Uso Sistemas]],"T","P"),"N","F"),Parámetros!$M$2:$N$17,2,0),"Completar hasta 3ra sem. para evaluar a Probacionista"))</f>
        <v/>
      </c>
      <c r="AQ1010" s="150"/>
      <c r="AR1010" s="150"/>
      <c r="AS1010" s="150"/>
      <c r="AT1010" s="29"/>
      <c r="AU1010" s="55" t="str">
        <f>CONCATENATE(Tabla1[[#This Row],[sem 01]],Tabla1[[#This Row],[sem 02]],Tabla1[[#This Row],[sem 03]])</f>
        <v/>
      </c>
      <c r="AV1010" s="55"/>
      <c r="AW1010" s="55"/>
      <c r="AX1010" s="238" t="str">
        <f>IF(V1010="","",EOMONTH(EDATE(Tabla1[[#This Row],[Fecha Finalización]],2),0))</f>
        <v/>
      </c>
      <c r="AY1010" s="150"/>
      <c r="AZ1010" s="239" t="str">
        <f>IF(V1010="","",EOMONTH(EDATE(Tabla1[[#This Row],[Fecha Finalización]],3),0))</f>
        <v/>
      </c>
      <c r="BA1010" s="39"/>
      <c r="BB1010" s="39"/>
      <c r="BC1010" s="231"/>
      <c r="BD1010" s="227" t="str">
        <f>IF(F1010="","",Tabla1[[#This Row],[sem 01]]&amp;Tabla1[[#This Row],[sem 02]]&amp;Tabla1[[#This Row],[sem 03]])</f>
        <v/>
      </c>
      <c r="BE1010" s="228" t="str">
        <f>+IF(TRIM(F1010)="","",$B$1&amp;"-"&amp;Tabla1[[#This Row],[Mes Inscrito]]&amp;"-"&amp;Tabla1[[#This Row],[Dia de clases Inscrito]]&amp;"-"&amp;Tabla1[[#This Row],[Horario Inscrito]]&amp;"-"&amp;Tabla1[[#This Row],[Fecha Inicio grupo]])</f>
        <v/>
      </c>
      <c r="BF1010" s="241" t="str">
        <f>IF(F1010="","",Tabla1[[#This Row],[Curso]])</f>
        <v/>
      </c>
      <c r="BG1010" s="242" t="str">
        <f>+IF(TRIM(F1010)="","",$B$1&amp;"-"&amp;TRIM(Tabla1[[#This Row],[Mes Inscrito]])&amp;"-"&amp;TRIM(Tabla1[[#This Row],[Dia de clases Inscrito]])&amp;"-"&amp;TRIM(Tabla1[[#This Row],[Horario Inscrito]])&amp;"-"&amp;TRIM(Tabla1[[#This Row],[Fecha Inicio grupo]])&amp;"-"&amp;TRIM(Tabla1[[#This Row],[Tipo Incrito]]))</f>
        <v/>
      </c>
      <c r="BH1010" s="243" t="str">
        <f>IF(F1010="","",OR(IFERROR(SEARCH("CG",Tabla1[[#This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0" s="296" t="str">
        <f>IF(F1010&lt;&gt;"",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0" s="296" t="str">
        <f>IF(F1010&lt;&gt;"",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0" s="296" t="str">
        <f>IF(Tabla1[[#This Row],[Fecha Inicio grupo]]="","",IFERROR(VLOOKUP(Tabla1[[#This Row],[Mes de Alta como miembro]],Parámetros!$AM$2:$AN$16,2,0),"01/01/1900"))</f>
        <v/>
      </c>
    </row>
    <row r="1011" spans="1:63" ht="15" customHeight="1">
      <c r="A1011" s="68">
        <v>1004</v>
      </c>
      <c r="B1011" s="140"/>
      <c r="C1011" s="141"/>
      <c r="D1011" s="42"/>
      <c r="E1011" s="142"/>
      <c r="F1011" s="200"/>
      <c r="G1011" s="45"/>
      <c r="H1011" s="159"/>
      <c r="I1011" s="143"/>
      <c r="J1011" s="141"/>
      <c r="K1011" s="162"/>
      <c r="L1011" s="145"/>
      <c r="M1011" s="144"/>
      <c r="N1011" s="233" t="str">
        <f ca="1">IF(Tabla1[[#This Row],[Fecha de nac]]="","",IF(Tabla1[[#This Row],[Fecha Finalización]] &gt;=TODAY(), DATEDIF(Tabla1[[#This Row],[Fecha de nac]],TODAY(),"y"), ROUNDDOWN((Tabla1[[#This Row],[Fecha Finalización]] -Tabla1[[#This Row],[Fecha de nac]])/365,0)))</f>
        <v/>
      </c>
      <c r="O1011" s="164"/>
      <c r="P1011" s="146"/>
      <c r="Q1011" s="147"/>
      <c r="R1011" s="148"/>
      <c r="S1011" s="148"/>
      <c r="T1011" s="148"/>
      <c r="U1011" s="234" t="str">
        <f>IF(F1011="","",Tabla1[[#This Row],[Fecha Inicio grupo]]+3*7-7)</f>
        <v/>
      </c>
      <c r="V1011" s="235" t="str">
        <f>IF(F1011="","",EDATE(Tabla1[[#This Row],[Fecha Inicio grupo]],3))</f>
        <v/>
      </c>
      <c r="W1011" s="29"/>
      <c r="X1011" s="29"/>
      <c r="Y1011" s="149"/>
      <c r="Z1011" s="149"/>
      <c r="AA1011" s="149"/>
      <c r="AB1011" s="149"/>
      <c r="AC1011" s="149"/>
      <c r="AD1011" s="149"/>
      <c r="AE1011" s="149"/>
      <c r="AF1011" s="149"/>
      <c r="AG1011" s="149"/>
      <c r="AH1011" s="225"/>
      <c r="AI1011" s="225"/>
      <c r="AJ1011" s="226"/>
      <c r="AK1011" s="225"/>
      <c r="AL1011" s="225"/>
      <c r="AM1011" s="225"/>
      <c r="AN1011" s="225"/>
      <c r="AO1011" s="139"/>
      <c r="AP1011" s="236" t="str">
        <f>IF(F1011="","",IFERROR(VLOOKUP(SUBSTITUTE(SUBSTITUTE(Tabla1[[#This Row],[Uso Sistemas]],"T","P"),"N","F"),Parámetros!$M$2:$N$17,2,0),"Completar hasta 3ra sem. para evaluar a Probacionista"))</f>
        <v/>
      </c>
      <c r="AQ1011" s="150"/>
      <c r="AR1011" s="150"/>
      <c r="AS1011" s="150"/>
      <c r="AT1011" s="29"/>
      <c r="AU1011" s="55" t="str">
        <f>CONCATENATE(Tabla1[[#This Row],[sem 01]],Tabla1[[#This Row],[sem 02]],Tabla1[[#This Row],[sem 03]])</f>
        <v/>
      </c>
      <c r="AV1011" s="55"/>
      <c r="AW1011" s="55"/>
      <c r="AX1011" s="238" t="str">
        <f>IF(V1011="","",EOMONTH(EDATE(Tabla1[[#This Row],[Fecha Finalización]],2),0))</f>
        <v/>
      </c>
      <c r="AY1011" s="150"/>
      <c r="AZ1011" s="239" t="str">
        <f>IF(V1011="","",EOMONTH(EDATE(Tabla1[[#This Row],[Fecha Finalización]],3),0))</f>
        <v/>
      </c>
      <c r="BA1011" s="39"/>
      <c r="BB1011" s="39"/>
      <c r="BC1011" s="231"/>
      <c r="BD1011" s="227" t="str">
        <f>IF(F1011="","",Tabla1[[#This Row],[sem 01]]&amp;Tabla1[[#This Row],[sem 02]]&amp;Tabla1[[#This Row],[sem 03]])</f>
        <v/>
      </c>
      <c r="BE1011" s="228" t="str">
        <f>+IF(TRIM(F1011)="","",$B$1&amp;"-"&amp;Tabla1[[#This Row],[Mes Inscrito]]&amp;"-"&amp;Tabla1[[#This Row],[Dia de clases Inscrito]]&amp;"-"&amp;Tabla1[[#This Row],[Horario Inscrito]]&amp;"-"&amp;Tabla1[[#This Row],[Fecha Inicio grupo]])</f>
        <v/>
      </c>
      <c r="BF1011" s="241" t="str">
        <f>IF(F1011="","",Tabla1[[#This Row],[Curso]])</f>
        <v/>
      </c>
      <c r="BG1011" s="242" t="str">
        <f>+IF(TRIM(F1011)="","",$B$1&amp;"-"&amp;TRIM(Tabla1[[#This Row],[Mes Inscrito]])&amp;"-"&amp;TRIM(Tabla1[[#This Row],[Dia de clases Inscrito]])&amp;"-"&amp;TRIM(Tabla1[[#This Row],[Horario Inscrito]])&amp;"-"&amp;TRIM(Tabla1[[#This Row],[Fecha Inicio grupo]])&amp;"-"&amp;TRIM(Tabla1[[#This Row],[Tipo Incrito]]))</f>
        <v/>
      </c>
      <c r="BH1011" s="243" t="str">
        <f>IF(F1011="","",OR(IFERROR(SEARCH("CG",Tabla1[[#This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1" s="296" t="str">
        <f>IF(F1011&lt;&gt;"",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1" s="296" t="str">
        <f>IF(F1011&lt;&gt;"",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1" s="296" t="str">
        <f>IF(Tabla1[[#This Row],[Fecha Inicio grupo]]="","",IFERROR(VLOOKUP(Tabla1[[#This Row],[Mes de Alta como miembro]],Parámetros!$AM$2:$AN$16,2,0),"01/01/1900"))</f>
        <v/>
      </c>
    </row>
    <row r="1012" spans="1:63" ht="15" customHeight="1">
      <c r="A1012" s="68">
        <v>1005</v>
      </c>
      <c r="B1012" s="140"/>
      <c r="C1012" s="141"/>
      <c r="D1012" s="42"/>
      <c r="E1012" s="142"/>
      <c r="F1012" s="200"/>
      <c r="G1012" s="45"/>
      <c r="H1012" s="159"/>
      <c r="I1012" s="143"/>
      <c r="J1012" s="141"/>
      <c r="K1012" s="162"/>
      <c r="L1012" s="145"/>
      <c r="M1012" s="144"/>
      <c r="N1012" s="233" t="str">
        <f ca="1">IF(Tabla1[[#This Row],[Fecha de nac]]="","",IF(Tabla1[[#This Row],[Fecha Finalización]] &gt;=TODAY(), DATEDIF(Tabla1[[#This Row],[Fecha de nac]],TODAY(),"y"), ROUNDDOWN((Tabla1[[#This Row],[Fecha Finalización]] -Tabla1[[#This Row],[Fecha de nac]])/365,0)))</f>
        <v/>
      </c>
      <c r="O1012" s="164"/>
      <c r="P1012" s="146"/>
      <c r="Q1012" s="147"/>
      <c r="R1012" s="148"/>
      <c r="S1012" s="148"/>
      <c r="T1012" s="148"/>
      <c r="U1012" s="234" t="str">
        <f>IF(F1012="","",Tabla1[[#This Row],[Fecha Inicio grupo]]+3*7-7)</f>
        <v/>
      </c>
      <c r="V1012" s="235" t="str">
        <f>IF(F1012="","",EDATE(Tabla1[[#This Row],[Fecha Inicio grupo]],3))</f>
        <v/>
      </c>
      <c r="W1012" s="29"/>
      <c r="X1012" s="29"/>
      <c r="Y1012" s="149"/>
      <c r="Z1012" s="149"/>
      <c r="AA1012" s="149"/>
      <c r="AB1012" s="149"/>
      <c r="AC1012" s="149"/>
      <c r="AD1012" s="149"/>
      <c r="AE1012" s="149"/>
      <c r="AF1012" s="149"/>
      <c r="AG1012" s="149"/>
      <c r="AH1012" s="225"/>
      <c r="AI1012" s="225"/>
      <c r="AJ1012" s="226"/>
      <c r="AK1012" s="225"/>
      <c r="AL1012" s="225"/>
      <c r="AM1012" s="225"/>
      <c r="AN1012" s="225"/>
      <c r="AO1012" s="139"/>
      <c r="AP1012" s="236" t="str">
        <f>IF(F1012="","",IFERROR(VLOOKUP(SUBSTITUTE(SUBSTITUTE(Tabla1[[#This Row],[Uso Sistemas]],"T","P"),"N","F"),Parámetros!$M$2:$N$17,2,0),"Completar hasta 3ra sem. para evaluar a Probacionista"))</f>
        <v/>
      </c>
      <c r="AQ1012" s="150"/>
      <c r="AR1012" s="150"/>
      <c r="AS1012" s="150"/>
      <c r="AT1012" s="29"/>
      <c r="AU1012" s="55" t="str">
        <f>CONCATENATE(Tabla1[[#This Row],[sem 01]],Tabla1[[#This Row],[sem 02]],Tabla1[[#This Row],[sem 03]])</f>
        <v/>
      </c>
      <c r="AV1012" s="55"/>
      <c r="AW1012" s="55"/>
      <c r="AX1012" s="238" t="str">
        <f>IF(V1012="","",EOMONTH(EDATE(Tabla1[[#This Row],[Fecha Finalización]],2),0))</f>
        <v/>
      </c>
      <c r="AY1012" s="150"/>
      <c r="AZ1012" s="239" t="str">
        <f>IF(V1012="","",EOMONTH(EDATE(Tabla1[[#This Row],[Fecha Finalización]],3),0))</f>
        <v/>
      </c>
      <c r="BA1012" s="39"/>
      <c r="BB1012" s="39"/>
      <c r="BC1012" s="231"/>
      <c r="BD1012" s="227" t="str">
        <f>IF(F1012="","",Tabla1[[#This Row],[sem 01]]&amp;Tabla1[[#This Row],[sem 02]]&amp;Tabla1[[#This Row],[sem 03]])</f>
        <v/>
      </c>
      <c r="BE1012" s="228" t="str">
        <f>+IF(TRIM(F1012)="","",$B$1&amp;"-"&amp;Tabla1[[#This Row],[Mes Inscrito]]&amp;"-"&amp;Tabla1[[#This Row],[Dia de clases Inscrito]]&amp;"-"&amp;Tabla1[[#This Row],[Horario Inscrito]]&amp;"-"&amp;Tabla1[[#This Row],[Fecha Inicio grupo]])</f>
        <v/>
      </c>
      <c r="BF1012" s="241" t="str">
        <f>IF(F1012="","",Tabla1[[#This Row],[Curso]])</f>
        <v/>
      </c>
      <c r="BG1012" s="242" t="str">
        <f>+IF(TRIM(F1012)="","",$B$1&amp;"-"&amp;TRIM(Tabla1[[#This Row],[Mes Inscrito]])&amp;"-"&amp;TRIM(Tabla1[[#This Row],[Dia de clases Inscrito]])&amp;"-"&amp;TRIM(Tabla1[[#This Row],[Horario Inscrito]])&amp;"-"&amp;TRIM(Tabla1[[#This Row],[Fecha Inicio grupo]])&amp;"-"&amp;TRIM(Tabla1[[#This Row],[Tipo Incrito]]))</f>
        <v/>
      </c>
      <c r="BH1012" s="243" t="str">
        <f>IF(F1012="","",OR(IFERROR(SEARCH("CG",Tabla1[[#This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2" s="296" t="str">
        <f>IF(F1012&lt;&gt;"",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2" s="296" t="str">
        <f>IF(F1012&lt;&gt;"",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2" s="296" t="str">
        <f>IF(Tabla1[[#This Row],[Fecha Inicio grupo]]="","",IFERROR(VLOOKUP(Tabla1[[#This Row],[Mes de Alta como miembro]],Parámetros!$AM$2:$AN$16,2,0),"01/01/1900"))</f>
        <v/>
      </c>
    </row>
    <row r="1013" spans="1:63" ht="15" customHeight="1">
      <c r="A1013" s="68">
        <v>1006</v>
      </c>
      <c r="B1013" s="140"/>
      <c r="C1013" s="141"/>
      <c r="D1013" s="42"/>
      <c r="E1013" s="142"/>
      <c r="F1013" s="200"/>
      <c r="G1013" s="45"/>
      <c r="H1013" s="159"/>
      <c r="I1013" s="143"/>
      <c r="J1013" s="141"/>
      <c r="K1013" s="162"/>
      <c r="L1013" s="145"/>
      <c r="M1013" s="144"/>
      <c r="N1013" s="233" t="str">
        <f ca="1">IF(Tabla1[[#This Row],[Fecha de nac]]="","",IF(Tabla1[[#This Row],[Fecha Finalización]] &gt;=TODAY(), DATEDIF(Tabla1[[#This Row],[Fecha de nac]],TODAY(),"y"), ROUNDDOWN((Tabla1[[#This Row],[Fecha Finalización]] -Tabla1[[#This Row],[Fecha de nac]])/365,0)))</f>
        <v/>
      </c>
      <c r="O1013" s="164"/>
      <c r="P1013" s="146"/>
      <c r="Q1013" s="147"/>
      <c r="R1013" s="148"/>
      <c r="S1013" s="148"/>
      <c r="T1013" s="148"/>
      <c r="U1013" s="234" t="str">
        <f>IF(F1013="","",Tabla1[[#This Row],[Fecha Inicio grupo]]+3*7-7)</f>
        <v/>
      </c>
      <c r="V1013" s="235" t="str">
        <f>IF(F1013="","",EDATE(Tabla1[[#This Row],[Fecha Inicio grupo]],3))</f>
        <v/>
      </c>
      <c r="W1013" s="29"/>
      <c r="X1013" s="29"/>
      <c r="Y1013" s="149"/>
      <c r="Z1013" s="149"/>
      <c r="AA1013" s="149"/>
      <c r="AB1013" s="149"/>
      <c r="AC1013" s="149"/>
      <c r="AD1013" s="149"/>
      <c r="AE1013" s="149"/>
      <c r="AF1013" s="149"/>
      <c r="AG1013" s="149"/>
      <c r="AH1013" s="225"/>
      <c r="AI1013" s="225"/>
      <c r="AJ1013" s="226"/>
      <c r="AK1013" s="225"/>
      <c r="AL1013" s="225"/>
      <c r="AM1013" s="225"/>
      <c r="AN1013" s="225"/>
      <c r="AO1013" s="139"/>
      <c r="AP1013" s="236" t="str">
        <f>IF(F1013="","",IFERROR(VLOOKUP(SUBSTITUTE(SUBSTITUTE(Tabla1[[#This Row],[Uso Sistemas]],"T","P"),"N","F"),Parámetros!$M$2:$N$17,2,0),"Completar hasta 3ra sem. para evaluar a Probacionista"))</f>
        <v/>
      </c>
      <c r="AQ1013" s="150"/>
      <c r="AR1013" s="150"/>
      <c r="AS1013" s="150"/>
      <c r="AT1013" s="29"/>
      <c r="AU1013" s="55" t="str">
        <f>CONCATENATE(Tabla1[[#This Row],[sem 01]],Tabla1[[#This Row],[sem 02]],Tabla1[[#This Row],[sem 03]])</f>
        <v/>
      </c>
      <c r="AV1013" s="55"/>
      <c r="AW1013" s="55"/>
      <c r="AX1013" s="238" t="str">
        <f>IF(V1013="","",EOMONTH(EDATE(Tabla1[[#This Row],[Fecha Finalización]],2),0))</f>
        <v/>
      </c>
      <c r="AY1013" s="150"/>
      <c r="AZ1013" s="239" t="str">
        <f>IF(V1013="","",EOMONTH(EDATE(Tabla1[[#This Row],[Fecha Finalización]],3),0))</f>
        <v/>
      </c>
      <c r="BA1013" s="39"/>
      <c r="BB1013" s="39"/>
      <c r="BC1013" s="231"/>
      <c r="BD1013" s="227" t="str">
        <f>IF(F1013="","",Tabla1[[#This Row],[sem 01]]&amp;Tabla1[[#This Row],[sem 02]]&amp;Tabla1[[#This Row],[sem 03]])</f>
        <v/>
      </c>
      <c r="BE1013" s="228" t="str">
        <f>+IF(TRIM(F1013)="","",$B$1&amp;"-"&amp;Tabla1[[#This Row],[Mes Inscrito]]&amp;"-"&amp;Tabla1[[#This Row],[Dia de clases Inscrito]]&amp;"-"&amp;Tabla1[[#This Row],[Horario Inscrito]]&amp;"-"&amp;Tabla1[[#This Row],[Fecha Inicio grupo]])</f>
        <v/>
      </c>
      <c r="BF1013" s="241" t="str">
        <f>IF(F1013="","",Tabla1[[#This Row],[Curso]])</f>
        <v/>
      </c>
      <c r="BG1013" s="242" t="str">
        <f>+IF(TRIM(F1013)="","",$B$1&amp;"-"&amp;TRIM(Tabla1[[#This Row],[Mes Inscrito]])&amp;"-"&amp;TRIM(Tabla1[[#This Row],[Dia de clases Inscrito]])&amp;"-"&amp;TRIM(Tabla1[[#This Row],[Horario Inscrito]])&amp;"-"&amp;TRIM(Tabla1[[#This Row],[Fecha Inicio grupo]])&amp;"-"&amp;TRIM(Tabla1[[#This Row],[Tipo Incrito]]))</f>
        <v/>
      </c>
      <c r="BH1013" s="243" t="str">
        <f>IF(F1013="","",OR(IFERROR(SEARCH("CG",Tabla1[[#This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3" s="296" t="str">
        <f>IF(F1013&lt;&gt;"",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3" s="296" t="str">
        <f>IF(F1013&lt;&gt;"",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3" s="296" t="str">
        <f>IF(Tabla1[[#This Row],[Fecha Inicio grupo]]="","",IFERROR(VLOOKUP(Tabla1[[#This Row],[Mes de Alta como miembro]],Parámetros!$AM$2:$AN$16,2,0),"01/01/1900"))</f>
        <v/>
      </c>
    </row>
    <row r="1014" spans="1:63" ht="15" customHeight="1">
      <c r="A1014" s="68">
        <v>1007</v>
      </c>
      <c r="B1014" s="140"/>
      <c r="C1014" s="141"/>
      <c r="D1014" s="42"/>
      <c r="E1014" s="142"/>
      <c r="F1014" s="200"/>
      <c r="G1014" s="45"/>
      <c r="H1014" s="159"/>
      <c r="I1014" s="143"/>
      <c r="J1014" s="141"/>
      <c r="K1014" s="162"/>
      <c r="L1014" s="145"/>
      <c r="M1014" s="144"/>
      <c r="N1014" s="233" t="str">
        <f ca="1">IF(Tabla1[[#This Row],[Fecha de nac]]="","",IF(Tabla1[[#This Row],[Fecha Finalización]] &gt;=TODAY(), DATEDIF(Tabla1[[#This Row],[Fecha de nac]],TODAY(),"y"), ROUNDDOWN((Tabla1[[#This Row],[Fecha Finalización]] -Tabla1[[#This Row],[Fecha de nac]])/365,0)))</f>
        <v/>
      </c>
      <c r="O1014" s="164"/>
      <c r="P1014" s="146"/>
      <c r="Q1014" s="147"/>
      <c r="R1014" s="148"/>
      <c r="S1014" s="148"/>
      <c r="T1014" s="148"/>
      <c r="U1014" s="234" t="str">
        <f>IF(F1014="","",Tabla1[[#This Row],[Fecha Inicio grupo]]+3*7-7)</f>
        <v/>
      </c>
      <c r="V1014" s="235" t="str">
        <f>IF(F1014="","",EDATE(Tabla1[[#This Row],[Fecha Inicio grupo]],3))</f>
        <v/>
      </c>
      <c r="W1014" s="29"/>
      <c r="X1014" s="29"/>
      <c r="Y1014" s="149"/>
      <c r="Z1014" s="149"/>
      <c r="AA1014" s="149"/>
      <c r="AB1014" s="149"/>
      <c r="AC1014" s="149"/>
      <c r="AD1014" s="149"/>
      <c r="AE1014" s="149"/>
      <c r="AF1014" s="149"/>
      <c r="AG1014" s="149"/>
      <c r="AH1014" s="225"/>
      <c r="AI1014" s="225"/>
      <c r="AJ1014" s="226"/>
      <c r="AK1014" s="225"/>
      <c r="AL1014" s="225"/>
      <c r="AM1014" s="225"/>
      <c r="AN1014" s="225"/>
      <c r="AO1014" s="139"/>
      <c r="AP1014" s="236" t="str">
        <f>IF(F1014="","",IFERROR(VLOOKUP(SUBSTITUTE(SUBSTITUTE(Tabla1[[#This Row],[Uso Sistemas]],"T","P"),"N","F"),Parámetros!$M$2:$N$17,2,0),"Completar hasta 3ra sem. para evaluar a Probacionista"))</f>
        <v/>
      </c>
      <c r="AQ1014" s="150"/>
      <c r="AR1014" s="150"/>
      <c r="AS1014" s="150"/>
      <c r="AT1014" s="29"/>
      <c r="AU1014" s="55" t="str">
        <f>CONCATENATE(Tabla1[[#This Row],[sem 01]],Tabla1[[#This Row],[sem 02]],Tabla1[[#This Row],[sem 03]])</f>
        <v/>
      </c>
      <c r="AV1014" s="55"/>
      <c r="AW1014" s="55"/>
      <c r="AX1014" s="238" t="str">
        <f>IF(V1014="","",EOMONTH(EDATE(Tabla1[[#This Row],[Fecha Finalización]],2),0))</f>
        <v/>
      </c>
      <c r="AY1014" s="150"/>
      <c r="AZ1014" s="239" t="str">
        <f>IF(V1014="","",EOMONTH(EDATE(Tabla1[[#This Row],[Fecha Finalización]],3),0))</f>
        <v/>
      </c>
      <c r="BA1014" s="39"/>
      <c r="BB1014" s="39"/>
      <c r="BC1014" s="231"/>
      <c r="BD1014" s="227" t="str">
        <f>IF(F1014="","",Tabla1[[#This Row],[sem 01]]&amp;Tabla1[[#This Row],[sem 02]]&amp;Tabla1[[#This Row],[sem 03]])</f>
        <v/>
      </c>
      <c r="BE1014" s="228" t="str">
        <f>+IF(TRIM(F1014)="","",$B$1&amp;"-"&amp;Tabla1[[#This Row],[Mes Inscrito]]&amp;"-"&amp;Tabla1[[#This Row],[Dia de clases Inscrito]]&amp;"-"&amp;Tabla1[[#This Row],[Horario Inscrito]]&amp;"-"&amp;Tabla1[[#This Row],[Fecha Inicio grupo]])</f>
        <v/>
      </c>
      <c r="BF1014" s="241" t="str">
        <f>IF(F1014="","",Tabla1[[#This Row],[Curso]])</f>
        <v/>
      </c>
      <c r="BG1014" s="242" t="str">
        <f>+IF(TRIM(F1014)="","",$B$1&amp;"-"&amp;TRIM(Tabla1[[#This Row],[Mes Inscrito]])&amp;"-"&amp;TRIM(Tabla1[[#This Row],[Dia de clases Inscrito]])&amp;"-"&amp;TRIM(Tabla1[[#This Row],[Horario Inscrito]])&amp;"-"&amp;TRIM(Tabla1[[#This Row],[Fecha Inicio grupo]])&amp;"-"&amp;TRIM(Tabla1[[#This Row],[Tipo Incrito]]))</f>
        <v/>
      </c>
      <c r="BH1014" s="243" t="str">
        <f>IF(F1014="","",OR(IFERROR(SEARCH("CG",Tabla1[[#This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4" s="296" t="str">
        <f>IF(F1014&lt;&gt;"",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4" s="296" t="str">
        <f>IF(F1014&lt;&gt;"",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4" s="296" t="str">
        <f>IF(Tabla1[[#This Row],[Fecha Inicio grupo]]="","",IFERROR(VLOOKUP(Tabla1[[#This Row],[Mes de Alta como miembro]],Parámetros!$AM$2:$AN$16,2,0),"01/01/1900"))</f>
        <v/>
      </c>
    </row>
    <row r="1015" spans="1:63" ht="15" customHeight="1">
      <c r="A1015" s="68">
        <v>1008</v>
      </c>
      <c r="B1015" s="140"/>
      <c r="C1015" s="141"/>
      <c r="D1015" s="42"/>
      <c r="E1015" s="142"/>
      <c r="F1015" s="200"/>
      <c r="G1015" s="45"/>
      <c r="H1015" s="159"/>
      <c r="I1015" s="143"/>
      <c r="J1015" s="141"/>
      <c r="K1015" s="162"/>
      <c r="L1015" s="145"/>
      <c r="M1015" s="144"/>
      <c r="N1015" s="233" t="str">
        <f ca="1">IF(Tabla1[[#This Row],[Fecha de nac]]="","",IF(Tabla1[[#This Row],[Fecha Finalización]] &gt;=TODAY(), DATEDIF(Tabla1[[#This Row],[Fecha de nac]],TODAY(),"y"), ROUNDDOWN((Tabla1[[#This Row],[Fecha Finalización]] -Tabla1[[#This Row],[Fecha de nac]])/365,0)))</f>
        <v/>
      </c>
      <c r="O1015" s="164"/>
      <c r="P1015" s="146"/>
      <c r="Q1015" s="147"/>
      <c r="R1015" s="148"/>
      <c r="S1015" s="148"/>
      <c r="T1015" s="148"/>
      <c r="U1015" s="234" t="str">
        <f>IF(F1015="","",Tabla1[[#This Row],[Fecha Inicio grupo]]+3*7-7)</f>
        <v/>
      </c>
      <c r="V1015" s="235" t="str">
        <f>IF(F1015="","",EDATE(Tabla1[[#This Row],[Fecha Inicio grupo]],3))</f>
        <v/>
      </c>
      <c r="W1015" s="29"/>
      <c r="X1015" s="29"/>
      <c r="Y1015" s="149"/>
      <c r="Z1015" s="149"/>
      <c r="AA1015" s="149"/>
      <c r="AB1015" s="149"/>
      <c r="AC1015" s="149"/>
      <c r="AD1015" s="149"/>
      <c r="AE1015" s="149"/>
      <c r="AF1015" s="149"/>
      <c r="AG1015" s="149"/>
      <c r="AH1015" s="225"/>
      <c r="AI1015" s="225"/>
      <c r="AJ1015" s="226"/>
      <c r="AK1015" s="225"/>
      <c r="AL1015" s="225"/>
      <c r="AM1015" s="225"/>
      <c r="AN1015" s="225"/>
      <c r="AO1015" s="139"/>
      <c r="AP1015" s="236" t="str">
        <f>IF(F1015="","",IFERROR(VLOOKUP(SUBSTITUTE(SUBSTITUTE(Tabla1[[#This Row],[Uso Sistemas]],"T","P"),"N","F"),Parámetros!$M$2:$N$17,2,0),"Completar hasta 3ra sem. para evaluar a Probacionista"))</f>
        <v/>
      </c>
      <c r="AQ1015" s="150"/>
      <c r="AR1015" s="150"/>
      <c r="AS1015" s="150"/>
      <c r="AT1015" s="29"/>
      <c r="AU1015" s="55" t="str">
        <f>CONCATENATE(Tabla1[[#This Row],[sem 01]],Tabla1[[#This Row],[sem 02]],Tabla1[[#This Row],[sem 03]])</f>
        <v/>
      </c>
      <c r="AV1015" s="55"/>
      <c r="AW1015" s="55"/>
      <c r="AX1015" s="238" t="str">
        <f>IF(V1015="","",EOMONTH(EDATE(Tabla1[[#This Row],[Fecha Finalización]],2),0))</f>
        <v/>
      </c>
      <c r="AY1015" s="150"/>
      <c r="AZ1015" s="239" t="str">
        <f>IF(V1015="","",EOMONTH(EDATE(Tabla1[[#This Row],[Fecha Finalización]],3),0))</f>
        <v/>
      </c>
      <c r="BA1015" s="39"/>
      <c r="BB1015" s="39"/>
      <c r="BC1015" s="231"/>
      <c r="BD1015" s="227" t="str">
        <f>IF(F1015="","",Tabla1[[#This Row],[sem 01]]&amp;Tabla1[[#This Row],[sem 02]]&amp;Tabla1[[#This Row],[sem 03]])</f>
        <v/>
      </c>
      <c r="BE1015" s="228" t="str">
        <f>+IF(TRIM(F1015)="","",$B$1&amp;"-"&amp;Tabla1[[#This Row],[Mes Inscrito]]&amp;"-"&amp;Tabla1[[#This Row],[Dia de clases Inscrito]]&amp;"-"&amp;Tabla1[[#This Row],[Horario Inscrito]]&amp;"-"&amp;Tabla1[[#This Row],[Fecha Inicio grupo]])</f>
        <v/>
      </c>
      <c r="BF1015" s="241" t="str">
        <f>IF(F1015="","",Tabla1[[#This Row],[Curso]])</f>
        <v/>
      </c>
      <c r="BG1015" s="242" t="str">
        <f>+IF(TRIM(F1015)="","",$B$1&amp;"-"&amp;TRIM(Tabla1[[#This Row],[Mes Inscrito]])&amp;"-"&amp;TRIM(Tabla1[[#This Row],[Dia de clases Inscrito]])&amp;"-"&amp;TRIM(Tabla1[[#This Row],[Horario Inscrito]])&amp;"-"&amp;TRIM(Tabla1[[#This Row],[Fecha Inicio grupo]])&amp;"-"&amp;TRIM(Tabla1[[#This Row],[Tipo Incrito]]))</f>
        <v/>
      </c>
      <c r="BH1015" s="243" t="str">
        <f>IF(F1015="","",OR(IFERROR(SEARCH("CG",Tabla1[[#This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5" s="296" t="str">
        <f>IF(F1015&lt;&gt;"",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5" s="296" t="str">
        <f>IF(F1015&lt;&gt;"",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5" s="296" t="str">
        <f>IF(Tabla1[[#This Row],[Fecha Inicio grupo]]="","",IFERROR(VLOOKUP(Tabla1[[#This Row],[Mes de Alta como miembro]],Parámetros!$AM$2:$AN$16,2,0),"01/01/1900"))</f>
        <v/>
      </c>
    </row>
    <row r="1016" spans="1:63" ht="15" customHeight="1">
      <c r="A1016" s="68">
        <v>1009</v>
      </c>
      <c r="B1016" s="140"/>
      <c r="C1016" s="141"/>
      <c r="D1016" s="42"/>
      <c r="E1016" s="142"/>
      <c r="F1016" s="200"/>
      <c r="G1016" s="45"/>
      <c r="H1016" s="159"/>
      <c r="I1016" s="143"/>
      <c r="J1016" s="141"/>
      <c r="K1016" s="162"/>
      <c r="L1016" s="145"/>
      <c r="M1016" s="144"/>
      <c r="N1016" s="233" t="str">
        <f ca="1">IF(Tabla1[[#This Row],[Fecha de nac]]="","",IF(Tabla1[[#This Row],[Fecha Finalización]] &gt;=TODAY(), DATEDIF(Tabla1[[#This Row],[Fecha de nac]],TODAY(),"y"), ROUNDDOWN((Tabla1[[#This Row],[Fecha Finalización]] -Tabla1[[#This Row],[Fecha de nac]])/365,0)))</f>
        <v/>
      </c>
      <c r="O1016" s="164"/>
      <c r="P1016" s="146"/>
      <c r="Q1016" s="147"/>
      <c r="R1016" s="148"/>
      <c r="S1016" s="148"/>
      <c r="T1016" s="148"/>
      <c r="U1016" s="234" t="str">
        <f>IF(F1016="","",Tabla1[[#This Row],[Fecha Inicio grupo]]+3*7-7)</f>
        <v/>
      </c>
      <c r="V1016" s="235" t="str">
        <f>IF(F1016="","",EDATE(Tabla1[[#This Row],[Fecha Inicio grupo]],3))</f>
        <v/>
      </c>
      <c r="W1016" s="29"/>
      <c r="X1016" s="29"/>
      <c r="Y1016" s="149"/>
      <c r="Z1016" s="149"/>
      <c r="AA1016" s="149"/>
      <c r="AB1016" s="149"/>
      <c r="AC1016" s="149"/>
      <c r="AD1016" s="149"/>
      <c r="AE1016" s="149"/>
      <c r="AF1016" s="149"/>
      <c r="AG1016" s="149"/>
      <c r="AH1016" s="225"/>
      <c r="AI1016" s="225"/>
      <c r="AJ1016" s="226"/>
      <c r="AK1016" s="225"/>
      <c r="AL1016" s="225"/>
      <c r="AM1016" s="225"/>
      <c r="AN1016" s="225"/>
      <c r="AO1016" s="139"/>
      <c r="AP1016" s="236" t="str">
        <f>IF(F1016="","",IFERROR(VLOOKUP(SUBSTITUTE(SUBSTITUTE(Tabla1[[#This Row],[Uso Sistemas]],"T","P"),"N","F"),Parámetros!$M$2:$N$17,2,0),"Completar hasta 3ra sem. para evaluar a Probacionista"))</f>
        <v/>
      </c>
      <c r="AQ1016" s="150"/>
      <c r="AR1016" s="150"/>
      <c r="AS1016" s="150"/>
      <c r="AT1016" s="29"/>
      <c r="AU1016" s="55" t="str">
        <f>CONCATENATE(Tabla1[[#This Row],[sem 01]],Tabla1[[#This Row],[sem 02]],Tabla1[[#This Row],[sem 03]])</f>
        <v/>
      </c>
      <c r="AV1016" s="55"/>
      <c r="AW1016" s="55"/>
      <c r="AX1016" s="238" t="str">
        <f>IF(V1016="","",EOMONTH(EDATE(Tabla1[[#This Row],[Fecha Finalización]],2),0))</f>
        <v/>
      </c>
      <c r="AY1016" s="150"/>
      <c r="AZ1016" s="239" t="str">
        <f>IF(V1016="","",EOMONTH(EDATE(Tabla1[[#This Row],[Fecha Finalización]],3),0))</f>
        <v/>
      </c>
      <c r="BA1016" s="39"/>
      <c r="BB1016" s="39"/>
      <c r="BC1016" s="231"/>
      <c r="BD1016" s="227" t="str">
        <f>IF(F1016="","",Tabla1[[#This Row],[sem 01]]&amp;Tabla1[[#This Row],[sem 02]]&amp;Tabla1[[#This Row],[sem 03]])</f>
        <v/>
      </c>
      <c r="BE1016" s="228" t="str">
        <f>+IF(TRIM(F1016)="","",$B$1&amp;"-"&amp;Tabla1[[#This Row],[Mes Inscrito]]&amp;"-"&amp;Tabla1[[#This Row],[Dia de clases Inscrito]]&amp;"-"&amp;Tabla1[[#This Row],[Horario Inscrito]]&amp;"-"&amp;Tabla1[[#This Row],[Fecha Inicio grupo]])</f>
        <v/>
      </c>
      <c r="BF1016" s="241" t="str">
        <f>IF(F1016="","",Tabla1[[#This Row],[Curso]])</f>
        <v/>
      </c>
      <c r="BG1016" s="242" t="str">
        <f>+IF(TRIM(F1016)="","",$B$1&amp;"-"&amp;TRIM(Tabla1[[#This Row],[Mes Inscrito]])&amp;"-"&amp;TRIM(Tabla1[[#This Row],[Dia de clases Inscrito]])&amp;"-"&amp;TRIM(Tabla1[[#This Row],[Horario Inscrito]])&amp;"-"&amp;TRIM(Tabla1[[#This Row],[Fecha Inicio grupo]])&amp;"-"&amp;TRIM(Tabla1[[#This Row],[Tipo Incrito]]))</f>
        <v/>
      </c>
      <c r="BH1016" s="243" t="str">
        <f>IF(F1016="","",OR(IFERROR(SEARCH("CG",Tabla1[[#This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6" s="296" t="str">
        <f>IF(F1016&lt;&gt;"",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6" s="296" t="str">
        <f>IF(F1016&lt;&gt;"",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6" s="296" t="str">
        <f>IF(Tabla1[[#This Row],[Fecha Inicio grupo]]="","",IFERROR(VLOOKUP(Tabla1[[#This Row],[Mes de Alta como miembro]],Parámetros!$AM$2:$AN$16,2,0),"01/01/1900"))</f>
        <v/>
      </c>
    </row>
    <row r="1017" spans="1:63" ht="15" customHeight="1">
      <c r="A1017" s="68">
        <v>1010</v>
      </c>
      <c r="B1017" s="140"/>
      <c r="C1017" s="141"/>
      <c r="D1017" s="42"/>
      <c r="E1017" s="142"/>
      <c r="F1017" s="200"/>
      <c r="G1017" s="45"/>
      <c r="H1017" s="159"/>
      <c r="I1017" s="143"/>
      <c r="J1017" s="141"/>
      <c r="K1017" s="162"/>
      <c r="L1017" s="145"/>
      <c r="M1017" s="144"/>
      <c r="N1017" s="233" t="str">
        <f ca="1">IF(Tabla1[[#This Row],[Fecha de nac]]="","",IF(Tabla1[[#This Row],[Fecha Finalización]] &gt;=TODAY(), DATEDIF(Tabla1[[#This Row],[Fecha de nac]],TODAY(),"y"), ROUNDDOWN((Tabla1[[#This Row],[Fecha Finalización]] -Tabla1[[#This Row],[Fecha de nac]])/365,0)))</f>
        <v/>
      </c>
      <c r="O1017" s="164"/>
      <c r="P1017" s="146"/>
      <c r="Q1017" s="147"/>
      <c r="R1017" s="148"/>
      <c r="S1017" s="148"/>
      <c r="T1017" s="148"/>
      <c r="U1017" s="234" t="str">
        <f>IF(F1017="","",Tabla1[[#This Row],[Fecha Inicio grupo]]+3*7-7)</f>
        <v/>
      </c>
      <c r="V1017" s="235" t="str">
        <f>IF(F1017="","",EDATE(Tabla1[[#This Row],[Fecha Inicio grupo]],3))</f>
        <v/>
      </c>
      <c r="W1017" s="29"/>
      <c r="X1017" s="29"/>
      <c r="Y1017" s="149"/>
      <c r="Z1017" s="149"/>
      <c r="AA1017" s="149"/>
      <c r="AB1017" s="149"/>
      <c r="AC1017" s="149"/>
      <c r="AD1017" s="149"/>
      <c r="AE1017" s="149"/>
      <c r="AF1017" s="149"/>
      <c r="AG1017" s="149"/>
      <c r="AH1017" s="225"/>
      <c r="AI1017" s="225"/>
      <c r="AJ1017" s="226"/>
      <c r="AK1017" s="225"/>
      <c r="AL1017" s="225"/>
      <c r="AM1017" s="225"/>
      <c r="AN1017" s="225"/>
      <c r="AO1017" s="139"/>
      <c r="AP1017" s="236" t="str">
        <f>IF(F1017="","",IFERROR(VLOOKUP(SUBSTITUTE(SUBSTITUTE(Tabla1[[#This Row],[Uso Sistemas]],"T","P"),"N","F"),Parámetros!$M$2:$N$17,2,0),"Completar hasta 3ra sem. para evaluar a Probacionista"))</f>
        <v/>
      </c>
      <c r="AQ1017" s="150"/>
      <c r="AR1017" s="150"/>
      <c r="AS1017" s="150"/>
      <c r="AT1017" s="29"/>
      <c r="AU1017" s="55" t="str">
        <f>CONCATENATE(Tabla1[[#This Row],[sem 01]],Tabla1[[#This Row],[sem 02]],Tabla1[[#This Row],[sem 03]])</f>
        <v/>
      </c>
      <c r="AV1017" s="55"/>
      <c r="AW1017" s="55"/>
      <c r="AX1017" s="238" t="str">
        <f>IF(V1017="","",EOMONTH(EDATE(Tabla1[[#This Row],[Fecha Finalización]],2),0))</f>
        <v/>
      </c>
      <c r="AY1017" s="150"/>
      <c r="AZ1017" s="239" t="str">
        <f>IF(V1017="","",EOMONTH(EDATE(Tabla1[[#This Row],[Fecha Finalización]],3),0))</f>
        <v/>
      </c>
      <c r="BA1017" s="39"/>
      <c r="BB1017" s="39"/>
      <c r="BC1017" s="231"/>
      <c r="BD1017" s="227" t="str">
        <f>IF(F1017="","",Tabla1[[#This Row],[sem 01]]&amp;Tabla1[[#This Row],[sem 02]]&amp;Tabla1[[#This Row],[sem 03]])</f>
        <v/>
      </c>
      <c r="BE1017" s="228" t="str">
        <f>+IF(TRIM(F1017)="","",$B$1&amp;"-"&amp;Tabla1[[#This Row],[Mes Inscrito]]&amp;"-"&amp;Tabla1[[#This Row],[Dia de clases Inscrito]]&amp;"-"&amp;Tabla1[[#This Row],[Horario Inscrito]]&amp;"-"&amp;Tabla1[[#This Row],[Fecha Inicio grupo]])</f>
        <v/>
      </c>
      <c r="BF1017" s="241" t="str">
        <f>IF(F1017="","",Tabla1[[#This Row],[Curso]])</f>
        <v/>
      </c>
      <c r="BG1017" s="242" t="str">
        <f>+IF(TRIM(F1017)="","",$B$1&amp;"-"&amp;TRIM(Tabla1[[#This Row],[Mes Inscrito]])&amp;"-"&amp;TRIM(Tabla1[[#This Row],[Dia de clases Inscrito]])&amp;"-"&amp;TRIM(Tabla1[[#This Row],[Horario Inscrito]])&amp;"-"&amp;TRIM(Tabla1[[#This Row],[Fecha Inicio grupo]])&amp;"-"&amp;TRIM(Tabla1[[#This Row],[Tipo Incrito]]))</f>
        <v/>
      </c>
      <c r="BH1017" s="243" t="str">
        <f>IF(F1017="","",OR(IFERROR(SEARCH("CG",Tabla1[[#This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7" s="296" t="str">
        <f>IF(F1017&lt;&gt;"",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7" s="296" t="str">
        <f>IF(F1017&lt;&gt;"",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7" s="296" t="str">
        <f>IF(Tabla1[[#This Row],[Fecha Inicio grupo]]="","",IFERROR(VLOOKUP(Tabla1[[#This Row],[Mes de Alta como miembro]],Parámetros!$AM$2:$AN$16,2,0),"01/01/1900"))</f>
        <v/>
      </c>
    </row>
    <row r="1018" spans="1:63" ht="15" customHeight="1">
      <c r="A1018" s="68">
        <v>1011</v>
      </c>
      <c r="B1018" s="140"/>
      <c r="C1018" s="141"/>
      <c r="D1018" s="42"/>
      <c r="E1018" s="142"/>
      <c r="F1018" s="200"/>
      <c r="G1018" s="45"/>
      <c r="H1018" s="159"/>
      <c r="I1018" s="143"/>
      <c r="J1018" s="141"/>
      <c r="K1018" s="162"/>
      <c r="L1018" s="145"/>
      <c r="M1018" s="144"/>
      <c r="N1018" s="233" t="str">
        <f ca="1">IF(Tabla1[[#This Row],[Fecha de nac]]="","",IF(Tabla1[[#This Row],[Fecha Finalización]] &gt;=TODAY(), DATEDIF(Tabla1[[#This Row],[Fecha de nac]],TODAY(),"y"), ROUNDDOWN((Tabla1[[#This Row],[Fecha Finalización]] -Tabla1[[#This Row],[Fecha de nac]])/365,0)))</f>
        <v/>
      </c>
      <c r="O1018" s="164"/>
      <c r="P1018" s="146"/>
      <c r="Q1018" s="147"/>
      <c r="R1018" s="148"/>
      <c r="S1018" s="148"/>
      <c r="T1018" s="148"/>
      <c r="U1018" s="234" t="str">
        <f>IF(F1018="","",Tabla1[[#This Row],[Fecha Inicio grupo]]+3*7-7)</f>
        <v/>
      </c>
      <c r="V1018" s="235" t="str">
        <f>IF(F1018="","",EDATE(Tabla1[[#This Row],[Fecha Inicio grupo]],3))</f>
        <v/>
      </c>
      <c r="W1018" s="29"/>
      <c r="X1018" s="29"/>
      <c r="Y1018" s="149"/>
      <c r="Z1018" s="149"/>
      <c r="AA1018" s="149"/>
      <c r="AB1018" s="149"/>
      <c r="AC1018" s="149"/>
      <c r="AD1018" s="149"/>
      <c r="AE1018" s="149"/>
      <c r="AF1018" s="149"/>
      <c r="AG1018" s="149"/>
      <c r="AH1018" s="225"/>
      <c r="AI1018" s="225"/>
      <c r="AJ1018" s="226"/>
      <c r="AK1018" s="225"/>
      <c r="AL1018" s="225"/>
      <c r="AM1018" s="225"/>
      <c r="AN1018" s="225"/>
      <c r="AO1018" s="139"/>
      <c r="AP1018" s="236" t="str">
        <f>IF(F1018="","",IFERROR(VLOOKUP(SUBSTITUTE(SUBSTITUTE(Tabla1[[#This Row],[Uso Sistemas]],"T","P"),"N","F"),Parámetros!$M$2:$N$17,2,0),"Completar hasta 3ra sem. para evaluar a Probacionista"))</f>
        <v/>
      </c>
      <c r="AQ1018" s="150"/>
      <c r="AR1018" s="150"/>
      <c r="AS1018" s="150"/>
      <c r="AT1018" s="29"/>
      <c r="AU1018" s="55" t="str">
        <f>CONCATENATE(Tabla1[[#This Row],[sem 01]],Tabla1[[#This Row],[sem 02]],Tabla1[[#This Row],[sem 03]])</f>
        <v/>
      </c>
      <c r="AV1018" s="55"/>
      <c r="AW1018" s="55"/>
      <c r="AX1018" s="238" t="str">
        <f>IF(V1018="","",EOMONTH(EDATE(Tabla1[[#This Row],[Fecha Finalización]],2),0))</f>
        <v/>
      </c>
      <c r="AY1018" s="150"/>
      <c r="AZ1018" s="239" t="str">
        <f>IF(V1018="","",EOMONTH(EDATE(Tabla1[[#This Row],[Fecha Finalización]],3),0))</f>
        <v/>
      </c>
      <c r="BA1018" s="39"/>
      <c r="BB1018" s="39"/>
      <c r="BC1018" s="231"/>
      <c r="BD1018" s="227" t="str">
        <f>IF(F1018="","",Tabla1[[#This Row],[sem 01]]&amp;Tabla1[[#This Row],[sem 02]]&amp;Tabla1[[#This Row],[sem 03]])</f>
        <v/>
      </c>
      <c r="BE1018" s="228" t="str">
        <f>+IF(TRIM(F1018)="","",$B$1&amp;"-"&amp;Tabla1[[#This Row],[Mes Inscrito]]&amp;"-"&amp;Tabla1[[#This Row],[Dia de clases Inscrito]]&amp;"-"&amp;Tabla1[[#This Row],[Horario Inscrito]]&amp;"-"&amp;Tabla1[[#This Row],[Fecha Inicio grupo]])</f>
        <v/>
      </c>
      <c r="BF1018" s="241" t="str">
        <f>IF(F1018="","",Tabla1[[#This Row],[Curso]])</f>
        <v/>
      </c>
      <c r="BG1018" s="242" t="str">
        <f>+IF(TRIM(F1018)="","",$B$1&amp;"-"&amp;TRIM(Tabla1[[#This Row],[Mes Inscrito]])&amp;"-"&amp;TRIM(Tabla1[[#This Row],[Dia de clases Inscrito]])&amp;"-"&amp;TRIM(Tabla1[[#This Row],[Horario Inscrito]])&amp;"-"&amp;TRIM(Tabla1[[#This Row],[Fecha Inicio grupo]])&amp;"-"&amp;TRIM(Tabla1[[#This Row],[Tipo Incrito]]))</f>
        <v/>
      </c>
      <c r="BH1018" s="243" t="str">
        <f>IF(F1018="","",OR(IFERROR(SEARCH("CG",Tabla1[[#This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8" s="296" t="str">
        <f>IF(F1018&lt;&gt;"",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8" s="296" t="str">
        <f>IF(F1018&lt;&gt;"",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8" s="296" t="str">
        <f>IF(Tabla1[[#This Row],[Fecha Inicio grupo]]="","",IFERROR(VLOOKUP(Tabla1[[#This Row],[Mes de Alta como miembro]],Parámetros!$AM$2:$AN$16,2,0),"01/01/1900"))</f>
        <v/>
      </c>
    </row>
    <row r="1019" spans="1:63" ht="15" customHeight="1">
      <c r="A1019" s="68">
        <v>1012</v>
      </c>
      <c r="B1019" s="140"/>
      <c r="C1019" s="141"/>
      <c r="D1019" s="42"/>
      <c r="E1019" s="142"/>
      <c r="F1019" s="200"/>
      <c r="G1019" s="45"/>
      <c r="H1019" s="159"/>
      <c r="I1019" s="143"/>
      <c r="J1019" s="141"/>
      <c r="K1019" s="162"/>
      <c r="L1019" s="145"/>
      <c r="M1019" s="144"/>
      <c r="N1019" s="233" t="str">
        <f ca="1">IF(Tabla1[[#This Row],[Fecha de nac]]="","",IF(Tabla1[[#This Row],[Fecha Finalización]] &gt;=TODAY(), DATEDIF(Tabla1[[#This Row],[Fecha de nac]],TODAY(),"y"), ROUNDDOWN((Tabla1[[#This Row],[Fecha Finalización]] -Tabla1[[#This Row],[Fecha de nac]])/365,0)))</f>
        <v/>
      </c>
      <c r="O1019" s="164"/>
      <c r="P1019" s="146"/>
      <c r="Q1019" s="147"/>
      <c r="R1019" s="148"/>
      <c r="S1019" s="148"/>
      <c r="T1019" s="148"/>
      <c r="U1019" s="234" t="str">
        <f>IF(F1019="","",Tabla1[[#This Row],[Fecha Inicio grupo]]+3*7-7)</f>
        <v/>
      </c>
      <c r="V1019" s="235" t="str">
        <f>IF(F1019="","",EDATE(Tabla1[[#This Row],[Fecha Inicio grupo]],3))</f>
        <v/>
      </c>
      <c r="W1019" s="29"/>
      <c r="X1019" s="29"/>
      <c r="Y1019" s="149"/>
      <c r="Z1019" s="149"/>
      <c r="AA1019" s="149"/>
      <c r="AB1019" s="149"/>
      <c r="AC1019" s="149"/>
      <c r="AD1019" s="149"/>
      <c r="AE1019" s="149"/>
      <c r="AF1019" s="149"/>
      <c r="AG1019" s="149"/>
      <c r="AH1019" s="225"/>
      <c r="AI1019" s="225"/>
      <c r="AJ1019" s="226"/>
      <c r="AK1019" s="225"/>
      <c r="AL1019" s="225"/>
      <c r="AM1019" s="225"/>
      <c r="AN1019" s="225"/>
      <c r="AO1019" s="139"/>
      <c r="AP1019" s="236" t="str">
        <f>IF(F1019="","",IFERROR(VLOOKUP(SUBSTITUTE(SUBSTITUTE(Tabla1[[#This Row],[Uso Sistemas]],"T","P"),"N","F"),Parámetros!$M$2:$N$17,2,0),"Completar hasta 3ra sem. para evaluar a Probacionista"))</f>
        <v/>
      </c>
      <c r="AQ1019" s="150"/>
      <c r="AR1019" s="150"/>
      <c r="AS1019" s="150"/>
      <c r="AT1019" s="29"/>
      <c r="AU1019" s="55" t="str">
        <f>CONCATENATE(Tabla1[[#This Row],[sem 01]],Tabla1[[#This Row],[sem 02]],Tabla1[[#This Row],[sem 03]])</f>
        <v/>
      </c>
      <c r="AV1019" s="55"/>
      <c r="AW1019" s="55"/>
      <c r="AX1019" s="238" t="str">
        <f>IF(V1019="","",EOMONTH(EDATE(Tabla1[[#This Row],[Fecha Finalización]],2),0))</f>
        <v/>
      </c>
      <c r="AY1019" s="150"/>
      <c r="AZ1019" s="239" t="str">
        <f>IF(V1019="","",EOMONTH(EDATE(Tabla1[[#This Row],[Fecha Finalización]],3),0))</f>
        <v/>
      </c>
      <c r="BA1019" s="39"/>
      <c r="BB1019" s="39"/>
      <c r="BC1019" s="231"/>
      <c r="BD1019" s="227" t="str">
        <f>IF(F1019="","",Tabla1[[#This Row],[sem 01]]&amp;Tabla1[[#This Row],[sem 02]]&amp;Tabla1[[#This Row],[sem 03]])</f>
        <v/>
      </c>
      <c r="BE1019" s="228" t="str">
        <f>+IF(TRIM(F1019)="","",$B$1&amp;"-"&amp;Tabla1[[#This Row],[Mes Inscrito]]&amp;"-"&amp;Tabla1[[#This Row],[Dia de clases Inscrito]]&amp;"-"&amp;Tabla1[[#This Row],[Horario Inscrito]]&amp;"-"&amp;Tabla1[[#This Row],[Fecha Inicio grupo]])</f>
        <v/>
      </c>
      <c r="BF1019" s="241" t="str">
        <f>IF(F1019="","",Tabla1[[#This Row],[Curso]])</f>
        <v/>
      </c>
      <c r="BG1019" s="242" t="str">
        <f>+IF(TRIM(F1019)="","",$B$1&amp;"-"&amp;TRIM(Tabla1[[#This Row],[Mes Inscrito]])&amp;"-"&amp;TRIM(Tabla1[[#This Row],[Dia de clases Inscrito]])&amp;"-"&amp;TRIM(Tabla1[[#This Row],[Horario Inscrito]])&amp;"-"&amp;TRIM(Tabla1[[#This Row],[Fecha Inicio grupo]])&amp;"-"&amp;TRIM(Tabla1[[#This Row],[Tipo Incrito]]))</f>
        <v/>
      </c>
      <c r="BH1019" s="243" t="str">
        <f>IF(F1019="","",OR(IFERROR(SEARCH("CG",Tabla1[[#This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9" s="296" t="str">
        <f>IF(F1019&lt;&gt;"",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9" s="296" t="str">
        <f>IF(F1019&lt;&gt;"",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9" s="296" t="str">
        <f>IF(Tabla1[[#This Row],[Fecha Inicio grupo]]="","",IFERROR(VLOOKUP(Tabla1[[#This Row],[Mes de Alta como miembro]],Parámetros!$AM$2:$AN$16,2,0),"01/01/1900"))</f>
        <v/>
      </c>
    </row>
    <row r="1020" spans="1:63" ht="15" customHeight="1">
      <c r="A1020" s="68">
        <v>1013</v>
      </c>
      <c r="B1020" s="140"/>
      <c r="C1020" s="141"/>
      <c r="D1020" s="42"/>
      <c r="E1020" s="142"/>
      <c r="F1020" s="200"/>
      <c r="G1020" s="45"/>
      <c r="H1020" s="159"/>
      <c r="I1020" s="143"/>
      <c r="J1020" s="141"/>
      <c r="K1020" s="162"/>
      <c r="L1020" s="145"/>
      <c r="M1020" s="144"/>
      <c r="N1020" s="233" t="str">
        <f ca="1">IF(Tabla1[[#This Row],[Fecha de nac]]="","",IF(Tabla1[[#This Row],[Fecha Finalización]] &gt;=TODAY(), DATEDIF(Tabla1[[#This Row],[Fecha de nac]],TODAY(),"y"), ROUNDDOWN((Tabla1[[#This Row],[Fecha Finalización]] -Tabla1[[#This Row],[Fecha de nac]])/365,0)))</f>
        <v/>
      </c>
      <c r="O1020" s="164"/>
      <c r="P1020" s="146"/>
      <c r="Q1020" s="147"/>
      <c r="R1020" s="148"/>
      <c r="S1020" s="148"/>
      <c r="T1020" s="148"/>
      <c r="U1020" s="234" t="str">
        <f>IF(F1020="","",Tabla1[[#This Row],[Fecha Inicio grupo]]+3*7-7)</f>
        <v/>
      </c>
      <c r="V1020" s="235" t="str">
        <f>IF(F1020="","",EDATE(Tabla1[[#This Row],[Fecha Inicio grupo]],3))</f>
        <v/>
      </c>
      <c r="W1020" s="29"/>
      <c r="X1020" s="29"/>
      <c r="Y1020" s="149"/>
      <c r="Z1020" s="149"/>
      <c r="AA1020" s="149"/>
      <c r="AB1020" s="149"/>
      <c r="AC1020" s="149"/>
      <c r="AD1020" s="149"/>
      <c r="AE1020" s="149"/>
      <c r="AF1020" s="149"/>
      <c r="AG1020" s="149"/>
      <c r="AH1020" s="225"/>
      <c r="AI1020" s="225"/>
      <c r="AJ1020" s="226"/>
      <c r="AK1020" s="225"/>
      <c r="AL1020" s="225"/>
      <c r="AM1020" s="225"/>
      <c r="AN1020" s="225"/>
      <c r="AO1020" s="139"/>
      <c r="AP1020" s="236" t="str">
        <f>IF(F1020="","",IFERROR(VLOOKUP(SUBSTITUTE(SUBSTITUTE(Tabla1[[#This Row],[Uso Sistemas]],"T","P"),"N","F"),Parámetros!$M$2:$N$17,2,0),"Completar hasta 3ra sem. para evaluar a Probacionista"))</f>
        <v/>
      </c>
      <c r="AQ1020" s="150"/>
      <c r="AR1020" s="150"/>
      <c r="AS1020" s="150"/>
      <c r="AT1020" s="29"/>
      <c r="AU1020" s="55" t="str">
        <f>CONCATENATE(Tabla1[[#This Row],[sem 01]],Tabla1[[#This Row],[sem 02]],Tabla1[[#This Row],[sem 03]])</f>
        <v/>
      </c>
      <c r="AV1020" s="55"/>
      <c r="AW1020" s="55"/>
      <c r="AX1020" s="238" t="str">
        <f>IF(V1020="","",EOMONTH(EDATE(Tabla1[[#This Row],[Fecha Finalización]],2),0))</f>
        <v/>
      </c>
      <c r="AY1020" s="150"/>
      <c r="AZ1020" s="239" t="str">
        <f>IF(V1020="","",EOMONTH(EDATE(Tabla1[[#This Row],[Fecha Finalización]],3),0))</f>
        <v/>
      </c>
      <c r="BA1020" s="39"/>
      <c r="BB1020" s="39"/>
      <c r="BC1020" s="231"/>
      <c r="BD1020" s="227" t="str">
        <f>IF(F1020="","",Tabla1[[#This Row],[sem 01]]&amp;Tabla1[[#This Row],[sem 02]]&amp;Tabla1[[#This Row],[sem 03]])</f>
        <v/>
      </c>
      <c r="BE1020" s="228" t="str">
        <f>+IF(TRIM(F1020)="","",$B$1&amp;"-"&amp;Tabla1[[#This Row],[Mes Inscrito]]&amp;"-"&amp;Tabla1[[#This Row],[Dia de clases Inscrito]]&amp;"-"&amp;Tabla1[[#This Row],[Horario Inscrito]]&amp;"-"&amp;Tabla1[[#This Row],[Fecha Inicio grupo]])</f>
        <v/>
      </c>
      <c r="BF1020" s="241" t="str">
        <f>IF(F1020="","",Tabla1[[#This Row],[Curso]])</f>
        <v/>
      </c>
      <c r="BG1020" s="242" t="str">
        <f>+IF(TRIM(F1020)="","",$B$1&amp;"-"&amp;TRIM(Tabla1[[#This Row],[Mes Inscrito]])&amp;"-"&amp;TRIM(Tabla1[[#This Row],[Dia de clases Inscrito]])&amp;"-"&amp;TRIM(Tabla1[[#This Row],[Horario Inscrito]])&amp;"-"&amp;TRIM(Tabla1[[#This Row],[Fecha Inicio grupo]])&amp;"-"&amp;TRIM(Tabla1[[#This Row],[Tipo Incrito]]))</f>
        <v/>
      </c>
      <c r="BH1020" s="243" t="str">
        <f>IF(F1020="","",OR(IFERROR(SEARCH("CG",Tabla1[[#This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0" s="296" t="str">
        <f>IF(F1020&lt;&gt;"",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0" s="296" t="str">
        <f>IF(F1020&lt;&gt;"",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0" s="296" t="str">
        <f>IF(Tabla1[[#This Row],[Fecha Inicio grupo]]="","",IFERROR(VLOOKUP(Tabla1[[#This Row],[Mes de Alta como miembro]],Parámetros!$AM$2:$AN$16,2,0),"01/01/1900"))</f>
        <v/>
      </c>
    </row>
    <row r="1021" spans="1:63" ht="15" customHeight="1">
      <c r="A1021" s="68">
        <v>1014</v>
      </c>
      <c r="B1021" s="140"/>
      <c r="C1021" s="141"/>
      <c r="D1021" s="42"/>
      <c r="E1021" s="142"/>
      <c r="F1021" s="200"/>
      <c r="G1021" s="45"/>
      <c r="H1021" s="159"/>
      <c r="I1021" s="143"/>
      <c r="J1021" s="141"/>
      <c r="K1021" s="162"/>
      <c r="L1021" s="145"/>
      <c r="M1021" s="144"/>
      <c r="N1021" s="233" t="str">
        <f ca="1">IF(Tabla1[[#This Row],[Fecha de nac]]="","",IF(Tabla1[[#This Row],[Fecha Finalización]] &gt;=TODAY(), DATEDIF(Tabla1[[#This Row],[Fecha de nac]],TODAY(),"y"), ROUNDDOWN((Tabla1[[#This Row],[Fecha Finalización]] -Tabla1[[#This Row],[Fecha de nac]])/365,0)))</f>
        <v/>
      </c>
      <c r="O1021" s="164"/>
      <c r="P1021" s="146"/>
      <c r="Q1021" s="147"/>
      <c r="R1021" s="148"/>
      <c r="S1021" s="148"/>
      <c r="T1021" s="148"/>
      <c r="U1021" s="234" t="str">
        <f>IF(F1021="","",Tabla1[[#This Row],[Fecha Inicio grupo]]+3*7-7)</f>
        <v/>
      </c>
      <c r="V1021" s="235" t="str">
        <f>IF(F1021="","",EDATE(Tabla1[[#This Row],[Fecha Inicio grupo]],3))</f>
        <v/>
      </c>
      <c r="W1021" s="29"/>
      <c r="X1021" s="29"/>
      <c r="Y1021" s="149"/>
      <c r="Z1021" s="149"/>
      <c r="AA1021" s="149"/>
      <c r="AB1021" s="149"/>
      <c r="AC1021" s="149"/>
      <c r="AD1021" s="149"/>
      <c r="AE1021" s="149"/>
      <c r="AF1021" s="149"/>
      <c r="AG1021" s="149"/>
      <c r="AH1021" s="225"/>
      <c r="AI1021" s="225"/>
      <c r="AJ1021" s="226"/>
      <c r="AK1021" s="225"/>
      <c r="AL1021" s="225"/>
      <c r="AM1021" s="225"/>
      <c r="AN1021" s="225"/>
      <c r="AO1021" s="139"/>
      <c r="AP1021" s="236" t="str">
        <f>IF(F1021="","",IFERROR(VLOOKUP(SUBSTITUTE(SUBSTITUTE(Tabla1[[#This Row],[Uso Sistemas]],"T","P"),"N","F"),Parámetros!$M$2:$N$17,2,0),"Completar hasta 3ra sem. para evaluar a Probacionista"))</f>
        <v/>
      </c>
      <c r="AQ1021" s="150"/>
      <c r="AR1021" s="150"/>
      <c r="AS1021" s="150"/>
      <c r="AT1021" s="29"/>
      <c r="AU1021" s="55" t="str">
        <f>CONCATENATE(Tabla1[[#This Row],[sem 01]],Tabla1[[#This Row],[sem 02]],Tabla1[[#This Row],[sem 03]])</f>
        <v/>
      </c>
      <c r="AV1021" s="55"/>
      <c r="AW1021" s="55"/>
      <c r="AX1021" s="238" t="str">
        <f>IF(V1021="","",EOMONTH(EDATE(Tabla1[[#This Row],[Fecha Finalización]],2),0))</f>
        <v/>
      </c>
      <c r="AY1021" s="150"/>
      <c r="AZ1021" s="239" t="str">
        <f>IF(V1021="","",EOMONTH(EDATE(Tabla1[[#This Row],[Fecha Finalización]],3),0))</f>
        <v/>
      </c>
      <c r="BA1021" s="39"/>
      <c r="BB1021" s="39"/>
      <c r="BC1021" s="231"/>
      <c r="BD1021" s="227" t="str">
        <f>IF(F1021="","",Tabla1[[#This Row],[sem 01]]&amp;Tabla1[[#This Row],[sem 02]]&amp;Tabla1[[#This Row],[sem 03]])</f>
        <v/>
      </c>
      <c r="BE1021" s="228" t="str">
        <f>+IF(TRIM(F1021)="","",$B$1&amp;"-"&amp;Tabla1[[#This Row],[Mes Inscrito]]&amp;"-"&amp;Tabla1[[#This Row],[Dia de clases Inscrito]]&amp;"-"&amp;Tabla1[[#This Row],[Horario Inscrito]]&amp;"-"&amp;Tabla1[[#This Row],[Fecha Inicio grupo]])</f>
        <v/>
      </c>
      <c r="BF1021" s="241" t="str">
        <f>IF(F1021="","",Tabla1[[#This Row],[Curso]])</f>
        <v/>
      </c>
      <c r="BG1021" s="242" t="str">
        <f>+IF(TRIM(F1021)="","",$B$1&amp;"-"&amp;TRIM(Tabla1[[#This Row],[Mes Inscrito]])&amp;"-"&amp;TRIM(Tabla1[[#This Row],[Dia de clases Inscrito]])&amp;"-"&amp;TRIM(Tabla1[[#This Row],[Horario Inscrito]])&amp;"-"&amp;TRIM(Tabla1[[#This Row],[Fecha Inicio grupo]])&amp;"-"&amp;TRIM(Tabla1[[#This Row],[Tipo Incrito]]))</f>
        <v/>
      </c>
      <c r="BH1021" s="243" t="str">
        <f>IF(F1021="","",OR(IFERROR(SEARCH("CG",Tabla1[[#This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1" s="296" t="str">
        <f>IF(F1021&lt;&gt;"",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1" s="296" t="str">
        <f>IF(F1021&lt;&gt;"",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1" s="296" t="str">
        <f>IF(Tabla1[[#This Row],[Fecha Inicio grupo]]="","",IFERROR(VLOOKUP(Tabla1[[#This Row],[Mes de Alta como miembro]],Parámetros!$AM$2:$AN$16,2,0),"01/01/1900"))</f>
        <v/>
      </c>
    </row>
    <row r="1022" spans="1:63" ht="15" customHeight="1">
      <c r="A1022" s="68">
        <v>1015</v>
      </c>
      <c r="B1022" s="140"/>
      <c r="C1022" s="141"/>
      <c r="D1022" s="42"/>
      <c r="E1022" s="142"/>
      <c r="F1022" s="200"/>
      <c r="G1022" s="45"/>
      <c r="H1022" s="159"/>
      <c r="I1022" s="143"/>
      <c r="J1022" s="141"/>
      <c r="K1022" s="162"/>
      <c r="L1022" s="145"/>
      <c r="M1022" s="144"/>
      <c r="N1022" s="233" t="str">
        <f ca="1">IF(Tabla1[[#This Row],[Fecha de nac]]="","",IF(Tabla1[[#This Row],[Fecha Finalización]] &gt;=TODAY(), DATEDIF(Tabla1[[#This Row],[Fecha de nac]],TODAY(),"y"), ROUNDDOWN((Tabla1[[#This Row],[Fecha Finalización]] -Tabla1[[#This Row],[Fecha de nac]])/365,0)))</f>
        <v/>
      </c>
      <c r="O1022" s="164"/>
      <c r="P1022" s="146"/>
      <c r="Q1022" s="147"/>
      <c r="R1022" s="148"/>
      <c r="S1022" s="148"/>
      <c r="T1022" s="148"/>
      <c r="U1022" s="234" t="str">
        <f>IF(F1022="","",Tabla1[[#This Row],[Fecha Inicio grupo]]+3*7-7)</f>
        <v/>
      </c>
      <c r="V1022" s="235" t="str">
        <f>IF(F1022="","",EDATE(Tabla1[[#This Row],[Fecha Inicio grupo]],3))</f>
        <v/>
      </c>
      <c r="W1022" s="29"/>
      <c r="X1022" s="29"/>
      <c r="Y1022" s="149"/>
      <c r="Z1022" s="149"/>
      <c r="AA1022" s="149"/>
      <c r="AB1022" s="149"/>
      <c r="AC1022" s="149"/>
      <c r="AD1022" s="149"/>
      <c r="AE1022" s="149"/>
      <c r="AF1022" s="149"/>
      <c r="AG1022" s="149"/>
      <c r="AH1022" s="225"/>
      <c r="AI1022" s="225"/>
      <c r="AJ1022" s="226"/>
      <c r="AK1022" s="225"/>
      <c r="AL1022" s="225"/>
      <c r="AM1022" s="225"/>
      <c r="AN1022" s="225"/>
      <c r="AO1022" s="139"/>
      <c r="AP1022" s="236" t="str">
        <f>IF(F1022="","",IFERROR(VLOOKUP(SUBSTITUTE(SUBSTITUTE(Tabla1[[#This Row],[Uso Sistemas]],"T","P"),"N","F"),Parámetros!$M$2:$N$17,2,0),"Completar hasta 3ra sem. para evaluar a Probacionista"))</f>
        <v/>
      </c>
      <c r="AQ1022" s="150"/>
      <c r="AR1022" s="150"/>
      <c r="AS1022" s="150"/>
      <c r="AT1022" s="29"/>
      <c r="AU1022" s="55" t="str">
        <f>CONCATENATE(Tabla1[[#This Row],[sem 01]],Tabla1[[#This Row],[sem 02]],Tabla1[[#This Row],[sem 03]])</f>
        <v/>
      </c>
      <c r="AV1022" s="55"/>
      <c r="AW1022" s="55"/>
      <c r="AX1022" s="238" t="str">
        <f>IF(V1022="","",EOMONTH(EDATE(Tabla1[[#This Row],[Fecha Finalización]],2),0))</f>
        <v/>
      </c>
      <c r="AY1022" s="150"/>
      <c r="AZ1022" s="239" t="str">
        <f>IF(V1022="","",EOMONTH(EDATE(Tabla1[[#This Row],[Fecha Finalización]],3),0))</f>
        <v/>
      </c>
      <c r="BA1022" s="39"/>
      <c r="BB1022" s="39"/>
      <c r="BC1022" s="231"/>
      <c r="BD1022" s="227" t="str">
        <f>IF(F1022="","",Tabla1[[#This Row],[sem 01]]&amp;Tabla1[[#This Row],[sem 02]]&amp;Tabla1[[#This Row],[sem 03]])</f>
        <v/>
      </c>
      <c r="BE1022" s="228" t="str">
        <f>+IF(TRIM(F1022)="","",$B$1&amp;"-"&amp;Tabla1[[#This Row],[Mes Inscrito]]&amp;"-"&amp;Tabla1[[#This Row],[Dia de clases Inscrito]]&amp;"-"&amp;Tabla1[[#This Row],[Horario Inscrito]]&amp;"-"&amp;Tabla1[[#This Row],[Fecha Inicio grupo]])</f>
        <v/>
      </c>
      <c r="BF1022" s="241" t="str">
        <f>IF(F1022="","",Tabla1[[#This Row],[Curso]])</f>
        <v/>
      </c>
      <c r="BG1022" s="242" t="str">
        <f>+IF(TRIM(F1022)="","",$B$1&amp;"-"&amp;TRIM(Tabla1[[#This Row],[Mes Inscrito]])&amp;"-"&amp;TRIM(Tabla1[[#This Row],[Dia de clases Inscrito]])&amp;"-"&amp;TRIM(Tabla1[[#This Row],[Horario Inscrito]])&amp;"-"&amp;TRIM(Tabla1[[#This Row],[Fecha Inicio grupo]])&amp;"-"&amp;TRIM(Tabla1[[#This Row],[Tipo Incrito]]))</f>
        <v/>
      </c>
      <c r="BH1022" s="243" t="str">
        <f>IF(F1022="","",OR(IFERROR(SEARCH("CG",Tabla1[[#This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2" s="296" t="str">
        <f>IF(F1022&lt;&gt;"",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2" s="296" t="str">
        <f>IF(F1022&lt;&gt;"",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2" s="296" t="str">
        <f>IF(Tabla1[[#This Row],[Fecha Inicio grupo]]="","",IFERROR(VLOOKUP(Tabla1[[#This Row],[Mes de Alta como miembro]],Parámetros!$AM$2:$AN$16,2,0),"01/01/1900"))</f>
        <v/>
      </c>
    </row>
    <row r="1023" spans="1:63" ht="15" customHeight="1">
      <c r="A1023" s="68">
        <v>1016</v>
      </c>
      <c r="B1023" s="140"/>
      <c r="C1023" s="141"/>
      <c r="D1023" s="42"/>
      <c r="E1023" s="142"/>
      <c r="F1023" s="200"/>
      <c r="G1023" s="45"/>
      <c r="H1023" s="159"/>
      <c r="I1023" s="143"/>
      <c r="J1023" s="141"/>
      <c r="K1023" s="162"/>
      <c r="L1023" s="145"/>
      <c r="M1023" s="144"/>
      <c r="N1023" s="233" t="str">
        <f ca="1">IF(Tabla1[[#This Row],[Fecha de nac]]="","",IF(Tabla1[[#This Row],[Fecha Finalización]] &gt;=TODAY(), DATEDIF(Tabla1[[#This Row],[Fecha de nac]],TODAY(),"y"), ROUNDDOWN((Tabla1[[#This Row],[Fecha Finalización]] -Tabla1[[#This Row],[Fecha de nac]])/365,0)))</f>
        <v/>
      </c>
      <c r="O1023" s="164"/>
      <c r="P1023" s="146"/>
      <c r="Q1023" s="147"/>
      <c r="R1023" s="148"/>
      <c r="S1023" s="148"/>
      <c r="T1023" s="148"/>
      <c r="U1023" s="234" t="str">
        <f>IF(F1023="","",Tabla1[[#This Row],[Fecha Inicio grupo]]+3*7-7)</f>
        <v/>
      </c>
      <c r="V1023" s="235" t="str">
        <f>IF(F1023="","",EDATE(Tabla1[[#This Row],[Fecha Inicio grupo]],3))</f>
        <v/>
      </c>
      <c r="W1023" s="29"/>
      <c r="X1023" s="29"/>
      <c r="Y1023" s="149"/>
      <c r="Z1023" s="149"/>
      <c r="AA1023" s="149"/>
      <c r="AB1023" s="149"/>
      <c r="AC1023" s="149"/>
      <c r="AD1023" s="149"/>
      <c r="AE1023" s="149"/>
      <c r="AF1023" s="149"/>
      <c r="AG1023" s="149"/>
      <c r="AH1023" s="225"/>
      <c r="AI1023" s="225"/>
      <c r="AJ1023" s="226"/>
      <c r="AK1023" s="225"/>
      <c r="AL1023" s="225"/>
      <c r="AM1023" s="225"/>
      <c r="AN1023" s="225"/>
      <c r="AO1023" s="139"/>
      <c r="AP1023" s="236" t="str">
        <f>IF(F1023="","",IFERROR(VLOOKUP(SUBSTITUTE(SUBSTITUTE(Tabla1[[#This Row],[Uso Sistemas]],"T","P"),"N","F"),Parámetros!$M$2:$N$17,2,0),"Completar hasta 3ra sem. para evaluar a Probacionista"))</f>
        <v/>
      </c>
      <c r="AQ1023" s="150"/>
      <c r="AR1023" s="150"/>
      <c r="AS1023" s="150"/>
      <c r="AT1023" s="29"/>
      <c r="AU1023" s="55" t="str">
        <f>CONCATENATE(Tabla1[[#This Row],[sem 01]],Tabla1[[#This Row],[sem 02]],Tabla1[[#This Row],[sem 03]])</f>
        <v/>
      </c>
      <c r="AV1023" s="55"/>
      <c r="AW1023" s="55"/>
      <c r="AX1023" s="238" t="str">
        <f>IF(V1023="","",EOMONTH(EDATE(Tabla1[[#This Row],[Fecha Finalización]],2),0))</f>
        <v/>
      </c>
      <c r="AY1023" s="150"/>
      <c r="AZ1023" s="239" t="str">
        <f>IF(V1023="","",EOMONTH(EDATE(Tabla1[[#This Row],[Fecha Finalización]],3),0))</f>
        <v/>
      </c>
      <c r="BA1023" s="39"/>
      <c r="BB1023" s="39"/>
      <c r="BC1023" s="231"/>
      <c r="BD1023" s="227" t="str">
        <f>IF(F1023="","",Tabla1[[#This Row],[sem 01]]&amp;Tabla1[[#This Row],[sem 02]]&amp;Tabla1[[#This Row],[sem 03]])</f>
        <v/>
      </c>
      <c r="BE1023" s="228" t="str">
        <f>+IF(TRIM(F1023)="","",$B$1&amp;"-"&amp;Tabla1[[#This Row],[Mes Inscrito]]&amp;"-"&amp;Tabla1[[#This Row],[Dia de clases Inscrito]]&amp;"-"&amp;Tabla1[[#This Row],[Horario Inscrito]]&amp;"-"&amp;Tabla1[[#This Row],[Fecha Inicio grupo]])</f>
        <v/>
      </c>
      <c r="BF1023" s="241" t="str">
        <f>IF(F1023="","",Tabla1[[#This Row],[Curso]])</f>
        <v/>
      </c>
      <c r="BG1023" s="242" t="str">
        <f>+IF(TRIM(F1023)="","",$B$1&amp;"-"&amp;TRIM(Tabla1[[#This Row],[Mes Inscrito]])&amp;"-"&amp;TRIM(Tabla1[[#This Row],[Dia de clases Inscrito]])&amp;"-"&amp;TRIM(Tabla1[[#This Row],[Horario Inscrito]])&amp;"-"&amp;TRIM(Tabla1[[#This Row],[Fecha Inicio grupo]])&amp;"-"&amp;TRIM(Tabla1[[#This Row],[Tipo Incrito]]))</f>
        <v/>
      </c>
      <c r="BH1023" s="243" t="str">
        <f>IF(F1023="","",OR(IFERROR(SEARCH("CG",Tabla1[[#This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3" s="296" t="str">
        <f>IF(F1023&lt;&gt;"",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3" s="296" t="str">
        <f>IF(F1023&lt;&gt;"",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3" s="296" t="str">
        <f>IF(Tabla1[[#This Row],[Fecha Inicio grupo]]="","",IFERROR(VLOOKUP(Tabla1[[#This Row],[Mes de Alta como miembro]],Parámetros!$AM$2:$AN$16,2,0),"01/01/1900"))</f>
        <v/>
      </c>
    </row>
    <row r="1024" spans="1:63" ht="15" customHeight="1">
      <c r="A1024" s="68">
        <v>1017</v>
      </c>
      <c r="B1024" s="140"/>
      <c r="C1024" s="141"/>
      <c r="D1024" s="42"/>
      <c r="E1024" s="142"/>
      <c r="F1024" s="200"/>
      <c r="G1024" s="45"/>
      <c r="H1024" s="159"/>
      <c r="I1024" s="143"/>
      <c r="J1024" s="141"/>
      <c r="K1024" s="162"/>
      <c r="L1024" s="145"/>
      <c r="M1024" s="144"/>
      <c r="N1024" s="233" t="str">
        <f ca="1">IF(Tabla1[[#This Row],[Fecha de nac]]="","",IF(Tabla1[[#This Row],[Fecha Finalización]] &gt;=TODAY(), DATEDIF(Tabla1[[#This Row],[Fecha de nac]],TODAY(),"y"), ROUNDDOWN((Tabla1[[#This Row],[Fecha Finalización]] -Tabla1[[#This Row],[Fecha de nac]])/365,0)))</f>
        <v/>
      </c>
      <c r="O1024" s="164"/>
      <c r="P1024" s="146"/>
      <c r="Q1024" s="147"/>
      <c r="R1024" s="148"/>
      <c r="S1024" s="148"/>
      <c r="T1024" s="148"/>
      <c r="U1024" s="234" t="str">
        <f>IF(F1024="","",Tabla1[[#This Row],[Fecha Inicio grupo]]+3*7-7)</f>
        <v/>
      </c>
      <c r="V1024" s="235" t="str">
        <f>IF(F1024="","",EDATE(Tabla1[[#This Row],[Fecha Inicio grupo]],3))</f>
        <v/>
      </c>
      <c r="W1024" s="29"/>
      <c r="X1024" s="29"/>
      <c r="Y1024" s="149"/>
      <c r="Z1024" s="149"/>
      <c r="AA1024" s="149"/>
      <c r="AB1024" s="149"/>
      <c r="AC1024" s="149"/>
      <c r="AD1024" s="149"/>
      <c r="AE1024" s="149"/>
      <c r="AF1024" s="149"/>
      <c r="AG1024" s="149"/>
      <c r="AH1024" s="225"/>
      <c r="AI1024" s="225"/>
      <c r="AJ1024" s="226"/>
      <c r="AK1024" s="225"/>
      <c r="AL1024" s="225"/>
      <c r="AM1024" s="225"/>
      <c r="AN1024" s="225"/>
      <c r="AO1024" s="139"/>
      <c r="AP1024" s="236" t="str">
        <f>IF(F1024="","",IFERROR(VLOOKUP(SUBSTITUTE(SUBSTITUTE(Tabla1[[#This Row],[Uso Sistemas]],"T","P"),"N","F"),Parámetros!$M$2:$N$17,2,0),"Completar hasta 3ra sem. para evaluar a Probacionista"))</f>
        <v/>
      </c>
      <c r="AQ1024" s="150"/>
      <c r="AR1024" s="150"/>
      <c r="AS1024" s="150"/>
      <c r="AT1024" s="29"/>
      <c r="AU1024" s="55" t="str">
        <f>CONCATENATE(Tabla1[[#This Row],[sem 01]],Tabla1[[#This Row],[sem 02]],Tabla1[[#This Row],[sem 03]])</f>
        <v/>
      </c>
      <c r="AV1024" s="55"/>
      <c r="AW1024" s="55"/>
      <c r="AX1024" s="238" t="str">
        <f>IF(V1024="","",EOMONTH(EDATE(Tabla1[[#This Row],[Fecha Finalización]],2),0))</f>
        <v/>
      </c>
      <c r="AY1024" s="150"/>
      <c r="AZ1024" s="239" t="str">
        <f>IF(V1024="","",EOMONTH(EDATE(Tabla1[[#This Row],[Fecha Finalización]],3),0))</f>
        <v/>
      </c>
      <c r="BA1024" s="39"/>
      <c r="BB1024" s="39"/>
      <c r="BC1024" s="231"/>
      <c r="BD1024" s="227" t="str">
        <f>IF(F1024="","",Tabla1[[#This Row],[sem 01]]&amp;Tabla1[[#This Row],[sem 02]]&amp;Tabla1[[#This Row],[sem 03]])</f>
        <v/>
      </c>
      <c r="BE1024" s="228" t="str">
        <f>+IF(TRIM(F1024)="","",$B$1&amp;"-"&amp;Tabla1[[#This Row],[Mes Inscrito]]&amp;"-"&amp;Tabla1[[#This Row],[Dia de clases Inscrito]]&amp;"-"&amp;Tabla1[[#This Row],[Horario Inscrito]]&amp;"-"&amp;Tabla1[[#This Row],[Fecha Inicio grupo]])</f>
        <v/>
      </c>
      <c r="BF1024" s="241" t="str">
        <f>IF(F1024="","",Tabla1[[#This Row],[Curso]])</f>
        <v/>
      </c>
      <c r="BG1024" s="242" t="str">
        <f>+IF(TRIM(F1024)="","",$B$1&amp;"-"&amp;TRIM(Tabla1[[#This Row],[Mes Inscrito]])&amp;"-"&amp;TRIM(Tabla1[[#This Row],[Dia de clases Inscrito]])&amp;"-"&amp;TRIM(Tabla1[[#This Row],[Horario Inscrito]])&amp;"-"&amp;TRIM(Tabla1[[#This Row],[Fecha Inicio grupo]])&amp;"-"&amp;TRIM(Tabla1[[#This Row],[Tipo Incrito]]))</f>
        <v/>
      </c>
      <c r="BH1024" s="243" t="str">
        <f>IF(F1024="","",OR(IFERROR(SEARCH("CG",Tabla1[[#This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4" s="296" t="str">
        <f>IF(F1024&lt;&gt;"",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4" s="296" t="str">
        <f>IF(F1024&lt;&gt;"",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4" s="296" t="str">
        <f>IF(Tabla1[[#This Row],[Fecha Inicio grupo]]="","",IFERROR(VLOOKUP(Tabla1[[#This Row],[Mes de Alta como miembro]],Parámetros!$AM$2:$AN$16,2,0),"01/01/1900"))</f>
        <v/>
      </c>
    </row>
    <row r="1025" spans="1:63" ht="15" customHeight="1">
      <c r="A1025" s="68">
        <v>1018</v>
      </c>
      <c r="B1025" s="140"/>
      <c r="C1025" s="141"/>
      <c r="D1025" s="42"/>
      <c r="E1025" s="142"/>
      <c r="F1025" s="200"/>
      <c r="G1025" s="45"/>
      <c r="H1025" s="159"/>
      <c r="I1025" s="143"/>
      <c r="J1025" s="141"/>
      <c r="K1025" s="162"/>
      <c r="L1025" s="145"/>
      <c r="M1025" s="144"/>
      <c r="N1025" s="233" t="str">
        <f ca="1">IF(Tabla1[[#This Row],[Fecha de nac]]="","",IF(Tabla1[[#This Row],[Fecha Finalización]] &gt;=TODAY(), DATEDIF(Tabla1[[#This Row],[Fecha de nac]],TODAY(),"y"), ROUNDDOWN((Tabla1[[#This Row],[Fecha Finalización]] -Tabla1[[#This Row],[Fecha de nac]])/365,0)))</f>
        <v/>
      </c>
      <c r="O1025" s="164"/>
      <c r="P1025" s="146"/>
      <c r="Q1025" s="147"/>
      <c r="R1025" s="148"/>
      <c r="S1025" s="148"/>
      <c r="T1025" s="148"/>
      <c r="U1025" s="234" t="str">
        <f>IF(F1025="","",Tabla1[[#This Row],[Fecha Inicio grupo]]+3*7-7)</f>
        <v/>
      </c>
      <c r="V1025" s="235" t="str">
        <f>IF(F1025="","",EDATE(Tabla1[[#This Row],[Fecha Inicio grupo]],3))</f>
        <v/>
      </c>
      <c r="W1025" s="29"/>
      <c r="X1025" s="29"/>
      <c r="Y1025" s="149"/>
      <c r="Z1025" s="149"/>
      <c r="AA1025" s="149"/>
      <c r="AB1025" s="149"/>
      <c r="AC1025" s="149"/>
      <c r="AD1025" s="149"/>
      <c r="AE1025" s="149"/>
      <c r="AF1025" s="149"/>
      <c r="AG1025" s="149"/>
      <c r="AH1025" s="225"/>
      <c r="AI1025" s="225"/>
      <c r="AJ1025" s="226"/>
      <c r="AK1025" s="225"/>
      <c r="AL1025" s="225"/>
      <c r="AM1025" s="225"/>
      <c r="AN1025" s="225"/>
      <c r="AO1025" s="139"/>
      <c r="AP1025" s="236" t="str">
        <f>IF(F1025="","",IFERROR(VLOOKUP(SUBSTITUTE(SUBSTITUTE(Tabla1[[#This Row],[Uso Sistemas]],"T","P"),"N","F"),Parámetros!$M$2:$N$17,2,0),"Completar hasta 3ra sem. para evaluar a Probacionista"))</f>
        <v/>
      </c>
      <c r="AQ1025" s="150"/>
      <c r="AR1025" s="150"/>
      <c r="AS1025" s="150"/>
      <c r="AT1025" s="29"/>
      <c r="AU1025" s="55" t="str">
        <f>CONCATENATE(Tabla1[[#This Row],[sem 01]],Tabla1[[#This Row],[sem 02]],Tabla1[[#This Row],[sem 03]])</f>
        <v/>
      </c>
      <c r="AV1025" s="55"/>
      <c r="AW1025" s="55"/>
      <c r="AX1025" s="238" t="str">
        <f>IF(V1025="","",EOMONTH(EDATE(Tabla1[[#This Row],[Fecha Finalización]],2),0))</f>
        <v/>
      </c>
      <c r="AY1025" s="150"/>
      <c r="AZ1025" s="239" t="str">
        <f>IF(V1025="","",EOMONTH(EDATE(Tabla1[[#This Row],[Fecha Finalización]],3),0))</f>
        <v/>
      </c>
      <c r="BA1025" s="39"/>
      <c r="BB1025" s="39"/>
      <c r="BC1025" s="231"/>
      <c r="BD1025" s="227" t="str">
        <f>IF(F1025="","",Tabla1[[#This Row],[sem 01]]&amp;Tabla1[[#This Row],[sem 02]]&amp;Tabla1[[#This Row],[sem 03]])</f>
        <v/>
      </c>
      <c r="BE1025" s="228" t="str">
        <f>+IF(TRIM(F1025)="","",$B$1&amp;"-"&amp;Tabla1[[#This Row],[Mes Inscrito]]&amp;"-"&amp;Tabla1[[#This Row],[Dia de clases Inscrito]]&amp;"-"&amp;Tabla1[[#This Row],[Horario Inscrito]]&amp;"-"&amp;Tabla1[[#This Row],[Fecha Inicio grupo]])</f>
        <v/>
      </c>
      <c r="BF1025" s="241" t="str">
        <f>IF(F1025="","",Tabla1[[#This Row],[Curso]])</f>
        <v/>
      </c>
      <c r="BG1025" s="242" t="str">
        <f>+IF(TRIM(F1025)="","",$B$1&amp;"-"&amp;TRIM(Tabla1[[#This Row],[Mes Inscrito]])&amp;"-"&amp;TRIM(Tabla1[[#This Row],[Dia de clases Inscrito]])&amp;"-"&amp;TRIM(Tabla1[[#This Row],[Horario Inscrito]])&amp;"-"&amp;TRIM(Tabla1[[#This Row],[Fecha Inicio grupo]])&amp;"-"&amp;TRIM(Tabla1[[#This Row],[Tipo Incrito]]))</f>
        <v/>
      </c>
      <c r="BH1025" s="243" t="str">
        <f>IF(F1025="","",OR(IFERROR(SEARCH("CG",Tabla1[[#This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5" s="296" t="str">
        <f>IF(F1025&lt;&gt;"",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5" s="296" t="str">
        <f>IF(F1025&lt;&gt;"",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5" s="296" t="str">
        <f>IF(Tabla1[[#This Row],[Fecha Inicio grupo]]="","",IFERROR(VLOOKUP(Tabla1[[#This Row],[Mes de Alta como miembro]],Parámetros!$AM$2:$AN$16,2,0),"01/01/1900"))</f>
        <v/>
      </c>
    </row>
    <row r="1026" spans="1:63" ht="15" customHeight="1">
      <c r="A1026" s="68">
        <v>1019</v>
      </c>
      <c r="B1026" s="140"/>
      <c r="C1026" s="141"/>
      <c r="D1026" s="42"/>
      <c r="E1026" s="142"/>
      <c r="F1026" s="200"/>
      <c r="G1026" s="45"/>
      <c r="H1026" s="159"/>
      <c r="I1026" s="143"/>
      <c r="J1026" s="141"/>
      <c r="K1026" s="162"/>
      <c r="L1026" s="145"/>
      <c r="M1026" s="144"/>
      <c r="N1026" s="233" t="str">
        <f ca="1">IF(Tabla1[[#This Row],[Fecha de nac]]="","",IF(Tabla1[[#This Row],[Fecha Finalización]] &gt;=TODAY(), DATEDIF(Tabla1[[#This Row],[Fecha de nac]],TODAY(),"y"), ROUNDDOWN((Tabla1[[#This Row],[Fecha Finalización]] -Tabla1[[#This Row],[Fecha de nac]])/365,0)))</f>
        <v/>
      </c>
      <c r="O1026" s="164"/>
      <c r="P1026" s="146"/>
      <c r="Q1026" s="147"/>
      <c r="R1026" s="148"/>
      <c r="S1026" s="148"/>
      <c r="T1026" s="148"/>
      <c r="U1026" s="234" t="str">
        <f>IF(F1026="","",Tabla1[[#This Row],[Fecha Inicio grupo]]+3*7-7)</f>
        <v/>
      </c>
      <c r="V1026" s="235" t="str">
        <f>IF(F1026="","",EDATE(Tabla1[[#This Row],[Fecha Inicio grupo]],3))</f>
        <v/>
      </c>
      <c r="W1026" s="29"/>
      <c r="X1026" s="29"/>
      <c r="Y1026" s="149"/>
      <c r="Z1026" s="149"/>
      <c r="AA1026" s="149"/>
      <c r="AB1026" s="149"/>
      <c r="AC1026" s="149"/>
      <c r="AD1026" s="149"/>
      <c r="AE1026" s="149"/>
      <c r="AF1026" s="149"/>
      <c r="AG1026" s="149"/>
      <c r="AH1026" s="225"/>
      <c r="AI1026" s="225"/>
      <c r="AJ1026" s="226"/>
      <c r="AK1026" s="225"/>
      <c r="AL1026" s="225"/>
      <c r="AM1026" s="225"/>
      <c r="AN1026" s="225"/>
      <c r="AO1026" s="139"/>
      <c r="AP1026" s="236" t="str">
        <f>IF(F1026="","",IFERROR(VLOOKUP(SUBSTITUTE(SUBSTITUTE(Tabla1[[#This Row],[Uso Sistemas]],"T","P"),"N","F"),Parámetros!$M$2:$N$17,2,0),"Completar hasta 3ra sem. para evaluar a Probacionista"))</f>
        <v/>
      </c>
      <c r="AQ1026" s="150"/>
      <c r="AR1026" s="150"/>
      <c r="AS1026" s="150"/>
      <c r="AT1026" s="29"/>
      <c r="AU1026" s="55" t="str">
        <f>CONCATENATE(Tabla1[[#This Row],[sem 01]],Tabla1[[#This Row],[sem 02]],Tabla1[[#This Row],[sem 03]])</f>
        <v/>
      </c>
      <c r="AV1026" s="55"/>
      <c r="AW1026" s="55"/>
      <c r="AX1026" s="238" t="str">
        <f>IF(V1026="","",EOMONTH(EDATE(Tabla1[[#This Row],[Fecha Finalización]],2),0))</f>
        <v/>
      </c>
      <c r="AY1026" s="150"/>
      <c r="AZ1026" s="239" t="str">
        <f>IF(V1026="","",EOMONTH(EDATE(Tabla1[[#This Row],[Fecha Finalización]],3),0))</f>
        <v/>
      </c>
      <c r="BA1026" s="39"/>
      <c r="BB1026" s="39"/>
      <c r="BC1026" s="231"/>
      <c r="BD1026" s="227" t="str">
        <f>IF(F1026="","",Tabla1[[#This Row],[sem 01]]&amp;Tabla1[[#This Row],[sem 02]]&amp;Tabla1[[#This Row],[sem 03]])</f>
        <v/>
      </c>
      <c r="BE1026" s="228" t="str">
        <f>+IF(TRIM(F1026)="","",$B$1&amp;"-"&amp;Tabla1[[#This Row],[Mes Inscrito]]&amp;"-"&amp;Tabla1[[#This Row],[Dia de clases Inscrito]]&amp;"-"&amp;Tabla1[[#This Row],[Horario Inscrito]]&amp;"-"&amp;Tabla1[[#This Row],[Fecha Inicio grupo]])</f>
        <v/>
      </c>
      <c r="BF1026" s="241" t="str">
        <f>IF(F1026="","",Tabla1[[#This Row],[Curso]])</f>
        <v/>
      </c>
      <c r="BG1026" s="242" t="str">
        <f>+IF(TRIM(F1026)="","",$B$1&amp;"-"&amp;TRIM(Tabla1[[#This Row],[Mes Inscrito]])&amp;"-"&amp;TRIM(Tabla1[[#This Row],[Dia de clases Inscrito]])&amp;"-"&amp;TRIM(Tabla1[[#This Row],[Horario Inscrito]])&amp;"-"&amp;TRIM(Tabla1[[#This Row],[Fecha Inicio grupo]])&amp;"-"&amp;TRIM(Tabla1[[#This Row],[Tipo Incrito]]))</f>
        <v/>
      </c>
      <c r="BH1026" s="243" t="str">
        <f>IF(F1026="","",OR(IFERROR(SEARCH("CG",Tabla1[[#This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6" s="296" t="str">
        <f>IF(F1026&lt;&gt;"",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6" s="296" t="str">
        <f>IF(F1026&lt;&gt;"",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6" s="296" t="str">
        <f>IF(Tabla1[[#This Row],[Fecha Inicio grupo]]="","",IFERROR(VLOOKUP(Tabla1[[#This Row],[Mes de Alta como miembro]],Parámetros!$AM$2:$AN$16,2,0),"01/01/1900"))</f>
        <v/>
      </c>
    </row>
    <row r="1027" spans="1:63" ht="15" customHeight="1">
      <c r="A1027" s="68">
        <v>1020</v>
      </c>
      <c r="B1027" s="140"/>
      <c r="C1027" s="141"/>
      <c r="D1027" s="42"/>
      <c r="E1027" s="142"/>
      <c r="F1027" s="200"/>
      <c r="G1027" s="45"/>
      <c r="H1027" s="159"/>
      <c r="I1027" s="143"/>
      <c r="J1027" s="141"/>
      <c r="K1027" s="162"/>
      <c r="L1027" s="145"/>
      <c r="M1027" s="144"/>
      <c r="N1027" s="233" t="str">
        <f ca="1">IF(Tabla1[[#This Row],[Fecha de nac]]="","",IF(Tabla1[[#This Row],[Fecha Finalización]] &gt;=TODAY(), DATEDIF(Tabla1[[#This Row],[Fecha de nac]],TODAY(),"y"), ROUNDDOWN((Tabla1[[#This Row],[Fecha Finalización]] -Tabla1[[#This Row],[Fecha de nac]])/365,0)))</f>
        <v/>
      </c>
      <c r="O1027" s="164"/>
      <c r="P1027" s="146"/>
      <c r="Q1027" s="147"/>
      <c r="R1027" s="148"/>
      <c r="S1027" s="148"/>
      <c r="T1027" s="148"/>
      <c r="U1027" s="234" t="str">
        <f>IF(F1027="","",Tabla1[[#This Row],[Fecha Inicio grupo]]+3*7-7)</f>
        <v/>
      </c>
      <c r="V1027" s="235" t="str">
        <f>IF(F1027="","",EDATE(Tabla1[[#This Row],[Fecha Inicio grupo]],3))</f>
        <v/>
      </c>
      <c r="W1027" s="29"/>
      <c r="X1027" s="29"/>
      <c r="Y1027" s="149"/>
      <c r="Z1027" s="149"/>
      <c r="AA1027" s="149"/>
      <c r="AB1027" s="149"/>
      <c r="AC1027" s="149"/>
      <c r="AD1027" s="149"/>
      <c r="AE1027" s="149"/>
      <c r="AF1027" s="149"/>
      <c r="AG1027" s="149"/>
      <c r="AH1027" s="225"/>
      <c r="AI1027" s="225"/>
      <c r="AJ1027" s="226"/>
      <c r="AK1027" s="225"/>
      <c r="AL1027" s="225"/>
      <c r="AM1027" s="225"/>
      <c r="AN1027" s="225"/>
      <c r="AO1027" s="139"/>
      <c r="AP1027" s="236" t="str">
        <f>IF(F1027="","",IFERROR(VLOOKUP(SUBSTITUTE(SUBSTITUTE(Tabla1[[#This Row],[Uso Sistemas]],"T","P"),"N","F"),Parámetros!$M$2:$N$17,2,0),"Completar hasta 3ra sem. para evaluar a Probacionista"))</f>
        <v/>
      </c>
      <c r="AQ1027" s="150"/>
      <c r="AR1027" s="150"/>
      <c r="AS1027" s="150"/>
      <c r="AT1027" s="29"/>
      <c r="AU1027" s="55" t="str">
        <f>CONCATENATE(Tabla1[[#This Row],[sem 01]],Tabla1[[#This Row],[sem 02]],Tabla1[[#This Row],[sem 03]])</f>
        <v/>
      </c>
      <c r="AV1027" s="55"/>
      <c r="AW1027" s="55"/>
      <c r="AX1027" s="238" t="str">
        <f>IF(V1027="","",EOMONTH(EDATE(Tabla1[[#This Row],[Fecha Finalización]],2),0))</f>
        <v/>
      </c>
      <c r="AY1027" s="150"/>
      <c r="AZ1027" s="239" t="str">
        <f>IF(V1027="","",EOMONTH(EDATE(Tabla1[[#This Row],[Fecha Finalización]],3),0))</f>
        <v/>
      </c>
      <c r="BA1027" s="39"/>
      <c r="BB1027" s="39"/>
      <c r="BC1027" s="231"/>
      <c r="BD1027" s="227" t="str">
        <f>IF(F1027="","",Tabla1[[#This Row],[sem 01]]&amp;Tabla1[[#This Row],[sem 02]]&amp;Tabla1[[#This Row],[sem 03]])</f>
        <v/>
      </c>
      <c r="BE1027" s="228" t="str">
        <f>+IF(TRIM(F1027)="","",$B$1&amp;"-"&amp;Tabla1[[#This Row],[Mes Inscrito]]&amp;"-"&amp;Tabla1[[#This Row],[Dia de clases Inscrito]]&amp;"-"&amp;Tabla1[[#This Row],[Horario Inscrito]]&amp;"-"&amp;Tabla1[[#This Row],[Fecha Inicio grupo]])</f>
        <v/>
      </c>
      <c r="BF1027" s="241" t="str">
        <f>IF(F1027="","",Tabla1[[#This Row],[Curso]])</f>
        <v/>
      </c>
      <c r="BG1027" s="242" t="str">
        <f>+IF(TRIM(F1027)="","",$B$1&amp;"-"&amp;TRIM(Tabla1[[#This Row],[Mes Inscrito]])&amp;"-"&amp;TRIM(Tabla1[[#This Row],[Dia de clases Inscrito]])&amp;"-"&amp;TRIM(Tabla1[[#This Row],[Horario Inscrito]])&amp;"-"&amp;TRIM(Tabla1[[#This Row],[Fecha Inicio grupo]])&amp;"-"&amp;TRIM(Tabla1[[#This Row],[Tipo Incrito]]))</f>
        <v/>
      </c>
      <c r="BH1027" s="243" t="str">
        <f>IF(F1027="","",OR(IFERROR(SEARCH("CG",Tabla1[[#This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7" s="296" t="str">
        <f>IF(F1027&lt;&gt;"",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7" s="296" t="str">
        <f>IF(F1027&lt;&gt;"",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7" s="296" t="str">
        <f>IF(Tabla1[[#This Row],[Fecha Inicio grupo]]="","",IFERROR(VLOOKUP(Tabla1[[#This Row],[Mes de Alta como miembro]],Parámetros!$AM$2:$AN$16,2,0),"01/01/1900"))</f>
        <v/>
      </c>
    </row>
    <row r="1028" spans="1:63" ht="15" customHeight="1">
      <c r="A1028" s="68">
        <v>1021</v>
      </c>
      <c r="B1028" s="140"/>
      <c r="C1028" s="141"/>
      <c r="D1028" s="42"/>
      <c r="E1028" s="142"/>
      <c r="F1028" s="200"/>
      <c r="G1028" s="45"/>
      <c r="H1028" s="159"/>
      <c r="I1028" s="143"/>
      <c r="J1028" s="141"/>
      <c r="K1028" s="162"/>
      <c r="L1028" s="145"/>
      <c r="M1028" s="144"/>
      <c r="N1028" s="233" t="str">
        <f ca="1">IF(Tabla1[[#This Row],[Fecha de nac]]="","",IF(Tabla1[[#This Row],[Fecha Finalización]] &gt;=TODAY(), DATEDIF(Tabla1[[#This Row],[Fecha de nac]],TODAY(),"y"), ROUNDDOWN((Tabla1[[#This Row],[Fecha Finalización]] -Tabla1[[#This Row],[Fecha de nac]])/365,0)))</f>
        <v/>
      </c>
      <c r="O1028" s="164"/>
      <c r="P1028" s="146"/>
      <c r="Q1028" s="147"/>
      <c r="R1028" s="148"/>
      <c r="S1028" s="148"/>
      <c r="T1028" s="148"/>
      <c r="U1028" s="234" t="str">
        <f>IF(F1028="","",Tabla1[[#This Row],[Fecha Inicio grupo]]+3*7-7)</f>
        <v/>
      </c>
      <c r="V1028" s="235" t="str">
        <f>IF(F1028="","",EDATE(Tabla1[[#This Row],[Fecha Inicio grupo]],3))</f>
        <v/>
      </c>
      <c r="W1028" s="29"/>
      <c r="X1028" s="29"/>
      <c r="Y1028" s="149"/>
      <c r="Z1028" s="149"/>
      <c r="AA1028" s="149"/>
      <c r="AB1028" s="149"/>
      <c r="AC1028" s="149"/>
      <c r="AD1028" s="149"/>
      <c r="AE1028" s="149"/>
      <c r="AF1028" s="149"/>
      <c r="AG1028" s="149"/>
      <c r="AH1028" s="225"/>
      <c r="AI1028" s="225"/>
      <c r="AJ1028" s="226"/>
      <c r="AK1028" s="225"/>
      <c r="AL1028" s="225"/>
      <c r="AM1028" s="225"/>
      <c r="AN1028" s="225"/>
      <c r="AO1028" s="139"/>
      <c r="AP1028" s="236" t="str">
        <f>IF(F1028="","",IFERROR(VLOOKUP(SUBSTITUTE(SUBSTITUTE(Tabla1[[#This Row],[Uso Sistemas]],"T","P"),"N","F"),Parámetros!$M$2:$N$17,2,0),"Completar hasta 3ra sem. para evaluar a Probacionista"))</f>
        <v/>
      </c>
      <c r="AQ1028" s="150"/>
      <c r="AR1028" s="150"/>
      <c r="AS1028" s="150"/>
      <c r="AT1028" s="29"/>
      <c r="AU1028" s="55" t="str">
        <f>CONCATENATE(Tabla1[[#This Row],[sem 01]],Tabla1[[#This Row],[sem 02]],Tabla1[[#This Row],[sem 03]])</f>
        <v/>
      </c>
      <c r="AV1028" s="55"/>
      <c r="AW1028" s="55"/>
      <c r="AX1028" s="238" t="str">
        <f>IF(V1028="","",EOMONTH(EDATE(Tabla1[[#This Row],[Fecha Finalización]],2),0))</f>
        <v/>
      </c>
      <c r="AY1028" s="150"/>
      <c r="AZ1028" s="239" t="str">
        <f>IF(V1028="","",EOMONTH(EDATE(Tabla1[[#This Row],[Fecha Finalización]],3),0))</f>
        <v/>
      </c>
      <c r="BA1028" s="39"/>
      <c r="BB1028" s="39"/>
      <c r="BC1028" s="231"/>
      <c r="BD1028" s="227" t="str">
        <f>IF(F1028="","",Tabla1[[#This Row],[sem 01]]&amp;Tabla1[[#This Row],[sem 02]]&amp;Tabla1[[#This Row],[sem 03]])</f>
        <v/>
      </c>
      <c r="BE1028" s="228" t="str">
        <f>+IF(TRIM(F1028)="","",$B$1&amp;"-"&amp;Tabla1[[#This Row],[Mes Inscrito]]&amp;"-"&amp;Tabla1[[#This Row],[Dia de clases Inscrito]]&amp;"-"&amp;Tabla1[[#This Row],[Horario Inscrito]]&amp;"-"&amp;Tabla1[[#This Row],[Fecha Inicio grupo]])</f>
        <v/>
      </c>
      <c r="BF1028" s="241" t="str">
        <f>IF(F1028="","",Tabla1[[#This Row],[Curso]])</f>
        <v/>
      </c>
      <c r="BG1028" s="242" t="str">
        <f>+IF(TRIM(F1028)="","",$B$1&amp;"-"&amp;TRIM(Tabla1[[#This Row],[Mes Inscrito]])&amp;"-"&amp;TRIM(Tabla1[[#This Row],[Dia de clases Inscrito]])&amp;"-"&amp;TRIM(Tabla1[[#This Row],[Horario Inscrito]])&amp;"-"&amp;TRIM(Tabla1[[#This Row],[Fecha Inicio grupo]])&amp;"-"&amp;TRIM(Tabla1[[#This Row],[Tipo Incrito]]))</f>
        <v/>
      </c>
      <c r="BH1028" s="243" t="str">
        <f>IF(F1028="","",OR(IFERROR(SEARCH("CG",Tabla1[[#This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8" s="296" t="str">
        <f>IF(F1028&lt;&gt;"",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8" s="296" t="str">
        <f>IF(F1028&lt;&gt;"",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8" s="296" t="str">
        <f>IF(Tabla1[[#This Row],[Fecha Inicio grupo]]="","",IFERROR(VLOOKUP(Tabla1[[#This Row],[Mes de Alta como miembro]],Parámetros!$AM$2:$AN$16,2,0),"01/01/1900"))</f>
        <v/>
      </c>
    </row>
    <row r="1029" spans="1:63" ht="15" customHeight="1">
      <c r="A1029" s="68">
        <v>1022</v>
      </c>
      <c r="B1029" s="140"/>
      <c r="C1029" s="141"/>
      <c r="D1029" s="42"/>
      <c r="E1029" s="142"/>
      <c r="F1029" s="200"/>
      <c r="G1029" s="45"/>
      <c r="H1029" s="159"/>
      <c r="I1029" s="143"/>
      <c r="J1029" s="141"/>
      <c r="K1029" s="162"/>
      <c r="L1029" s="145"/>
      <c r="M1029" s="144"/>
      <c r="N1029" s="233" t="str">
        <f ca="1">IF(Tabla1[[#This Row],[Fecha de nac]]="","",IF(Tabla1[[#This Row],[Fecha Finalización]] &gt;=TODAY(), DATEDIF(Tabla1[[#This Row],[Fecha de nac]],TODAY(),"y"), ROUNDDOWN((Tabla1[[#This Row],[Fecha Finalización]] -Tabla1[[#This Row],[Fecha de nac]])/365,0)))</f>
        <v/>
      </c>
      <c r="O1029" s="164"/>
      <c r="P1029" s="146"/>
      <c r="Q1029" s="147"/>
      <c r="R1029" s="148"/>
      <c r="S1029" s="148"/>
      <c r="T1029" s="148"/>
      <c r="U1029" s="234" t="str">
        <f>IF(F1029="","",Tabla1[[#This Row],[Fecha Inicio grupo]]+3*7-7)</f>
        <v/>
      </c>
      <c r="V1029" s="235" t="str">
        <f>IF(F1029="","",EDATE(Tabla1[[#This Row],[Fecha Inicio grupo]],3))</f>
        <v/>
      </c>
      <c r="W1029" s="29"/>
      <c r="X1029" s="29"/>
      <c r="Y1029" s="149"/>
      <c r="Z1029" s="149"/>
      <c r="AA1029" s="149"/>
      <c r="AB1029" s="149"/>
      <c r="AC1029" s="149"/>
      <c r="AD1029" s="149"/>
      <c r="AE1029" s="149"/>
      <c r="AF1029" s="149"/>
      <c r="AG1029" s="149"/>
      <c r="AH1029" s="225"/>
      <c r="AI1029" s="225"/>
      <c r="AJ1029" s="226"/>
      <c r="AK1029" s="225"/>
      <c r="AL1029" s="225"/>
      <c r="AM1029" s="225"/>
      <c r="AN1029" s="225"/>
      <c r="AO1029" s="139"/>
      <c r="AP1029" s="236" t="str">
        <f>IF(F1029="","",IFERROR(VLOOKUP(SUBSTITUTE(SUBSTITUTE(Tabla1[[#This Row],[Uso Sistemas]],"T","P"),"N","F"),Parámetros!$M$2:$N$17,2,0),"Completar hasta 3ra sem. para evaluar a Probacionista"))</f>
        <v/>
      </c>
      <c r="AQ1029" s="150"/>
      <c r="AR1029" s="150"/>
      <c r="AS1029" s="150"/>
      <c r="AT1029" s="29"/>
      <c r="AU1029" s="55" t="str">
        <f>CONCATENATE(Tabla1[[#This Row],[sem 01]],Tabla1[[#This Row],[sem 02]],Tabla1[[#This Row],[sem 03]])</f>
        <v/>
      </c>
      <c r="AV1029" s="55"/>
      <c r="AW1029" s="55"/>
      <c r="AX1029" s="238" t="str">
        <f>IF(V1029="","",EOMONTH(EDATE(Tabla1[[#This Row],[Fecha Finalización]],2),0))</f>
        <v/>
      </c>
      <c r="AY1029" s="150"/>
      <c r="AZ1029" s="239" t="str">
        <f>IF(V1029="","",EOMONTH(EDATE(Tabla1[[#This Row],[Fecha Finalización]],3),0))</f>
        <v/>
      </c>
      <c r="BA1029" s="39"/>
      <c r="BB1029" s="39"/>
      <c r="BC1029" s="231"/>
      <c r="BD1029" s="227" t="str">
        <f>IF(F1029="","",Tabla1[[#This Row],[sem 01]]&amp;Tabla1[[#This Row],[sem 02]]&amp;Tabla1[[#This Row],[sem 03]])</f>
        <v/>
      </c>
      <c r="BE1029" s="228" t="str">
        <f>+IF(TRIM(F1029)="","",$B$1&amp;"-"&amp;Tabla1[[#This Row],[Mes Inscrito]]&amp;"-"&amp;Tabla1[[#This Row],[Dia de clases Inscrito]]&amp;"-"&amp;Tabla1[[#This Row],[Horario Inscrito]]&amp;"-"&amp;Tabla1[[#This Row],[Fecha Inicio grupo]])</f>
        <v/>
      </c>
      <c r="BF1029" s="241" t="str">
        <f>IF(F1029="","",Tabla1[[#This Row],[Curso]])</f>
        <v/>
      </c>
      <c r="BG1029" s="242" t="str">
        <f>+IF(TRIM(F1029)="","",$B$1&amp;"-"&amp;TRIM(Tabla1[[#This Row],[Mes Inscrito]])&amp;"-"&amp;TRIM(Tabla1[[#This Row],[Dia de clases Inscrito]])&amp;"-"&amp;TRIM(Tabla1[[#This Row],[Horario Inscrito]])&amp;"-"&amp;TRIM(Tabla1[[#This Row],[Fecha Inicio grupo]])&amp;"-"&amp;TRIM(Tabla1[[#This Row],[Tipo Incrito]]))</f>
        <v/>
      </c>
      <c r="BH1029" s="243" t="str">
        <f>IF(F1029="","",OR(IFERROR(SEARCH("CG",Tabla1[[#This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9" s="296" t="str">
        <f>IF(F1029&lt;&gt;"",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9" s="296" t="str">
        <f>IF(F1029&lt;&gt;"",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9" s="296" t="str">
        <f>IF(Tabla1[[#This Row],[Fecha Inicio grupo]]="","",IFERROR(VLOOKUP(Tabla1[[#This Row],[Mes de Alta como miembro]],Parámetros!$AM$2:$AN$16,2,0),"01/01/1900"))</f>
        <v/>
      </c>
    </row>
    <row r="1030" spans="1:63" ht="15" customHeight="1">
      <c r="A1030" s="68">
        <v>1023</v>
      </c>
      <c r="B1030" s="140"/>
      <c r="C1030" s="141"/>
      <c r="D1030" s="42"/>
      <c r="E1030" s="142"/>
      <c r="F1030" s="200"/>
      <c r="G1030" s="45"/>
      <c r="H1030" s="159"/>
      <c r="I1030" s="143"/>
      <c r="J1030" s="141"/>
      <c r="K1030" s="162"/>
      <c r="L1030" s="145"/>
      <c r="M1030" s="144"/>
      <c r="N1030" s="233" t="str">
        <f ca="1">IF(Tabla1[[#This Row],[Fecha de nac]]="","",IF(Tabla1[[#This Row],[Fecha Finalización]] &gt;=TODAY(), DATEDIF(Tabla1[[#This Row],[Fecha de nac]],TODAY(),"y"), ROUNDDOWN((Tabla1[[#This Row],[Fecha Finalización]] -Tabla1[[#This Row],[Fecha de nac]])/365,0)))</f>
        <v/>
      </c>
      <c r="O1030" s="164"/>
      <c r="P1030" s="146"/>
      <c r="Q1030" s="147"/>
      <c r="R1030" s="148"/>
      <c r="S1030" s="148"/>
      <c r="T1030" s="148"/>
      <c r="U1030" s="234" t="str">
        <f>IF(F1030="","",Tabla1[[#This Row],[Fecha Inicio grupo]]+3*7-7)</f>
        <v/>
      </c>
      <c r="V1030" s="235" t="str">
        <f>IF(F1030="","",EDATE(Tabla1[[#This Row],[Fecha Inicio grupo]],3))</f>
        <v/>
      </c>
      <c r="W1030" s="29"/>
      <c r="X1030" s="29"/>
      <c r="Y1030" s="149"/>
      <c r="Z1030" s="149"/>
      <c r="AA1030" s="149"/>
      <c r="AB1030" s="149"/>
      <c r="AC1030" s="149"/>
      <c r="AD1030" s="149"/>
      <c r="AE1030" s="149"/>
      <c r="AF1030" s="149"/>
      <c r="AG1030" s="149"/>
      <c r="AH1030" s="225"/>
      <c r="AI1030" s="225"/>
      <c r="AJ1030" s="226"/>
      <c r="AK1030" s="225"/>
      <c r="AL1030" s="225"/>
      <c r="AM1030" s="225"/>
      <c r="AN1030" s="225"/>
      <c r="AO1030" s="139"/>
      <c r="AP1030" s="236" t="str">
        <f>IF(F1030="","",IFERROR(VLOOKUP(SUBSTITUTE(SUBSTITUTE(Tabla1[[#This Row],[Uso Sistemas]],"T","P"),"N","F"),Parámetros!$M$2:$N$17,2,0),"Completar hasta 3ra sem. para evaluar a Probacionista"))</f>
        <v/>
      </c>
      <c r="AQ1030" s="150"/>
      <c r="AR1030" s="150"/>
      <c r="AS1030" s="150"/>
      <c r="AT1030" s="29"/>
      <c r="AU1030" s="55" t="str">
        <f>CONCATENATE(Tabla1[[#This Row],[sem 01]],Tabla1[[#This Row],[sem 02]],Tabla1[[#This Row],[sem 03]])</f>
        <v/>
      </c>
      <c r="AV1030" s="55"/>
      <c r="AW1030" s="55"/>
      <c r="AX1030" s="238" t="str">
        <f>IF(V1030="","",EOMONTH(EDATE(Tabla1[[#This Row],[Fecha Finalización]],2),0))</f>
        <v/>
      </c>
      <c r="AY1030" s="150"/>
      <c r="AZ1030" s="239" t="str">
        <f>IF(V1030="","",EOMONTH(EDATE(Tabla1[[#This Row],[Fecha Finalización]],3),0))</f>
        <v/>
      </c>
      <c r="BA1030" s="39"/>
      <c r="BB1030" s="39"/>
      <c r="BC1030" s="231"/>
      <c r="BD1030" s="227" t="str">
        <f>IF(F1030="","",Tabla1[[#This Row],[sem 01]]&amp;Tabla1[[#This Row],[sem 02]]&amp;Tabla1[[#This Row],[sem 03]])</f>
        <v/>
      </c>
      <c r="BE1030" s="228" t="str">
        <f>+IF(TRIM(F1030)="","",$B$1&amp;"-"&amp;Tabla1[[#This Row],[Mes Inscrito]]&amp;"-"&amp;Tabla1[[#This Row],[Dia de clases Inscrito]]&amp;"-"&amp;Tabla1[[#This Row],[Horario Inscrito]]&amp;"-"&amp;Tabla1[[#This Row],[Fecha Inicio grupo]])</f>
        <v/>
      </c>
      <c r="BF1030" s="241" t="str">
        <f>IF(F1030="","",Tabla1[[#This Row],[Curso]])</f>
        <v/>
      </c>
      <c r="BG1030" s="242" t="str">
        <f>+IF(TRIM(F1030)="","",$B$1&amp;"-"&amp;TRIM(Tabla1[[#This Row],[Mes Inscrito]])&amp;"-"&amp;TRIM(Tabla1[[#This Row],[Dia de clases Inscrito]])&amp;"-"&amp;TRIM(Tabla1[[#This Row],[Horario Inscrito]])&amp;"-"&amp;TRIM(Tabla1[[#This Row],[Fecha Inicio grupo]])&amp;"-"&amp;TRIM(Tabla1[[#This Row],[Tipo Incrito]]))</f>
        <v/>
      </c>
      <c r="BH1030" s="243" t="str">
        <f>IF(F1030="","",OR(IFERROR(SEARCH("CG",Tabla1[[#This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0" s="296" t="str">
        <f>IF(F1030&lt;&gt;"",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0" s="296" t="str">
        <f>IF(F1030&lt;&gt;"",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0" s="296" t="str">
        <f>IF(Tabla1[[#This Row],[Fecha Inicio grupo]]="","",IFERROR(VLOOKUP(Tabla1[[#This Row],[Mes de Alta como miembro]],Parámetros!$AM$2:$AN$16,2,0),"01/01/1900"))</f>
        <v/>
      </c>
    </row>
    <row r="1031" spans="1:63" ht="15" customHeight="1">
      <c r="A1031" s="68">
        <v>1024</v>
      </c>
      <c r="B1031" s="140"/>
      <c r="C1031" s="141"/>
      <c r="D1031" s="42"/>
      <c r="E1031" s="142"/>
      <c r="F1031" s="200"/>
      <c r="G1031" s="45"/>
      <c r="H1031" s="159"/>
      <c r="I1031" s="143"/>
      <c r="J1031" s="141"/>
      <c r="K1031" s="162"/>
      <c r="L1031" s="145"/>
      <c r="M1031" s="144"/>
      <c r="N1031" s="233" t="str">
        <f ca="1">IF(Tabla1[[#This Row],[Fecha de nac]]="","",IF(Tabla1[[#This Row],[Fecha Finalización]] &gt;=TODAY(), DATEDIF(Tabla1[[#This Row],[Fecha de nac]],TODAY(),"y"), ROUNDDOWN((Tabla1[[#This Row],[Fecha Finalización]] -Tabla1[[#This Row],[Fecha de nac]])/365,0)))</f>
        <v/>
      </c>
      <c r="O1031" s="164"/>
      <c r="P1031" s="146"/>
      <c r="Q1031" s="147"/>
      <c r="R1031" s="148"/>
      <c r="S1031" s="148"/>
      <c r="T1031" s="148"/>
      <c r="U1031" s="234" t="str">
        <f>IF(F1031="","",Tabla1[[#This Row],[Fecha Inicio grupo]]+3*7-7)</f>
        <v/>
      </c>
      <c r="V1031" s="235" t="str">
        <f>IF(F1031="","",EDATE(Tabla1[[#This Row],[Fecha Inicio grupo]],3))</f>
        <v/>
      </c>
      <c r="W1031" s="29"/>
      <c r="X1031" s="29"/>
      <c r="Y1031" s="149"/>
      <c r="Z1031" s="149"/>
      <c r="AA1031" s="149"/>
      <c r="AB1031" s="149"/>
      <c r="AC1031" s="149"/>
      <c r="AD1031" s="149"/>
      <c r="AE1031" s="149"/>
      <c r="AF1031" s="149"/>
      <c r="AG1031" s="149"/>
      <c r="AH1031" s="225"/>
      <c r="AI1031" s="225"/>
      <c r="AJ1031" s="226"/>
      <c r="AK1031" s="225"/>
      <c r="AL1031" s="225"/>
      <c r="AM1031" s="225"/>
      <c r="AN1031" s="225"/>
      <c r="AO1031" s="139"/>
      <c r="AP1031" s="236" t="str">
        <f>IF(F1031="","",IFERROR(VLOOKUP(SUBSTITUTE(SUBSTITUTE(Tabla1[[#This Row],[Uso Sistemas]],"T","P"),"N","F"),Parámetros!$M$2:$N$17,2,0),"Completar hasta 3ra sem. para evaluar a Probacionista"))</f>
        <v/>
      </c>
      <c r="AQ1031" s="150"/>
      <c r="AR1031" s="150"/>
      <c r="AS1031" s="150"/>
      <c r="AT1031" s="29"/>
      <c r="AU1031" s="55" t="str">
        <f>CONCATENATE(Tabla1[[#This Row],[sem 01]],Tabla1[[#This Row],[sem 02]],Tabla1[[#This Row],[sem 03]])</f>
        <v/>
      </c>
      <c r="AV1031" s="55"/>
      <c r="AW1031" s="55"/>
      <c r="AX1031" s="238" t="str">
        <f>IF(V1031="","",EOMONTH(EDATE(Tabla1[[#This Row],[Fecha Finalización]],2),0))</f>
        <v/>
      </c>
      <c r="AY1031" s="150"/>
      <c r="AZ1031" s="239" t="str">
        <f>IF(V1031="","",EOMONTH(EDATE(Tabla1[[#This Row],[Fecha Finalización]],3),0))</f>
        <v/>
      </c>
      <c r="BA1031" s="39"/>
      <c r="BB1031" s="39"/>
      <c r="BC1031" s="231"/>
      <c r="BD1031" s="227" t="str">
        <f>IF(F1031="","",Tabla1[[#This Row],[sem 01]]&amp;Tabla1[[#This Row],[sem 02]]&amp;Tabla1[[#This Row],[sem 03]])</f>
        <v/>
      </c>
      <c r="BE1031" s="228" t="str">
        <f>+IF(TRIM(F1031)="","",$B$1&amp;"-"&amp;Tabla1[[#This Row],[Mes Inscrito]]&amp;"-"&amp;Tabla1[[#This Row],[Dia de clases Inscrito]]&amp;"-"&amp;Tabla1[[#This Row],[Horario Inscrito]]&amp;"-"&amp;Tabla1[[#This Row],[Fecha Inicio grupo]])</f>
        <v/>
      </c>
      <c r="BF1031" s="241" t="str">
        <f>IF(F1031="","",Tabla1[[#This Row],[Curso]])</f>
        <v/>
      </c>
      <c r="BG1031" s="242" t="str">
        <f>+IF(TRIM(F1031)="","",$B$1&amp;"-"&amp;TRIM(Tabla1[[#This Row],[Mes Inscrito]])&amp;"-"&amp;TRIM(Tabla1[[#This Row],[Dia de clases Inscrito]])&amp;"-"&amp;TRIM(Tabla1[[#This Row],[Horario Inscrito]])&amp;"-"&amp;TRIM(Tabla1[[#This Row],[Fecha Inicio grupo]])&amp;"-"&amp;TRIM(Tabla1[[#This Row],[Tipo Incrito]]))</f>
        <v/>
      </c>
      <c r="BH1031" s="243" t="str">
        <f>IF(F1031="","",OR(IFERROR(SEARCH("CG",Tabla1[[#This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1" s="296" t="str">
        <f>IF(F1031&lt;&gt;"",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1" s="296" t="str">
        <f>IF(F1031&lt;&gt;"",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1" s="296" t="str">
        <f>IF(Tabla1[[#This Row],[Fecha Inicio grupo]]="","",IFERROR(VLOOKUP(Tabla1[[#This Row],[Mes de Alta como miembro]],Parámetros!$AM$2:$AN$16,2,0),"01/01/1900"))</f>
        <v/>
      </c>
    </row>
    <row r="1032" spans="1:63" ht="15" customHeight="1">
      <c r="A1032" s="68">
        <v>1025</v>
      </c>
      <c r="B1032" s="140"/>
      <c r="C1032" s="141"/>
      <c r="D1032" s="42"/>
      <c r="E1032" s="142"/>
      <c r="F1032" s="200"/>
      <c r="G1032" s="45"/>
      <c r="H1032" s="159"/>
      <c r="I1032" s="143"/>
      <c r="J1032" s="141"/>
      <c r="K1032" s="162"/>
      <c r="L1032" s="145"/>
      <c r="M1032" s="144"/>
      <c r="N1032" s="233" t="str">
        <f ca="1">IF(Tabla1[[#This Row],[Fecha de nac]]="","",IF(Tabla1[[#This Row],[Fecha Finalización]] &gt;=TODAY(), DATEDIF(Tabla1[[#This Row],[Fecha de nac]],TODAY(),"y"), ROUNDDOWN((Tabla1[[#This Row],[Fecha Finalización]] -Tabla1[[#This Row],[Fecha de nac]])/365,0)))</f>
        <v/>
      </c>
      <c r="O1032" s="164"/>
      <c r="P1032" s="146"/>
      <c r="Q1032" s="147"/>
      <c r="R1032" s="148"/>
      <c r="S1032" s="148"/>
      <c r="T1032" s="148"/>
      <c r="U1032" s="234" t="str">
        <f>IF(F1032="","",Tabla1[[#This Row],[Fecha Inicio grupo]]+3*7-7)</f>
        <v/>
      </c>
      <c r="V1032" s="235" t="str">
        <f>IF(F1032="","",EDATE(Tabla1[[#This Row],[Fecha Inicio grupo]],3))</f>
        <v/>
      </c>
      <c r="W1032" s="29"/>
      <c r="X1032" s="29"/>
      <c r="Y1032" s="149"/>
      <c r="Z1032" s="149"/>
      <c r="AA1032" s="149"/>
      <c r="AB1032" s="149"/>
      <c r="AC1032" s="149"/>
      <c r="AD1032" s="149"/>
      <c r="AE1032" s="149"/>
      <c r="AF1032" s="149"/>
      <c r="AG1032" s="149"/>
      <c r="AH1032" s="225"/>
      <c r="AI1032" s="225"/>
      <c r="AJ1032" s="226"/>
      <c r="AK1032" s="225"/>
      <c r="AL1032" s="225"/>
      <c r="AM1032" s="225"/>
      <c r="AN1032" s="225"/>
      <c r="AO1032" s="139"/>
      <c r="AP1032" s="236" t="str">
        <f>IF(F1032="","",IFERROR(VLOOKUP(SUBSTITUTE(SUBSTITUTE(Tabla1[[#This Row],[Uso Sistemas]],"T","P"),"N","F"),Parámetros!$M$2:$N$17,2,0),"Completar hasta 3ra sem. para evaluar a Probacionista"))</f>
        <v/>
      </c>
      <c r="AQ1032" s="150"/>
      <c r="AR1032" s="150"/>
      <c r="AS1032" s="150"/>
      <c r="AT1032" s="29"/>
      <c r="AU1032" s="55" t="str">
        <f>CONCATENATE(Tabla1[[#This Row],[sem 01]],Tabla1[[#This Row],[sem 02]],Tabla1[[#This Row],[sem 03]])</f>
        <v/>
      </c>
      <c r="AV1032" s="55"/>
      <c r="AW1032" s="55"/>
      <c r="AX1032" s="238" t="str">
        <f>IF(V1032="","",EOMONTH(EDATE(Tabla1[[#This Row],[Fecha Finalización]],2),0))</f>
        <v/>
      </c>
      <c r="AY1032" s="150"/>
      <c r="AZ1032" s="239" t="str">
        <f>IF(V1032="","",EOMONTH(EDATE(Tabla1[[#This Row],[Fecha Finalización]],3),0))</f>
        <v/>
      </c>
      <c r="BA1032" s="39"/>
      <c r="BB1032" s="39"/>
      <c r="BC1032" s="231"/>
      <c r="BD1032" s="227" t="str">
        <f>IF(F1032="","",Tabla1[[#This Row],[sem 01]]&amp;Tabla1[[#This Row],[sem 02]]&amp;Tabla1[[#This Row],[sem 03]])</f>
        <v/>
      </c>
      <c r="BE1032" s="228" t="str">
        <f>+IF(TRIM(F1032)="","",$B$1&amp;"-"&amp;Tabla1[[#This Row],[Mes Inscrito]]&amp;"-"&amp;Tabla1[[#This Row],[Dia de clases Inscrito]]&amp;"-"&amp;Tabla1[[#This Row],[Horario Inscrito]]&amp;"-"&amp;Tabla1[[#This Row],[Fecha Inicio grupo]])</f>
        <v/>
      </c>
      <c r="BF1032" s="241" t="str">
        <f>IF(F1032="","",Tabla1[[#This Row],[Curso]])</f>
        <v/>
      </c>
      <c r="BG1032" s="242" t="str">
        <f>+IF(TRIM(F1032)="","",$B$1&amp;"-"&amp;TRIM(Tabla1[[#This Row],[Mes Inscrito]])&amp;"-"&amp;TRIM(Tabla1[[#This Row],[Dia de clases Inscrito]])&amp;"-"&amp;TRIM(Tabla1[[#This Row],[Horario Inscrito]])&amp;"-"&amp;TRIM(Tabla1[[#This Row],[Fecha Inicio grupo]])&amp;"-"&amp;TRIM(Tabla1[[#This Row],[Tipo Incrito]]))</f>
        <v/>
      </c>
      <c r="BH1032" s="243" t="str">
        <f>IF(F1032="","",OR(IFERROR(SEARCH("CG",Tabla1[[#This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2" s="296" t="str">
        <f>IF(F1032&lt;&gt;"",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2" s="296" t="str">
        <f>IF(F1032&lt;&gt;"",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2" s="296" t="str">
        <f>IF(Tabla1[[#This Row],[Fecha Inicio grupo]]="","",IFERROR(VLOOKUP(Tabla1[[#This Row],[Mes de Alta como miembro]],Parámetros!$AM$2:$AN$16,2,0),"01/01/1900"))</f>
        <v/>
      </c>
    </row>
    <row r="1033" spans="1:63" ht="15" customHeight="1">
      <c r="A1033" s="68">
        <v>1026</v>
      </c>
      <c r="B1033" s="140"/>
      <c r="C1033" s="141"/>
      <c r="D1033" s="42"/>
      <c r="E1033" s="142"/>
      <c r="F1033" s="200"/>
      <c r="G1033" s="45"/>
      <c r="H1033" s="159"/>
      <c r="I1033" s="143"/>
      <c r="J1033" s="141"/>
      <c r="K1033" s="162"/>
      <c r="L1033" s="145"/>
      <c r="M1033" s="144"/>
      <c r="N1033" s="233" t="str">
        <f ca="1">IF(Tabla1[[#This Row],[Fecha de nac]]="","",IF(Tabla1[[#This Row],[Fecha Finalización]] &gt;=TODAY(), DATEDIF(Tabla1[[#This Row],[Fecha de nac]],TODAY(),"y"), ROUNDDOWN((Tabla1[[#This Row],[Fecha Finalización]] -Tabla1[[#This Row],[Fecha de nac]])/365,0)))</f>
        <v/>
      </c>
      <c r="O1033" s="164"/>
      <c r="P1033" s="146"/>
      <c r="Q1033" s="147"/>
      <c r="R1033" s="148"/>
      <c r="S1033" s="148"/>
      <c r="T1033" s="148"/>
      <c r="U1033" s="234" t="str">
        <f>IF(F1033="","",Tabla1[[#This Row],[Fecha Inicio grupo]]+3*7-7)</f>
        <v/>
      </c>
      <c r="V1033" s="235" t="str">
        <f>IF(F1033="","",EDATE(Tabla1[[#This Row],[Fecha Inicio grupo]],3))</f>
        <v/>
      </c>
      <c r="W1033" s="29"/>
      <c r="X1033" s="29"/>
      <c r="Y1033" s="149"/>
      <c r="Z1033" s="149"/>
      <c r="AA1033" s="149"/>
      <c r="AB1033" s="149"/>
      <c r="AC1033" s="149"/>
      <c r="AD1033" s="149"/>
      <c r="AE1033" s="149"/>
      <c r="AF1033" s="149"/>
      <c r="AG1033" s="149"/>
      <c r="AH1033" s="225"/>
      <c r="AI1033" s="225"/>
      <c r="AJ1033" s="226"/>
      <c r="AK1033" s="225"/>
      <c r="AL1033" s="225"/>
      <c r="AM1033" s="225"/>
      <c r="AN1033" s="225"/>
      <c r="AO1033" s="139"/>
      <c r="AP1033" s="236" t="str">
        <f>IF(F1033="","",IFERROR(VLOOKUP(SUBSTITUTE(SUBSTITUTE(Tabla1[[#This Row],[Uso Sistemas]],"T","P"),"N","F"),Parámetros!$M$2:$N$17,2,0),"Completar hasta 3ra sem. para evaluar a Probacionista"))</f>
        <v/>
      </c>
      <c r="AQ1033" s="150"/>
      <c r="AR1033" s="150"/>
      <c r="AS1033" s="150"/>
      <c r="AT1033" s="29"/>
      <c r="AU1033" s="55" t="str">
        <f>CONCATENATE(Tabla1[[#This Row],[sem 01]],Tabla1[[#This Row],[sem 02]],Tabla1[[#This Row],[sem 03]])</f>
        <v/>
      </c>
      <c r="AV1033" s="55"/>
      <c r="AW1033" s="55"/>
      <c r="AX1033" s="238" t="str">
        <f>IF(V1033="","",EOMONTH(EDATE(Tabla1[[#This Row],[Fecha Finalización]],2),0))</f>
        <v/>
      </c>
      <c r="AY1033" s="150"/>
      <c r="AZ1033" s="239" t="str">
        <f>IF(V1033="","",EOMONTH(EDATE(Tabla1[[#This Row],[Fecha Finalización]],3),0))</f>
        <v/>
      </c>
      <c r="BA1033" s="39"/>
      <c r="BB1033" s="39"/>
      <c r="BC1033" s="231"/>
      <c r="BD1033" s="227" t="str">
        <f>IF(F1033="","",Tabla1[[#This Row],[sem 01]]&amp;Tabla1[[#This Row],[sem 02]]&amp;Tabla1[[#This Row],[sem 03]])</f>
        <v/>
      </c>
      <c r="BE1033" s="228" t="str">
        <f>+IF(TRIM(F1033)="","",$B$1&amp;"-"&amp;Tabla1[[#This Row],[Mes Inscrito]]&amp;"-"&amp;Tabla1[[#This Row],[Dia de clases Inscrito]]&amp;"-"&amp;Tabla1[[#This Row],[Horario Inscrito]]&amp;"-"&amp;Tabla1[[#This Row],[Fecha Inicio grupo]])</f>
        <v/>
      </c>
      <c r="BF1033" s="241" t="str">
        <f>IF(F1033="","",Tabla1[[#This Row],[Curso]])</f>
        <v/>
      </c>
      <c r="BG1033" s="242" t="str">
        <f>+IF(TRIM(F1033)="","",$B$1&amp;"-"&amp;TRIM(Tabla1[[#This Row],[Mes Inscrito]])&amp;"-"&amp;TRIM(Tabla1[[#This Row],[Dia de clases Inscrito]])&amp;"-"&amp;TRIM(Tabla1[[#This Row],[Horario Inscrito]])&amp;"-"&amp;TRIM(Tabla1[[#This Row],[Fecha Inicio grupo]])&amp;"-"&amp;TRIM(Tabla1[[#This Row],[Tipo Incrito]]))</f>
        <v/>
      </c>
      <c r="BH1033" s="243" t="str">
        <f>IF(F1033="","",OR(IFERROR(SEARCH("CG",Tabla1[[#This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3" s="296" t="str">
        <f>IF(F1033&lt;&gt;"",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3" s="296" t="str">
        <f>IF(F1033&lt;&gt;"",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3" s="296" t="str">
        <f>IF(Tabla1[[#This Row],[Fecha Inicio grupo]]="","",IFERROR(VLOOKUP(Tabla1[[#This Row],[Mes de Alta como miembro]],Parámetros!$AM$2:$AN$16,2,0),"01/01/1900"))</f>
        <v/>
      </c>
    </row>
    <row r="1034" spans="1:63" ht="15" customHeight="1">
      <c r="A1034" s="68">
        <v>1027</v>
      </c>
      <c r="B1034" s="140"/>
      <c r="C1034" s="141"/>
      <c r="D1034" s="42"/>
      <c r="E1034" s="142"/>
      <c r="F1034" s="200"/>
      <c r="G1034" s="45"/>
      <c r="H1034" s="159"/>
      <c r="I1034" s="143"/>
      <c r="J1034" s="141"/>
      <c r="K1034" s="162"/>
      <c r="L1034" s="145"/>
      <c r="M1034" s="144"/>
      <c r="N1034" s="233" t="str">
        <f ca="1">IF(Tabla1[[#This Row],[Fecha de nac]]="","",IF(Tabla1[[#This Row],[Fecha Finalización]] &gt;=TODAY(), DATEDIF(Tabla1[[#This Row],[Fecha de nac]],TODAY(),"y"), ROUNDDOWN((Tabla1[[#This Row],[Fecha Finalización]] -Tabla1[[#This Row],[Fecha de nac]])/365,0)))</f>
        <v/>
      </c>
      <c r="O1034" s="164"/>
      <c r="P1034" s="146"/>
      <c r="Q1034" s="147"/>
      <c r="R1034" s="148"/>
      <c r="S1034" s="148"/>
      <c r="T1034" s="148"/>
      <c r="U1034" s="234" t="str">
        <f>IF(F1034="","",Tabla1[[#This Row],[Fecha Inicio grupo]]+3*7-7)</f>
        <v/>
      </c>
      <c r="V1034" s="235" t="str">
        <f>IF(F1034="","",EDATE(Tabla1[[#This Row],[Fecha Inicio grupo]],3))</f>
        <v/>
      </c>
      <c r="W1034" s="29"/>
      <c r="X1034" s="29"/>
      <c r="Y1034" s="149"/>
      <c r="Z1034" s="149"/>
      <c r="AA1034" s="149"/>
      <c r="AB1034" s="149"/>
      <c r="AC1034" s="149"/>
      <c r="AD1034" s="149"/>
      <c r="AE1034" s="149"/>
      <c r="AF1034" s="149"/>
      <c r="AG1034" s="149"/>
      <c r="AH1034" s="225"/>
      <c r="AI1034" s="225"/>
      <c r="AJ1034" s="226"/>
      <c r="AK1034" s="225"/>
      <c r="AL1034" s="225"/>
      <c r="AM1034" s="225"/>
      <c r="AN1034" s="225"/>
      <c r="AO1034" s="139"/>
      <c r="AP1034" s="236" t="str">
        <f>IF(F1034="","",IFERROR(VLOOKUP(SUBSTITUTE(SUBSTITUTE(Tabla1[[#This Row],[Uso Sistemas]],"T","P"),"N","F"),Parámetros!$M$2:$N$17,2,0),"Completar hasta 3ra sem. para evaluar a Probacionista"))</f>
        <v/>
      </c>
      <c r="AQ1034" s="150"/>
      <c r="AR1034" s="150"/>
      <c r="AS1034" s="150"/>
      <c r="AT1034" s="29"/>
      <c r="AU1034" s="55" t="str">
        <f>CONCATENATE(Tabla1[[#This Row],[sem 01]],Tabla1[[#This Row],[sem 02]],Tabla1[[#This Row],[sem 03]])</f>
        <v/>
      </c>
      <c r="AV1034" s="55"/>
      <c r="AW1034" s="55"/>
      <c r="AX1034" s="238" t="str">
        <f>IF(V1034="","",EOMONTH(EDATE(Tabla1[[#This Row],[Fecha Finalización]],2),0))</f>
        <v/>
      </c>
      <c r="AY1034" s="150"/>
      <c r="AZ1034" s="239" t="str">
        <f>IF(V1034="","",EOMONTH(EDATE(Tabla1[[#This Row],[Fecha Finalización]],3),0))</f>
        <v/>
      </c>
      <c r="BA1034" s="39"/>
      <c r="BB1034" s="39"/>
      <c r="BC1034" s="231"/>
      <c r="BD1034" s="227" t="str">
        <f>IF(F1034="","",Tabla1[[#This Row],[sem 01]]&amp;Tabla1[[#This Row],[sem 02]]&amp;Tabla1[[#This Row],[sem 03]])</f>
        <v/>
      </c>
      <c r="BE1034" s="228" t="str">
        <f>+IF(TRIM(F1034)="","",$B$1&amp;"-"&amp;Tabla1[[#This Row],[Mes Inscrito]]&amp;"-"&amp;Tabla1[[#This Row],[Dia de clases Inscrito]]&amp;"-"&amp;Tabla1[[#This Row],[Horario Inscrito]]&amp;"-"&amp;Tabla1[[#This Row],[Fecha Inicio grupo]])</f>
        <v/>
      </c>
      <c r="BF1034" s="241" t="str">
        <f>IF(F1034="","",Tabla1[[#This Row],[Curso]])</f>
        <v/>
      </c>
      <c r="BG1034" s="242" t="str">
        <f>+IF(TRIM(F1034)="","",$B$1&amp;"-"&amp;TRIM(Tabla1[[#This Row],[Mes Inscrito]])&amp;"-"&amp;TRIM(Tabla1[[#This Row],[Dia de clases Inscrito]])&amp;"-"&amp;TRIM(Tabla1[[#This Row],[Horario Inscrito]])&amp;"-"&amp;TRIM(Tabla1[[#This Row],[Fecha Inicio grupo]])&amp;"-"&amp;TRIM(Tabla1[[#This Row],[Tipo Incrito]]))</f>
        <v/>
      </c>
      <c r="BH1034" s="243" t="str">
        <f>IF(F1034="","",OR(IFERROR(SEARCH("CG",Tabla1[[#This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4" s="296" t="str">
        <f>IF(F1034&lt;&gt;"",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4" s="296" t="str">
        <f>IF(F1034&lt;&gt;"",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4" s="296" t="str">
        <f>IF(Tabla1[[#This Row],[Fecha Inicio grupo]]="","",IFERROR(VLOOKUP(Tabla1[[#This Row],[Mes de Alta como miembro]],Parámetros!$AM$2:$AN$16,2,0),"01/01/1900"))</f>
        <v/>
      </c>
    </row>
    <row r="1035" spans="1:63" ht="15" customHeight="1">
      <c r="A1035" s="68">
        <v>1028</v>
      </c>
      <c r="B1035" s="140"/>
      <c r="C1035" s="141"/>
      <c r="D1035" s="42"/>
      <c r="E1035" s="142"/>
      <c r="F1035" s="200"/>
      <c r="G1035" s="45"/>
      <c r="H1035" s="159"/>
      <c r="I1035" s="143"/>
      <c r="J1035" s="141"/>
      <c r="K1035" s="162"/>
      <c r="L1035" s="145"/>
      <c r="M1035" s="144"/>
      <c r="N1035" s="233" t="str">
        <f ca="1">IF(Tabla1[[#This Row],[Fecha de nac]]="","",IF(Tabla1[[#This Row],[Fecha Finalización]] &gt;=TODAY(), DATEDIF(Tabla1[[#This Row],[Fecha de nac]],TODAY(),"y"), ROUNDDOWN((Tabla1[[#This Row],[Fecha Finalización]] -Tabla1[[#This Row],[Fecha de nac]])/365,0)))</f>
        <v/>
      </c>
      <c r="O1035" s="164"/>
      <c r="P1035" s="146"/>
      <c r="Q1035" s="147"/>
      <c r="R1035" s="148"/>
      <c r="S1035" s="148"/>
      <c r="T1035" s="148"/>
      <c r="U1035" s="234" t="str">
        <f>IF(F1035="","",Tabla1[[#This Row],[Fecha Inicio grupo]]+3*7-7)</f>
        <v/>
      </c>
      <c r="V1035" s="235" t="str">
        <f>IF(F1035="","",EDATE(Tabla1[[#This Row],[Fecha Inicio grupo]],3))</f>
        <v/>
      </c>
      <c r="W1035" s="29"/>
      <c r="X1035" s="29"/>
      <c r="Y1035" s="149"/>
      <c r="Z1035" s="149"/>
      <c r="AA1035" s="149"/>
      <c r="AB1035" s="149"/>
      <c r="AC1035" s="149"/>
      <c r="AD1035" s="149"/>
      <c r="AE1035" s="149"/>
      <c r="AF1035" s="149"/>
      <c r="AG1035" s="149"/>
      <c r="AH1035" s="225"/>
      <c r="AI1035" s="225"/>
      <c r="AJ1035" s="226"/>
      <c r="AK1035" s="225"/>
      <c r="AL1035" s="225"/>
      <c r="AM1035" s="225"/>
      <c r="AN1035" s="225"/>
      <c r="AO1035" s="139"/>
      <c r="AP1035" s="236" t="str">
        <f>IF(F1035="","",IFERROR(VLOOKUP(SUBSTITUTE(SUBSTITUTE(Tabla1[[#This Row],[Uso Sistemas]],"T","P"),"N","F"),Parámetros!$M$2:$N$17,2,0),"Completar hasta 3ra sem. para evaluar a Probacionista"))</f>
        <v/>
      </c>
      <c r="AQ1035" s="150"/>
      <c r="AR1035" s="150"/>
      <c r="AS1035" s="150"/>
      <c r="AT1035" s="29"/>
      <c r="AU1035" s="55" t="str">
        <f>CONCATENATE(Tabla1[[#This Row],[sem 01]],Tabla1[[#This Row],[sem 02]],Tabla1[[#This Row],[sem 03]])</f>
        <v/>
      </c>
      <c r="AV1035" s="55"/>
      <c r="AW1035" s="55"/>
      <c r="AX1035" s="238" t="str">
        <f>IF(V1035="","",EOMONTH(EDATE(Tabla1[[#This Row],[Fecha Finalización]],2),0))</f>
        <v/>
      </c>
      <c r="AY1035" s="150"/>
      <c r="AZ1035" s="239" t="str">
        <f>IF(V1035="","",EOMONTH(EDATE(Tabla1[[#This Row],[Fecha Finalización]],3),0))</f>
        <v/>
      </c>
      <c r="BA1035" s="39"/>
      <c r="BB1035" s="39"/>
      <c r="BC1035" s="231"/>
      <c r="BD1035" s="227" t="str">
        <f>IF(F1035="","",Tabla1[[#This Row],[sem 01]]&amp;Tabla1[[#This Row],[sem 02]]&amp;Tabla1[[#This Row],[sem 03]])</f>
        <v/>
      </c>
      <c r="BE1035" s="228" t="str">
        <f>+IF(TRIM(F1035)="","",$B$1&amp;"-"&amp;Tabla1[[#This Row],[Mes Inscrito]]&amp;"-"&amp;Tabla1[[#This Row],[Dia de clases Inscrito]]&amp;"-"&amp;Tabla1[[#This Row],[Horario Inscrito]]&amp;"-"&amp;Tabla1[[#This Row],[Fecha Inicio grupo]])</f>
        <v/>
      </c>
      <c r="BF1035" s="241" t="str">
        <f>IF(F1035="","",Tabla1[[#This Row],[Curso]])</f>
        <v/>
      </c>
      <c r="BG1035" s="242" t="str">
        <f>+IF(TRIM(F1035)="","",$B$1&amp;"-"&amp;TRIM(Tabla1[[#This Row],[Mes Inscrito]])&amp;"-"&amp;TRIM(Tabla1[[#This Row],[Dia de clases Inscrito]])&amp;"-"&amp;TRIM(Tabla1[[#This Row],[Horario Inscrito]])&amp;"-"&amp;TRIM(Tabla1[[#This Row],[Fecha Inicio grupo]])&amp;"-"&amp;TRIM(Tabla1[[#This Row],[Tipo Incrito]]))</f>
        <v/>
      </c>
      <c r="BH1035" s="243" t="str">
        <f>IF(F1035="","",OR(IFERROR(SEARCH("CG",Tabla1[[#This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5" s="296" t="str">
        <f>IF(F1035&lt;&gt;"",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5" s="296" t="str">
        <f>IF(F1035&lt;&gt;"",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5" s="296" t="str">
        <f>IF(Tabla1[[#This Row],[Fecha Inicio grupo]]="","",IFERROR(VLOOKUP(Tabla1[[#This Row],[Mes de Alta como miembro]],Parámetros!$AM$2:$AN$16,2,0),"01/01/1900"))</f>
        <v/>
      </c>
    </row>
    <row r="1036" spans="1:63" ht="15" customHeight="1">
      <c r="A1036" s="68">
        <v>1029</v>
      </c>
      <c r="B1036" s="140"/>
      <c r="C1036" s="141"/>
      <c r="D1036" s="42"/>
      <c r="E1036" s="142"/>
      <c r="F1036" s="200"/>
      <c r="G1036" s="45"/>
      <c r="H1036" s="159"/>
      <c r="I1036" s="143"/>
      <c r="J1036" s="141"/>
      <c r="K1036" s="162"/>
      <c r="L1036" s="145"/>
      <c r="M1036" s="144"/>
      <c r="N1036" s="233" t="str">
        <f ca="1">IF(Tabla1[[#This Row],[Fecha de nac]]="","",IF(Tabla1[[#This Row],[Fecha Finalización]] &gt;=TODAY(), DATEDIF(Tabla1[[#This Row],[Fecha de nac]],TODAY(),"y"), ROUNDDOWN((Tabla1[[#This Row],[Fecha Finalización]] -Tabla1[[#This Row],[Fecha de nac]])/365,0)))</f>
        <v/>
      </c>
      <c r="O1036" s="164"/>
      <c r="P1036" s="146"/>
      <c r="Q1036" s="147"/>
      <c r="R1036" s="148"/>
      <c r="S1036" s="148"/>
      <c r="T1036" s="148"/>
      <c r="U1036" s="234" t="str">
        <f>IF(F1036="","",Tabla1[[#This Row],[Fecha Inicio grupo]]+3*7-7)</f>
        <v/>
      </c>
      <c r="V1036" s="235" t="str">
        <f>IF(F1036="","",EDATE(Tabla1[[#This Row],[Fecha Inicio grupo]],3))</f>
        <v/>
      </c>
      <c r="W1036" s="29"/>
      <c r="X1036" s="29"/>
      <c r="Y1036" s="149"/>
      <c r="Z1036" s="149"/>
      <c r="AA1036" s="149"/>
      <c r="AB1036" s="149"/>
      <c r="AC1036" s="149"/>
      <c r="AD1036" s="149"/>
      <c r="AE1036" s="149"/>
      <c r="AF1036" s="149"/>
      <c r="AG1036" s="149"/>
      <c r="AH1036" s="225"/>
      <c r="AI1036" s="225"/>
      <c r="AJ1036" s="226"/>
      <c r="AK1036" s="225"/>
      <c r="AL1036" s="225"/>
      <c r="AM1036" s="225"/>
      <c r="AN1036" s="225"/>
      <c r="AO1036" s="139"/>
      <c r="AP1036" s="236" t="str">
        <f>IF(F1036="","",IFERROR(VLOOKUP(SUBSTITUTE(SUBSTITUTE(Tabla1[[#This Row],[Uso Sistemas]],"T","P"),"N","F"),Parámetros!$M$2:$N$17,2,0),"Completar hasta 3ra sem. para evaluar a Probacionista"))</f>
        <v/>
      </c>
      <c r="AQ1036" s="150"/>
      <c r="AR1036" s="150"/>
      <c r="AS1036" s="150"/>
      <c r="AT1036" s="29"/>
      <c r="AU1036" s="55" t="str">
        <f>CONCATENATE(Tabla1[[#This Row],[sem 01]],Tabla1[[#This Row],[sem 02]],Tabla1[[#This Row],[sem 03]])</f>
        <v/>
      </c>
      <c r="AV1036" s="55"/>
      <c r="AW1036" s="55"/>
      <c r="AX1036" s="238" t="str">
        <f>IF(V1036="","",EOMONTH(EDATE(Tabla1[[#This Row],[Fecha Finalización]],2),0))</f>
        <v/>
      </c>
      <c r="AY1036" s="150"/>
      <c r="AZ1036" s="239" t="str">
        <f>IF(V1036="","",EOMONTH(EDATE(Tabla1[[#This Row],[Fecha Finalización]],3),0))</f>
        <v/>
      </c>
      <c r="BA1036" s="39"/>
      <c r="BB1036" s="39"/>
      <c r="BC1036" s="231"/>
      <c r="BD1036" s="227" t="str">
        <f>IF(F1036="","",Tabla1[[#This Row],[sem 01]]&amp;Tabla1[[#This Row],[sem 02]]&amp;Tabla1[[#This Row],[sem 03]])</f>
        <v/>
      </c>
      <c r="BE1036" s="228" t="str">
        <f>+IF(TRIM(F1036)="","",$B$1&amp;"-"&amp;Tabla1[[#This Row],[Mes Inscrito]]&amp;"-"&amp;Tabla1[[#This Row],[Dia de clases Inscrito]]&amp;"-"&amp;Tabla1[[#This Row],[Horario Inscrito]]&amp;"-"&amp;Tabla1[[#This Row],[Fecha Inicio grupo]])</f>
        <v/>
      </c>
      <c r="BF1036" s="241" t="str">
        <f>IF(F1036="","",Tabla1[[#This Row],[Curso]])</f>
        <v/>
      </c>
      <c r="BG1036" s="242" t="str">
        <f>+IF(TRIM(F1036)="","",$B$1&amp;"-"&amp;TRIM(Tabla1[[#This Row],[Mes Inscrito]])&amp;"-"&amp;TRIM(Tabla1[[#This Row],[Dia de clases Inscrito]])&amp;"-"&amp;TRIM(Tabla1[[#This Row],[Horario Inscrito]])&amp;"-"&amp;TRIM(Tabla1[[#This Row],[Fecha Inicio grupo]])&amp;"-"&amp;TRIM(Tabla1[[#This Row],[Tipo Incrito]]))</f>
        <v/>
      </c>
      <c r="BH1036" s="243" t="str">
        <f>IF(F1036="","",OR(IFERROR(SEARCH("CG",Tabla1[[#This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6" s="296" t="str">
        <f>IF(F1036&lt;&gt;"",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6" s="296" t="str">
        <f>IF(F1036&lt;&gt;"",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6" s="296" t="str">
        <f>IF(Tabla1[[#This Row],[Fecha Inicio grupo]]="","",IFERROR(VLOOKUP(Tabla1[[#This Row],[Mes de Alta como miembro]],Parámetros!$AM$2:$AN$16,2,0),"01/01/1900"))</f>
        <v/>
      </c>
    </row>
    <row r="1037" spans="1:63" ht="15" customHeight="1">
      <c r="A1037" s="68">
        <v>1030</v>
      </c>
      <c r="B1037" s="140"/>
      <c r="C1037" s="141"/>
      <c r="D1037" s="42"/>
      <c r="E1037" s="142"/>
      <c r="F1037" s="200"/>
      <c r="G1037" s="45"/>
      <c r="H1037" s="159"/>
      <c r="I1037" s="143"/>
      <c r="J1037" s="141"/>
      <c r="K1037" s="162"/>
      <c r="L1037" s="145"/>
      <c r="M1037" s="144"/>
      <c r="N1037" s="233" t="str">
        <f ca="1">IF(Tabla1[[#This Row],[Fecha de nac]]="","",IF(Tabla1[[#This Row],[Fecha Finalización]] &gt;=TODAY(), DATEDIF(Tabla1[[#This Row],[Fecha de nac]],TODAY(),"y"), ROUNDDOWN((Tabla1[[#This Row],[Fecha Finalización]] -Tabla1[[#This Row],[Fecha de nac]])/365,0)))</f>
        <v/>
      </c>
      <c r="O1037" s="164"/>
      <c r="P1037" s="146"/>
      <c r="Q1037" s="147"/>
      <c r="R1037" s="148"/>
      <c r="S1037" s="148"/>
      <c r="T1037" s="148"/>
      <c r="U1037" s="234" t="str">
        <f>IF(F1037="","",Tabla1[[#This Row],[Fecha Inicio grupo]]+3*7-7)</f>
        <v/>
      </c>
      <c r="V1037" s="235" t="str">
        <f>IF(F1037="","",EDATE(Tabla1[[#This Row],[Fecha Inicio grupo]],3))</f>
        <v/>
      </c>
      <c r="W1037" s="29"/>
      <c r="X1037" s="29"/>
      <c r="Y1037" s="149"/>
      <c r="Z1037" s="149"/>
      <c r="AA1037" s="149"/>
      <c r="AB1037" s="149"/>
      <c r="AC1037" s="149"/>
      <c r="AD1037" s="149"/>
      <c r="AE1037" s="149"/>
      <c r="AF1037" s="149"/>
      <c r="AG1037" s="149"/>
      <c r="AH1037" s="225"/>
      <c r="AI1037" s="225"/>
      <c r="AJ1037" s="226"/>
      <c r="AK1037" s="225"/>
      <c r="AL1037" s="225"/>
      <c r="AM1037" s="225"/>
      <c r="AN1037" s="225"/>
      <c r="AO1037" s="139"/>
      <c r="AP1037" s="236" t="str">
        <f>IF(F1037="","",IFERROR(VLOOKUP(SUBSTITUTE(SUBSTITUTE(Tabla1[[#This Row],[Uso Sistemas]],"T","P"),"N","F"),Parámetros!$M$2:$N$17,2,0),"Completar hasta 3ra sem. para evaluar a Probacionista"))</f>
        <v/>
      </c>
      <c r="AQ1037" s="150"/>
      <c r="AR1037" s="150"/>
      <c r="AS1037" s="150"/>
      <c r="AT1037" s="29"/>
      <c r="AU1037" s="55" t="str">
        <f>CONCATENATE(Tabla1[[#This Row],[sem 01]],Tabla1[[#This Row],[sem 02]],Tabla1[[#This Row],[sem 03]])</f>
        <v/>
      </c>
      <c r="AV1037" s="55"/>
      <c r="AW1037" s="55"/>
      <c r="AX1037" s="238" t="str">
        <f>IF(V1037="","",EOMONTH(EDATE(Tabla1[[#This Row],[Fecha Finalización]],2),0))</f>
        <v/>
      </c>
      <c r="AY1037" s="150"/>
      <c r="AZ1037" s="239" t="str">
        <f>IF(V1037="","",EOMONTH(EDATE(Tabla1[[#This Row],[Fecha Finalización]],3),0))</f>
        <v/>
      </c>
      <c r="BA1037" s="39"/>
      <c r="BB1037" s="39"/>
      <c r="BC1037" s="231"/>
      <c r="BD1037" s="227" t="str">
        <f>IF(F1037="","",Tabla1[[#This Row],[sem 01]]&amp;Tabla1[[#This Row],[sem 02]]&amp;Tabla1[[#This Row],[sem 03]])</f>
        <v/>
      </c>
      <c r="BE1037" s="228" t="str">
        <f>+IF(TRIM(F1037)="","",$B$1&amp;"-"&amp;Tabla1[[#This Row],[Mes Inscrito]]&amp;"-"&amp;Tabla1[[#This Row],[Dia de clases Inscrito]]&amp;"-"&amp;Tabla1[[#This Row],[Horario Inscrito]]&amp;"-"&amp;Tabla1[[#This Row],[Fecha Inicio grupo]])</f>
        <v/>
      </c>
      <c r="BF1037" s="241" t="str">
        <f>IF(F1037="","",Tabla1[[#This Row],[Curso]])</f>
        <v/>
      </c>
      <c r="BG1037" s="242" t="str">
        <f>+IF(TRIM(F1037)="","",$B$1&amp;"-"&amp;TRIM(Tabla1[[#This Row],[Mes Inscrito]])&amp;"-"&amp;TRIM(Tabla1[[#This Row],[Dia de clases Inscrito]])&amp;"-"&amp;TRIM(Tabla1[[#This Row],[Horario Inscrito]])&amp;"-"&amp;TRIM(Tabla1[[#This Row],[Fecha Inicio grupo]])&amp;"-"&amp;TRIM(Tabla1[[#This Row],[Tipo Incrito]]))</f>
        <v/>
      </c>
      <c r="BH1037" s="243" t="str">
        <f>IF(F1037="","",OR(IFERROR(SEARCH("CG",Tabla1[[#This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7" s="296" t="str">
        <f>IF(F1037&lt;&gt;"",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7" s="296" t="str">
        <f>IF(F1037&lt;&gt;"",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7" s="296" t="str">
        <f>IF(Tabla1[[#This Row],[Fecha Inicio grupo]]="","",IFERROR(VLOOKUP(Tabla1[[#This Row],[Mes de Alta como miembro]],Parámetros!$AM$2:$AN$16,2,0),"01/01/1900"))</f>
        <v/>
      </c>
    </row>
    <row r="1038" spans="1:63" ht="15" customHeight="1">
      <c r="A1038" s="68">
        <v>1031</v>
      </c>
      <c r="B1038" s="140"/>
      <c r="C1038" s="141"/>
      <c r="D1038" s="42"/>
      <c r="E1038" s="142"/>
      <c r="F1038" s="200"/>
      <c r="G1038" s="45"/>
      <c r="H1038" s="159"/>
      <c r="I1038" s="143"/>
      <c r="J1038" s="141"/>
      <c r="K1038" s="162"/>
      <c r="L1038" s="145"/>
      <c r="M1038" s="144"/>
      <c r="N1038" s="233" t="str">
        <f ca="1">IF(Tabla1[[#This Row],[Fecha de nac]]="","",IF(Tabla1[[#This Row],[Fecha Finalización]] &gt;=TODAY(), DATEDIF(Tabla1[[#This Row],[Fecha de nac]],TODAY(),"y"), ROUNDDOWN((Tabla1[[#This Row],[Fecha Finalización]] -Tabla1[[#This Row],[Fecha de nac]])/365,0)))</f>
        <v/>
      </c>
      <c r="O1038" s="164"/>
      <c r="P1038" s="146"/>
      <c r="Q1038" s="147"/>
      <c r="R1038" s="148"/>
      <c r="S1038" s="148"/>
      <c r="T1038" s="148"/>
      <c r="U1038" s="234" t="str">
        <f>IF(F1038="","",Tabla1[[#This Row],[Fecha Inicio grupo]]+3*7-7)</f>
        <v/>
      </c>
      <c r="V1038" s="235" t="str">
        <f>IF(F1038="","",EDATE(Tabla1[[#This Row],[Fecha Inicio grupo]],3))</f>
        <v/>
      </c>
      <c r="W1038" s="29"/>
      <c r="X1038" s="29"/>
      <c r="Y1038" s="149"/>
      <c r="Z1038" s="149"/>
      <c r="AA1038" s="149"/>
      <c r="AB1038" s="149"/>
      <c r="AC1038" s="149"/>
      <c r="AD1038" s="149"/>
      <c r="AE1038" s="149"/>
      <c r="AF1038" s="149"/>
      <c r="AG1038" s="149"/>
      <c r="AH1038" s="225"/>
      <c r="AI1038" s="225"/>
      <c r="AJ1038" s="226"/>
      <c r="AK1038" s="225"/>
      <c r="AL1038" s="225"/>
      <c r="AM1038" s="225"/>
      <c r="AN1038" s="225"/>
      <c r="AO1038" s="139"/>
      <c r="AP1038" s="236" t="str">
        <f>IF(F1038="","",IFERROR(VLOOKUP(SUBSTITUTE(SUBSTITUTE(Tabla1[[#This Row],[Uso Sistemas]],"T","P"),"N","F"),Parámetros!$M$2:$N$17,2,0),"Completar hasta 3ra sem. para evaluar a Probacionista"))</f>
        <v/>
      </c>
      <c r="AQ1038" s="150"/>
      <c r="AR1038" s="150"/>
      <c r="AS1038" s="150"/>
      <c r="AT1038" s="29"/>
      <c r="AU1038" s="55" t="str">
        <f>CONCATENATE(Tabla1[[#This Row],[sem 01]],Tabla1[[#This Row],[sem 02]],Tabla1[[#This Row],[sem 03]])</f>
        <v/>
      </c>
      <c r="AV1038" s="55"/>
      <c r="AW1038" s="55"/>
      <c r="AX1038" s="238" t="str">
        <f>IF(V1038="","",EOMONTH(EDATE(Tabla1[[#This Row],[Fecha Finalización]],2),0))</f>
        <v/>
      </c>
      <c r="AY1038" s="150"/>
      <c r="AZ1038" s="239" t="str">
        <f>IF(V1038="","",EOMONTH(EDATE(Tabla1[[#This Row],[Fecha Finalización]],3),0))</f>
        <v/>
      </c>
      <c r="BA1038" s="39"/>
      <c r="BB1038" s="39"/>
      <c r="BC1038" s="231"/>
      <c r="BD1038" s="227" t="str">
        <f>IF(F1038="","",Tabla1[[#This Row],[sem 01]]&amp;Tabla1[[#This Row],[sem 02]]&amp;Tabla1[[#This Row],[sem 03]])</f>
        <v/>
      </c>
      <c r="BE1038" s="228" t="str">
        <f>+IF(TRIM(F1038)="","",$B$1&amp;"-"&amp;Tabla1[[#This Row],[Mes Inscrito]]&amp;"-"&amp;Tabla1[[#This Row],[Dia de clases Inscrito]]&amp;"-"&amp;Tabla1[[#This Row],[Horario Inscrito]]&amp;"-"&amp;Tabla1[[#This Row],[Fecha Inicio grupo]])</f>
        <v/>
      </c>
      <c r="BF1038" s="241" t="str">
        <f>IF(F1038="","",Tabla1[[#This Row],[Curso]])</f>
        <v/>
      </c>
      <c r="BG1038" s="242" t="str">
        <f>+IF(TRIM(F1038)="","",$B$1&amp;"-"&amp;TRIM(Tabla1[[#This Row],[Mes Inscrito]])&amp;"-"&amp;TRIM(Tabla1[[#This Row],[Dia de clases Inscrito]])&amp;"-"&amp;TRIM(Tabla1[[#This Row],[Horario Inscrito]])&amp;"-"&amp;TRIM(Tabla1[[#This Row],[Fecha Inicio grupo]])&amp;"-"&amp;TRIM(Tabla1[[#This Row],[Tipo Incrito]]))</f>
        <v/>
      </c>
      <c r="BH1038" s="243" t="str">
        <f>IF(F1038="","",OR(IFERROR(SEARCH("CG",Tabla1[[#This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8" s="296" t="str">
        <f>IF(F1038&lt;&gt;"",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8" s="296" t="str">
        <f>IF(F1038&lt;&gt;"",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8" s="296" t="str">
        <f>IF(Tabla1[[#This Row],[Fecha Inicio grupo]]="","",IFERROR(VLOOKUP(Tabla1[[#This Row],[Mes de Alta como miembro]],Parámetros!$AM$2:$AN$16,2,0),"01/01/1900"))</f>
        <v/>
      </c>
    </row>
    <row r="1039" spans="1:63" ht="15" customHeight="1">
      <c r="A1039" s="68">
        <v>1032</v>
      </c>
      <c r="B1039" s="140"/>
      <c r="C1039" s="141"/>
      <c r="D1039" s="42"/>
      <c r="E1039" s="142"/>
      <c r="F1039" s="200"/>
      <c r="G1039" s="45"/>
      <c r="H1039" s="159"/>
      <c r="I1039" s="143"/>
      <c r="J1039" s="141"/>
      <c r="K1039" s="162"/>
      <c r="L1039" s="145"/>
      <c r="M1039" s="144"/>
      <c r="N1039" s="233" t="str">
        <f ca="1">IF(Tabla1[[#This Row],[Fecha de nac]]="","",IF(Tabla1[[#This Row],[Fecha Finalización]] &gt;=TODAY(), DATEDIF(Tabla1[[#This Row],[Fecha de nac]],TODAY(),"y"), ROUNDDOWN((Tabla1[[#This Row],[Fecha Finalización]] -Tabla1[[#This Row],[Fecha de nac]])/365,0)))</f>
        <v/>
      </c>
      <c r="O1039" s="164"/>
      <c r="P1039" s="146"/>
      <c r="Q1039" s="147"/>
      <c r="R1039" s="148"/>
      <c r="S1039" s="148"/>
      <c r="T1039" s="148"/>
      <c r="U1039" s="234" t="str">
        <f>IF(F1039="","",Tabla1[[#This Row],[Fecha Inicio grupo]]+3*7-7)</f>
        <v/>
      </c>
      <c r="V1039" s="235" t="str">
        <f>IF(F1039="","",EDATE(Tabla1[[#This Row],[Fecha Inicio grupo]],3))</f>
        <v/>
      </c>
      <c r="W1039" s="29"/>
      <c r="X1039" s="29"/>
      <c r="Y1039" s="149"/>
      <c r="Z1039" s="149"/>
      <c r="AA1039" s="149"/>
      <c r="AB1039" s="149"/>
      <c r="AC1039" s="149"/>
      <c r="AD1039" s="149"/>
      <c r="AE1039" s="149"/>
      <c r="AF1039" s="149"/>
      <c r="AG1039" s="149"/>
      <c r="AH1039" s="225"/>
      <c r="AI1039" s="225"/>
      <c r="AJ1039" s="226"/>
      <c r="AK1039" s="225"/>
      <c r="AL1039" s="225"/>
      <c r="AM1039" s="225"/>
      <c r="AN1039" s="225"/>
      <c r="AO1039" s="139"/>
      <c r="AP1039" s="236" t="str">
        <f>IF(F1039="","",IFERROR(VLOOKUP(SUBSTITUTE(SUBSTITUTE(Tabla1[[#This Row],[Uso Sistemas]],"T","P"),"N","F"),Parámetros!$M$2:$N$17,2,0),"Completar hasta 3ra sem. para evaluar a Probacionista"))</f>
        <v/>
      </c>
      <c r="AQ1039" s="150"/>
      <c r="AR1039" s="150"/>
      <c r="AS1039" s="150"/>
      <c r="AT1039" s="29"/>
      <c r="AU1039" s="55" t="str">
        <f>CONCATENATE(Tabla1[[#This Row],[sem 01]],Tabla1[[#This Row],[sem 02]],Tabla1[[#This Row],[sem 03]])</f>
        <v/>
      </c>
      <c r="AV1039" s="55"/>
      <c r="AW1039" s="55"/>
      <c r="AX1039" s="238" t="str">
        <f>IF(V1039="","",EOMONTH(EDATE(Tabla1[[#This Row],[Fecha Finalización]],2),0))</f>
        <v/>
      </c>
      <c r="AY1039" s="150"/>
      <c r="AZ1039" s="239" t="str">
        <f>IF(V1039="","",EOMONTH(EDATE(Tabla1[[#This Row],[Fecha Finalización]],3),0))</f>
        <v/>
      </c>
      <c r="BA1039" s="39"/>
      <c r="BB1039" s="39"/>
      <c r="BC1039" s="231"/>
      <c r="BD1039" s="227" t="str">
        <f>IF(F1039="","",Tabla1[[#This Row],[sem 01]]&amp;Tabla1[[#This Row],[sem 02]]&amp;Tabla1[[#This Row],[sem 03]])</f>
        <v/>
      </c>
      <c r="BE1039" s="228" t="str">
        <f>+IF(TRIM(F1039)="","",$B$1&amp;"-"&amp;Tabla1[[#This Row],[Mes Inscrito]]&amp;"-"&amp;Tabla1[[#This Row],[Dia de clases Inscrito]]&amp;"-"&amp;Tabla1[[#This Row],[Horario Inscrito]]&amp;"-"&amp;Tabla1[[#This Row],[Fecha Inicio grupo]])</f>
        <v/>
      </c>
      <c r="BF1039" s="241" t="str">
        <f>IF(F1039="","",Tabla1[[#This Row],[Curso]])</f>
        <v/>
      </c>
      <c r="BG1039" s="242" t="str">
        <f>+IF(TRIM(F1039)="","",$B$1&amp;"-"&amp;TRIM(Tabla1[[#This Row],[Mes Inscrito]])&amp;"-"&amp;TRIM(Tabla1[[#This Row],[Dia de clases Inscrito]])&amp;"-"&amp;TRIM(Tabla1[[#This Row],[Horario Inscrito]])&amp;"-"&amp;TRIM(Tabla1[[#This Row],[Fecha Inicio grupo]])&amp;"-"&amp;TRIM(Tabla1[[#This Row],[Tipo Incrito]]))</f>
        <v/>
      </c>
      <c r="BH1039" s="243" t="str">
        <f>IF(F1039="","",OR(IFERROR(SEARCH("CG",Tabla1[[#This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9" s="296" t="str">
        <f>IF(F1039&lt;&gt;"",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9" s="296" t="str">
        <f>IF(F1039&lt;&gt;"",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9" s="296" t="str">
        <f>IF(Tabla1[[#This Row],[Fecha Inicio grupo]]="","",IFERROR(VLOOKUP(Tabla1[[#This Row],[Mes de Alta como miembro]],Parámetros!$AM$2:$AN$16,2,0),"01/01/1900"))</f>
        <v/>
      </c>
    </row>
    <row r="1040" spans="1:63" ht="15" customHeight="1">
      <c r="A1040" s="68">
        <v>1033</v>
      </c>
      <c r="B1040" s="140"/>
      <c r="C1040" s="141"/>
      <c r="D1040" s="42"/>
      <c r="E1040" s="142"/>
      <c r="F1040" s="200"/>
      <c r="G1040" s="45"/>
      <c r="H1040" s="159"/>
      <c r="I1040" s="143"/>
      <c r="J1040" s="141"/>
      <c r="K1040" s="162"/>
      <c r="L1040" s="145"/>
      <c r="M1040" s="144"/>
      <c r="N1040" s="233" t="str">
        <f ca="1">IF(Tabla1[[#This Row],[Fecha de nac]]="","",IF(Tabla1[[#This Row],[Fecha Finalización]] &gt;=TODAY(), DATEDIF(Tabla1[[#This Row],[Fecha de nac]],TODAY(),"y"), ROUNDDOWN((Tabla1[[#This Row],[Fecha Finalización]] -Tabla1[[#This Row],[Fecha de nac]])/365,0)))</f>
        <v/>
      </c>
      <c r="O1040" s="164"/>
      <c r="P1040" s="146"/>
      <c r="Q1040" s="147"/>
      <c r="R1040" s="148"/>
      <c r="S1040" s="148"/>
      <c r="T1040" s="148"/>
      <c r="U1040" s="234" t="str">
        <f>IF(F1040="","",Tabla1[[#This Row],[Fecha Inicio grupo]]+3*7-7)</f>
        <v/>
      </c>
      <c r="V1040" s="235" t="str">
        <f>IF(F1040="","",EDATE(Tabla1[[#This Row],[Fecha Inicio grupo]],3))</f>
        <v/>
      </c>
      <c r="W1040" s="29"/>
      <c r="X1040" s="29"/>
      <c r="Y1040" s="149"/>
      <c r="Z1040" s="149"/>
      <c r="AA1040" s="149"/>
      <c r="AB1040" s="149"/>
      <c r="AC1040" s="149"/>
      <c r="AD1040" s="149"/>
      <c r="AE1040" s="149"/>
      <c r="AF1040" s="149"/>
      <c r="AG1040" s="149"/>
      <c r="AH1040" s="225"/>
      <c r="AI1040" s="225"/>
      <c r="AJ1040" s="226"/>
      <c r="AK1040" s="225"/>
      <c r="AL1040" s="225"/>
      <c r="AM1040" s="225"/>
      <c r="AN1040" s="225"/>
      <c r="AO1040" s="139"/>
      <c r="AP1040" s="236" t="str">
        <f>IF(F1040="","",IFERROR(VLOOKUP(SUBSTITUTE(SUBSTITUTE(Tabla1[[#This Row],[Uso Sistemas]],"T","P"),"N","F"),Parámetros!$M$2:$N$17,2,0),"Completar hasta 3ra sem. para evaluar a Probacionista"))</f>
        <v/>
      </c>
      <c r="AQ1040" s="150"/>
      <c r="AR1040" s="150"/>
      <c r="AS1040" s="150"/>
      <c r="AT1040" s="29"/>
      <c r="AU1040" s="55" t="str">
        <f>CONCATENATE(Tabla1[[#This Row],[sem 01]],Tabla1[[#This Row],[sem 02]],Tabla1[[#This Row],[sem 03]])</f>
        <v/>
      </c>
      <c r="AV1040" s="55"/>
      <c r="AW1040" s="55"/>
      <c r="AX1040" s="238" t="str">
        <f>IF(V1040="","",EOMONTH(EDATE(Tabla1[[#This Row],[Fecha Finalización]],2),0))</f>
        <v/>
      </c>
      <c r="AY1040" s="150"/>
      <c r="AZ1040" s="239" t="str">
        <f>IF(V1040="","",EOMONTH(EDATE(Tabla1[[#This Row],[Fecha Finalización]],3),0))</f>
        <v/>
      </c>
      <c r="BA1040" s="39"/>
      <c r="BB1040" s="39"/>
      <c r="BC1040" s="231"/>
      <c r="BD1040" s="227" t="str">
        <f>IF(F1040="","",Tabla1[[#This Row],[sem 01]]&amp;Tabla1[[#This Row],[sem 02]]&amp;Tabla1[[#This Row],[sem 03]])</f>
        <v/>
      </c>
      <c r="BE1040" s="228" t="str">
        <f>+IF(TRIM(F1040)="","",$B$1&amp;"-"&amp;Tabla1[[#This Row],[Mes Inscrito]]&amp;"-"&amp;Tabla1[[#This Row],[Dia de clases Inscrito]]&amp;"-"&amp;Tabla1[[#This Row],[Horario Inscrito]]&amp;"-"&amp;Tabla1[[#This Row],[Fecha Inicio grupo]])</f>
        <v/>
      </c>
      <c r="BF1040" s="241" t="str">
        <f>IF(F1040="","",Tabla1[[#This Row],[Curso]])</f>
        <v/>
      </c>
      <c r="BG1040" s="242" t="str">
        <f>+IF(TRIM(F1040)="","",$B$1&amp;"-"&amp;TRIM(Tabla1[[#This Row],[Mes Inscrito]])&amp;"-"&amp;TRIM(Tabla1[[#This Row],[Dia de clases Inscrito]])&amp;"-"&amp;TRIM(Tabla1[[#This Row],[Horario Inscrito]])&amp;"-"&amp;TRIM(Tabla1[[#This Row],[Fecha Inicio grupo]])&amp;"-"&amp;TRIM(Tabla1[[#This Row],[Tipo Incrito]]))</f>
        <v/>
      </c>
      <c r="BH1040" s="243" t="str">
        <f>IF(F1040="","",OR(IFERROR(SEARCH("CG",Tabla1[[#This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0" s="296" t="str">
        <f>IF(F1040&lt;&gt;"",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0" s="296" t="str">
        <f>IF(F1040&lt;&gt;"",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0" s="296" t="str">
        <f>IF(Tabla1[[#This Row],[Fecha Inicio grupo]]="","",IFERROR(VLOOKUP(Tabla1[[#This Row],[Mes de Alta como miembro]],Parámetros!$AM$2:$AN$16,2,0),"01/01/1900"))</f>
        <v/>
      </c>
    </row>
    <row r="1041" spans="1:63" ht="15" customHeight="1">
      <c r="A1041" s="68">
        <v>1034</v>
      </c>
      <c r="B1041" s="140"/>
      <c r="C1041" s="141"/>
      <c r="D1041" s="42"/>
      <c r="E1041" s="142"/>
      <c r="F1041" s="200"/>
      <c r="G1041" s="45"/>
      <c r="H1041" s="159"/>
      <c r="I1041" s="143"/>
      <c r="J1041" s="141"/>
      <c r="K1041" s="162"/>
      <c r="L1041" s="145"/>
      <c r="M1041" s="144"/>
      <c r="N1041" s="233" t="str">
        <f ca="1">IF(Tabla1[[#This Row],[Fecha de nac]]="","",IF(Tabla1[[#This Row],[Fecha Finalización]] &gt;=TODAY(), DATEDIF(Tabla1[[#This Row],[Fecha de nac]],TODAY(),"y"), ROUNDDOWN((Tabla1[[#This Row],[Fecha Finalización]] -Tabla1[[#This Row],[Fecha de nac]])/365,0)))</f>
        <v/>
      </c>
      <c r="O1041" s="164"/>
      <c r="P1041" s="146"/>
      <c r="Q1041" s="147"/>
      <c r="R1041" s="148"/>
      <c r="S1041" s="148"/>
      <c r="T1041" s="148"/>
      <c r="U1041" s="234" t="str">
        <f>IF(F1041="","",Tabla1[[#This Row],[Fecha Inicio grupo]]+3*7-7)</f>
        <v/>
      </c>
      <c r="V1041" s="235" t="str">
        <f>IF(F1041="","",EDATE(Tabla1[[#This Row],[Fecha Inicio grupo]],3))</f>
        <v/>
      </c>
      <c r="W1041" s="29"/>
      <c r="X1041" s="29"/>
      <c r="Y1041" s="149"/>
      <c r="Z1041" s="149"/>
      <c r="AA1041" s="149"/>
      <c r="AB1041" s="149"/>
      <c r="AC1041" s="149"/>
      <c r="AD1041" s="149"/>
      <c r="AE1041" s="149"/>
      <c r="AF1041" s="149"/>
      <c r="AG1041" s="149"/>
      <c r="AH1041" s="225"/>
      <c r="AI1041" s="225"/>
      <c r="AJ1041" s="226"/>
      <c r="AK1041" s="225"/>
      <c r="AL1041" s="225"/>
      <c r="AM1041" s="225"/>
      <c r="AN1041" s="225"/>
      <c r="AO1041" s="139"/>
      <c r="AP1041" s="236" t="str">
        <f>IF(F1041="","",IFERROR(VLOOKUP(SUBSTITUTE(SUBSTITUTE(Tabla1[[#This Row],[Uso Sistemas]],"T","P"),"N","F"),Parámetros!$M$2:$N$17,2,0),"Completar hasta 3ra sem. para evaluar a Probacionista"))</f>
        <v/>
      </c>
      <c r="AQ1041" s="150"/>
      <c r="AR1041" s="150"/>
      <c r="AS1041" s="150"/>
      <c r="AT1041" s="29"/>
      <c r="AU1041" s="55" t="str">
        <f>CONCATENATE(Tabla1[[#This Row],[sem 01]],Tabla1[[#This Row],[sem 02]],Tabla1[[#This Row],[sem 03]])</f>
        <v/>
      </c>
      <c r="AV1041" s="55"/>
      <c r="AW1041" s="55"/>
      <c r="AX1041" s="238" t="str">
        <f>IF(V1041="","",EOMONTH(EDATE(Tabla1[[#This Row],[Fecha Finalización]],2),0))</f>
        <v/>
      </c>
      <c r="AY1041" s="150"/>
      <c r="AZ1041" s="239" t="str">
        <f>IF(V1041="","",EOMONTH(EDATE(Tabla1[[#This Row],[Fecha Finalización]],3),0))</f>
        <v/>
      </c>
      <c r="BA1041" s="39"/>
      <c r="BB1041" s="39"/>
      <c r="BC1041" s="231"/>
      <c r="BD1041" s="227" t="str">
        <f>IF(F1041="","",Tabla1[[#This Row],[sem 01]]&amp;Tabla1[[#This Row],[sem 02]]&amp;Tabla1[[#This Row],[sem 03]])</f>
        <v/>
      </c>
      <c r="BE1041" s="228" t="str">
        <f>+IF(TRIM(F1041)="","",$B$1&amp;"-"&amp;Tabla1[[#This Row],[Mes Inscrito]]&amp;"-"&amp;Tabla1[[#This Row],[Dia de clases Inscrito]]&amp;"-"&amp;Tabla1[[#This Row],[Horario Inscrito]]&amp;"-"&amp;Tabla1[[#This Row],[Fecha Inicio grupo]])</f>
        <v/>
      </c>
      <c r="BF1041" s="241" t="str">
        <f>IF(F1041="","",Tabla1[[#This Row],[Curso]])</f>
        <v/>
      </c>
      <c r="BG1041" s="242" t="str">
        <f>+IF(TRIM(F1041)="","",$B$1&amp;"-"&amp;TRIM(Tabla1[[#This Row],[Mes Inscrito]])&amp;"-"&amp;TRIM(Tabla1[[#This Row],[Dia de clases Inscrito]])&amp;"-"&amp;TRIM(Tabla1[[#This Row],[Horario Inscrito]])&amp;"-"&amp;TRIM(Tabla1[[#This Row],[Fecha Inicio grupo]])&amp;"-"&amp;TRIM(Tabla1[[#This Row],[Tipo Incrito]]))</f>
        <v/>
      </c>
      <c r="BH1041" s="243" t="str">
        <f>IF(F1041="","",OR(IFERROR(SEARCH("CG",Tabla1[[#This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1" s="296" t="str">
        <f>IF(F1041&lt;&gt;"",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1" s="296" t="str">
        <f>IF(F1041&lt;&gt;"",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1" s="296" t="str">
        <f>IF(Tabla1[[#This Row],[Fecha Inicio grupo]]="","",IFERROR(VLOOKUP(Tabla1[[#This Row],[Mes de Alta como miembro]],Parámetros!$AM$2:$AN$16,2,0),"01/01/1900"))</f>
        <v/>
      </c>
    </row>
    <row r="1042" spans="1:63" ht="15" customHeight="1">
      <c r="A1042" s="68">
        <v>1035</v>
      </c>
      <c r="B1042" s="140"/>
      <c r="C1042" s="141"/>
      <c r="D1042" s="42"/>
      <c r="E1042" s="142"/>
      <c r="F1042" s="200"/>
      <c r="G1042" s="45"/>
      <c r="H1042" s="159"/>
      <c r="I1042" s="143"/>
      <c r="J1042" s="141"/>
      <c r="K1042" s="162"/>
      <c r="L1042" s="145"/>
      <c r="M1042" s="144"/>
      <c r="N1042" s="233" t="str">
        <f ca="1">IF(Tabla1[[#This Row],[Fecha de nac]]="","",IF(Tabla1[[#This Row],[Fecha Finalización]] &gt;=TODAY(), DATEDIF(Tabla1[[#This Row],[Fecha de nac]],TODAY(),"y"), ROUNDDOWN((Tabla1[[#This Row],[Fecha Finalización]] -Tabla1[[#This Row],[Fecha de nac]])/365,0)))</f>
        <v/>
      </c>
      <c r="O1042" s="164"/>
      <c r="P1042" s="146"/>
      <c r="Q1042" s="147"/>
      <c r="R1042" s="148"/>
      <c r="S1042" s="148"/>
      <c r="T1042" s="148"/>
      <c r="U1042" s="234" t="str">
        <f>IF(F1042="","",Tabla1[[#This Row],[Fecha Inicio grupo]]+3*7-7)</f>
        <v/>
      </c>
      <c r="V1042" s="235" t="str">
        <f>IF(F1042="","",EDATE(Tabla1[[#This Row],[Fecha Inicio grupo]],3))</f>
        <v/>
      </c>
      <c r="W1042" s="29"/>
      <c r="X1042" s="29"/>
      <c r="Y1042" s="149"/>
      <c r="Z1042" s="149"/>
      <c r="AA1042" s="149"/>
      <c r="AB1042" s="149"/>
      <c r="AC1042" s="149"/>
      <c r="AD1042" s="149"/>
      <c r="AE1042" s="149"/>
      <c r="AF1042" s="149"/>
      <c r="AG1042" s="149"/>
      <c r="AH1042" s="225"/>
      <c r="AI1042" s="225"/>
      <c r="AJ1042" s="226"/>
      <c r="AK1042" s="225"/>
      <c r="AL1042" s="225"/>
      <c r="AM1042" s="225"/>
      <c r="AN1042" s="225"/>
      <c r="AO1042" s="139"/>
      <c r="AP1042" s="236" t="str">
        <f>IF(F1042="","",IFERROR(VLOOKUP(SUBSTITUTE(SUBSTITUTE(Tabla1[[#This Row],[Uso Sistemas]],"T","P"),"N","F"),Parámetros!$M$2:$N$17,2,0),"Completar hasta 3ra sem. para evaluar a Probacionista"))</f>
        <v/>
      </c>
      <c r="AQ1042" s="150"/>
      <c r="AR1042" s="150"/>
      <c r="AS1042" s="150"/>
      <c r="AT1042" s="29"/>
      <c r="AU1042" s="55" t="str">
        <f>CONCATENATE(Tabla1[[#This Row],[sem 01]],Tabla1[[#This Row],[sem 02]],Tabla1[[#This Row],[sem 03]])</f>
        <v/>
      </c>
      <c r="AV1042" s="55"/>
      <c r="AW1042" s="55"/>
      <c r="AX1042" s="238" t="str">
        <f>IF(V1042="","",EOMONTH(EDATE(Tabla1[[#This Row],[Fecha Finalización]],2),0))</f>
        <v/>
      </c>
      <c r="AY1042" s="150"/>
      <c r="AZ1042" s="239" t="str">
        <f>IF(V1042="","",EOMONTH(EDATE(Tabla1[[#This Row],[Fecha Finalización]],3),0))</f>
        <v/>
      </c>
      <c r="BA1042" s="39"/>
      <c r="BB1042" s="39"/>
      <c r="BC1042" s="231"/>
      <c r="BD1042" s="227" t="str">
        <f>IF(F1042="","",Tabla1[[#This Row],[sem 01]]&amp;Tabla1[[#This Row],[sem 02]]&amp;Tabla1[[#This Row],[sem 03]])</f>
        <v/>
      </c>
      <c r="BE1042" s="228" t="str">
        <f>+IF(TRIM(F1042)="","",$B$1&amp;"-"&amp;Tabla1[[#This Row],[Mes Inscrito]]&amp;"-"&amp;Tabla1[[#This Row],[Dia de clases Inscrito]]&amp;"-"&amp;Tabla1[[#This Row],[Horario Inscrito]]&amp;"-"&amp;Tabla1[[#This Row],[Fecha Inicio grupo]])</f>
        <v/>
      </c>
      <c r="BF1042" s="241" t="str">
        <f>IF(F1042="","",Tabla1[[#This Row],[Curso]])</f>
        <v/>
      </c>
      <c r="BG1042" s="242" t="str">
        <f>+IF(TRIM(F1042)="","",$B$1&amp;"-"&amp;TRIM(Tabla1[[#This Row],[Mes Inscrito]])&amp;"-"&amp;TRIM(Tabla1[[#This Row],[Dia de clases Inscrito]])&amp;"-"&amp;TRIM(Tabla1[[#This Row],[Horario Inscrito]])&amp;"-"&amp;TRIM(Tabla1[[#This Row],[Fecha Inicio grupo]])&amp;"-"&amp;TRIM(Tabla1[[#This Row],[Tipo Incrito]]))</f>
        <v/>
      </c>
      <c r="BH1042" s="243" t="str">
        <f>IF(F1042="","",OR(IFERROR(SEARCH("CG",Tabla1[[#This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2" s="296" t="str">
        <f>IF(F1042&lt;&gt;"",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2" s="296" t="str">
        <f>IF(F1042&lt;&gt;"",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2" s="296" t="str">
        <f>IF(Tabla1[[#This Row],[Fecha Inicio grupo]]="","",IFERROR(VLOOKUP(Tabla1[[#This Row],[Mes de Alta como miembro]],Parámetros!$AM$2:$AN$16,2,0),"01/01/1900"))</f>
        <v/>
      </c>
    </row>
    <row r="1043" spans="1:63" ht="15" customHeight="1">
      <c r="A1043" s="68">
        <v>1036</v>
      </c>
      <c r="B1043" s="140"/>
      <c r="C1043" s="141"/>
      <c r="D1043" s="42"/>
      <c r="E1043" s="142"/>
      <c r="F1043" s="200"/>
      <c r="G1043" s="45"/>
      <c r="H1043" s="159"/>
      <c r="I1043" s="143"/>
      <c r="J1043" s="141"/>
      <c r="K1043" s="162"/>
      <c r="L1043" s="145"/>
      <c r="M1043" s="144"/>
      <c r="N1043" s="233" t="str">
        <f ca="1">IF(Tabla1[[#This Row],[Fecha de nac]]="","",IF(Tabla1[[#This Row],[Fecha Finalización]] &gt;=TODAY(), DATEDIF(Tabla1[[#This Row],[Fecha de nac]],TODAY(),"y"), ROUNDDOWN((Tabla1[[#This Row],[Fecha Finalización]] -Tabla1[[#This Row],[Fecha de nac]])/365,0)))</f>
        <v/>
      </c>
      <c r="O1043" s="164"/>
      <c r="P1043" s="146"/>
      <c r="Q1043" s="147"/>
      <c r="R1043" s="148"/>
      <c r="S1043" s="148"/>
      <c r="T1043" s="148"/>
      <c r="U1043" s="234" t="str">
        <f>IF(F1043="","",Tabla1[[#This Row],[Fecha Inicio grupo]]+3*7-7)</f>
        <v/>
      </c>
      <c r="V1043" s="235" t="str">
        <f>IF(F1043="","",EDATE(Tabla1[[#This Row],[Fecha Inicio grupo]],3))</f>
        <v/>
      </c>
      <c r="W1043" s="29"/>
      <c r="X1043" s="29"/>
      <c r="Y1043" s="149"/>
      <c r="Z1043" s="149"/>
      <c r="AA1043" s="149"/>
      <c r="AB1043" s="149"/>
      <c r="AC1043" s="149"/>
      <c r="AD1043" s="149"/>
      <c r="AE1043" s="149"/>
      <c r="AF1043" s="149"/>
      <c r="AG1043" s="149"/>
      <c r="AH1043" s="225"/>
      <c r="AI1043" s="225"/>
      <c r="AJ1043" s="226"/>
      <c r="AK1043" s="225"/>
      <c r="AL1043" s="225"/>
      <c r="AM1043" s="225"/>
      <c r="AN1043" s="225"/>
      <c r="AO1043" s="139"/>
      <c r="AP1043" s="236" t="str">
        <f>IF(F1043="","",IFERROR(VLOOKUP(SUBSTITUTE(SUBSTITUTE(Tabla1[[#This Row],[Uso Sistemas]],"T","P"),"N","F"),Parámetros!$M$2:$N$17,2,0),"Completar hasta 3ra sem. para evaluar a Probacionista"))</f>
        <v/>
      </c>
      <c r="AQ1043" s="150"/>
      <c r="AR1043" s="150"/>
      <c r="AS1043" s="150"/>
      <c r="AT1043" s="29"/>
      <c r="AU1043" s="55" t="str">
        <f>CONCATENATE(Tabla1[[#This Row],[sem 01]],Tabla1[[#This Row],[sem 02]],Tabla1[[#This Row],[sem 03]])</f>
        <v/>
      </c>
      <c r="AV1043" s="55"/>
      <c r="AW1043" s="55"/>
      <c r="AX1043" s="238" t="str">
        <f>IF(V1043="","",EOMONTH(EDATE(Tabla1[[#This Row],[Fecha Finalización]],2),0))</f>
        <v/>
      </c>
      <c r="AY1043" s="150"/>
      <c r="AZ1043" s="239" t="str">
        <f>IF(V1043="","",EOMONTH(EDATE(Tabla1[[#This Row],[Fecha Finalización]],3),0))</f>
        <v/>
      </c>
      <c r="BA1043" s="39"/>
      <c r="BB1043" s="39"/>
      <c r="BC1043" s="231"/>
      <c r="BD1043" s="227" t="str">
        <f>IF(F1043="","",Tabla1[[#This Row],[sem 01]]&amp;Tabla1[[#This Row],[sem 02]]&amp;Tabla1[[#This Row],[sem 03]])</f>
        <v/>
      </c>
      <c r="BE1043" s="228" t="str">
        <f>+IF(TRIM(F1043)="","",$B$1&amp;"-"&amp;Tabla1[[#This Row],[Mes Inscrito]]&amp;"-"&amp;Tabla1[[#This Row],[Dia de clases Inscrito]]&amp;"-"&amp;Tabla1[[#This Row],[Horario Inscrito]]&amp;"-"&amp;Tabla1[[#This Row],[Fecha Inicio grupo]])</f>
        <v/>
      </c>
      <c r="BF1043" s="241" t="str">
        <f>IF(F1043="","",Tabla1[[#This Row],[Curso]])</f>
        <v/>
      </c>
      <c r="BG1043" s="242" t="str">
        <f>+IF(TRIM(F1043)="","",$B$1&amp;"-"&amp;TRIM(Tabla1[[#This Row],[Mes Inscrito]])&amp;"-"&amp;TRIM(Tabla1[[#This Row],[Dia de clases Inscrito]])&amp;"-"&amp;TRIM(Tabla1[[#This Row],[Horario Inscrito]])&amp;"-"&amp;TRIM(Tabla1[[#This Row],[Fecha Inicio grupo]])&amp;"-"&amp;TRIM(Tabla1[[#This Row],[Tipo Incrito]]))</f>
        <v/>
      </c>
      <c r="BH1043" s="243" t="str">
        <f>IF(F1043="","",OR(IFERROR(SEARCH("CG",Tabla1[[#This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3" s="296" t="str">
        <f>IF(F1043&lt;&gt;"",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3" s="296" t="str">
        <f>IF(F1043&lt;&gt;"",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3" s="296" t="str">
        <f>IF(Tabla1[[#This Row],[Fecha Inicio grupo]]="","",IFERROR(VLOOKUP(Tabla1[[#This Row],[Mes de Alta como miembro]],Parámetros!$AM$2:$AN$16,2,0),"01/01/1900"))</f>
        <v/>
      </c>
    </row>
    <row r="1044" spans="1:63" ht="15" customHeight="1">
      <c r="A1044" s="68">
        <v>1037</v>
      </c>
      <c r="B1044" s="140"/>
      <c r="C1044" s="141"/>
      <c r="D1044" s="42"/>
      <c r="E1044" s="142"/>
      <c r="F1044" s="200"/>
      <c r="G1044" s="45"/>
      <c r="H1044" s="159"/>
      <c r="I1044" s="143"/>
      <c r="J1044" s="141"/>
      <c r="K1044" s="162"/>
      <c r="L1044" s="145"/>
      <c r="M1044" s="144"/>
      <c r="N1044" s="233" t="str">
        <f ca="1">IF(Tabla1[[#This Row],[Fecha de nac]]="","",IF(Tabla1[[#This Row],[Fecha Finalización]] &gt;=TODAY(), DATEDIF(Tabla1[[#This Row],[Fecha de nac]],TODAY(),"y"), ROUNDDOWN((Tabla1[[#This Row],[Fecha Finalización]] -Tabla1[[#This Row],[Fecha de nac]])/365,0)))</f>
        <v/>
      </c>
      <c r="O1044" s="164"/>
      <c r="P1044" s="146"/>
      <c r="Q1044" s="147"/>
      <c r="R1044" s="148"/>
      <c r="S1044" s="148"/>
      <c r="T1044" s="148"/>
      <c r="U1044" s="234" t="str">
        <f>IF(F1044="","",Tabla1[[#This Row],[Fecha Inicio grupo]]+3*7-7)</f>
        <v/>
      </c>
      <c r="V1044" s="235" t="str">
        <f>IF(F1044="","",EDATE(Tabla1[[#This Row],[Fecha Inicio grupo]],3))</f>
        <v/>
      </c>
      <c r="W1044" s="29"/>
      <c r="X1044" s="29"/>
      <c r="Y1044" s="149"/>
      <c r="Z1044" s="149"/>
      <c r="AA1044" s="149"/>
      <c r="AB1044" s="149"/>
      <c r="AC1044" s="149"/>
      <c r="AD1044" s="149"/>
      <c r="AE1044" s="149"/>
      <c r="AF1044" s="149"/>
      <c r="AG1044" s="149"/>
      <c r="AH1044" s="225"/>
      <c r="AI1044" s="225"/>
      <c r="AJ1044" s="226"/>
      <c r="AK1044" s="225"/>
      <c r="AL1044" s="225"/>
      <c r="AM1044" s="225"/>
      <c r="AN1044" s="225"/>
      <c r="AO1044" s="139"/>
      <c r="AP1044" s="236" t="str">
        <f>IF(F1044="","",IFERROR(VLOOKUP(SUBSTITUTE(SUBSTITUTE(Tabla1[[#This Row],[Uso Sistemas]],"T","P"),"N","F"),Parámetros!$M$2:$N$17,2,0),"Completar hasta 3ra sem. para evaluar a Probacionista"))</f>
        <v/>
      </c>
      <c r="AQ1044" s="150"/>
      <c r="AR1044" s="150"/>
      <c r="AS1044" s="150"/>
      <c r="AT1044" s="29"/>
      <c r="AU1044" s="55" t="str">
        <f>CONCATENATE(Tabla1[[#This Row],[sem 01]],Tabla1[[#This Row],[sem 02]],Tabla1[[#This Row],[sem 03]])</f>
        <v/>
      </c>
      <c r="AV1044" s="55"/>
      <c r="AW1044" s="55"/>
      <c r="AX1044" s="238" t="str">
        <f>IF(V1044="","",EOMONTH(EDATE(Tabla1[[#This Row],[Fecha Finalización]],2),0))</f>
        <v/>
      </c>
      <c r="AY1044" s="150"/>
      <c r="AZ1044" s="239" t="str">
        <f>IF(V1044="","",EOMONTH(EDATE(Tabla1[[#This Row],[Fecha Finalización]],3),0))</f>
        <v/>
      </c>
      <c r="BA1044" s="39"/>
      <c r="BB1044" s="39"/>
      <c r="BC1044" s="231"/>
      <c r="BD1044" s="227" t="str">
        <f>IF(F1044="","",Tabla1[[#This Row],[sem 01]]&amp;Tabla1[[#This Row],[sem 02]]&amp;Tabla1[[#This Row],[sem 03]])</f>
        <v/>
      </c>
      <c r="BE1044" s="228" t="str">
        <f>+IF(TRIM(F1044)="","",$B$1&amp;"-"&amp;Tabla1[[#This Row],[Mes Inscrito]]&amp;"-"&amp;Tabla1[[#This Row],[Dia de clases Inscrito]]&amp;"-"&amp;Tabla1[[#This Row],[Horario Inscrito]]&amp;"-"&amp;Tabla1[[#This Row],[Fecha Inicio grupo]])</f>
        <v/>
      </c>
      <c r="BF1044" s="241" t="str">
        <f>IF(F1044="","",Tabla1[[#This Row],[Curso]])</f>
        <v/>
      </c>
      <c r="BG1044" s="242" t="str">
        <f>+IF(TRIM(F1044)="","",$B$1&amp;"-"&amp;TRIM(Tabla1[[#This Row],[Mes Inscrito]])&amp;"-"&amp;TRIM(Tabla1[[#This Row],[Dia de clases Inscrito]])&amp;"-"&amp;TRIM(Tabla1[[#This Row],[Horario Inscrito]])&amp;"-"&amp;TRIM(Tabla1[[#This Row],[Fecha Inicio grupo]])&amp;"-"&amp;TRIM(Tabla1[[#This Row],[Tipo Incrito]]))</f>
        <v/>
      </c>
      <c r="BH1044" s="243" t="str">
        <f>IF(F1044="","",OR(IFERROR(SEARCH("CG",Tabla1[[#This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4" s="296" t="str">
        <f>IF(F1044&lt;&gt;"",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4" s="296" t="str">
        <f>IF(F1044&lt;&gt;"",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4" s="296" t="str">
        <f>IF(Tabla1[[#This Row],[Fecha Inicio grupo]]="","",IFERROR(VLOOKUP(Tabla1[[#This Row],[Mes de Alta como miembro]],Parámetros!$AM$2:$AN$16,2,0),"01/01/1900"))</f>
        <v/>
      </c>
    </row>
    <row r="1045" spans="1:63" ht="15" customHeight="1">
      <c r="A1045" s="68">
        <v>1038</v>
      </c>
      <c r="B1045" s="140"/>
      <c r="C1045" s="141"/>
      <c r="D1045" s="42"/>
      <c r="E1045" s="142"/>
      <c r="F1045" s="200"/>
      <c r="G1045" s="45"/>
      <c r="H1045" s="159"/>
      <c r="I1045" s="143"/>
      <c r="J1045" s="141"/>
      <c r="K1045" s="162"/>
      <c r="L1045" s="145"/>
      <c r="M1045" s="144"/>
      <c r="N1045" s="233" t="str">
        <f ca="1">IF(Tabla1[[#This Row],[Fecha de nac]]="","",IF(Tabla1[[#This Row],[Fecha Finalización]] &gt;=TODAY(), DATEDIF(Tabla1[[#This Row],[Fecha de nac]],TODAY(),"y"), ROUNDDOWN((Tabla1[[#This Row],[Fecha Finalización]] -Tabla1[[#This Row],[Fecha de nac]])/365,0)))</f>
        <v/>
      </c>
      <c r="O1045" s="164"/>
      <c r="P1045" s="146"/>
      <c r="Q1045" s="147"/>
      <c r="R1045" s="148"/>
      <c r="S1045" s="148"/>
      <c r="T1045" s="148"/>
      <c r="U1045" s="234" t="str">
        <f>IF(F1045="","",Tabla1[[#This Row],[Fecha Inicio grupo]]+3*7-7)</f>
        <v/>
      </c>
      <c r="V1045" s="235" t="str">
        <f>IF(F1045="","",EDATE(Tabla1[[#This Row],[Fecha Inicio grupo]],3))</f>
        <v/>
      </c>
      <c r="W1045" s="29"/>
      <c r="X1045" s="29"/>
      <c r="Y1045" s="149"/>
      <c r="Z1045" s="149"/>
      <c r="AA1045" s="149"/>
      <c r="AB1045" s="149"/>
      <c r="AC1045" s="149"/>
      <c r="AD1045" s="149"/>
      <c r="AE1045" s="149"/>
      <c r="AF1045" s="149"/>
      <c r="AG1045" s="149"/>
      <c r="AH1045" s="225"/>
      <c r="AI1045" s="225"/>
      <c r="AJ1045" s="226"/>
      <c r="AK1045" s="225"/>
      <c r="AL1045" s="225"/>
      <c r="AM1045" s="225"/>
      <c r="AN1045" s="225"/>
      <c r="AO1045" s="139"/>
      <c r="AP1045" s="236" t="str">
        <f>IF(F1045="","",IFERROR(VLOOKUP(SUBSTITUTE(SUBSTITUTE(Tabla1[[#This Row],[Uso Sistemas]],"T","P"),"N","F"),Parámetros!$M$2:$N$17,2,0),"Completar hasta 3ra sem. para evaluar a Probacionista"))</f>
        <v/>
      </c>
      <c r="AQ1045" s="150"/>
      <c r="AR1045" s="150"/>
      <c r="AS1045" s="150"/>
      <c r="AT1045" s="29"/>
      <c r="AU1045" s="55" t="str">
        <f>CONCATENATE(Tabla1[[#This Row],[sem 01]],Tabla1[[#This Row],[sem 02]],Tabla1[[#This Row],[sem 03]])</f>
        <v/>
      </c>
      <c r="AV1045" s="55"/>
      <c r="AW1045" s="55"/>
      <c r="AX1045" s="238" t="str">
        <f>IF(V1045="","",EOMONTH(EDATE(Tabla1[[#This Row],[Fecha Finalización]],2),0))</f>
        <v/>
      </c>
      <c r="AY1045" s="150"/>
      <c r="AZ1045" s="239" t="str">
        <f>IF(V1045="","",EOMONTH(EDATE(Tabla1[[#This Row],[Fecha Finalización]],3),0))</f>
        <v/>
      </c>
      <c r="BA1045" s="39"/>
      <c r="BB1045" s="39"/>
      <c r="BC1045" s="231"/>
      <c r="BD1045" s="227" t="str">
        <f>IF(F1045="","",Tabla1[[#This Row],[sem 01]]&amp;Tabla1[[#This Row],[sem 02]]&amp;Tabla1[[#This Row],[sem 03]])</f>
        <v/>
      </c>
      <c r="BE1045" s="228" t="str">
        <f>+IF(TRIM(F1045)="","",$B$1&amp;"-"&amp;Tabla1[[#This Row],[Mes Inscrito]]&amp;"-"&amp;Tabla1[[#This Row],[Dia de clases Inscrito]]&amp;"-"&amp;Tabla1[[#This Row],[Horario Inscrito]]&amp;"-"&amp;Tabla1[[#This Row],[Fecha Inicio grupo]])</f>
        <v/>
      </c>
      <c r="BF1045" s="241" t="str">
        <f>IF(F1045="","",Tabla1[[#This Row],[Curso]])</f>
        <v/>
      </c>
      <c r="BG1045" s="242" t="str">
        <f>+IF(TRIM(F1045)="","",$B$1&amp;"-"&amp;TRIM(Tabla1[[#This Row],[Mes Inscrito]])&amp;"-"&amp;TRIM(Tabla1[[#This Row],[Dia de clases Inscrito]])&amp;"-"&amp;TRIM(Tabla1[[#This Row],[Horario Inscrito]])&amp;"-"&amp;TRIM(Tabla1[[#This Row],[Fecha Inicio grupo]])&amp;"-"&amp;TRIM(Tabla1[[#This Row],[Tipo Incrito]]))</f>
        <v/>
      </c>
      <c r="BH1045" s="243" t="str">
        <f>IF(F1045="","",OR(IFERROR(SEARCH("CG",Tabla1[[#This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5" s="296" t="str">
        <f>IF(F1045&lt;&gt;"",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5" s="296" t="str">
        <f>IF(F1045&lt;&gt;"",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5" s="296" t="str">
        <f>IF(Tabla1[[#This Row],[Fecha Inicio grupo]]="","",IFERROR(VLOOKUP(Tabla1[[#This Row],[Mes de Alta como miembro]],Parámetros!$AM$2:$AN$16,2,0),"01/01/1900"))</f>
        <v/>
      </c>
    </row>
    <row r="1046" spans="1:63" ht="15" customHeight="1">
      <c r="A1046" s="68">
        <v>1039</v>
      </c>
      <c r="B1046" s="140"/>
      <c r="C1046" s="141"/>
      <c r="D1046" s="42"/>
      <c r="E1046" s="142"/>
      <c r="F1046" s="200"/>
      <c r="G1046" s="45"/>
      <c r="H1046" s="159"/>
      <c r="I1046" s="143"/>
      <c r="J1046" s="141"/>
      <c r="K1046" s="162"/>
      <c r="L1046" s="145"/>
      <c r="M1046" s="144"/>
      <c r="N1046" s="233" t="str">
        <f ca="1">IF(Tabla1[[#This Row],[Fecha de nac]]="","",IF(Tabla1[[#This Row],[Fecha Finalización]] &gt;=TODAY(), DATEDIF(Tabla1[[#This Row],[Fecha de nac]],TODAY(),"y"), ROUNDDOWN((Tabla1[[#This Row],[Fecha Finalización]] -Tabla1[[#This Row],[Fecha de nac]])/365,0)))</f>
        <v/>
      </c>
      <c r="O1046" s="164"/>
      <c r="P1046" s="146"/>
      <c r="Q1046" s="147"/>
      <c r="R1046" s="148"/>
      <c r="S1046" s="148"/>
      <c r="T1046" s="148"/>
      <c r="U1046" s="234" t="str">
        <f>IF(F1046="","",Tabla1[[#This Row],[Fecha Inicio grupo]]+3*7-7)</f>
        <v/>
      </c>
      <c r="V1046" s="235" t="str">
        <f>IF(F1046="","",EDATE(Tabla1[[#This Row],[Fecha Inicio grupo]],3))</f>
        <v/>
      </c>
      <c r="W1046" s="29"/>
      <c r="X1046" s="29"/>
      <c r="Y1046" s="149"/>
      <c r="Z1046" s="149"/>
      <c r="AA1046" s="149"/>
      <c r="AB1046" s="149"/>
      <c r="AC1046" s="149"/>
      <c r="AD1046" s="149"/>
      <c r="AE1046" s="149"/>
      <c r="AF1046" s="149"/>
      <c r="AG1046" s="149"/>
      <c r="AH1046" s="225"/>
      <c r="AI1046" s="225"/>
      <c r="AJ1046" s="226"/>
      <c r="AK1046" s="225"/>
      <c r="AL1046" s="225"/>
      <c r="AM1046" s="225"/>
      <c r="AN1046" s="225"/>
      <c r="AO1046" s="139"/>
      <c r="AP1046" s="236" t="str">
        <f>IF(F1046="","",IFERROR(VLOOKUP(SUBSTITUTE(SUBSTITUTE(Tabla1[[#This Row],[Uso Sistemas]],"T","P"),"N","F"),Parámetros!$M$2:$N$17,2,0),"Completar hasta 3ra sem. para evaluar a Probacionista"))</f>
        <v/>
      </c>
      <c r="AQ1046" s="150"/>
      <c r="AR1046" s="150"/>
      <c r="AS1046" s="150"/>
      <c r="AT1046" s="29"/>
      <c r="AU1046" s="55" t="str">
        <f>CONCATENATE(Tabla1[[#This Row],[sem 01]],Tabla1[[#This Row],[sem 02]],Tabla1[[#This Row],[sem 03]])</f>
        <v/>
      </c>
      <c r="AV1046" s="55"/>
      <c r="AW1046" s="55"/>
      <c r="AX1046" s="238" t="str">
        <f>IF(V1046="","",EOMONTH(EDATE(Tabla1[[#This Row],[Fecha Finalización]],2),0))</f>
        <v/>
      </c>
      <c r="AY1046" s="150"/>
      <c r="AZ1046" s="239" t="str">
        <f>IF(V1046="","",EOMONTH(EDATE(Tabla1[[#This Row],[Fecha Finalización]],3),0))</f>
        <v/>
      </c>
      <c r="BA1046" s="39"/>
      <c r="BB1046" s="39"/>
      <c r="BC1046" s="231"/>
      <c r="BD1046" s="227" t="str">
        <f>IF(F1046="","",Tabla1[[#This Row],[sem 01]]&amp;Tabla1[[#This Row],[sem 02]]&amp;Tabla1[[#This Row],[sem 03]])</f>
        <v/>
      </c>
      <c r="BE1046" s="228" t="str">
        <f>+IF(TRIM(F1046)="","",$B$1&amp;"-"&amp;Tabla1[[#This Row],[Mes Inscrito]]&amp;"-"&amp;Tabla1[[#This Row],[Dia de clases Inscrito]]&amp;"-"&amp;Tabla1[[#This Row],[Horario Inscrito]]&amp;"-"&amp;Tabla1[[#This Row],[Fecha Inicio grupo]])</f>
        <v/>
      </c>
      <c r="BF1046" s="241" t="str">
        <f>IF(F1046="","",Tabla1[[#This Row],[Curso]])</f>
        <v/>
      </c>
      <c r="BG1046" s="242" t="str">
        <f>+IF(TRIM(F1046)="","",$B$1&amp;"-"&amp;TRIM(Tabla1[[#This Row],[Mes Inscrito]])&amp;"-"&amp;TRIM(Tabla1[[#This Row],[Dia de clases Inscrito]])&amp;"-"&amp;TRIM(Tabla1[[#This Row],[Horario Inscrito]])&amp;"-"&amp;TRIM(Tabla1[[#This Row],[Fecha Inicio grupo]])&amp;"-"&amp;TRIM(Tabla1[[#This Row],[Tipo Incrito]]))</f>
        <v/>
      </c>
      <c r="BH1046" s="243" t="str">
        <f>IF(F1046="","",OR(IFERROR(SEARCH("CG",Tabla1[[#This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6" s="296" t="str">
        <f>IF(F1046&lt;&gt;"",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6" s="296" t="str">
        <f>IF(F1046&lt;&gt;"",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6" s="296" t="str">
        <f>IF(Tabla1[[#This Row],[Fecha Inicio grupo]]="","",IFERROR(VLOOKUP(Tabla1[[#This Row],[Mes de Alta como miembro]],Parámetros!$AM$2:$AN$16,2,0),"01/01/1900"))</f>
        <v/>
      </c>
    </row>
    <row r="1047" spans="1:63" ht="15" customHeight="1">
      <c r="A1047" s="68">
        <v>1040</v>
      </c>
      <c r="B1047" s="140"/>
      <c r="C1047" s="141"/>
      <c r="D1047" s="42"/>
      <c r="E1047" s="142"/>
      <c r="F1047" s="200"/>
      <c r="G1047" s="45"/>
      <c r="H1047" s="159"/>
      <c r="I1047" s="143"/>
      <c r="J1047" s="141"/>
      <c r="K1047" s="162"/>
      <c r="L1047" s="145"/>
      <c r="M1047" s="144"/>
      <c r="N1047" s="233" t="str">
        <f ca="1">IF(Tabla1[[#This Row],[Fecha de nac]]="","",IF(Tabla1[[#This Row],[Fecha Finalización]] &gt;=TODAY(), DATEDIF(Tabla1[[#This Row],[Fecha de nac]],TODAY(),"y"), ROUNDDOWN((Tabla1[[#This Row],[Fecha Finalización]] -Tabla1[[#This Row],[Fecha de nac]])/365,0)))</f>
        <v/>
      </c>
      <c r="O1047" s="164"/>
      <c r="P1047" s="146"/>
      <c r="Q1047" s="147"/>
      <c r="R1047" s="148"/>
      <c r="S1047" s="148"/>
      <c r="T1047" s="148"/>
      <c r="U1047" s="234" t="str">
        <f>IF(F1047="","",Tabla1[[#This Row],[Fecha Inicio grupo]]+3*7-7)</f>
        <v/>
      </c>
      <c r="V1047" s="235" t="str">
        <f>IF(F1047="","",EDATE(Tabla1[[#This Row],[Fecha Inicio grupo]],3))</f>
        <v/>
      </c>
      <c r="W1047" s="29"/>
      <c r="X1047" s="29"/>
      <c r="Y1047" s="149"/>
      <c r="Z1047" s="149"/>
      <c r="AA1047" s="149"/>
      <c r="AB1047" s="149"/>
      <c r="AC1047" s="149"/>
      <c r="AD1047" s="149"/>
      <c r="AE1047" s="149"/>
      <c r="AF1047" s="149"/>
      <c r="AG1047" s="149"/>
      <c r="AH1047" s="225"/>
      <c r="AI1047" s="225"/>
      <c r="AJ1047" s="226"/>
      <c r="AK1047" s="225"/>
      <c r="AL1047" s="225"/>
      <c r="AM1047" s="225"/>
      <c r="AN1047" s="225"/>
      <c r="AO1047" s="139"/>
      <c r="AP1047" s="236" t="str">
        <f>IF(F1047="","",IFERROR(VLOOKUP(SUBSTITUTE(SUBSTITUTE(Tabla1[[#This Row],[Uso Sistemas]],"T","P"),"N","F"),Parámetros!$M$2:$N$17,2,0),"Completar hasta 3ra sem. para evaluar a Probacionista"))</f>
        <v/>
      </c>
      <c r="AQ1047" s="150"/>
      <c r="AR1047" s="150"/>
      <c r="AS1047" s="150"/>
      <c r="AT1047" s="29"/>
      <c r="AU1047" s="55" t="str">
        <f>CONCATENATE(Tabla1[[#This Row],[sem 01]],Tabla1[[#This Row],[sem 02]],Tabla1[[#This Row],[sem 03]])</f>
        <v/>
      </c>
      <c r="AV1047" s="55"/>
      <c r="AW1047" s="55"/>
      <c r="AX1047" s="238" t="str">
        <f>IF(V1047="","",EOMONTH(EDATE(Tabla1[[#This Row],[Fecha Finalización]],2),0))</f>
        <v/>
      </c>
      <c r="AY1047" s="150"/>
      <c r="AZ1047" s="239" t="str">
        <f>IF(V1047="","",EOMONTH(EDATE(Tabla1[[#This Row],[Fecha Finalización]],3),0))</f>
        <v/>
      </c>
      <c r="BA1047" s="39"/>
      <c r="BB1047" s="39"/>
      <c r="BC1047" s="231"/>
      <c r="BD1047" s="227" t="str">
        <f>IF(F1047="","",Tabla1[[#This Row],[sem 01]]&amp;Tabla1[[#This Row],[sem 02]]&amp;Tabla1[[#This Row],[sem 03]])</f>
        <v/>
      </c>
      <c r="BE1047" s="228" t="str">
        <f>+IF(TRIM(F1047)="","",$B$1&amp;"-"&amp;Tabla1[[#This Row],[Mes Inscrito]]&amp;"-"&amp;Tabla1[[#This Row],[Dia de clases Inscrito]]&amp;"-"&amp;Tabla1[[#This Row],[Horario Inscrito]]&amp;"-"&amp;Tabla1[[#This Row],[Fecha Inicio grupo]])</f>
        <v/>
      </c>
      <c r="BF1047" s="241" t="str">
        <f>IF(F1047="","",Tabla1[[#This Row],[Curso]])</f>
        <v/>
      </c>
      <c r="BG1047" s="242" t="str">
        <f>+IF(TRIM(F1047)="","",$B$1&amp;"-"&amp;TRIM(Tabla1[[#This Row],[Mes Inscrito]])&amp;"-"&amp;TRIM(Tabla1[[#This Row],[Dia de clases Inscrito]])&amp;"-"&amp;TRIM(Tabla1[[#This Row],[Horario Inscrito]])&amp;"-"&amp;TRIM(Tabla1[[#This Row],[Fecha Inicio grupo]])&amp;"-"&amp;TRIM(Tabla1[[#This Row],[Tipo Incrito]]))</f>
        <v/>
      </c>
      <c r="BH1047" s="243" t="str">
        <f>IF(F1047="","",OR(IFERROR(SEARCH("CG",Tabla1[[#This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7" s="296" t="str">
        <f>IF(F1047&lt;&gt;"",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7" s="296" t="str">
        <f>IF(F1047&lt;&gt;"",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7" s="296" t="str">
        <f>IF(Tabla1[[#This Row],[Fecha Inicio grupo]]="","",IFERROR(VLOOKUP(Tabla1[[#This Row],[Mes de Alta como miembro]],Parámetros!$AM$2:$AN$16,2,0),"01/01/1900"))</f>
        <v/>
      </c>
    </row>
    <row r="1048" spans="1:63" ht="15" customHeight="1">
      <c r="A1048" s="68">
        <v>1041</v>
      </c>
      <c r="B1048" s="140"/>
      <c r="C1048" s="141"/>
      <c r="D1048" s="42"/>
      <c r="E1048" s="142"/>
      <c r="F1048" s="200"/>
      <c r="G1048" s="45"/>
      <c r="H1048" s="159"/>
      <c r="I1048" s="143"/>
      <c r="J1048" s="141"/>
      <c r="K1048" s="162"/>
      <c r="L1048" s="145"/>
      <c r="M1048" s="144"/>
      <c r="N1048" s="233" t="str">
        <f ca="1">IF(Tabla1[[#This Row],[Fecha de nac]]="","",IF(Tabla1[[#This Row],[Fecha Finalización]] &gt;=TODAY(), DATEDIF(Tabla1[[#This Row],[Fecha de nac]],TODAY(),"y"), ROUNDDOWN((Tabla1[[#This Row],[Fecha Finalización]] -Tabla1[[#This Row],[Fecha de nac]])/365,0)))</f>
        <v/>
      </c>
      <c r="O1048" s="164"/>
      <c r="P1048" s="146"/>
      <c r="Q1048" s="147"/>
      <c r="R1048" s="148"/>
      <c r="S1048" s="148"/>
      <c r="T1048" s="148"/>
      <c r="U1048" s="234" t="str">
        <f>IF(F1048="","",Tabla1[[#This Row],[Fecha Inicio grupo]]+3*7-7)</f>
        <v/>
      </c>
      <c r="V1048" s="235" t="str">
        <f>IF(F1048="","",EDATE(Tabla1[[#This Row],[Fecha Inicio grupo]],3))</f>
        <v/>
      </c>
      <c r="W1048" s="29"/>
      <c r="X1048" s="29"/>
      <c r="Y1048" s="149"/>
      <c r="Z1048" s="149"/>
      <c r="AA1048" s="149"/>
      <c r="AB1048" s="149"/>
      <c r="AC1048" s="149"/>
      <c r="AD1048" s="149"/>
      <c r="AE1048" s="149"/>
      <c r="AF1048" s="149"/>
      <c r="AG1048" s="149"/>
      <c r="AH1048" s="225"/>
      <c r="AI1048" s="225"/>
      <c r="AJ1048" s="226"/>
      <c r="AK1048" s="225"/>
      <c r="AL1048" s="225"/>
      <c r="AM1048" s="225"/>
      <c r="AN1048" s="225"/>
      <c r="AO1048" s="139"/>
      <c r="AP1048" s="236" t="str">
        <f>IF(F1048="","",IFERROR(VLOOKUP(SUBSTITUTE(SUBSTITUTE(Tabla1[[#This Row],[Uso Sistemas]],"T","P"),"N","F"),Parámetros!$M$2:$N$17,2,0),"Completar hasta 3ra sem. para evaluar a Probacionista"))</f>
        <v/>
      </c>
      <c r="AQ1048" s="150"/>
      <c r="AR1048" s="150"/>
      <c r="AS1048" s="150"/>
      <c r="AT1048" s="29"/>
      <c r="AU1048" s="55" t="str">
        <f>CONCATENATE(Tabla1[[#This Row],[sem 01]],Tabla1[[#This Row],[sem 02]],Tabla1[[#This Row],[sem 03]])</f>
        <v/>
      </c>
      <c r="AV1048" s="55"/>
      <c r="AW1048" s="55"/>
      <c r="AX1048" s="238" t="str">
        <f>IF(V1048="","",EOMONTH(EDATE(Tabla1[[#This Row],[Fecha Finalización]],2),0))</f>
        <v/>
      </c>
      <c r="AY1048" s="150"/>
      <c r="AZ1048" s="239" t="str">
        <f>IF(V1048="","",EOMONTH(EDATE(Tabla1[[#This Row],[Fecha Finalización]],3),0))</f>
        <v/>
      </c>
      <c r="BA1048" s="39"/>
      <c r="BB1048" s="39"/>
      <c r="BC1048" s="231"/>
      <c r="BD1048" s="227" t="str">
        <f>IF(F1048="","",Tabla1[[#This Row],[sem 01]]&amp;Tabla1[[#This Row],[sem 02]]&amp;Tabla1[[#This Row],[sem 03]])</f>
        <v/>
      </c>
      <c r="BE1048" s="228" t="str">
        <f>+IF(TRIM(F1048)="","",$B$1&amp;"-"&amp;Tabla1[[#This Row],[Mes Inscrito]]&amp;"-"&amp;Tabla1[[#This Row],[Dia de clases Inscrito]]&amp;"-"&amp;Tabla1[[#This Row],[Horario Inscrito]]&amp;"-"&amp;Tabla1[[#This Row],[Fecha Inicio grupo]])</f>
        <v/>
      </c>
      <c r="BF1048" s="241" t="str">
        <f>IF(F1048="","",Tabla1[[#This Row],[Curso]])</f>
        <v/>
      </c>
      <c r="BG1048" s="242" t="str">
        <f>+IF(TRIM(F1048)="","",$B$1&amp;"-"&amp;TRIM(Tabla1[[#This Row],[Mes Inscrito]])&amp;"-"&amp;TRIM(Tabla1[[#This Row],[Dia de clases Inscrito]])&amp;"-"&amp;TRIM(Tabla1[[#This Row],[Horario Inscrito]])&amp;"-"&amp;TRIM(Tabla1[[#This Row],[Fecha Inicio grupo]])&amp;"-"&amp;TRIM(Tabla1[[#This Row],[Tipo Incrito]]))</f>
        <v/>
      </c>
      <c r="BH1048" s="243" t="str">
        <f>IF(F1048="","",OR(IFERROR(SEARCH("CG",Tabla1[[#This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8" s="296" t="str">
        <f>IF(F1048&lt;&gt;"",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8" s="296" t="str">
        <f>IF(F1048&lt;&gt;"",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8" s="296" t="str">
        <f>IF(Tabla1[[#This Row],[Fecha Inicio grupo]]="","",IFERROR(VLOOKUP(Tabla1[[#This Row],[Mes de Alta como miembro]],Parámetros!$AM$2:$AN$16,2,0),"01/01/1900"))</f>
        <v/>
      </c>
    </row>
    <row r="1049" spans="1:63" ht="15" customHeight="1">
      <c r="A1049" s="68">
        <v>1042</v>
      </c>
      <c r="B1049" s="140"/>
      <c r="C1049" s="141"/>
      <c r="D1049" s="42"/>
      <c r="E1049" s="142"/>
      <c r="F1049" s="200"/>
      <c r="G1049" s="45"/>
      <c r="H1049" s="159"/>
      <c r="I1049" s="143"/>
      <c r="J1049" s="141"/>
      <c r="K1049" s="162"/>
      <c r="L1049" s="145"/>
      <c r="M1049" s="144"/>
      <c r="N1049" s="233" t="str">
        <f ca="1">IF(Tabla1[[#This Row],[Fecha de nac]]="","",IF(Tabla1[[#This Row],[Fecha Finalización]] &gt;=TODAY(), DATEDIF(Tabla1[[#This Row],[Fecha de nac]],TODAY(),"y"), ROUNDDOWN((Tabla1[[#This Row],[Fecha Finalización]] -Tabla1[[#This Row],[Fecha de nac]])/365,0)))</f>
        <v/>
      </c>
      <c r="O1049" s="164"/>
      <c r="P1049" s="146"/>
      <c r="Q1049" s="147"/>
      <c r="R1049" s="148"/>
      <c r="S1049" s="148"/>
      <c r="T1049" s="148"/>
      <c r="U1049" s="234" t="str">
        <f>IF(F1049="","",Tabla1[[#This Row],[Fecha Inicio grupo]]+3*7-7)</f>
        <v/>
      </c>
      <c r="V1049" s="235" t="str">
        <f>IF(F1049="","",EDATE(Tabla1[[#This Row],[Fecha Inicio grupo]],3))</f>
        <v/>
      </c>
      <c r="W1049" s="29"/>
      <c r="X1049" s="29"/>
      <c r="Y1049" s="149"/>
      <c r="Z1049" s="149"/>
      <c r="AA1049" s="149"/>
      <c r="AB1049" s="149"/>
      <c r="AC1049" s="149"/>
      <c r="AD1049" s="149"/>
      <c r="AE1049" s="149"/>
      <c r="AF1049" s="149"/>
      <c r="AG1049" s="149"/>
      <c r="AH1049" s="225"/>
      <c r="AI1049" s="225"/>
      <c r="AJ1049" s="226"/>
      <c r="AK1049" s="225"/>
      <c r="AL1049" s="225"/>
      <c r="AM1049" s="225"/>
      <c r="AN1049" s="225"/>
      <c r="AO1049" s="139"/>
      <c r="AP1049" s="236" t="str">
        <f>IF(F1049="","",IFERROR(VLOOKUP(SUBSTITUTE(SUBSTITUTE(Tabla1[[#This Row],[Uso Sistemas]],"T","P"),"N","F"),Parámetros!$M$2:$N$17,2,0),"Completar hasta 3ra sem. para evaluar a Probacionista"))</f>
        <v/>
      </c>
      <c r="AQ1049" s="150"/>
      <c r="AR1049" s="150"/>
      <c r="AS1049" s="150"/>
      <c r="AT1049" s="29"/>
      <c r="AU1049" s="55" t="str">
        <f>CONCATENATE(Tabla1[[#This Row],[sem 01]],Tabla1[[#This Row],[sem 02]],Tabla1[[#This Row],[sem 03]])</f>
        <v/>
      </c>
      <c r="AV1049" s="55"/>
      <c r="AW1049" s="55"/>
      <c r="AX1049" s="238" t="str">
        <f>IF(V1049="","",EOMONTH(EDATE(Tabla1[[#This Row],[Fecha Finalización]],2),0))</f>
        <v/>
      </c>
      <c r="AY1049" s="150"/>
      <c r="AZ1049" s="239" t="str">
        <f>IF(V1049="","",EOMONTH(EDATE(Tabla1[[#This Row],[Fecha Finalización]],3),0))</f>
        <v/>
      </c>
      <c r="BA1049" s="39"/>
      <c r="BB1049" s="39"/>
      <c r="BC1049" s="231"/>
      <c r="BD1049" s="227" t="str">
        <f>IF(F1049="","",Tabla1[[#This Row],[sem 01]]&amp;Tabla1[[#This Row],[sem 02]]&amp;Tabla1[[#This Row],[sem 03]])</f>
        <v/>
      </c>
      <c r="BE1049" s="228" t="str">
        <f>+IF(TRIM(F1049)="","",$B$1&amp;"-"&amp;Tabla1[[#This Row],[Mes Inscrito]]&amp;"-"&amp;Tabla1[[#This Row],[Dia de clases Inscrito]]&amp;"-"&amp;Tabla1[[#This Row],[Horario Inscrito]]&amp;"-"&amp;Tabla1[[#This Row],[Fecha Inicio grupo]])</f>
        <v/>
      </c>
      <c r="BF1049" s="241" t="str">
        <f>IF(F1049="","",Tabla1[[#This Row],[Curso]])</f>
        <v/>
      </c>
      <c r="BG1049" s="242" t="str">
        <f>+IF(TRIM(F1049)="","",$B$1&amp;"-"&amp;TRIM(Tabla1[[#This Row],[Mes Inscrito]])&amp;"-"&amp;TRIM(Tabla1[[#This Row],[Dia de clases Inscrito]])&amp;"-"&amp;TRIM(Tabla1[[#This Row],[Horario Inscrito]])&amp;"-"&amp;TRIM(Tabla1[[#This Row],[Fecha Inicio grupo]])&amp;"-"&amp;TRIM(Tabla1[[#This Row],[Tipo Incrito]]))</f>
        <v/>
      </c>
      <c r="BH1049" s="243" t="str">
        <f>IF(F1049="","",OR(IFERROR(SEARCH("CG",Tabla1[[#This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9" s="296" t="str">
        <f>IF(F1049&lt;&gt;"",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9" s="296" t="str">
        <f>IF(F1049&lt;&gt;"",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9" s="296" t="str">
        <f>IF(Tabla1[[#This Row],[Fecha Inicio grupo]]="","",IFERROR(VLOOKUP(Tabla1[[#This Row],[Mes de Alta como miembro]],Parámetros!$AM$2:$AN$16,2,0),"01/01/1900"))</f>
        <v/>
      </c>
    </row>
    <row r="1050" spans="1:63" ht="15" customHeight="1">
      <c r="A1050" s="68">
        <v>1043</v>
      </c>
      <c r="B1050" s="140"/>
      <c r="C1050" s="141"/>
      <c r="D1050" s="42"/>
      <c r="E1050" s="142"/>
      <c r="F1050" s="200"/>
      <c r="G1050" s="45"/>
      <c r="H1050" s="159"/>
      <c r="I1050" s="143"/>
      <c r="J1050" s="141"/>
      <c r="K1050" s="162"/>
      <c r="L1050" s="145"/>
      <c r="M1050" s="144"/>
      <c r="N1050" s="233" t="str">
        <f ca="1">IF(Tabla1[[#This Row],[Fecha de nac]]="","",IF(Tabla1[[#This Row],[Fecha Finalización]] &gt;=TODAY(), DATEDIF(Tabla1[[#This Row],[Fecha de nac]],TODAY(),"y"), ROUNDDOWN((Tabla1[[#This Row],[Fecha Finalización]] -Tabla1[[#This Row],[Fecha de nac]])/365,0)))</f>
        <v/>
      </c>
      <c r="O1050" s="164"/>
      <c r="P1050" s="146"/>
      <c r="Q1050" s="147"/>
      <c r="R1050" s="148"/>
      <c r="S1050" s="148"/>
      <c r="T1050" s="148"/>
      <c r="U1050" s="234" t="str">
        <f>IF(F1050="","",Tabla1[[#This Row],[Fecha Inicio grupo]]+3*7-7)</f>
        <v/>
      </c>
      <c r="V1050" s="235" t="str">
        <f>IF(F1050="","",EDATE(Tabla1[[#This Row],[Fecha Inicio grupo]],3))</f>
        <v/>
      </c>
      <c r="W1050" s="29"/>
      <c r="X1050" s="29"/>
      <c r="Y1050" s="149"/>
      <c r="Z1050" s="149"/>
      <c r="AA1050" s="149"/>
      <c r="AB1050" s="149"/>
      <c r="AC1050" s="149"/>
      <c r="AD1050" s="149"/>
      <c r="AE1050" s="149"/>
      <c r="AF1050" s="149"/>
      <c r="AG1050" s="149"/>
      <c r="AH1050" s="225"/>
      <c r="AI1050" s="225"/>
      <c r="AJ1050" s="226"/>
      <c r="AK1050" s="225"/>
      <c r="AL1050" s="225"/>
      <c r="AM1050" s="225"/>
      <c r="AN1050" s="225"/>
      <c r="AO1050" s="139"/>
      <c r="AP1050" s="236" t="str">
        <f>IF(F1050="","",IFERROR(VLOOKUP(SUBSTITUTE(SUBSTITUTE(Tabla1[[#This Row],[Uso Sistemas]],"T","P"),"N","F"),Parámetros!$M$2:$N$17,2,0),"Completar hasta 3ra sem. para evaluar a Probacionista"))</f>
        <v/>
      </c>
      <c r="AQ1050" s="150"/>
      <c r="AR1050" s="150"/>
      <c r="AS1050" s="150"/>
      <c r="AT1050" s="29"/>
      <c r="AU1050" s="55" t="str">
        <f>CONCATENATE(Tabla1[[#This Row],[sem 01]],Tabla1[[#This Row],[sem 02]],Tabla1[[#This Row],[sem 03]])</f>
        <v/>
      </c>
      <c r="AV1050" s="55"/>
      <c r="AW1050" s="55"/>
      <c r="AX1050" s="238" t="str">
        <f>IF(V1050="","",EOMONTH(EDATE(Tabla1[[#This Row],[Fecha Finalización]],2),0))</f>
        <v/>
      </c>
      <c r="AY1050" s="150"/>
      <c r="AZ1050" s="239" t="str">
        <f>IF(V1050="","",EOMONTH(EDATE(Tabla1[[#This Row],[Fecha Finalización]],3),0))</f>
        <v/>
      </c>
      <c r="BA1050" s="39"/>
      <c r="BB1050" s="39"/>
      <c r="BC1050" s="231"/>
      <c r="BD1050" s="227" t="str">
        <f>IF(F1050="","",Tabla1[[#This Row],[sem 01]]&amp;Tabla1[[#This Row],[sem 02]]&amp;Tabla1[[#This Row],[sem 03]])</f>
        <v/>
      </c>
      <c r="BE1050" s="228" t="str">
        <f>+IF(TRIM(F1050)="","",$B$1&amp;"-"&amp;Tabla1[[#This Row],[Mes Inscrito]]&amp;"-"&amp;Tabla1[[#This Row],[Dia de clases Inscrito]]&amp;"-"&amp;Tabla1[[#This Row],[Horario Inscrito]]&amp;"-"&amp;Tabla1[[#This Row],[Fecha Inicio grupo]])</f>
        <v/>
      </c>
      <c r="BF1050" s="241" t="str">
        <f>IF(F1050="","",Tabla1[[#This Row],[Curso]])</f>
        <v/>
      </c>
      <c r="BG1050" s="242" t="str">
        <f>+IF(TRIM(F1050)="","",$B$1&amp;"-"&amp;TRIM(Tabla1[[#This Row],[Mes Inscrito]])&amp;"-"&amp;TRIM(Tabla1[[#This Row],[Dia de clases Inscrito]])&amp;"-"&amp;TRIM(Tabla1[[#This Row],[Horario Inscrito]])&amp;"-"&amp;TRIM(Tabla1[[#This Row],[Fecha Inicio grupo]])&amp;"-"&amp;TRIM(Tabla1[[#This Row],[Tipo Incrito]]))</f>
        <v/>
      </c>
      <c r="BH1050" s="243" t="str">
        <f>IF(F1050="","",OR(IFERROR(SEARCH("CG",Tabla1[[#This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0" s="296" t="str">
        <f>IF(F1050&lt;&gt;"",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0" s="296" t="str">
        <f>IF(F1050&lt;&gt;"",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0" s="296" t="str">
        <f>IF(Tabla1[[#This Row],[Fecha Inicio grupo]]="","",IFERROR(VLOOKUP(Tabla1[[#This Row],[Mes de Alta como miembro]],Parámetros!$AM$2:$AN$16,2,0),"01/01/1900"))</f>
        <v/>
      </c>
    </row>
    <row r="1051" spans="1:63" ht="15" customHeight="1">
      <c r="A1051" s="68">
        <v>1044</v>
      </c>
      <c r="B1051" s="140"/>
      <c r="C1051" s="141"/>
      <c r="D1051" s="42"/>
      <c r="E1051" s="142"/>
      <c r="F1051" s="200"/>
      <c r="G1051" s="45"/>
      <c r="H1051" s="159"/>
      <c r="I1051" s="143"/>
      <c r="J1051" s="141"/>
      <c r="K1051" s="162"/>
      <c r="L1051" s="145"/>
      <c r="M1051" s="144"/>
      <c r="N1051" s="233" t="str">
        <f ca="1">IF(Tabla1[[#This Row],[Fecha de nac]]="","",IF(Tabla1[[#This Row],[Fecha Finalización]] &gt;=TODAY(), DATEDIF(Tabla1[[#This Row],[Fecha de nac]],TODAY(),"y"), ROUNDDOWN((Tabla1[[#This Row],[Fecha Finalización]] -Tabla1[[#This Row],[Fecha de nac]])/365,0)))</f>
        <v/>
      </c>
      <c r="O1051" s="164"/>
      <c r="P1051" s="146"/>
      <c r="Q1051" s="147"/>
      <c r="R1051" s="148"/>
      <c r="S1051" s="148"/>
      <c r="T1051" s="148"/>
      <c r="U1051" s="234" t="str">
        <f>IF(F1051="","",Tabla1[[#This Row],[Fecha Inicio grupo]]+3*7-7)</f>
        <v/>
      </c>
      <c r="V1051" s="235" t="str">
        <f>IF(F1051="","",EDATE(Tabla1[[#This Row],[Fecha Inicio grupo]],3))</f>
        <v/>
      </c>
      <c r="W1051" s="29"/>
      <c r="X1051" s="29"/>
      <c r="Y1051" s="149"/>
      <c r="Z1051" s="149"/>
      <c r="AA1051" s="149"/>
      <c r="AB1051" s="149"/>
      <c r="AC1051" s="149"/>
      <c r="AD1051" s="149"/>
      <c r="AE1051" s="149"/>
      <c r="AF1051" s="149"/>
      <c r="AG1051" s="149"/>
      <c r="AH1051" s="225"/>
      <c r="AI1051" s="225"/>
      <c r="AJ1051" s="226"/>
      <c r="AK1051" s="225"/>
      <c r="AL1051" s="225"/>
      <c r="AM1051" s="225"/>
      <c r="AN1051" s="225"/>
      <c r="AO1051" s="139"/>
      <c r="AP1051" s="236" t="str">
        <f>IF(F1051="","",IFERROR(VLOOKUP(SUBSTITUTE(SUBSTITUTE(Tabla1[[#This Row],[Uso Sistemas]],"T","P"),"N","F"),Parámetros!$M$2:$N$17,2,0),"Completar hasta 3ra sem. para evaluar a Probacionista"))</f>
        <v/>
      </c>
      <c r="AQ1051" s="150"/>
      <c r="AR1051" s="150"/>
      <c r="AS1051" s="150"/>
      <c r="AT1051" s="29"/>
      <c r="AU1051" s="55" t="str">
        <f>CONCATENATE(Tabla1[[#This Row],[sem 01]],Tabla1[[#This Row],[sem 02]],Tabla1[[#This Row],[sem 03]])</f>
        <v/>
      </c>
      <c r="AV1051" s="55"/>
      <c r="AW1051" s="55"/>
      <c r="AX1051" s="238" t="str">
        <f>IF(V1051="","",EOMONTH(EDATE(Tabla1[[#This Row],[Fecha Finalización]],2),0))</f>
        <v/>
      </c>
      <c r="AY1051" s="150"/>
      <c r="AZ1051" s="239" t="str">
        <f>IF(V1051="","",EOMONTH(EDATE(Tabla1[[#This Row],[Fecha Finalización]],3),0))</f>
        <v/>
      </c>
      <c r="BA1051" s="39"/>
      <c r="BB1051" s="39"/>
      <c r="BC1051" s="231"/>
      <c r="BD1051" s="227" t="str">
        <f>IF(F1051="","",Tabla1[[#This Row],[sem 01]]&amp;Tabla1[[#This Row],[sem 02]]&amp;Tabla1[[#This Row],[sem 03]])</f>
        <v/>
      </c>
      <c r="BE1051" s="228" t="str">
        <f>+IF(TRIM(F1051)="","",$B$1&amp;"-"&amp;Tabla1[[#This Row],[Mes Inscrito]]&amp;"-"&amp;Tabla1[[#This Row],[Dia de clases Inscrito]]&amp;"-"&amp;Tabla1[[#This Row],[Horario Inscrito]]&amp;"-"&amp;Tabla1[[#This Row],[Fecha Inicio grupo]])</f>
        <v/>
      </c>
      <c r="BF1051" s="241" t="str">
        <f>IF(F1051="","",Tabla1[[#This Row],[Curso]])</f>
        <v/>
      </c>
      <c r="BG1051" s="242" t="str">
        <f>+IF(TRIM(F1051)="","",$B$1&amp;"-"&amp;TRIM(Tabla1[[#This Row],[Mes Inscrito]])&amp;"-"&amp;TRIM(Tabla1[[#This Row],[Dia de clases Inscrito]])&amp;"-"&amp;TRIM(Tabla1[[#This Row],[Horario Inscrito]])&amp;"-"&amp;TRIM(Tabla1[[#This Row],[Fecha Inicio grupo]])&amp;"-"&amp;TRIM(Tabla1[[#This Row],[Tipo Incrito]]))</f>
        <v/>
      </c>
      <c r="BH1051" s="243" t="str">
        <f>IF(F1051="","",OR(IFERROR(SEARCH("CG",Tabla1[[#This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1" s="296" t="str">
        <f>IF(F1051&lt;&gt;"",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1" s="296" t="str">
        <f>IF(F1051&lt;&gt;"",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1" s="296" t="str">
        <f>IF(Tabla1[[#This Row],[Fecha Inicio grupo]]="","",IFERROR(VLOOKUP(Tabla1[[#This Row],[Mes de Alta como miembro]],Parámetros!$AM$2:$AN$16,2,0),"01/01/1900"))</f>
        <v/>
      </c>
    </row>
    <row r="1052" spans="1:63" ht="15" customHeight="1">
      <c r="A1052" s="68">
        <v>1045</v>
      </c>
      <c r="B1052" s="140"/>
      <c r="C1052" s="141"/>
      <c r="D1052" s="42"/>
      <c r="E1052" s="142"/>
      <c r="F1052" s="200"/>
      <c r="G1052" s="45"/>
      <c r="H1052" s="159"/>
      <c r="I1052" s="143"/>
      <c r="J1052" s="141"/>
      <c r="K1052" s="162"/>
      <c r="L1052" s="145"/>
      <c r="M1052" s="144"/>
      <c r="N1052" s="233" t="str">
        <f ca="1">IF(Tabla1[[#This Row],[Fecha de nac]]="","",IF(Tabla1[[#This Row],[Fecha Finalización]] &gt;=TODAY(), DATEDIF(Tabla1[[#This Row],[Fecha de nac]],TODAY(),"y"), ROUNDDOWN((Tabla1[[#This Row],[Fecha Finalización]] -Tabla1[[#This Row],[Fecha de nac]])/365,0)))</f>
        <v/>
      </c>
      <c r="O1052" s="164"/>
      <c r="P1052" s="146"/>
      <c r="Q1052" s="147"/>
      <c r="R1052" s="148"/>
      <c r="S1052" s="148"/>
      <c r="T1052" s="148"/>
      <c r="U1052" s="234" t="str">
        <f>IF(F1052="","",Tabla1[[#This Row],[Fecha Inicio grupo]]+3*7-7)</f>
        <v/>
      </c>
      <c r="V1052" s="235" t="str">
        <f>IF(F1052="","",EDATE(Tabla1[[#This Row],[Fecha Inicio grupo]],3))</f>
        <v/>
      </c>
      <c r="W1052" s="29"/>
      <c r="X1052" s="29"/>
      <c r="Y1052" s="149"/>
      <c r="Z1052" s="149"/>
      <c r="AA1052" s="149"/>
      <c r="AB1052" s="149"/>
      <c r="AC1052" s="149"/>
      <c r="AD1052" s="149"/>
      <c r="AE1052" s="149"/>
      <c r="AF1052" s="149"/>
      <c r="AG1052" s="149"/>
      <c r="AH1052" s="225"/>
      <c r="AI1052" s="225"/>
      <c r="AJ1052" s="226"/>
      <c r="AK1052" s="225"/>
      <c r="AL1052" s="225"/>
      <c r="AM1052" s="225"/>
      <c r="AN1052" s="225"/>
      <c r="AO1052" s="139"/>
      <c r="AP1052" s="236" t="str">
        <f>IF(F1052="","",IFERROR(VLOOKUP(SUBSTITUTE(SUBSTITUTE(Tabla1[[#This Row],[Uso Sistemas]],"T","P"),"N","F"),Parámetros!$M$2:$N$17,2,0),"Completar hasta 3ra sem. para evaluar a Probacionista"))</f>
        <v/>
      </c>
      <c r="AQ1052" s="150"/>
      <c r="AR1052" s="150"/>
      <c r="AS1052" s="150"/>
      <c r="AT1052" s="29"/>
      <c r="AU1052" s="55" t="str">
        <f>CONCATENATE(Tabla1[[#This Row],[sem 01]],Tabla1[[#This Row],[sem 02]],Tabla1[[#This Row],[sem 03]])</f>
        <v/>
      </c>
      <c r="AV1052" s="55"/>
      <c r="AW1052" s="55"/>
      <c r="AX1052" s="238" t="str">
        <f>IF(V1052="","",EOMONTH(EDATE(Tabla1[[#This Row],[Fecha Finalización]],2),0))</f>
        <v/>
      </c>
      <c r="AY1052" s="150"/>
      <c r="AZ1052" s="239" t="str">
        <f>IF(V1052="","",EOMONTH(EDATE(Tabla1[[#This Row],[Fecha Finalización]],3),0))</f>
        <v/>
      </c>
      <c r="BA1052" s="39"/>
      <c r="BB1052" s="39"/>
      <c r="BC1052" s="231"/>
      <c r="BD1052" s="227" t="str">
        <f>IF(F1052="","",Tabla1[[#This Row],[sem 01]]&amp;Tabla1[[#This Row],[sem 02]]&amp;Tabla1[[#This Row],[sem 03]])</f>
        <v/>
      </c>
      <c r="BE1052" s="228" t="str">
        <f>+IF(TRIM(F1052)="","",$B$1&amp;"-"&amp;Tabla1[[#This Row],[Mes Inscrito]]&amp;"-"&amp;Tabla1[[#This Row],[Dia de clases Inscrito]]&amp;"-"&amp;Tabla1[[#This Row],[Horario Inscrito]]&amp;"-"&amp;Tabla1[[#This Row],[Fecha Inicio grupo]])</f>
        <v/>
      </c>
      <c r="BF1052" s="241" t="str">
        <f>IF(F1052="","",Tabla1[[#This Row],[Curso]])</f>
        <v/>
      </c>
      <c r="BG1052" s="242" t="str">
        <f>+IF(TRIM(F1052)="","",$B$1&amp;"-"&amp;TRIM(Tabla1[[#This Row],[Mes Inscrito]])&amp;"-"&amp;TRIM(Tabla1[[#This Row],[Dia de clases Inscrito]])&amp;"-"&amp;TRIM(Tabla1[[#This Row],[Horario Inscrito]])&amp;"-"&amp;TRIM(Tabla1[[#This Row],[Fecha Inicio grupo]])&amp;"-"&amp;TRIM(Tabla1[[#This Row],[Tipo Incrito]]))</f>
        <v/>
      </c>
      <c r="BH1052" s="243" t="str">
        <f>IF(F1052="","",OR(IFERROR(SEARCH("CG",Tabla1[[#This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2" s="296" t="str">
        <f>IF(F1052&lt;&gt;"",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2" s="296" t="str">
        <f>IF(F1052&lt;&gt;"",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2" s="296" t="str">
        <f>IF(Tabla1[[#This Row],[Fecha Inicio grupo]]="","",IFERROR(VLOOKUP(Tabla1[[#This Row],[Mes de Alta como miembro]],Parámetros!$AM$2:$AN$16,2,0),"01/01/1900"))</f>
        <v/>
      </c>
    </row>
    <row r="1053" spans="1:63" ht="15" customHeight="1">
      <c r="A1053" s="68">
        <v>1046</v>
      </c>
      <c r="B1053" s="140"/>
      <c r="C1053" s="141"/>
      <c r="D1053" s="42"/>
      <c r="E1053" s="142"/>
      <c r="F1053" s="200"/>
      <c r="G1053" s="45"/>
      <c r="H1053" s="159"/>
      <c r="I1053" s="143"/>
      <c r="J1053" s="141"/>
      <c r="K1053" s="162"/>
      <c r="L1053" s="145"/>
      <c r="M1053" s="144"/>
      <c r="N1053" s="233" t="str">
        <f ca="1">IF(Tabla1[[#This Row],[Fecha de nac]]="","",IF(Tabla1[[#This Row],[Fecha Finalización]] &gt;=TODAY(), DATEDIF(Tabla1[[#This Row],[Fecha de nac]],TODAY(),"y"), ROUNDDOWN((Tabla1[[#This Row],[Fecha Finalización]] -Tabla1[[#This Row],[Fecha de nac]])/365,0)))</f>
        <v/>
      </c>
      <c r="O1053" s="164"/>
      <c r="P1053" s="146"/>
      <c r="Q1053" s="147"/>
      <c r="R1053" s="148"/>
      <c r="S1053" s="148"/>
      <c r="T1053" s="148"/>
      <c r="U1053" s="234" t="str">
        <f>IF(F1053="","",Tabla1[[#This Row],[Fecha Inicio grupo]]+3*7-7)</f>
        <v/>
      </c>
      <c r="V1053" s="235" t="str">
        <f>IF(F1053="","",EDATE(Tabla1[[#This Row],[Fecha Inicio grupo]],3))</f>
        <v/>
      </c>
      <c r="W1053" s="29"/>
      <c r="X1053" s="29"/>
      <c r="Y1053" s="149"/>
      <c r="Z1053" s="149"/>
      <c r="AA1053" s="149"/>
      <c r="AB1053" s="149"/>
      <c r="AC1053" s="149"/>
      <c r="AD1053" s="149"/>
      <c r="AE1053" s="149"/>
      <c r="AF1053" s="149"/>
      <c r="AG1053" s="149"/>
      <c r="AH1053" s="225"/>
      <c r="AI1053" s="225"/>
      <c r="AJ1053" s="226"/>
      <c r="AK1053" s="225"/>
      <c r="AL1053" s="225"/>
      <c r="AM1053" s="225"/>
      <c r="AN1053" s="225"/>
      <c r="AO1053" s="139"/>
      <c r="AP1053" s="236" t="str">
        <f>IF(F1053="","",IFERROR(VLOOKUP(SUBSTITUTE(SUBSTITUTE(Tabla1[[#This Row],[Uso Sistemas]],"T","P"),"N","F"),Parámetros!$M$2:$N$17,2,0),"Completar hasta 3ra sem. para evaluar a Probacionista"))</f>
        <v/>
      </c>
      <c r="AQ1053" s="150"/>
      <c r="AR1053" s="150"/>
      <c r="AS1053" s="150"/>
      <c r="AT1053" s="29"/>
      <c r="AU1053" s="55" t="str">
        <f>CONCATENATE(Tabla1[[#This Row],[sem 01]],Tabla1[[#This Row],[sem 02]],Tabla1[[#This Row],[sem 03]])</f>
        <v/>
      </c>
      <c r="AV1053" s="55"/>
      <c r="AW1053" s="55"/>
      <c r="AX1053" s="238" t="str">
        <f>IF(V1053="","",EOMONTH(EDATE(Tabla1[[#This Row],[Fecha Finalización]],2),0))</f>
        <v/>
      </c>
      <c r="AY1053" s="150"/>
      <c r="AZ1053" s="239" t="str">
        <f>IF(V1053="","",EOMONTH(EDATE(Tabla1[[#This Row],[Fecha Finalización]],3),0))</f>
        <v/>
      </c>
      <c r="BA1053" s="39"/>
      <c r="BB1053" s="39"/>
      <c r="BC1053" s="231"/>
      <c r="BD1053" s="227" t="str">
        <f>IF(F1053="","",Tabla1[[#This Row],[sem 01]]&amp;Tabla1[[#This Row],[sem 02]]&amp;Tabla1[[#This Row],[sem 03]])</f>
        <v/>
      </c>
      <c r="BE1053" s="228" t="str">
        <f>+IF(TRIM(F1053)="","",$B$1&amp;"-"&amp;Tabla1[[#This Row],[Mes Inscrito]]&amp;"-"&amp;Tabla1[[#This Row],[Dia de clases Inscrito]]&amp;"-"&amp;Tabla1[[#This Row],[Horario Inscrito]]&amp;"-"&amp;Tabla1[[#This Row],[Fecha Inicio grupo]])</f>
        <v/>
      </c>
      <c r="BF1053" s="241" t="str">
        <f>IF(F1053="","",Tabla1[[#This Row],[Curso]])</f>
        <v/>
      </c>
      <c r="BG1053" s="242" t="str">
        <f>+IF(TRIM(F1053)="","",$B$1&amp;"-"&amp;TRIM(Tabla1[[#This Row],[Mes Inscrito]])&amp;"-"&amp;TRIM(Tabla1[[#This Row],[Dia de clases Inscrito]])&amp;"-"&amp;TRIM(Tabla1[[#This Row],[Horario Inscrito]])&amp;"-"&amp;TRIM(Tabla1[[#This Row],[Fecha Inicio grupo]])&amp;"-"&amp;TRIM(Tabla1[[#This Row],[Tipo Incrito]]))</f>
        <v/>
      </c>
      <c r="BH1053" s="243" t="str">
        <f>IF(F1053="","",OR(IFERROR(SEARCH("CG",Tabla1[[#This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3" s="296" t="str">
        <f>IF(F1053&lt;&gt;"",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3" s="296" t="str">
        <f>IF(F1053&lt;&gt;"",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3" s="296" t="str">
        <f>IF(Tabla1[[#This Row],[Fecha Inicio grupo]]="","",IFERROR(VLOOKUP(Tabla1[[#This Row],[Mes de Alta como miembro]],Parámetros!$AM$2:$AN$16,2,0),"01/01/1900"))</f>
        <v/>
      </c>
    </row>
    <row r="1054" spans="1:63" ht="15" customHeight="1">
      <c r="A1054" s="68">
        <v>1047</v>
      </c>
      <c r="B1054" s="140"/>
      <c r="C1054" s="141"/>
      <c r="D1054" s="42"/>
      <c r="E1054" s="142"/>
      <c r="F1054" s="200"/>
      <c r="G1054" s="45"/>
      <c r="H1054" s="159"/>
      <c r="I1054" s="143"/>
      <c r="J1054" s="141"/>
      <c r="K1054" s="162"/>
      <c r="L1054" s="145"/>
      <c r="M1054" s="144"/>
      <c r="N1054" s="233" t="str">
        <f ca="1">IF(Tabla1[[#This Row],[Fecha de nac]]="","",IF(Tabla1[[#This Row],[Fecha Finalización]] &gt;=TODAY(), DATEDIF(Tabla1[[#This Row],[Fecha de nac]],TODAY(),"y"), ROUNDDOWN((Tabla1[[#This Row],[Fecha Finalización]] -Tabla1[[#This Row],[Fecha de nac]])/365,0)))</f>
        <v/>
      </c>
      <c r="O1054" s="164"/>
      <c r="P1054" s="146"/>
      <c r="Q1054" s="147"/>
      <c r="R1054" s="148"/>
      <c r="S1054" s="148"/>
      <c r="T1054" s="148"/>
      <c r="U1054" s="234" t="str">
        <f>IF(F1054="","",Tabla1[[#This Row],[Fecha Inicio grupo]]+3*7-7)</f>
        <v/>
      </c>
      <c r="V1054" s="235" t="str">
        <f>IF(F1054="","",EDATE(Tabla1[[#This Row],[Fecha Inicio grupo]],3))</f>
        <v/>
      </c>
      <c r="W1054" s="29"/>
      <c r="X1054" s="29"/>
      <c r="Y1054" s="149"/>
      <c r="Z1054" s="149"/>
      <c r="AA1054" s="149"/>
      <c r="AB1054" s="149"/>
      <c r="AC1054" s="149"/>
      <c r="AD1054" s="149"/>
      <c r="AE1054" s="149"/>
      <c r="AF1054" s="149"/>
      <c r="AG1054" s="149"/>
      <c r="AH1054" s="225"/>
      <c r="AI1054" s="225"/>
      <c r="AJ1054" s="226"/>
      <c r="AK1054" s="225"/>
      <c r="AL1054" s="225"/>
      <c r="AM1054" s="225"/>
      <c r="AN1054" s="225"/>
      <c r="AO1054" s="139"/>
      <c r="AP1054" s="236" t="str">
        <f>IF(F1054="","",IFERROR(VLOOKUP(SUBSTITUTE(SUBSTITUTE(Tabla1[[#This Row],[Uso Sistemas]],"T","P"),"N","F"),Parámetros!$M$2:$N$17,2,0),"Completar hasta 3ra sem. para evaluar a Probacionista"))</f>
        <v/>
      </c>
      <c r="AQ1054" s="150"/>
      <c r="AR1054" s="150"/>
      <c r="AS1054" s="150"/>
      <c r="AT1054" s="29"/>
      <c r="AU1054" s="55" t="str">
        <f>CONCATENATE(Tabla1[[#This Row],[sem 01]],Tabla1[[#This Row],[sem 02]],Tabla1[[#This Row],[sem 03]])</f>
        <v/>
      </c>
      <c r="AV1054" s="55"/>
      <c r="AW1054" s="55"/>
      <c r="AX1054" s="238" t="str">
        <f>IF(V1054="","",EOMONTH(EDATE(Tabla1[[#This Row],[Fecha Finalización]],2),0))</f>
        <v/>
      </c>
      <c r="AY1054" s="150"/>
      <c r="AZ1054" s="239" t="str">
        <f>IF(V1054="","",EOMONTH(EDATE(Tabla1[[#This Row],[Fecha Finalización]],3),0))</f>
        <v/>
      </c>
      <c r="BA1054" s="39"/>
      <c r="BB1054" s="39"/>
      <c r="BC1054" s="231"/>
      <c r="BD1054" s="227" t="str">
        <f>IF(F1054="","",Tabla1[[#This Row],[sem 01]]&amp;Tabla1[[#This Row],[sem 02]]&amp;Tabla1[[#This Row],[sem 03]])</f>
        <v/>
      </c>
      <c r="BE1054" s="228" t="str">
        <f>+IF(TRIM(F1054)="","",$B$1&amp;"-"&amp;Tabla1[[#This Row],[Mes Inscrito]]&amp;"-"&amp;Tabla1[[#This Row],[Dia de clases Inscrito]]&amp;"-"&amp;Tabla1[[#This Row],[Horario Inscrito]]&amp;"-"&amp;Tabla1[[#This Row],[Fecha Inicio grupo]])</f>
        <v/>
      </c>
      <c r="BF1054" s="241" t="str">
        <f>IF(F1054="","",Tabla1[[#This Row],[Curso]])</f>
        <v/>
      </c>
      <c r="BG1054" s="242" t="str">
        <f>+IF(TRIM(F1054)="","",$B$1&amp;"-"&amp;TRIM(Tabla1[[#This Row],[Mes Inscrito]])&amp;"-"&amp;TRIM(Tabla1[[#This Row],[Dia de clases Inscrito]])&amp;"-"&amp;TRIM(Tabla1[[#This Row],[Horario Inscrito]])&amp;"-"&amp;TRIM(Tabla1[[#This Row],[Fecha Inicio grupo]])&amp;"-"&amp;TRIM(Tabla1[[#This Row],[Tipo Incrito]]))</f>
        <v/>
      </c>
      <c r="BH1054" s="243" t="str">
        <f>IF(F1054="","",OR(IFERROR(SEARCH("CG",Tabla1[[#This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4" s="296" t="str">
        <f>IF(F1054&lt;&gt;"",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4" s="296" t="str">
        <f>IF(F1054&lt;&gt;"",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4" s="296" t="str">
        <f>IF(Tabla1[[#This Row],[Fecha Inicio grupo]]="","",IFERROR(VLOOKUP(Tabla1[[#This Row],[Mes de Alta como miembro]],Parámetros!$AM$2:$AN$16,2,0),"01/01/1900"))</f>
        <v/>
      </c>
    </row>
    <row r="1055" spans="1:63" ht="15" customHeight="1">
      <c r="A1055" s="68">
        <v>1048</v>
      </c>
      <c r="B1055" s="140"/>
      <c r="C1055" s="141"/>
      <c r="D1055" s="42"/>
      <c r="E1055" s="142"/>
      <c r="F1055" s="200"/>
      <c r="G1055" s="45"/>
      <c r="H1055" s="159"/>
      <c r="I1055" s="143"/>
      <c r="J1055" s="141"/>
      <c r="K1055" s="162"/>
      <c r="L1055" s="145"/>
      <c r="M1055" s="144"/>
      <c r="N1055" s="233" t="str">
        <f ca="1">IF(Tabla1[[#This Row],[Fecha de nac]]="","",IF(Tabla1[[#This Row],[Fecha Finalización]] &gt;=TODAY(), DATEDIF(Tabla1[[#This Row],[Fecha de nac]],TODAY(),"y"), ROUNDDOWN((Tabla1[[#This Row],[Fecha Finalización]] -Tabla1[[#This Row],[Fecha de nac]])/365,0)))</f>
        <v/>
      </c>
      <c r="O1055" s="164"/>
      <c r="P1055" s="146"/>
      <c r="Q1055" s="147"/>
      <c r="R1055" s="148"/>
      <c r="S1055" s="148"/>
      <c r="T1055" s="148"/>
      <c r="U1055" s="234" t="str">
        <f>IF(F1055="","",Tabla1[[#This Row],[Fecha Inicio grupo]]+3*7-7)</f>
        <v/>
      </c>
      <c r="V1055" s="235" t="str">
        <f>IF(F1055="","",EDATE(Tabla1[[#This Row],[Fecha Inicio grupo]],3))</f>
        <v/>
      </c>
      <c r="W1055" s="29"/>
      <c r="X1055" s="29"/>
      <c r="Y1055" s="149"/>
      <c r="Z1055" s="149"/>
      <c r="AA1055" s="149"/>
      <c r="AB1055" s="149"/>
      <c r="AC1055" s="149"/>
      <c r="AD1055" s="149"/>
      <c r="AE1055" s="149"/>
      <c r="AF1055" s="149"/>
      <c r="AG1055" s="149"/>
      <c r="AH1055" s="225"/>
      <c r="AI1055" s="225"/>
      <c r="AJ1055" s="226"/>
      <c r="AK1055" s="225"/>
      <c r="AL1055" s="225"/>
      <c r="AM1055" s="225"/>
      <c r="AN1055" s="225"/>
      <c r="AO1055" s="139"/>
      <c r="AP1055" s="236" t="str">
        <f>IF(F1055="","",IFERROR(VLOOKUP(SUBSTITUTE(SUBSTITUTE(Tabla1[[#This Row],[Uso Sistemas]],"T","P"),"N","F"),Parámetros!$M$2:$N$17,2,0),"Completar hasta 3ra sem. para evaluar a Probacionista"))</f>
        <v/>
      </c>
      <c r="AQ1055" s="150"/>
      <c r="AR1055" s="150"/>
      <c r="AS1055" s="150"/>
      <c r="AT1055" s="29"/>
      <c r="AU1055" s="55" t="str">
        <f>CONCATENATE(Tabla1[[#This Row],[sem 01]],Tabla1[[#This Row],[sem 02]],Tabla1[[#This Row],[sem 03]])</f>
        <v/>
      </c>
      <c r="AV1055" s="55"/>
      <c r="AW1055" s="55"/>
      <c r="AX1055" s="238" t="str">
        <f>IF(V1055="","",EOMONTH(EDATE(Tabla1[[#This Row],[Fecha Finalización]],2),0))</f>
        <v/>
      </c>
      <c r="AY1055" s="150"/>
      <c r="AZ1055" s="239" t="str">
        <f>IF(V1055="","",EOMONTH(EDATE(Tabla1[[#This Row],[Fecha Finalización]],3),0))</f>
        <v/>
      </c>
      <c r="BA1055" s="39"/>
      <c r="BB1055" s="39"/>
      <c r="BC1055" s="231"/>
      <c r="BD1055" s="227" t="str">
        <f>IF(F1055="","",Tabla1[[#This Row],[sem 01]]&amp;Tabla1[[#This Row],[sem 02]]&amp;Tabla1[[#This Row],[sem 03]])</f>
        <v/>
      </c>
      <c r="BE1055" s="228" t="str">
        <f>+IF(TRIM(F1055)="","",$B$1&amp;"-"&amp;Tabla1[[#This Row],[Mes Inscrito]]&amp;"-"&amp;Tabla1[[#This Row],[Dia de clases Inscrito]]&amp;"-"&amp;Tabla1[[#This Row],[Horario Inscrito]]&amp;"-"&amp;Tabla1[[#This Row],[Fecha Inicio grupo]])</f>
        <v/>
      </c>
      <c r="BF1055" s="241" t="str">
        <f>IF(F1055="","",Tabla1[[#This Row],[Curso]])</f>
        <v/>
      </c>
      <c r="BG1055" s="242" t="str">
        <f>+IF(TRIM(F1055)="","",$B$1&amp;"-"&amp;TRIM(Tabla1[[#This Row],[Mes Inscrito]])&amp;"-"&amp;TRIM(Tabla1[[#This Row],[Dia de clases Inscrito]])&amp;"-"&amp;TRIM(Tabla1[[#This Row],[Horario Inscrito]])&amp;"-"&amp;TRIM(Tabla1[[#This Row],[Fecha Inicio grupo]])&amp;"-"&amp;TRIM(Tabla1[[#This Row],[Tipo Incrito]]))</f>
        <v/>
      </c>
      <c r="BH1055" s="243" t="str">
        <f>IF(F1055="","",OR(IFERROR(SEARCH("CG",Tabla1[[#This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5" s="296" t="str">
        <f>IF(F1055&lt;&gt;"",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5" s="296" t="str">
        <f>IF(F1055&lt;&gt;"",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5" s="296" t="str">
        <f>IF(Tabla1[[#This Row],[Fecha Inicio grupo]]="","",IFERROR(VLOOKUP(Tabla1[[#This Row],[Mes de Alta como miembro]],Parámetros!$AM$2:$AN$16,2,0),"01/01/1900"))</f>
        <v/>
      </c>
    </row>
    <row r="1056" spans="1:63" ht="15" customHeight="1">
      <c r="A1056" s="68">
        <v>1049</v>
      </c>
      <c r="B1056" s="140"/>
      <c r="C1056" s="141"/>
      <c r="D1056" s="42"/>
      <c r="E1056" s="142"/>
      <c r="F1056" s="200"/>
      <c r="G1056" s="45"/>
      <c r="H1056" s="159"/>
      <c r="I1056" s="143"/>
      <c r="J1056" s="141"/>
      <c r="K1056" s="162"/>
      <c r="L1056" s="145"/>
      <c r="M1056" s="144"/>
      <c r="N1056" s="233" t="str">
        <f ca="1">IF(Tabla1[[#This Row],[Fecha de nac]]="","",IF(Tabla1[[#This Row],[Fecha Finalización]] &gt;=TODAY(), DATEDIF(Tabla1[[#This Row],[Fecha de nac]],TODAY(),"y"), ROUNDDOWN((Tabla1[[#This Row],[Fecha Finalización]] -Tabla1[[#This Row],[Fecha de nac]])/365,0)))</f>
        <v/>
      </c>
      <c r="O1056" s="164"/>
      <c r="P1056" s="146"/>
      <c r="Q1056" s="147"/>
      <c r="R1056" s="148"/>
      <c r="S1056" s="148"/>
      <c r="T1056" s="148"/>
      <c r="U1056" s="234" t="str">
        <f>IF(F1056="","",Tabla1[[#This Row],[Fecha Inicio grupo]]+3*7-7)</f>
        <v/>
      </c>
      <c r="V1056" s="235" t="str">
        <f>IF(F1056="","",EDATE(Tabla1[[#This Row],[Fecha Inicio grupo]],3))</f>
        <v/>
      </c>
      <c r="W1056" s="29"/>
      <c r="X1056" s="29"/>
      <c r="Y1056" s="149"/>
      <c r="Z1056" s="149"/>
      <c r="AA1056" s="149"/>
      <c r="AB1056" s="149"/>
      <c r="AC1056" s="149"/>
      <c r="AD1056" s="149"/>
      <c r="AE1056" s="149"/>
      <c r="AF1056" s="149"/>
      <c r="AG1056" s="149"/>
      <c r="AH1056" s="225"/>
      <c r="AI1056" s="225"/>
      <c r="AJ1056" s="226"/>
      <c r="AK1056" s="225"/>
      <c r="AL1056" s="225"/>
      <c r="AM1056" s="225"/>
      <c r="AN1056" s="225"/>
      <c r="AO1056" s="139"/>
      <c r="AP1056" s="236" t="str">
        <f>IF(F1056="","",IFERROR(VLOOKUP(SUBSTITUTE(SUBSTITUTE(Tabla1[[#This Row],[Uso Sistemas]],"T","P"),"N","F"),Parámetros!$M$2:$N$17,2,0),"Completar hasta 3ra sem. para evaluar a Probacionista"))</f>
        <v/>
      </c>
      <c r="AQ1056" s="150"/>
      <c r="AR1056" s="150"/>
      <c r="AS1056" s="150"/>
      <c r="AT1056" s="29"/>
      <c r="AU1056" s="55" t="str">
        <f>CONCATENATE(Tabla1[[#This Row],[sem 01]],Tabla1[[#This Row],[sem 02]],Tabla1[[#This Row],[sem 03]])</f>
        <v/>
      </c>
      <c r="AV1056" s="55"/>
      <c r="AW1056" s="55"/>
      <c r="AX1056" s="238" t="str">
        <f>IF(V1056="","",EOMONTH(EDATE(Tabla1[[#This Row],[Fecha Finalización]],2),0))</f>
        <v/>
      </c>
      <c r="AY1056" s="150"/>
      <c r="AZ1056" s="239" t="str">
        <f>IF(V1056="","",EOMONTH(EDATE(Tabla1[[#This Row],[Fecha Finalización]],3),0))</f>
        <v/>
      </c>
      <c r="BA1056" s="39"/>
      <c r="BB1056" s="39"/>
      <c r="BC1056" s="231"/>
      <c r="BD1056" s="227" t="str">
        <f>IF(F1056="","",Tabla1[[#This Row],[sem 01]]&amp;Tabla1[[#This Row],[sem 02]]&amp;Tabla1[[#This Row],[sem 03]])</f>
        <v/>
      </c>
      <c r="BE1056" s="228" t="str">
        <f>+IF(TRIM(F1056)="","",$B$1&amp;"-"&amp;Tabla1[[#This Row],[Mes Inscrito]]&amp;"-"&amp;Tabla1[[#This Row],[Dia de clases Inscrito]]&amp;"-"&amp;Tabla1[[#This Row],[Horario Inscrito]]&amp;"-"&amp;Tabla1[[#This Row],[Fecha Inicio grupo]])</f>
        <v/>
      </c>
      <c r="BF1056" s="241" t="str">
        <f>IF(F1056="","",Tabla1[[#This Row],[Curso]])</f>
        <v/>
      </c>
      <c r="BG1056" s="242" t="str">
        <f>+IF(TRIM(F1056)="","",$B$1&amp;"-"&amp;TRIM(Tabla1[[#This Row],[Mes Inscrito]])&amp;"-"&amp;TRIM(Tabla1[[#This Row],[Dia de clases Inscrito]])&amp;"-"&amp;TRIM(Tabla1[[#This Row],[Horario Inscrito]])&amp;"-"&amp;TRIM(Tabla1[[#This Row],[Fecha Inicio grupo]])&amp;"-"&amp;TRIM(Tabla1[[#This Row],[Tipo Incrito]]))</f>
        <v/>
      </c>
      <c r="BH1056" s="243" t="str">
        <f>IF(F1056="","",OR(IFERROR(SEARCH("CG",Tabla1[[#This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6" s="296" t="str">
        <f>IF(F1056&lt;&gt;"",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6" s="296" t="str">
        <f>IF(F1056&lt;&gt;"",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6" s="296" t="str">
        <f>IF(Tabla1[[#This Row],[Fecha Inicio grupo]]="","",IFERROR(VLOOKUP(Tabla1[[#This Row],[Mes de Alta como miembro]],Parámetros!$AM$2:$AN$16,2,0),"01/01/1900"))</f>
        <v/>
      </c>
    </row>
    <row r="1057" spans="1:63" ht="15" customHeight="1">
      <c r="A1057" s="68">
        <v>1050</v>
      </c>
      <c r="B1057" s="140"/>
      <c r="C1057" s="141"/>
      <c r="D1057" s="42"/>
      <c r="E1057" s="142"/>
      <c r="F1057" s="200"/>
      <c r="G1057" s="45"/>
      <c r="H1057" s="159"/>
      <c r="I1057" s="143"/>
      <c r="J1057" s="141"/>
      <c r="K1057" s="162"/>
      <c r="L1057" s="145"/>
      <c r="M1057" s="144"/>
      <c r="N1057" s="233" t="str">
        <f ca="1">IF(Tabla1[[#This Row],[Fecha de nac]]="","",IF(Tabla1[[#This Row],[Fecha Finalización]] &gt;=TODAY(), DATEDIF(Tabla1[[#This Row],[Fecha de nac]],TODAY(),"y"), ROUNDDOWN((Tabla1[[#This Row],[Fecha Finalización]] -Tabla1[[#This Row],[Fecha de nac]])/365,0)))</f>
        <v/>
      </c>
      <c r="O1057" s="164"/>
      <c r="P1057" s="146"/>
      <c r="Q1057" s="147"/>
      <c r="R1057" s="148"/>
      <c r="S1057" s="148"/>
      <c r="T1057" s="148"/>
      <c r="U1057" s="234" t="str">
        <f>IF(F1057="","",Tabla1[[#This Row],[Fecha Inicio grupo]]+3*7-7)</f>
        <v/>
      </c>
      <c r="V1057" s="235" t="str">
        <f>IF(F1057="","",EDATE(Tabla1[[#This Row],[Fecha Inicio grupo]],3))</f>
        <v/>
      </c>
      <c r="W1057" s="29"/>
      <c r="X1057" s="29"/>
      <c r="Y1057" s="149"/>
      <c r="Z1057" s="149"/>
      <c r="AA1057" s="149"/>
      <c r="AB1057" s="149"/>
      <c r="AC1057" s="149"/>
      <c r="AD1057" s="149"/>
      <c r="AE1057" s="149"/>
      <c r="AF1057" s="149"/>
      <c r="AG1057" s="149"/>
      <c r="AH1057" s="225"/>
      <c r="AI1057" s="225"/>
      <c r="AJ1057" s="226"/>
      <c r="AK1057" s="225"/>
      <c r="AL1057" s="225"/>
      <c r="AM1057" s="225"/>
      <c r="AN1057" s="225"/>
      <c r="AO1057" s="139"/>
      <c r="AP1057" s="236" t="str">
        <f>IF(F1057="","",IFERROR(VLOOKUP(SUBSTITUTE(SUBSTITUTE(Tabla1[[#This Row],[Uso Sistemas]],"T","P"),"N","F"),Parámetros!$M$2:$N$17,2,0),"Completar hasta 3ra sem. para evaluar a Probacionista"))</f>
        <v/>
      </c>
      <c r="AQ1057" s="150"/>
      <c r="AR1057" s="150"/>
      <c r="AS1057" s="150"/>
      <c r="AT1057" s="29"/>
      <c r="AU1057" s="55" t="str">
        <f>CONCATENATE(Tabla1[[#This Row],[sem 01]],Tabla1[[#This Row],[sem 02]],Tabla1[[#This Row],[sem 03]])</f>
        <v/>
      </c>
      <c r="AV1057" s="55"/>
      <c r="AW1057" s="55"/>
      <c r="AX1057" s="238" t="str">
        <f>IF(V1057="","",EOMONTH(EDATE(Tabla1[[#This Row],[Fecha Finalización]],2),0))</f>
        <v/>
      </c>
      <c r="AY1057" s="150"/>
      <c r="AZ1057" s="239" t="str">
        <f>IF(V1057="","",EOMONTH(EDATE(Tabla1[[#This Row],[Fecha Finalización]],3),0))</f>
        <v/>
      </c>
      <c r="BA1057" s="39"/>
      <c r="BB1057" s="39"/>
      <c r="BC1057" s="231"/>
      <c r="BD1057" s="227" t="str">
        <f>IF(F1057="","",Tabla1[[#This Row],[sem 01]]&amp;Tabla1[[#This Row],[sem 02]]&amp;Tabla1[[#This Row],[sem 03]])</f>
        <v/>
      </c>
      <c r="BE1057" s="228" t="str">
        <f>+IF(TRIM(F1057)="","",$B$1&amp;"-"&amp;Tabla1[[#This Row],[Mes Inscrito]]&amp;"-"&amp;Tabla1[[#This Row],[Dia de clases Inscrito]]&amp;"-"&amp;Tabla1[[#This Row],[Horario Inscrito]]&amp;"-"&amp;Tabla1[[#This Row],[Fecha Inicio grupo]])</f>
        <v/>
      </c>
      <c r="BF1057" s="241" t="str">
        <f>IF(F1057="","",Tabla1[[#This Row],[Curso]])</f>
        <v/>
      </c>
      <c r="BG1057" s="242" t="str">
        <f>+IF(TRIM(F1057)="","",$B$1&amp;"-"&amp;TRIM(Tabla1[[#This Row],[Mes Inscrito]])&amp;"-"&amp;TRIM(Tabla1[[#This Row],[Dia de clases Inscrito]])&amp;"-"&amp;TRIM(Tabla1[[#This Row],[Horario Inscrito]])&amp;"-"&amp;TRIM(Tabla1[[#This Row],[Fecha Inicio grupo]])&amp;"-"&amp;TRIM(Tabla1[[#This Row],[Tipo Incrito]]))</f>
        <v/>
      </c>
      <c r="BH1057" s="243" t="str">
        <f>IF(F1057="","",OR(IFERROR(SEARCH("CG",Tabla1[[#This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7" s="296" t="str">
        <f>IF(F1057&lt;&gt;"",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7" s="296" t="str">
        <f>IF(F1057&lt;&gt;"",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7" s="296" t="str">
        <f>IF(Tabla1[[#This Row],[Fecha Inicio grupo]]="","",IFERROR(VLOOKUP(Tabla1[[#This Row],[Mes de Alta como miembro]],Parámetros!$AM$2:$AN$16,2,0),"01/01/1900"))</f>
        <v/>
      </c>
    </row>
    <row r="1058" spans="1:63" ht="15" customHeight="1">
      <c r="A1058" s="68">
        <v>1051</v>
      </c>
      <c r="B1058" s="140"/>
      <c r="C1058" s="141"/>
      <c r="D1058" s="42"/>
      <c r="E1058" s="142"/>
      <c r="F1058" s="200"/>
      <c r="G1058" s="45"/>
      <c r="H1058" s="159"/>
      <c r="I1058" s="143"/>
      <c r="J1058" s="141"/>
      <c r="K1058" s="162"/>
      <c r="L1058" s="145"/>
      <c r="M1058" s="144"/>
      <c r="N1058" s="233" t="str">
        <f ca="1">IF(Tabla1[[#This Row],[Fecha de nac]]="","",IF(Tabla1[[#This Row],[Fecha Finalización]] &gt;=TODAY(), DATEDIF(Tabla1[[#This Row],[Fecha de nac]],TODAY(),"y"), ROUNDDOWN((Tabla1[[#This Row],[Fecha Finalización]] -Tabla1[[#This Row],[Fecha de nac]])/365,0)))</f>
        <v/>
      </c>
      <c r="O1058" s="164"/>
      <c r="P1058" s="146"/>
      <c r="Q1058" s="147"/>
      <c r="R1058" s="148"/>
      <c r="S1058" s="148"/>
      <c r="T1058" s="148"/>
      <c r="U1058" s="234" t="str">
        <f>IF(F1058="","",Tabla1[[#This Row],[Fecha Inicio grupo]]+3*7-7)</f>
        <v/>
      </c>
      <c r="V1058" s="235" t="str">
        <f>IF(F1058="","",EDATE(Tabla1[[#This Row],[Fecha Inicio grupo]],3))</f>
        <v/>
      </c>
      <c r="W1058" s="29"/>
      <c r="X1058" s="29"/>
      <c r="Y1058" s="149"/>
      <c r="Z1058" s="149"/>
      <c r="AA1058" s="149"/>
      <c r="AB1058" s="149"/>
      <c r="AC1058" s="149"/>
      <c r="AD1058" s="149"/>
      <c r="AE1058" s="149"/>
      <c r="AF1058" s="149"/>
      <c r="AG1058" s="149"/>
      <c r="AH1058" s="225"/>
      <c r="AI1058" s="225"/>
      <c r="AJ1058" s="226"/>
      <c r="AK1058" s="225"/>
      <c r="AL1058" s="225"/>
      <c r="AM1058" s="225"/>
      <c r="AN1058" s="225"/>
      <c r="AO1058" s="139"/>
      <c r="AP1058" s="236" t="str">
        <f>IF(F1058="","",IFERROR(VLOOKUP(SUBSTITUTE(SUBSTITUTE(Tabla1[[#This Row],[Uso Sistemas]],"T","P"),"N","F"),Parámetros!$M$2:$N$17,2,0),"Completar hasta 3ra sem. para evaluar a Probacionista"))</f>
        <v/>
      </c>
      <c r="AQ1058" s="150"/>
      <c r="AR1058" s="150"/>
      <c r="AS1058" s="150"/>
      <c r="AT1058" s="29"/>
      <c r="AU1058" s="55" t="str">
        <f>CONCATENATE(Tabla1[[#This Row],[sem 01]],Tabla1[[#This Row],[sem 02]],Tabla1[[#This Row],[sem 03]])</f>
        <v/>
      </c>
      <c r="AV1058" s="55"/>
      <c r="AW1058" s="55"/>
      <c r="AX1058" s="238" t="str">
        <f>IF(V1058="","",EOMONTH(EDATE(Tabla1[[#This Row],[Fecha Finalización]],2),0))</f>
        <v/>
      </c>
      <c r="AY1058" s="150"/>
      <c r="AZ1058" s="239" t="str">
        <f>IF(V1058="","",EOMONTH(EDATE(Tabla1[[#This Row],[Fecha Finalización]],3),0))</f>
        <v/>
      </c>
      <c r="BA1058" s="39"/>
      <c r="BB1058" s="39"/>
      <c r="BC1058" s="231"/>
      <c r="BD1058" s="227" t="str">
        <f>IF(F1058="","",Tabla1[[#This Row],[sem 01]]&amp;Tabla1[[#This Row],[sem 02]]&amp;Tabla1[[#This Row],[sem 03]])</f>
        <v/>
      </c>
      <c r="BE1058" s="228" t="str">
        <f>+IF(TRIM(F1058)="","",$B$1&amp;"-"&amp;Tabla1[[#This Row],[Mes Inscrito]]&amp;"-"&amp;Tabla1[[#This Row],[Dia de clases Inscrito]]&amp;"-"&amp;Tabla1[[#This Row],[Horario Inscrito]]&amp;"-"&amp;Tabla1[[#This Row],[Fecha Inicio grupo]])</f>
        <v/>
      </c>
      <c r="BF1058" s="241" t="str">
        <f>IF(F1058="","",Tabla1[[#This Row],[Curso]])</f>
        <v/>
      </c>
      <c r="BG1058" s="242" t="str">
        <f>+IF(TRIM(F1058)="","",$B$1&amp;"-"&amp;TRIM(Tabla1[[#This Row],[Mes Inscrito]])&amp;"-"&amp;TRIM(Tabla1[[#This Row],[Dia de clases Inscrito]])&amp;"-"&amp;TRIM(Tabla1[[#This Row],[Horario Inscrito]])&amp;"-"&amp;TRIM(Tabla1[[#This Row],[Fecha Inicio grupo]])&amp;"-"&amp;TRIM(Tabla1[[#This Row],[Tipo Incrito]]))</f>
        <v/>
      </c>
      <c r="BH1058" s="243" t="str">
        <f>IF(F1058="","",OR(IFERROR(SEARCH("CG",Tabla1[[#This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8" s="296" t="str">
        <f>IF(F1058&lt;&gt;"",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8" s="296" t="str">
        <f>IF(F1058&lt;&gt;"",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8" s="296" t="str">
        <f>IF(Tabla1[[#This Row],[Fecha Inicio grupo]]="","",IFERROR(VLOOKUP(Tabla1[[#This Row],[Mes de Alta como miembro]],Parámetros!$AM$2:$AN$16,2,0),"01/01/1900"))</f>
        <v/>
      </c>
    </row>
    <row r="1059" spans="1:63" ht="15" customHeight="1">
      <c r="A1059" s="68">
        <v>1052</v>
      </c>
      <c r="B1059" s="140"/>
      <c r="C1059" s="141"/>
      <c r="D1059" s="42"/>
      <c r="E1059" s="142"/>
      <c r="F1059" s="200"/>
      <c r="G1059" s="45"/>
      <c r="H1059" s="159"/>
      <c r="I1059" s="143"/>
      <c r="J1059" s="141"/>
      <c r="K1059" s="162"/>
      <c r="L1059" s="145"/>
      <c r="M1059" s="144"/>
      <c r="N1059" s="233" t="str">
        <f ca="1">IF(Tabla1[[#This Row],[Fecha de nac]]="","",IF(Tabla1[[#This Row],[Fecha Finalización]] &gt;=TODAY(), DATEDIF(Tabla1[[#This Row],[Fecha de nac]],TODAY(),"y"), ROUNDDOWN((Tabla1[[#This Row],[Fecha Finalización]] -Tabla1[[#This Row],[Fecha de nac]])/365,0)))</f>
        <v/>
      </c>
      <c r="O1059" s="164"/>
      <c r="P1059" s="146"/>
      <c r="Q1059" s="147"/>
      <c r="R1059" s="148"/>
      <c r="S1059" s="148"/>
      <c r="T1059" s="148"/>
      <c r="U1059" s="234" t="str">
        <f>IF(F1059="","",Tabla1[[#This Row],[Fecha Inicio grupo]]+3*7-7)</f>
        <v/>
      </c>
      <c r="V1059" s="235" t="str">
        <f>IF(F1059="","",EDATE(Tabla1[[#This Row],[Fecha Inicio grupo]],3))</f>
        <v/>
      </c>
      <c r="W1059" s="29"/>
      <c r="X1059" s="29"/>
      <c r="Y1059" s="149"/>
      <c r="Z1059" s="149"/>
      <c r="AA1059" s="149"/>
      <c r="AB1059" s="149"/>
      <c r="AC1059" s="149"/>
      <c r="AD1059" s="149"/>
      <c r="AE1059" s="149"/>
      <c r="AF1059" s="149"/>
      <c r="AG1059" s="149"/>
      <c r="AH1059" s="225"/>
      <c r="AI1059" s="225"/>
      <c r="AJ1059" s="226"/>
      <c r="AK1059" s="225"/>
      <c r="AL1059" s="225"/>
      <c r="AM1059" s="225"/>
      <c r="AN1059" s="225"/>
      <c r="AO1059" s="139"/>
      <c r="AP1059" s="236" t="str">
        <f>IF(F1059="","",IFERROR(VLOOKUP(SUBSTITUTE(SUBSTITUTE(Tabla1[[#This Row],[Uso Sistemas]],"T","P"),"N","F"),Parámetros!$M$2:$N$17,2,0),"Completar hasta 3ra sem. para evaluar a Probacionista"))</f>
        <v/>
      </c>
      <c r="AQ1059" s="150"/>
      <c r="AR1059" s="150"/>
      <c r="AS1059" s="150"/>
      <c r="AT1059" s="29"/>
      <c r="AU1059" s="55" t="str">
        <f>CONCATENATE(Tabla1[[#This Row],[sem 01]],Tabla1[[#This Row],[sem 02]],Tabla1[[#This Row],[sem 03]])</f>
        <v/>
      </c>
      <c r="AV1059" s="55"/>
      <c r="AW1059" s="55"/>
      <c r="AX1059" s="238" t="str">
        <f>IF(V1059="","",EOMONTH(EDATE(Tabla1[[#This Row],[Fecha Finalización]],2),0))</f>
        <v/>
      </c>
      <c r="AY1059" s="150"/>
      <c r="AZ1059" s="239" t="str">
        <f>IF(V1059="","",EOMONTH(EDATE(Tabla1[[#This Row],[Fecha Finalización]],3),0))</f>
        <v/>
      </c>
      <c r="BA1059" s="39"/>
      <c r="BB1059" s="39"/>
      <c r="BC1059" s="231"/>
      <c r="BD1059" s="227" t="str">
        <f>IF(F1059="","",Tabla1[[#This Row],[sem 01]]&amp;Tabla1[[#This Row],[sem 02]]&amp;Tabla1[[#This Row],[sem 03]])</f>
        <v/>
      </c>
      <c r="BE1059" s="228" t="str">
        <f>+IF(TRIM(F1059)="","",$B$1&amp;"-"&amp;Tabla1[[#This Row],[Mes Inscrito]]&amp;"-"&amp;Tabla1[[#This Row],[Dia de clases Inscrito]]&amp;"-"&amp;Tabla1[[#This Row],[Horario Inscrito]]&amp;"-"&amp;Tabla1[[#This Row],[Fecha Inicio grupo]])</f>
        <v/>
      </c>
      <c r="BF1059" s="241" t="str">
        <f>IF(F1059="","",Tabla1[[#This Row],[Curso]])</f>
        <v/>
      </c>
      <c r="BG1059" s="242" t="str">
        <f>+IF(TRIM(F1059)="","",$B$1&amp;"-"&amp;TRIM(Tabla1[[#This Row],[Mes Inscrito]])&amp;"-"&amp;TRIM(Tabla1[[#This Row],[Dia de clases Inscrito]])&amp;"-"&amp;TRIM(Tabla1[[#This Row],[Horario Inscrito]])&amp;"-"&amp;TRIM(Tabla1[[#This Row],[Fecha Inicio grupo]])&amp;"-"&amp;TRIM(Tabla1[[#This Row],[Tipo Incrito]]))</f>
        <v/>
      </c>
      <c r="BH1059" s="243" t="str">
        <f>IF(F1059="","",OR(IFERROR(SEARCH("CG",Tabla1[[#This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9" s="296" t="str">
        <f>IF(F1059&lt;&gt;"",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9" s="296" t="str">
        <f>IF(F1059&lt;&gt;"",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9" s="296" t="str">
        <f>IF(Tabla1[[#This Row],[Fecha Inicio grupo]]="","",IFERROR(VLOOKUP(Tabla1[[#This Row],[Mes de Alta como miembro]],Parámetros!$AM$2:$AN$16,2,0),"01/01/1900"))</f>
        <v/>
      </c>
    </row>
    <row r="1060" spans="1:63" ht="15" customHeight="1">
      <c r="A1060" s="68">
        <v>1053</v>
      </c>
      <c r="B1060" s="140"/>
      <c r="C1060" s="141"/>
      <c r="D1060" s="42"/>
      <c r="E1060" s="142"/>
      <c r="F1060" s="200"/>
      <c r="G1060" s="45"/>
      <c r="H1060" s="159"/>
      <c r="I1060" s="143"/>
      <c r="J1060" s="141"/>
      <c r="K1060" s="162"/>
      <c r="L1060" s="145"/>
      <c r="M1060" s="144"/>
      <c r="N1060" s="233" t="str">
        <f ca="1">IF(Tabla1[[#This Row],[Fecha de nac]]="","",IF(Tabla1[[#This Row],[Fecha Finalización]] &gt;=TODAY(), DATEDIF(Tabla1[[#This Row],[Fecha de nac]],TODAY(),"y"), ROUNDDOWN((Tabla1[[#This Row],[Fecha Finalización]] -Tabla1[[#This Row],[Fecha de nac]])/365,0)))</f>
        <v/>
      </c>
      <c r="O1060" s="164"/>
      <c r="P1060" s="146"/>
      <c r="Q1060" s="147"/>
      <c r="R1060" s="148"/>
      <c r="S1060" s="148"/>
      <c r="T1060" s="148"/>
      <c r="U1060" s="234" t="str">
        <f>IF(F1060="","",Tabla1[[#This Row],[Fecha Inicio grupo]]+3*7-7)</f>
        <v/>
      </c>
      <c r="V1060" s="235" t="str">
        <f>IF(F1060="","",EDATE(Tabla1[[#This Row],[Fecha Inicio grupo]],3))</f>
        <v/>
      </c>
      <c r="W1060" s="29"/>
      <c r="X1060" s="29"/>
      <c r="Y1060" s="149"/>
      <c r="Z1060" s="149"/>
      <c r="AA1060" s="149"/>
      <c r="AB1060" s="149"/>
      <c r="AC1060" s="149"/>
      <c r="AD1060" s="149"/>
      <c r="AE1060" s="149"/>
      <c r="AF1060" s="149"/>
      <c r="AG1060" s="149"/>
      <c r="AH1060" s="225"/>
      <c r="AI1060" s="225"/>
      <c r="AJ1060" s="226"/>
      <c r="AK1060" s="225"/>
      <c r="AL1060" s="225"/>
      <c r="AM1060" s="225"/>
      <c r="AN1060" s="225"/>
      <c r="AO1060" s="139"/>
      <c r="AP1060" s="236" t="str">
        <f>IF(F1060="","",IFERROR(VLOOKUP(SUBSTITUTE(SUBSTITUTE(Tabla1[[#This Row],[Uso Sistemas]],"T","P"),"N","F"),Parámetros!$M$2:$N$17,2,0),"Completar hasta 3ra sem. para evaluar a Probacionista"))</f>
        <v/>
      </c>
      <c r="AQ1060" s="150"/>
      <c r="AR1060" s="150"/>
      <c r="AS1060" s="150"/>
      <c r="AT1060" s="29"/>
      <c r="AU1060" s="55" t="str">
        <f>CONCATENATE(Tabla1[[#This Row],[sem 01]],Tabla1[[#This Row],[sem 02]],Tabla1[[#This Row],[sem 03]])</f>
        <v/>
      </c>
      <c r="AV1060" s="55"/>
      <c r="AW1060" s="55"/>
      <c r="AX1060" s="238" t="str">
        <f>IF(V1060="","",EOMONTH(EDATE(Tabla1[[#This Row],[Fecha Finalización]],2),0))</f>
        <v/>
      </c>
      <c r="AY1060" s="150"/>
      <c r="AZ1060" s="239" t="str">
        <f>IF(V1060="","",EOMONTH(EDATE(Tabla1[[#This Row],[Fecha Finalización]],3),0))</f>
        <v/>
      </c>
      <c r="BA1060" s="39"/>
      <c r="BB1060" s="39"/>
      <c r="BC1060" s="231"/>
      <c r="BD1060" s="227" t="str">
        <f>IF(F1060="","",Tabla1[[#This Row],[sem 01]]&amp;Tabla1[[#This Row],[sem 02]]&amp;Tabla1[[#This Row],[sem 03]])</f>
        <v/>
      </c>
      <c r="BE1060" s="228" t="str">
        <f>+IF(TRIM(F1060)="","",$B$1&amp;"-"&amp;Tabla1[[#This Row],[Mes Inscrito]]&amp;"-"&amp;Tabla1[[#This Row],[Dia de clases Inscrito]]&amp;"-"&amp;Tabla1[[#This Row],[Horario Inscrito]]&amp;"-"&amp;Tabla1[[#This Row],[Fecha Inicio grupo]])</f>
        <v/>
      </c>
      <c r="BF1060" s="241" t="str">
        <f>IF(F1060="","",Tabla1[[#This Row],[Curso]])</f>
        <v/>
      </c>
      <c r="BG1060" s="242" t="str">
        <f>+IF(TRIM(F1060)="","",$B$1&amp;"-"&amp;TRIM(Tabla1[[#This Row],[Mes Inscrito]])&amp;"-"&amp;TRIM(Tabla1[[#This Row],[Dia de clases Inscrito]])&amp;"-"&amp;TRIM(Tabla1[[#This Row],[Horario Inscrito]])&amp;"-"&amp;TRIM(Tabla1[[#This Row],[Fecha Inicio grupo]])&amp;"-"&amp;TRIM(Tabla1[[#This Row],[Tipo Incrito]]))</f>
        <v/>
      </c>
      <c r="BH1060" s="243" t="str">
        <f>IF(F1060="","",OR(IFERROR(SEARCH("CG",Tabla1[[#This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0" s="296" t="str">
        <f>IF(F1060&lt;&gt;"",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0" s="296" t="str">
        <f>IF(F1060&lt;&gt;"",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0" s="296" t="str">
        <f>IF(Tabla1[[#This Row],[Fecha Inicio grupo]]="","",IFERROR(VLOOKUP(Tabla1[[#This Row],[Mes de Alta como miembro]],Parámetros!$AM$2:$AN$16,2,0),"01/01/1900"))</f>
        <v/>
      </c>
    </row>
    <row r="1061" spans="1:63" ht="15" customHeight="1">
      <c r="A1061" s="68">
        <v>1054</v>
      </c>
      <c r="B1061" s="140"/>
      <c r="C1061" s="141"/>
      <c r="D1061" s="42"/>
      <c r="E1061" s="142"/>
      <c r="F1061" s="200"/>
      <c r="G1061" s="45"/>
      <c r="H1061" s="159"/>
      <c r="I1061" s="143"/>
      <c r="J1061" s="141"/>
      <c r="K1061" s="162"/>
      <c r="L1061" s="145"/>
      <c r="M1061" s="144"/>
      <c r="N1061" s="233" t="str">
        <f ca="1">IF(Tabla1[[#This Row],[Fecha de nac]]="","",IF(Tabla1[[#This Row],[Fecha Finalización]] &gt;=TODAY(), DATEDIF(Tabla1[[#This Row],[Fecha de nac]],TODAY(),"y"), ROUNDDOWN((Tabla1[[#This Row],[Fecha Finalización]] -Tabla1[[#This Row],[Fecha de nac]])/365,0)))</f>
        <v/>
      </c>
      <c r="O1061" s="164"/>
      <c r="P1061" s="146"/>
      <c r="Q1061" s="147"/>
      <c r="R1061" s="148"/>
      <c r="S1061" s="148"/>
      <c r="T1061" s="148"/>
      <c r="U1061" s="234" t="str">
        <f>IF(F1061="","",Tabla1[[#This Row],[Fecha Inicio grupo]]+3*7-7)</f>
        <v/>
      </c>
      <c r="V1061" s="235" t="str">
        <f>IF(F1061="","",EDATE(Tabla1[[#This Row],[Fecha Inicio grupo]],3))</f>
        <v/>
      </c>
      <c r="W1061" s="29"/>
      <c r="X1061" s="29"/>
      <c r="Y1061" s="149"/>
      <c r="Z1061" s="149"/>
      <c r="AA1061" s="149"/>
      <c r="AB1061" s="149"/>
      <c r="AC1061" s="149"/>
      <c r="AD1061" s="149"/>
      <c r="AE1061" s="149"/>
      <c r="AF1061" s="149"/>
      <c r="AG1061" s="149"/>
      <c r="AH1061" s="225"/>
      <c r="AI1061" s="225"/>
      <c r="AJ1061" s="226"/>
      <c r="AK1061" s="225"/>
      <c r="AL1061" s="225"/>
      <c r="AM1061" s="225"/>
      <c r="AN1061" s="225"/>
      <c r="AO1061" s="139"/>
      <c r="AP1061" s="236" t="str">
        <f>IF(F1061="","",IFERROR(VLOOKUP(SUBSTITUTE(SUBSTITUTE(Tabla1[[#This Row],[Uso Sistemas]],"T","P"),"N","F"),Parámetros!$M$2:$N$17,2,0),"Completar hasta 3ra sem. para evaluar a Probacionista"))</f>
        <v/>
      </c>
      <c r="AQ1061" s="150"/>
      <c r="AR1061" s="150"/>
      <c r="AS1061" s="150"/>
      <c r="AT1061" s="29"/>
      <c r="AU1061" s="55" t="str">
        <f>CONCATENATE(Tabla1[[#This Row],[sem 01]],Tabla1[[#This Row],[sem 02]],Tabla1[[#This Row],[sem 03]])</f>
        <v/>
      </c>
      <c r="AV1061" s="55"/>
      <c r="AW1061" s="55"/>
      <c r="AX1061" s="238" t="str">
        <f>IF(V1061="","",EOMONTH(EDATE(Tabla1[[#This Row],[Fecha Finalización]],2),0))</f>
        <v/>
      </c>
      <c r="AY1061" s="150"/>
      <c r="AZ1061" s="239" t="str">
        <f>IF(V1061="","",EOMONTH(EDATE(Tabla1[[#This Row],[Fecha Finalización]],3),0))</f>
        <v/>
      </c>
      <c r="BA1061" s="39"/>
      <c r="BB1061" s="39"/>
      <c r="BC1061" s="231"/>
      <c r="BD1061" s="227" t="str">
        <f>IF(F1061="","",Tabla1[[#This Row],[sem 01]]&amp;Tabla1[[#This Row],[sem 02]]&amp;Tabla1[[#This Row],[sem 03]])</f>
        <v/>
      </c>
      <c r="BE1061" s="228" t="str">
        <f>+IF(TRIM(F1061)="","",$B$1&amp;"-"&amp;Tabla1[[#This Row],[Mes Inscrito]]&amp;"-"&amp;Tabla1[[#This Row],[Dia de clases Inscrito]]&amp;"-"&amp;Tabla1[[#This Row],[Horario Inscrito]]&amp;"-"&amp;Tabla1[[#This Row],[Fecha Inicio grupo]])</f>
        <v/>
      </c>
      <c r="BF1061" s="241" t="str">
        <f>IF(F1061="","",Tabla1[[#This Row],[Curso]])</f>
        <v/>
      </c>
      <c r="BG1061" s="242" t="str">
        <f>+IF(TRIM(F1061)="","",$B$1&amp;"-"&amp;TRIM(Tabla1[[#This Row],[Mes Inscrito]])&amp;"-"&amp;TRIM(Tabla1[[#This Row],[Dia de clases Inscrito]])&amp;"-"&amp;TRIM(Tabla1[[#This Row],[Horario Inscrito]])&amp;"-"&amp;TRIM(Tabla1[[#This Row],[Fecha Inicio grupo]])&amp;"-"&amp;TRIM(Tabla1[[#This Row],[Tipo Incrito]]))</f>
        <v/>
      </c>
      <c r="BH1061" s="243" t="str">
        <f>IF(F1061="","",OR(IFERROR(SEARCH("CG",Tabla1[[#This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1" s="296" t="str">
        <f>IF(F1061&lt;&gt;"",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1" s="296" t="str">
        <f>IF(F1061&lt;&gt;"",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1" s="296" t="str">
        <f>IF(Tabla1[[#This Row],[Fecha Inicio grupo]]="","",IFERROR(VLOOKUP(Tabla1[[#This Row],[Mes de Alta como miembro]],Parámetros!$AM$2:$AN$16,2,0),"01/01/1900"))</f>
        <v/>
      </c>
    </row>
    <row r="1062" spans="1:63" ht="15" customHeight="1">
      <c r="A1062" s="68">
        <v>1055</v>
      </c>
      <c r="B1062" s="140"/>
      <c r="C1062" s="141"/>
      <c r="D1062" s="42"/>
      <c r="E1062" s="142"/>
      <c r="F1062" s="200"/>
      <c r="G1062" s="45"/>
      <c r="H1062" s="159"/>
      <c r="I1062" s="143"/>
      <c r="J1062" s="141"/>
      <c r="K1062" s="162"/>
      <c r="L1062" s="145"/>
      <c r="M1062" s="144"/>
      <c r="N1062" s="233" t="str">
        <f ca="1">IF(Tabla1[[#This Row],[Fecha de nac]]="","",IF(Tabla1[[#This Row],[Fecha Finalización]] &gt;=TODAY(), DATEDIF(Tabla1[[#This Row],[Fecha de nac]],TODAY(),"y"), ROUNDDOWN((Tabla1[[#This Row],[Fecha Finalización]] -Tabla1[[#This Row],[Fecha de nac]])/365,0)))</f>
        <v/>
      </c>
      <c r="O1062" s="164"/>
      <c r="P1062" s="146"/>
      <c r="Q1062" s="147"/>
      <c r="R1062" s="148"/>
      <c r="S1062" s="148"/>
      <c r="T1062" s="148"/>
      <c r="U1062" s="234" t="str">
        <f>IF(F1062="","",Tabla1[[#This Row],[Fecha Inicio grupo]]+3*7-7)</f>
        <v/>
      </c>
      <c r="V1062" s="235" t="str">
        <f>IF(F1062="","",EDATE(Tabla1[[#This Row],[Fecha Inicio grupo]],3))</f>
        <v/>
      </c>
      <c r="W1062" s="29"/>
      <c r="X1062" s="29"/>
      <c r="Y1062" s="149"/>
      <c r="Z1062" s="149"/>
      <c r="AA1062" s="149"/>
      <c r="AB1062" s="149"/>
      <c r="AC1062" s="149"/>
      <c r="AD1062" s="149"/>
      <c r="AE1062" s="149"/>
      <c r="AF1062" s="149"/>
      <c r="AG1062" s="149"/>
      <c r="AH1062" s="225"/>
      <c r="AI1062" s="225"/>
      <c r="AJ1062" s="226"/>
      <c r="AK1062" s="225"/>
      <c r="AL1062" s="225"/>
      <c r="AM1062" s="225"/>
      <c r="AN1062" s="225"/>
      <c r="AO1062" s="139"/>
      <c r="AP1062" s="236" t="str">
        <f>IF(F1062="","",IFERROR(VLOOKUP(SUBSTITUTE(SUBSTITUTE(Tabla1[[#This Row],[Uso Sistemas]],"T","P"),"N","F"),Parámetros!$M$2:$N$17,2,0),"Completar hasta 3ra sem. para evaluar a Probacionista"))</f>
        <v/>
      </c>
      <c r="AQ1062" s="150"/>
      <c r="AR1062" s="150"/>
      <c r="AS1062" s="150"/>
      <c r="AT1062" s="29"/>
      <c r="AU1062" s="55" t="str">
        <f>CONCATENATE(Tabla1[[#This Row],[sem 01]],Tabla1[[#This Row],[sem 02]],Tabla1[[#This Row],[sem 03]])</f>
        <v/>
      </c>
      <c r="AV1062" s="55"/>
      <c r="AW1062" s="55"/>
      <c r="AX1062" s="238" t="str">
        <f>IF(V1062="","",EOMONTH(EDATE(Tabla1[[#This Row],[Fecha Finalización]],2),0))</f>
        <v/>
      </c>
      <c r="AY1062" s="150"/>
      <c r="AZ1062" s="239" t="str">
        <f>IF(V1062="","",EOMONTH(EDATE(Tabla1[[#This Row],[Fecha Finalización]],3),0))</f>
        <v/>
      </c>
      <c r="BA1062" s="39"/>
      <c r="BB1062" s="39"/>
      <c r="BC1062" s="231"/>
      <c r="BD1062" s="227" t="str">
        <f>IF(F1062="","",Tabla1[[#This Row],[sem 01]]&amp;Tabla1[[#This Row],[sem 02]]&amp;Tabla1[[#This Row],[sem 03]])</f>
        <v/>
      </c>
      <c r="BE1062" s="228" t="str">
        <f>+IF(TRIM(F1062)="","",$B$1&amp;"-"&amp;Tabla1[[#This Row],[Mes Inscrito]]&amp;"-"&amp;Tabla1[[#This Row],[Dia de clases Inscrito]]&amp;"-"&amp;Tabla1[[#This Row],[Horario Inscrito]]&amp;"-"&amp;Tabla1[[#This Row],[Fecha Inicio grupo]])</f>
        <v/>
      </c>
      <c r="BF1062" s="241" t="str">
        <f>IF(F1062="","",Tabla1[[#This Row],[Curso]])</f>
        <v/>
      </c>
      <c r="BG1062" s="242" t="str">
        <f>+IF(TRIM(F1062)="","",$B$1&amp;"-"&amp;TRIM(Tabla1[[#This Row],[Mes Inscrito]])&amp;"-"&amp;TRIM(Tabla1[[#This Row],[Dia de clases Inscrito]])&amp;"-"&amp;TRIM(Tabla1[[#This Row],[Horario Inscrito]])&amp;"-"&amp;TRIM(Tabla1[[#This Row],[Fecha Inicio grupo]])&amp;"-"&amp;TRIM(Tabla1[[#This Row],[Tipo Incrito]]))</f>
        <v/>
      </c>
      <c r="BH1062" s="243" t="str">
        <f>IF(F1062="","",OR(IFERROR(SEARCH("CG",Tabla1[[#This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2" s="296" t="str">
        <f>IF(F1062&lt;&gt;"",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2" s="296" t="str">
        <f>IF(F1062&lt;&gt;"",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2" s="296" t="str">
        <f>IF(Tabla1[[#This Row],[Fecha Inicio grupo]]="","",IFERROR(VLOOKUP(Tabla1[[#This Row],[Mes de Alta como miembro]],Parámetros!$AM$2:$AN$16,2,0),"01/01/1900"))</f>
        <v/>
      </c>
    </row>
    <row r="1063" spans="1:63" ht="15" customHeight="1">
      <c r="A1063" s="68">
        <v>1056</v>
      </c>
      <c r="B1063" s="140"/>
      <c r="C1063" s="141"/>
      <c r="D1063" s="42"/>
      <c r="E1063" s="142"/>
      <c r="F1063" s="200"/>
      <c r="G1063" s="45"/>
      <c r="H1063" s="159"/>
      <c r="I1063" s="143"/>
      <c r="J1063" s="141"/>
      <c r="K1063" s="162"/>
      <c r="L1063" s="145"/>
      <c r="M1063" s="144"/>
      <c r="N1063" s="233" t="str">
        <f ca="1">IF(Tabla1[[#This Row],[Fecha de nac]]="","",IF(Tabla1[[#This Row],[Fecha Finalización]] &gt;=TODAY(), DATEDIF(Tabla1[[#This Row],[Fecha de nac]],TODAY(),"y"), ROUNDDOWN((Tabla1[[#This Row],[Fecha Finalización]] -Tabla1[[#This Row],[Fecha de nac]])/365,0)))</f>
        <v/>
      </c>
      <c r="O1063" s="164"/>
      <c r="P1063" s="146"/>
      <c r="Q1063" s="147"/>
      <c r="R1063" s="148"/>
      <c r="S1063" s="148"/>
      <c r="T1063" s="148"/>
      <c r="U1063" s="234" t="str">
        <f>IF(F1063="","",Tabla1[[#This Row],[Fecha Inicio grupo]]+3*7-7)</f>
        <v/>
      </c>
      <c r="V1063" s="235" t="str">
        <f>IF(F1063="","",EDATE(Tabla1[[#This Row],[Fecha Inicio grupo]],3))</f>
        <v/>
      </c>
      <c r="W1063" s="29"/>
      <c r="X1063" s="29"/>
      <c r="Y1063" s="149"/>
      <c r="Z1063" s="149"/>
      <c r="AA1063" s="149"/>
      <c r="AB1063" s="149"/>
      <c r="AC1063" s="149"/>
      <c r="AD1063" s="149"/>
      <c r="AE1063" s="149"/>
      <c r="AF1063" s="149"/>
      <c r="AG1063" s="149"/>
      <c r="AH1063" s="225"/>
      <c r="AI1063" s="225"/>
      <c r="AJ1063" s="226"/>
      <c r="AK1063" s="225"/>
      <c r="AL1063" s="225"/>
      <c r="AM1063" s="225"/>
      <c r="AN1063" s="225"/>
      <c r="AO1063" s="139"/>
      <c r="AP1063" s="236" t="str">
        <f>IF(F1063="","",IFERROR(VLOOKUP(SUBSTITUTE(SUBSTITUTE(Tabla1[[#This Row],[Uso Sistemas]],"T","P"),"N","F"),Parámetros!$M$2:$N$17,2,0),"Completar hasta 3ra sem. para evaluar a Probacionista"))</f>
        <v/>
      </c>
      <c r="AQ1063" s="150"/>
      <c r="AR1063" s="150"/>
      <c r="AS1063" s="150"/>
      <c r="AT1063" s="29"/>
      <c r="AU1063" s="55" t="str">
        <f>CONCATENATE(Tabla1[[#This Row],[sem 01]],Tabla1[[#This Row],[sem 02]],Tabla1[[#This Row],[sem 03]])</f>
        <v/>
      </c>
      <c r="AV1063" s="55"/>
      <c r="AW1063" s="55"/>
      <c r="AX1063" s="238" t="str">
        <f>IF(V1063="","",EOMONTH(EDATE(Tabla1[[#This Row],[Fecha Finalización]],2),0))</f>
        <v/>
      </c>
      <c r="AY1063" s="150"/>
      <c r="AZ1063" s="239" t="str">
        <f>IF(V1063="","",EOMONTH(EDATE(Tabla1[[#This Row],[Fecha Finalización]],3),0))</f>
        <v/>
      </c>
      <c r="BA1063" s="39"/>
      <c r="BB1063" s="39"/>
      <c r="BC1063" s="231"/>
      <c r="BD1063" s="227" t="str">
        <f>IF(F1063="","",Tabla1[[#This Row],[sem 01]]&amp;Tabla1[[#This Row],[sem 02]]&amp;Tabla1[[#This Row],[sem 03]])</f>
        <v/>
      </c>
      <c r="BE1063" s="228" t="str">
        <f>+IF(TRIM(F1063)="","",$B$1&amp;"-"&amp;Tabla1[[#This Row],[Mes Inscrito]]&amp;"-"&amp;Tabla1[[#This Row],[Dia de clases Inscrito]]&amp;"-"&amp;Tabla1[[#This Row],[Horario Inscrito]]&amp;"-"&amp;Tabla1[[#This Row],[Fecha Inicio grupo]])</f>
        <v/>
      </c>
      <c r="BF1063" s="241" t="str">
        <f>IF(F1063="","",Tabla1[[#This Row],[Curso]])</f>
        <v/>
      </c>
      <c r="BG1063" s="242" t="str">
        <f>+IF(TRIM(F1063)="","",$B$1&amp;"-"&amp;TRIM(Tabla1[[#This Row],[Mes Inscrito]])&amp;"-"&amp;TRIM(Tabla1[[#This Row],[Dia de clases Inscrito]])&amp;"-"&amp;TRIM(Tabla1[[#This Row],[Horario Inscrito]])&amp;"-"&amp;TRIM(Tabla1[[#This Row],[Fecha Inicio grupo]])&amp;"-"&amp;TRIM(Tabla1[[#This Row],[Tipo Incrito]]))</f>
        <v/>
      </c>
      <c r="BH1063" s="243" t="str">
        <f>IF(F1063="","",OR(IFERROR(SEARCH("CG",Tabla1[[#This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3" s="296" t="str">
        <f>IF(F1063&lt;&gt;"",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3" s="296" t="str">
        <f>IF(F1063&lt;&gt;"",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3" s="296" t="str">
        <f>IF(Tabla1[[#This Row],[Fecha Inicio grupo]]="","",IFERROR(VLOOKUP(Tabla1[[#This Row],[Mes de Alta como miembro]],Parámetros!$AM$2:$AN$16,2,0),"01/01/1900"))</f>
        <v/>
      </c>
    </row>
    <row r="1064" spans="1:63" ht="15" customHeight="1">
      <c r="A1064" s="68">
        <v>1057</v>
      </c>
      <c r="B1064" s="140"/>
      <c r="C1064" s="141"/>
      <c r="D1064" s="42"/>
      <c r="E1064" s="142"/>
      <c r="F1064" s="200"/>
      <c r="G1064" s="45"/>
      <c r="H1064" s="159"/>
      <c r="I1064" s="143"/>
      <c r="J1064" s="141"/>
      <c r="K1064" s="162"/>
      <c r="L1064" s="145"/>
      <c r="M1064" s="144"/>
      <c r="N1064" s="233" t="str">
        <f ca="1">IF(Tabla1[[#This Row],[Fecha de nac]]="","",IF(Tabla1[[#This Row],[Fecha Finalización]] &gt;=TODAY(), DATEDIF(Tabla1[[#This Row],[Fecha de nac]],TODAY(),"y"), ROUNDDOWN((Tabla1[[#This Row],[Fecha Finalización]] -Tabla1[[#This Row],[Fecha de nac]])/365,0)))</f>
        <v/>
      </c>
      <c r="O1064" s="164"/>
      <c r="P1064" s="146"/>
      <c r="Q1064" s="147"/>
      <c r="R1064" s="148"/>
      <c r="S1064" s="148"/>
      <c r="T1064" s="148"/>
      <c r="U1064" s="234" t="str">
        <f>IF(F1064="","",Tabla1[[#This Row],[Fecha Inicio grupo]]+3*7-7)</f>
        <v/>
      </c>
      <c r="V1064" s="235" t="str">
        <f>IF(F1064="","",EDATE(Tabla1[[#This Row],[Fecha Inicio grupo]],3))</f>
        <v/>
      </c>
      <c r="W1064" s="29"/>
      <c r="X1064" s="29"/>
      <c r="Y1064" s="149"/>
      <c r="Z1064" s="149"/>
      <c r="AA1064" s="149"/>
      <c r="AB1064" s="149"/>
      <c r="AC1064" s="149"/>
      <c r="AD1064" s="149"/>
      <c r="AE1064" s="149"/>
      <c r="AF1064" s="149"/>
      <c r="AG1064" s="149"/>
      <c r="AH1064" s="225"/>
      <c r="AI1064" s="225"/>
      <c r="AJ1064" s="226"/>
      <c r="AK1064" s="225"/>
      <c r="AL1064" s="225"/>
      <c r="AM1064" s="225"/>
      <c r="AN1064" s="225"/>
      <c r="AO1064" s="139"/>
      <c r="AP1064" s="236" t="str">
        <f>IF(F1064="","",IFERROR(VLOOKUP(SUBSTITUTE(SUBSTITUTE(Tabla1[[#This Row],[Uso Sistemas]],"T","P"),"N","F"),Parámetros!$M$2:$N$17,2,0),"Completar hasta 3ra sem. para evaluar a Probacionista"))</f>
        <v/>
      </c>
      <c r="AQ1064" s="150"/>
      <c r="AR1064" s="150"/>
      <c r="AS1064" s="150"/>
      <c r="AT1064" s="29"/>
      <c r="AU1064" s="55" t="str">
        <f>CONCATENATE(Tabla1[[#This Row],[sem 01]],Tabla1[[#This Row],[sem 02]],Tabla1[[#This Row],[sem 03]])</f>
        <v/>
      </c>
      <c r="AV1064" s="55"/>
      <c r="AW1064" s="55"/>
      <c r="AX1064" s="238" t="str">
        <f>IF(V1064="","",EOMONTH(EDATE(Tabla1[[#This Row],[Fecha Finalización]],2),0))</f>
        <v/>
      </c>
      <c r="AY1064" s="150"/>
      <c r="AZ1064" s="239" t="str">
        <f>IF(V1064="","",EOMONTH(EDATE(Tabla1[[#This Row],[Fecha Finalización]],3),0))</f>
        <v/>
      </c>
      <c r="BA1064" s="39"/>
      <c r="BB1064" s="39"/>
      <c r="BC1064" s="231"/>
      <c r="BD1064" s="227" t="str">
        <f>IF(F1064="","",Tabla1[[#This Row],[sem 01]]&amp;Tabla1[[#This Row],[sem 02]]&amp;Tabla1[[#This Row],[sem 03]])</f>
        <v/>
      </c>
      <c r="BE1064" s="228" t="str">
        <f>+IF(TRIM(F1064)="","",$B$1&amp;"-"&amp;Tabla1[[#This Row],[Mes Inscrito]]&amp;"-"&amp;Tabla1[[#This Row],[Dia de clases Inscrito]]&amp;"-"&amp;Tabla1[[#This Row],[Horario Inscrito]]&amp;"-"&amp;Tabla1[[#This Row],[Fecha Inicio grupo]])</f>
        <v/>
      </c>
      <c r="BF1064" s="241" t="str">
        <f>IF(F1064="","",Tabla1[[#This Row],[Curso]])</f>
        <v/>
      </c>
      <c r="BG1064" s="242" t="str">
        <f>+IF(TRIM(F1064)="","",$B$1&amp;"-"&amp;TRIM(Tabla1[[#This Row],[Mes Inscrito]])&amp;"-"&amp;TRIM(Tabla1[[#This Row],[Dia de clases Inscrito]])&amp;"-"&amp;TRIM(Tabla1[[#This Row],[Horario Inscrito]])&amp;"-"&amp;TRIM(Tabla1[[#This Row],[Fecha Inicio grupo]])&amp;"-"&amp;TRIM(Tabla1[[#This Row],[Tipo Incrito]]))</f>
        <v/>
      </c>
      <c r="BH1064" s="243" t="str">
        <f>IF(F1064="","",OR(IFERROR(SEARCH("CG",Tabla1[[#This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4" s="296" t="str">
        <f>IF(F1064&lt;&gt;"",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4" s="296" t="str">
        <f>IF(F1064&lt;&gt;"",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4" s="296" t="str">
        <f>IF(Tabla1[[#This Row],[Fecha Inicio grupo]]="","",IFERROR(VLOOKUP(Tabla1[[#This Row],[Mes de Alta como miembro]],Parámetros!$AM$2:$AN$16,2,0),"01/01/1900"))</f>
        <v/>
      </c>
    </row>
    <row r="1065" spans="1:63" ht="15" customHeight="1">
      <c r="A1065" s="68">
        <v>1058</v>
      </c>
      <c r="B1065" s="140"/>
      <c r="C1065" s="141"/>
      <c r="D1065" s="42"/>
      <c r="E1065" s="142"/>
      <c r="F1065" s="200"/>
      <c r="G1065" s="45"/>
      <c r="H1065" s="159"/>
      <c r="I1065" s="143"/>
      <c r="J1065" s="141"/>
      <c r="K1065" s="162"/>
      <c r="L1065" s="145"/>
      <c r="M1065" s="144"/>
      <c r="N1065" s="233" t="str">
        <f ca="1">IF(Tabla1[[#This Row],[Fecha de nac]]="","",IF(Tabla1[[#This Row],[Fecha Finalización]] &gt;=TODAY(), DATEDIF(Tabla1[[#This Row],[Fecha de nac]],TODAY(),"y"), ROUNDDOWN((Tabla1[[#This Row],[Fecha Finalización]] -Tabla1[[#This Row],[Fecha de nac]])/365,0)))</f>
        <v/>
      </c>
      <c r="O1065" s="164"/>
      <c r="P1065" s="146"/>
      <c r="Q1065" s="147"/>
      <c r="R1065" s="148"/>
      <c r="S1065" s="148"/>
      <c r="T1065" s="148"/>
      <c r="U1065" s="234" t="str">
        <f>IF(F1065="","",Tabla1[[#This Row],[Fecha Inicio grupo]]+3*7-7)</f>
        <v/>
      </c>
      <c r="V1065" s="235" t="str">
        <f>IF(F1065="","",EDATE(Tabla1[[#This Row],[Fecha Inicio grupo]],3))</f>
        <v/>
      </c>
      <c r="W1065" s="29"/>
      <c r="X1065" s="29"/>
      <c r="Y1065" s="149"/>
      <c r="Z1065" s="149"/>
      <c r="AA1065" s="149"/>
      <c r="AB1065" s="149"/>
      <c r="AC1065" s="149"/>
      <c r="AD1065" s="149"/>
      <c r="AE1065" s="149"/>
      <c r="AF1065" s="149"/>
      <c r="AG1065" s="149"/>
      <c r="AH1065" s="225"/>
      <c r="AI1065" s="225"/>
      <c r="AJ1065" s="226"/>
      <c r="AK1065" s="225"/>
      <c r="AL1065" s="225"/>
      <c r="AM1065" s="225"/>
      <c r="AN1065" s="225"/>
      <c r="AO1065" s="139"/>
      <c r="AP1065" s="236" t="str">
        <f>IF(F1065="","",IFERROR(VLOOKUP(SUBSTITUTE(SUBSTITUTE(Tabla1[[#This Row],[Uso Sistemas]],"T","P"),"N","F"),Parámetros!$M$2:$N$17,2,0),"Completar hasta 3ra sem. para evaluar a Probacionista"))</f>
        <v/>
      </c>
      <c r="AQ1065" s="150"/>
      <c r="AR1065" s="150"/>
      <c r="AS1065" s="150"/>
      <c r="AT1065" s="29"/>
      <c r="AU1065" s="55" t="str">
        <f>CONCATENATE(Tabla1[[#This Row],[sem 01]],Tabla1[[#This Row],[sem 02]],Tabla1[[#This Row],[sem 03]])</f>
        <v/>
      </c>
      <c r="AV1065" s="55"/>
      <c r="AW1065" s="55"/>
      <c r="AX1065" s="238" t="str">
        <f>IF(V1065="","",EOMONTH(EDATE(Tabla1[[#This Row],[Fecha Finalización]],2),0))</f>
        <v/>
      </c>
      <c r="AY1065" s="150"/>
      <c r="AZ1065" s="239" t="str">
        <f>IF(V1065="","",EOMONTH(EDATE(Tabla1[[#This Row],[Fecha Finalización]],3),0))</f>
        <v/>
      </c>
      <c r="BA1065" s="39"/>
      <c r="BB1065" s="39"/>
      <c r="BC1065" s="231"/>
      <c r="BD1065" s="227" t="str">
        <f>IF(F1065="","",Tabla1[[#This Row],[sem 01]]&amp;Tabla1[[#This Row],[sem 02]]&amp;Tabla1[[#This Row],[sem 03]])</f>
        <v/>
      </c>
      <c r="BE1065" s="228" t="str">
        <f>+IF(TRIM(F1065)="","",$B$1&amp;"-"&amp;Tabla1[[#This Row],[Mes Inscrito]]&amp;"-"&amp;Tabla1[[#This Row],[Dia de clases Inscrito]]&amp;"-"&amp;Tabla1[[#This Row],[Horario Inscrito]]&amp;"-"&amp;Tabla1[[#This Row],[Fecha Inicio grupo]])</f>
        <v/>
      </c>
      <c r="BF1065" s="241" t="str">
        <f>IF(F1065="","",Tabla1[[#This Row],[Curso]])</f>
        <v/>
      </c>
      <c r="BG1065" s="242" t="str">
        <f>+IF(TRIM(F1065)="","",$B$1&amp;"-"&amp;TRIM(Tabla1[[#This Row],[Mes Inscrito]])&amp;"-"&amp;TRIM(Tabla1[[#This Row],[Dia de clases Inscrito]])&amp;"-"&amp;TRIM(Tabla1[[#This Row],[Horario Inscrito]])&amp;"-"&amp;TRIM(Tabla1[[#This Row],[Fecha Inicio grupo]])&amp;"-"&amp;TRIM(Tabla1[[#This Row],[Tipo Incrito]]))</f>
        <v/>
      </c>
      <c r="BH1065" s="243" t="str">
        <f>IF(F1065="","",OR(IFERROR(SEARCH("CG",Tabla1[[#This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5" s="296" t="str">
        <f>IF(F1065&lt;&gt;"",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5" s="296" t="str">
        <f>IF(F1065&lt;&gt;"",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5" s="296" t="str">
        <f>IF(Tabla1[[#This Row],[Fecha Inicio grupo]]="","",IFERROR(VLOOKUP(Tabla1[[#This Row],[Mes de Alta como miembro]],Parámetros!$AM$2:$AN$16,2,0),"01/01/1900"))</f>
        <v/>
      </c>
    </row>
    <row r="1066" spans="1:63" ht="15" customHeight="1">
      <c r="A1066" s="68">
        <v>1059</v>
      </c>
      <c r="B1066" s="140"/>
      <c r="C1066" s="141"/>
      <c r="D1066" s="42"/>
      <c r="E1066" s="142"/>
      <c r="F1066" s="200"/>
      <c r="G1066" s="45"/>
      <c r="H1066" s="159"/>
      <c r="I1066" s="143"/>
      <c r="J1066" s="141"/>
      <c r="K1066" s="162"/>
      <c r="L1066" s="145"/>
      <c r="M1066" s="144"/>
      <c r="N1066" s="233" t="str">
        <f ca="1">IF(Tabla1[[#This Row],[Fecha de nac]]="","",IF(Tabla1[[#This Row],[Fecha Finalización]] &gt;=TODAY(), DATEDIF(Tabla1[[#This Row],[Fecha de nac]],TODAY(),"y"), ROUNDDOWN((Tabla1[[#This Row],[Fecha Finalización]] -Tabla1[[#This Row],[Fecha de nac]])/365,0)))</f>
        <v/>
      </c>
      <c r="O1066" s="164"/>
      <c r="P1066" s="146"/>
      <c r="Q1066" s="147"/>
      <c r="R1066" s="148"/>
      <c r="S1066" s="148"/>
      <c r="T1066" s="148"/>
      <c r="U1066" s="234" t="str">
        <f>IF(F1066="","",Tabla1[[#This Row],[Fecha Inicio grupo]]+3*7-7)</f>
        <v/>
      </c>
      <c r="V1066" s="235" t="str">
        <f>IF(F1066="","",EDATE(Tabla1[[#This Row],[Fecha Inicio grupo]],3))</f>
        <v/>
      </c>
      <c r="W1066" s="29"/>
      <c r="X1066" s="29"/>
      <c r="Y1066" s="149"/>
      <c r="Z1066" s="149"/>
      <c r="AA1066" s="149"/>
      <c r="AB1066" s="149"/>
      <c r="AC1066" s="149"/>
      <c r="AD1066" s="149"/>
      <c r="AE1066" s="149"/>
      <c r="AF1066" s="149"/>
      <c r="AG1066" s="149"/>
      <c r="AH1066" s="225"/>
      <c r="AI1066" s="225"/>
      <c r="AJ1066" s="226"/>
      <c r="AK1066" s="225"/>
      <c r="AL1066" s="225"/>
      <c r="AM1066" s="225"/>
      <c r="AN1066" s="225"/>
      <c r="AO1066" s="139"/>
      <c r="AP1066" s="236" t="str">
        <f>IF(F1066="","",IFERROR(VLOOKUP(SUBSTITUTE(SUBSTITUTE(Tabla1[[#This Row],[Uso Sistemas]],"T","P"),"N","F"),Parámetros!$M$2:$N$17,2,0),"Completar hasta 3ra sem. para evaluar a Probacionista"))</f>
        <v/>
      </c>
      <c r="AQ1066" s="150"/>
      <c r="AR1066" s="150"/>
      <c r="AS1066" s="150"/>
      <c r="AT1066" s="29"/>
      <c r="AU1066" s="55" t="str">
        <f>CONCATENATE(Tabla1[[#This Row],[sem 01]],Tabla1[[#This Row],[sem 02]],Tabla1[[#This Row],[sem 03]])</f>
        <v/>
      </c>
      <c r="AV1066" s="55"/>
      <c r="AW1066" s="55"/>
      <c r="AX1066" s="238" t="str">
        <f>IF(V1066="","",EOMONTH(EDATE(Tabla1[[#This Row],[Fecha Finalización]],2),0))</f>
        <v/>
      </c>
      <c r="AY1066" s="150"/>
      <c r="AZ1066" s="239" t="str">
        <f>IF(V1066="","",EOMONTH(EDATE(Tabla1[[#This Row],[Fecha Finalización]],3),0))</f>
        <v/>
      </c>
      <c r="BA1066" s="39"/>
      <c r="BB1066" s="39"/>
      <c r="BC1066" s="231"/>
      <c r="BD1066" s="227" t="str">
        <f>IF(F1066="","",Tabla1[[#This Row],[sem 01]]&amp;Tabla1[[#This Row],[sem 02]]&amp;Tabla1[[#This Row],[sem 03]])</f>
        <v/>
      </c>
      <c r="BE1066" s="228" t="str">
        <f>+IF(TRIM(F1066)="","",$B$1&amp;"-"&amp;Tabla1[[#This Row],[Mes Inscrito]]&amp;"-"&amp;Tabla1[[#This Row],[Dia de clases Inscrito]]&amp;"-"&amp;Tabla1[[#This Row],[Horario Inscrito]]&amp;"-"&amp;Tabla1[[#This Row],[Fecha Inicio grupo]])</f>
        <v/>
      </c>
      <c r="BF1066" s="241" t="str">
        <f>IF(F1066="","",Tabla1[[#This Row],[Curso]])</f>
        <v/>
      </c>
      <c r="BG1066" s="242" t="str">
        <f>+IF(TRIM(F1066)="","",$B$1&amp;"-"&amp;TRIM(Tabla1[[#This Row],[Mes Inscrito]])&amp;"-"&amp;TRIM(Tabla1[[#This Row],[Dia de clases Inscrito]])&amp;"-"&amp;TRIM(Tabla1[[#This Row],[Horario Inscrito]])&amp;"-"&amp;TRIM(Tabla1[[#This Row],[Fecha Inicio grupo]])&amp;"-"&amp;TRIM(Tabla1[[#This Row],[Tipo Incrito]]))</f>
        <v/>
      </c>
      <c r="BH1066" s="243" t="str">
        <f>IF(F1066="","",OR(IFERROR(SEARCH("CG",Tabla1[[#This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6" s="296" t="str">
        <f>IF(F1066&lt;&gt;"",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6" s="296" t="str">
        <f>IF(F1066&lt;&gt;"",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6" s="296" t="str">
        <f>IF(Tabla1[[#This Row],[Fecha Inicio grupo]]="","",IFERROR(VLOOKUP(Tabla1[[#This Row],[Mes de Alta como miembro]],Parámetros!$AM$2:$AN$16,2,0),"01/01/1900"))</f>
        <v/>
      </c>
    </row>
    <row r="1067" spans="1:63" ht="15" customHeight="1">
      <c r="A1067" s="68">
        <v>1060</v>
      </c>
      <c r="B1067" s="140"/>
      <c r="C1067" s="141"/>
      <c r="D1067" s="42"/>
      <c r="E1067" s="142"/>
      <c r="F1067" s="200"/>
      <c r="G1067" s="45"/>
      <c r="H1067" s="159"/>
      <c r="I1067" s="143"/>
      <c r="J1067" s="141"/>
      <c r="K1067" s="162"/>
      <c r="L1067" s="145"/>
      <c r="M1067" s="144"/>
      <c r="N1067" s="233" t="str">
        <f ca="1">IF(Tabla1[[#This Row],[Fecha de nac]]="","",IF(Tabla1[[#This Row],[Fecha Finalización]] &gt;=TODAY(), DATEDIF(Tabla1[[#This Row],[Fecha de nac]],TODAY(),"y"), ROUNDDOWN((Tabla1[[#This Row],[Fecha Finalización]] -Tabla1[[#This Row],[Fecha de nac]])/365,0)))</f>
        <v/>
      </c>
      <c r="O1067" s="164"/>
      <c r="P1067" s="146"/>
      <c r="Q1067" s="147"/>
      <c r="R1067" s="148"/>
      <c r="S1067" s="148"/>
      <c r="T1067" s="148"/>
      <c r="U1067" s="234" t="str">
        <f>IF(F1067="","",Tabla1[[#This Row],[Fecha Inicio grupo]]+3*7-7)</f>
        <v/>
      </c>
      <c r="V1067" s="235" t="str">
        <f>IF(F1067="","",EDATE(Tabla1[[#This Row],[Fecha Inicio grupo]],3))</f>
        <v/>
      </c>
      <c r="W1067" s="29"/>
      <c r="X1067" s="29"/>
      <c r="Y1067" s="149"/>
      <c r="Z1067" s="149"/>
      <c r="AA1067" s="149"/>
      <c r="AB1067" s="149"/>
      <c r="AC1067" s="149"/>
      <c r="AD1067" s="149"/>
      <c r="AE1067" s="149"/>
      <c r="AF1067" s="149"/>
      <c r="AG1067" s="149"/>
      <c r="AH1067" s="225"/>
      <c r="AI1067" s="225"/>
      <c r="AJ1067" s="226"/>
      <c r="AK1067" s="225"/>
      <c r="AL1067" s="225"/>
      <c r="AM1067" s="225"/>
      <c r="AN1067" s="225"/>
      <c r="AO1067" s="139"/>
      <c r="AP1067" s="236" t="str">
        <f>IF(F1067="","",IFERROR(VLOOKUP(SUBSTITUTE(SUBSTITUTE(Tabla1[[#This Row],[Uso Sistemas]],"T","P"),"N","F"),Parámetros!$M$2:$N$17,2,0),"Completar hasta 3ra sem. para evaluar a Probacionista"))</f>
        <v/>
      </c>
      <c r="AQ1067" s="150"/>
      <c r="AR1067" s="150"/>
      <c r="AS1067" s="150"/>
      <c r="AT1067" s="29"/>
      <c r="AU1067" s="55" t="str">
        <f>CONCATENATE(Tabla1[[#This Row],[sem 01]],Tabla1[[#This Row],[sem 02]],Tabla1[[#This Row],[sem 03]])</f>
        <v/>
      </c>
      <c r="AV1067" s="55"/>
      <c r="AW1067" s="55"/>
      <c r="AX1067" s="238" t="str">
        <f>IF(V1067="","",EOMONTH(EDATE(Tabla1[[#This Row],[Fecha Finalización]],2),0))</f>
        <v/>
      </c>
      <c r="AY1067" s="150"/>
      <c r="AZ1067" s="239" t="str">
        <f>IF(V1067="","",EOMONTH(EDATE(Tabla1[[#This Row],[Fecha Finalización]],3),0))</f>
        <v/>
      </c>
      <c r="BA1067" s="39"/>
      <c r="BB1067" s="39"/>
      <c r="BC1067" s="231"/>
      <c r="BD1067" s="227" t="str">
        <f>IF(F1067="","",Tabla1[[#This Row],[sem 01]]&amp;Tabla1[[#This Row],[sem 02]]&amp;Tabla1[[#This Row],[sem 03]])</f>
        <v/>
      </c>
      <c r="BE1067" s="228" t="str">
        <f>+IF(TRIM(F1067)="","",$B$1&amp;"-"&amp;Tabla1[[#This Row],[Mes Inscrito]]&amp;"-"&amp;Tabla1[[#This Row],[Dia de clases Inscrito]]&amp;"-"&amp;Tabla1[[#This Row],[Horario Inscrito]]&amp;"-"&amp;Tabla1[[#This Row],[Fecha Inicio grupo]])</f>
        <v/>
      </c>
      <c r="BF1067" s="241" t="str">
        <f>IF(F1067="","",Tabla1[[#This Row],[Curso]])</f>
        <v/>
      </c>
      <c r="BG1067" s="242" t="str">
        <f>+IF(TRIM(F1067)="","",$B$1&amp;"-"&amp;TRIM(Tabla1[[#This Row],[Mes Inscrito]])&amp;"-"&amp;TRIM(Tabla1[[#This Row],[Dia de clases Inscrito]])&amp;"-"&amp;TRIM(Tabla1[[#This Row],[Horario Inscrito]])&amp;"-"&amp;TRIM(Tabla1[[#This Row],[Fecha Inicio grupo]])&amp;"-"&amp;TRIM(Tabla1[[#This Row],[Tipo Incrito]]))</f>
        <v/>
      </c>
      <c r="BH1067" s="243" t="str">
        <f>IF(F1067="","",OR(IFERROR(SEARCH("CG",Tabla1[[#This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7" s="296" t="str">
        <f>IF(F1067&lt;&gt;"",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7" s="296" t="str">
        <f>IF(F1067&lt;&gt;"",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7" s="296" t="str">
        <f>IF(Tabla1[[#This Row],[Fecha Inicio grupo]]="","",IFERROR(VLOOKUP(Tabla1[[#This Row],[Mes de Alta como miembro]],Parámetros!$AM$2:$AN$16,2,0),"01/01/1900"))</f>
        <v/>
      </c>
    </row>
    <row r="1068" spans="1:63" ht="15" customHeight="1">
      <c r="A1068" s="68">
        <v>1061</v>
      </c>
      <c r="B1068" s="140"/>
      <c r="C1068" s="141"/>
      <c r="D1068" s="42"/>
      <c r="E1068" s="142"/>
      <c r="F1068" s="200"/>
      <c r="G1068" s="45"/>
      <c r="H1068" s="159"/>
      <c r="I1068" s="143"/>
      <c r="J1068" s="141"/>
      <c r="K1068" s="162"/>
      <c r="L1068" s="145"/>
      <c r="M1068" s="144"/>
      <c r="N1068" s="233" t="str">
        <f ca="1">IF(Tabla1[[#This Row],[Fecha de nac]]="","",IF(Tabla1[[#This Row],[Fecha Finalización]] &gt;=TODAY(), DATEDIF(Tabla1[[#This Row],[Fecha de nac]],TODAY(),"y"), ROUNDDOWN((Tabla1[[#This Row],[Fecha Finalización]] -Tabla1[[#This Row],[Fecha de nac]])/365,0)))</f>
        <v/>
      </c>
      <c r="O1068" s="164"/>
      <c r="P1068" s="146"/>
      <c r="Q1068" s="147"/>
      <c r="R1068" s="148"/>
      <c r="S1068" s="148"/>
      <c r="T1068" s="148"/>
      <c r="U1068" s="234" t="str">
        <f>IF(F1068="","",Tabla1[[#This Row],[Fecha Inicio grupo]]+3*7-7)</f>
        <v/>
      </c>
      <c r="V1068" s="235" t="str">
        <f>IF(F1068="","",EDATE(Tabla1[[#This Row],[Fecha Inicio grupo]],3))</f>
        <v/>
      </c>
      <c r="W1068" s="29"/>
      <c r="X1068" s="29"/>
      <c r="Y1068" s="149"/>
      <c r="Z1068" s="149"/>
      <c r="AA1068" s="149"/>
      <c r="AB1068" s="149"/>
      <c r="AC1068" s="149"/>
      <c r="AD1068" s="149"/>
      <c r="AE1068" s="149"/>
      <c r="AF1068" s="149"/>
      <c r="AG1068" s="149"/>
      <c r="AH1068" s="225"/>
      <c r="AI1068" s="225"/>
      <c r="AJ1068" s="226"/>
      <c r="AK1068" s="225"/>
      <c r="AL1068" s="225"/>
      <c r="AM1068" s="225"/>
      <c r="AN1068" s="225"/>
      <c r="AO1068" s="139"/>
      <c r="AP1068" s="236" t="str">
        <f>IF(F1068="","",IFERROR(VLOOKUP(SUBSTITUTE(SUBSTITUTE(Tabla1[[#This Row],[Uso Sistemas]],"T","P"),"N","F"),Parámetros!$M$2:$N$17,2,0),"Completar hasta 3ra sem. para evaluar a Probacionista"))</f>
        <v/>
      </c>
      <c r="AQ1068" s="150"/>
      <c r="AR1068" s="150"/>
      <c r="AS1068" s="150"/>
      <c r="AT1068" s="29"/>
      <c r="AU1068" s="55" t="str">
        <f>CONCATENATE(Tabla1[[#This Row],[sem 01]],Tabla1[[#This Row],[sem 02]],Tabla1[[#This Row],[sem 03]])</f>
        <v/>
      </c>
      <c r="AV1068" s="55"/>
      <c r="AW1068" s="55"/>
      <c r="AX1068" s="238" t="str">
        <f>IF(V1068="","",EOMONTH(EDATE(Tabla1[[#This Row],[Fecha Finalización]],2),0))</f>
        <v/>
      </c>
      <c r="AY1068" s="150"/>
      <c r="AZ1068" s="239" t="str">
        <f>IF(V1068="","",EOMONTH(EDATE(Tabla1[[#This Row],[Fecha Finalización]],3),0))</f>
        <v/>
      </c>
      <c r="BA1068" s="39"/>
      <c r="BB1068" s="39"/>
      <c r="BC1068" s="231"/>
      <c r="BD1068" s="227" t="str">
        <f>IF(F1068="","",Tabla1[[#This Row],[sem 01]]&amp;Tabla1[[#This Row],[sem 02]]&amp;Tabla1[[#This Row],[sem 03]])</f>
        <v/>
      </c>
      <c r="BE1068" s="228" t="str">
        <f>+IF(TRIM(F1068)="","",$B$1&amp;"-"&amp;Tabla1[[#This Row],[Mes Inscrito]]&amp;"-"&amp;Tabla1[[#This Row],[Dia de clases Inscrito]]&amp;"-"&amp;Tabla1[[#This Row],[Horario Inscrito]]&amp;"-"&amp;Tabla1[[#This Row],[Fecha Inicio grupo]])</f>
        <v/>
      </c>
      <c r="BF1068" s="241" t="str">
        <f>IF(F1068="","",Tabla1[[#This Row],[Curso]])</f>
        <v/>
      </c>
      <c r="BG1068" s="242" t="str">
        <f>+IF(TRIM(F1068)="","",$B$1&amp;"-"&amp;TRIM(Tabla1[[#This Row],[Mes Inscrito]])&amp;"-"&amp;TRIM(Tabla1[[#This Row],[Dia de clases Inscrito]])&amp;"-"&amp;TRIM(Tabla1[[#This Row],[Horario Inscrito]])&amp;"-"&amp;TRIM(Tabla1[[#This Row],[Fecha Inicio grupo]])&amp;"-"&amp;TRIM(Tabla1[[#This Row],[Tipo Incrito]]))</f>
        <v/>
      </c>
      <c r="BH1068" s="243" t="str">
        <f>IF(F1068="","",OR(IFERROR(SEARCH("CG",Tabla1[[#This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8" s="296" t="str">
        <f>IF(F1068&lt;&gt;"",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8" s="296" t="str">
        <f>IF(F1068&lt;&gt;"",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8" s="296" t="str">
        <f>IF(Tabla1[[#This Row],[Fecha Inicio grupo]]="","",IFERROR(VLOOKUP(Tabla1[[#This Row],[Mes de Alta como miembro]],Parámetros!$AM$2:$AN$16,2,0),"01/01/1900"))</f>
        <v/>
      </c>
    </row>
    <row r="1069" spans="1:63" ht="15" customHeight="1">
      <c r="A1069" s="68">
        <v>1062</v>
      </c>
      <c r="B1069" s="140"/>
      <c r="C1069" s="141"/>
      <c r="D1069" s="42"/>
      <c r="E1069" s="142"/>
      <c r="F1069" s="200"/>
      <c r="G1069" s="45"/>
      <c r="H1069" s="159"/>
      <c r="I1069" s="143"/>
      <c r="J1069" s="141"/>
      <c r="K1069" s="162"/>
      <c r="L1069" s="145"/>
      <c r="M1069" s="144"/>
      <c r="N1069" s="233" t="str">
        <f ca="1">IF(Tabla1[[#This Row],[Fecha de nac]]="","",IF(Tabla1[[#This Row],[Fecha Finalización]] &gt;=TODAY(), DATEDIF(Tabla1[[#This Row],[Fecha de nac]],TODAY(),"y"), ROUNDDOWN((Tabla1[[#This Row],[Fecha Finalización]] -Tabla1[[#This Row],[Fecha de nac]])/365,0)))</f>
        <v/>
      </c>
      <c r="O1069" s="164"/>
      <c r="P1069" s="146"/>
      <c r="Q1069" s="147"/>
      <c r="R1069" s="148"/>
      <c r="S1069" s="148"/>
      <c r="T1069" s="148"/>
      <c r="U1069" s="234" t="str">
        <f>IF(F1069="","",Tabla1[[#This Row],[Fecha Inicio grupo]]+3*7-7)</f>
        <v/>
      </c>
      <c r="V1069" s="235" t="str">
        <f>IF(F1069="","",EDATE(Tabla1[[#This Row],[Fecha Inicio grupo]],3))</f>
        <v/>
      </c>
      <c r="W1069" s="29"/>
      <c r="X1069" s="29"/>
      <c r="Y1069" s="149"/>
      <c r="Z1069" s="149"/>
      <c r="AA1069" s="149"/>
      <c r="AB1069" s="149"/>
      <c r="AC1069" s="149"/>
      <c r="AD1069" s="149"/>
      <c r="AE1069" s="149"/>
      <c r="AF1069" s="149"/>
      <c r="AG1069" s="149"/>
      <c r="AH1069" s="225"/>
      <c r="AI1069" s="225"/>
      <c r="AJ1069" s="226"/>
      <c r="AK1069" s="225"/>
      <c r="AL1069" s="225"/>
      <c r="AM1069" s="225"/>
      <c r="AN1069" s="225"/>
      <c r="AO1069" s="139"/>
      <c r="AP1069" s="236" t="str">
        <f>IF(F1069="","",IFERROR(VLOOKUP(SUBSTITUTE(SUBSTITUTE(Tabla1[[#This Row],[Uso Sistemas]],"T","P"),"N","F"),Parámetros!$M$2:$N$17,2,0),"Completar hasta 3ra sem. para evaluar a Probacionista"))</f>
        <v/>
      </c>
      <c r="AQ1069" s="150"/>
      <c r="AR1069" s="150"/>
      <c r="AS1069" s="150"/>
      <c r="AT1069" s="29"/>
      <c r="AU1069" s="55" t="str">
        <f>CONCATENATE(Tabla1[[#This Row],[sem 01]],Tabla1[[#This Row],[sem 02]],Tabla1[[#This Row],[sem 03]])</f>
        <v/>
      </c>
      <c r="AV1069" s="55"/>
      <c r="AW1069" s="55"/>
      <c r="AX1069" s="238" t="str">
        <f>IF(V1069="","",EOMONTH(EDATE(Tabla1[[#This Row],[Fecha Finalización]],2),0))</f>
        <v/>
      </c>
      <c r="AY1069" s="150"/>
      <c r="AZ1069" s="239" t="str">
        <f>IF(V1069="","",EOMONTH(EDATE(Tabla1[[#This Row],[Fecha Finalización]],3),0))</f>
        <v/>
      </c>
      <c r="BA1069" s="39"/>
      <c r="BB1069" s="39"/>
      <c r="BC1069" s="231"/>
      <c r="BD1069" s="227" t="str">
        <f>IF(F1069="","",Tabla1[[#This Row],[sem 01]]&amp;Tabla1[[#This Row],[sem 02]]&amp;Tabla1[[#This Row],[sem 03]])</f>
        <v/>
      </c>
      <c r="BE1069" s="228" t="str">
        <f>+IF(TRIM(F1069)="","",$B$1&amp;"-"&amp;Tabla1[[#This Row],[Mes Inscrito]]&amp;"-"&amp;Tabla1[[#This Row],[Dia de clases Inscrito]]&amp;"-"&amp;Tabla1[[#This Row],[Horario Inscrito]]&amp;"-"&amp;Tabla1[[#This Row],[Fecha Inicio grupo]])</f>
        <v/>
      </c>
      <c r="BF1069" s="241" t="str">
        <f>IF(F1069="","",Tabla1[[#This Row],[Curso]])</f>
        <v/>
      </c>
      <c r="BG1069" s="242" t="str">
        <f>+IF(TRIM(F1069)="","",$B$1&amp;"-"&amp;TRIM(Tabla1[[#This Row],[Mes Inscrito]])&amp;"-"&amp;TRIM(Tabla1[[#This Row],[Dia de clases Inscrito]])&amp;"-"&amp;TRIM(Tabla1[[#This Row],[Horario Inscrito]])&amp;"-"&amp;TRIM(Tabla1[[#This Row],[Fecha Inicio grupo]])&amp;"-"&amp;TRIM(Tabla1[[#This Row],[Tipo Incrito]]))</f>
        <v/>
      </c>
      <c r="BH1069" s="243" t="str">
        <f>IF(F1069="","",OR(IFERROR(SEARCH("CG",Tabla1[[#This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9" s="296" t="str">
        <f>IF(F1069&lt;&gt;"",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9" s="296" t="str">
        <f>IF(F1069&lt;&gt;"",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9" s="296" t="str">
        <f>IF(Tabla1[[#This Row],[Fecha Inicio grupo]]="","",IFERROR(VLOOKUP(Tabla1[[#This Row],[Mes de Alta como miembro]],Parámetros!$AM$2:$AN$16,2,0),"01/01/1900"))</f>
        <v/>
      </c>
    </row>
    <row r="1070" spans="1:63" ht="15" customHeight="1">
      <c r="A1070" s="68">
        <v>1063</v>
      </c>
      <c r="B1070" s="140"/>
      <c r="C1070" s="141"/>
      <c r="D1070" s="42"/>
      <c r="E1070" s="142"/>
      <c r="F1070" s="200"/>
      <c r="G1070" s="45"/>
      <c r="H1070" s="159"/>
      <c r="I1070" s="143"/>
      <c r="J1070" s="141"/>
      <c r="K1070" s="162"/>
      <c r="L1070" s="145"/>
      <c r="M1070" s="144"/>
      <c r="N1070" s="233" t="str">
        <f ca="1">IF(Tabla1[[#This Row],[Fecha de nac]]="","",IF(Tabla1[[#This Row],[Fecha Finalización]] &gt;=TODAY(), DATEDIF(Tabla1[[#This Row],[Fecha de nac]],TODAY(),"y"), ROUNDDOWN((Tabla1[[#This Row],[Fecha Finalización]] -Tabla1[[#This Row],[Fecha de nac]])/365,0)))</f>
        <v/>
      </c>
      <c r="O1070" s="164"/>
      <c r="P1070" s="146"/>
      <c r="Q1070" s="147"/>
      <c r="R1070" s="148"/>
      <c r="S1070" s="148"/>
      <c r="T1070" s="148"/>
      <c r="U1070" s="234" t="str">
        <f>IF(F1070="","",Tabla1[[#This Row],[Fecha Inicio grupo]]+3*7-7)</f>
        <v/>
      </c>
      <c r="V1070" s="235" t="str">
        <f>IF(F1070="","",EDATE(Tabla1[[#This Row],[Fecha Inicio grupo]],3))</f>
        <v/>
      </c>
      <c r="W1070" s="29"/>
      <c r="X1070" s="29"/>
      <c r="Y1070" s="149"/>
      <c r="Z1070" s="149"/>
      <c r="AA1070" s="149"/>
      <c r="AB1070" s="149"/>
      <c r="AC1070" s="149"/>
      <c r="AD1070" s="149"/>
      <c r="AE1070" s="149"/>
      <c r="AF1070" s="149"/>
      <c r="AG1070" s="149"/>
      <c r="AH1070" s="225"/>
      <c r="AI1070" s="225"/>
      <c r="AJ1070" s="226"/>
      <c r="AK1070" s="225"/>
      <c r="AL1070" s="225"/>
      <c r="AM1070" s="225"/>
      <c r="AN1070" s="225"/>
      <c r="AO1070" s="139"/>
      <c r="AP1070" s="236" t="str">
        <f>IF(F1070="","",IFERROR(VLOOKUP(SUBSTITUTE(SUBSTITUTE(Tabla1[[#This Row],[Uso Sistemas]],"T","P"),"N","F"),Parámetros!$M$2:$N$17,2,0),"Completar hasta 3ra sem. para evaluar a Probacionista"))</f>
        <v/>
      </c>
      <c r="AQ1070" s="150"/>
      <c r="AR1070" s="150"/>
      <c r="AS1070" s="150"/>
      <c r="AT1070" s="29"/>
      <c r="AU1070" s="55" t="str">
        <f>CONCATENATE(Tabla1[[#This Row],[sem 01]],Tabla1[[#This Row],[sem 02]],Tabla1[[#This Row],[sem 03]])</f>
        <v/>
      </c>
      <c r="AV1070" s="55"/>
      <c r="AW1070" s="55"/>
      <c r="AX1070" s="238" t="str">
        <f>IF(V1070="","",EOMONTH(EDATE(Tabla1[[#This Row],[Fecha Finalización]],2),0))</f>
        <v/>
      </c>
      <c r="AY1070" s="150"/>
      <c r="AZ1070" s="239" t="str">
        <f>IF(V1070="","",EOMONTH(EDATE(Tabla1[[#This Row],[Fecha Finalización]],3),0))</f>
        <v/>
      </c>
      <c r="BA1070" s="39"/>
      <c r="BB1070" s="39"/>
      <c r="BC1070" s="231"/>
      <c r="BD1070" s="227" t="str">
        <f>IF(F1070="","",Tabla1[[#This Row],[sem 01]]&amp;Tabla1[[#This Row],[sem 02]]&amp;Tabla1[[#This Row],[sem 03]])</f>
        <v/>
      </c>
      <c r="BE1070" s="228" t="str">
        <f>+IF(TRIM(F1070)="","",$B$1&amp;"-"&amp;Tabla1[[#This Row],[Mes Inscrito]]&amp;"-"&amp;Tabla1[[#This Row],[Dia de clases Inscrito]]&amp;"-"&amp;Tabla1[[#This Row],[Horario Inscrito]]&amp;"-"&amp;Tabla1[[#This Row],[Fecha Inicio grupo]])</f>
        <v/>
      </c>
      <c r="BF1070" s="241" t="str">
        <f>IF(F1070="","",Tabla1[[#This Row],[Curso]])</f>
        <v/>
      </c>
      <c r="BG1070" s="242" t="str">
        <f>+IF(TRIM(F1070)="","",$B$1&amp;"-"&amp;TRIM(Tabla1[[#This Row],[Mes Inscrito]])&amp;"-"&amp;TRIM(Tabla1[[#This Row],[Dia de clases Inscrito]])&amp;"-"&amp;TRIM(Tabla1[[#This Row],[Horario Inscrito]])&amp;"-"&amp;TRIM(Tabla1[[#This Row],[Fecha Inicio grupo]])&amp;"-"&amp;TRIM(Tabla1[[#This Row],[Tipo Incrito]]))</f>
        <v/>
      </c>
      <c r="BH1070" s="243" t="str">
        <f>IF(F1070="","",OR(IFERROR(SEARCH("CG",Tabla1[[#This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0" s="296" t="str">
        <f>IF(F1070&lt;&gt;"",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0" s="296" t="str">
        <f>IF(F1070&lt;&gt;"",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0" s="296" t="str">
        <f>IF(Tabla1[[#This Row],[Fecha Inicio grupo]]="","",IFERROR(VLOOKUP(Tabla1[[#This Row],[Mes de Alta como miembro]],Parámetros!$AM$2:$AN$16,2,0),"01/01/1900"))</f>
        <v/>
      </c>
    </row>
    <row r="1071" spans="1:63" ht="15" customHeight="1">
      <c r="A1071" s="68">
        <v>1064</v>
      </c>
      <c r="B1071" s="140"/>
      <c r="C1071" s="141"/>
      <c r="D1071" s="42"/>
      <c r="E1071" s="142"/>
      <c r="F1071" s="200"/>
      <c r="G1071" s="45"/>
      <c r="H1071" s="159"/>
      <c r="I1071" s="143"/>
      <c r="J1071" s="141"/>
      <c r="K1071" s="162"/>
      <c r="L1071" s="145"/>
      <c r="M1071" s="144"/>
      <c r="N1071" s="233" t="str">
        <f ca="1">IF(Tabla1[[#This Row],[Fecha de nac]]="","",IF(Tabla1[[#This Row],[Fecha Finalización]] &gt;=TODAY(), DATEDIF(Tabla1[[#This Row],[Fecha de nac]],TODAY(),"y"), ROUNDDOWN((Tabla1[[#This Row],[Fecha Finalización]] -Tabla1[[#This Row],[Fecha de nac]])/365,0)))</f>
        <v/>
      </c>
      <c r="O1071" s="164"/>
      <c r="P1071" s="146"/>
      <c r="Q1071" s="147"/>
      <c r="R1071" s="148"/>
      <c r="S1071" s="148"/>
      <c r="T1071" s="148"/>
      <c r="U1071" s="234" t="str">
        <f>IF(F1071="","",Tabla1[[#This Row],[Fecha Inicio grupo]]+3*7-7)</f>
        <v/>
      </c>
      <c r="V1071" s="235" t="str">
        <f>IF(F1071="","",EDATE(Tabla1[[#This Row],[Fecha Inicio grupo]],3))</f>
        <v/>
      </c>
      <c r="W1071" s="29"/>
      <c r="X1071" s="29"/>
      <c r="Y1071" s="149"/>
      <c r="Z1071" s="149"/>
      <c r="AA1071" s="149"/>
      <c r="AB1071" s="149"/>
      <c r="AC1071" s="149"/>
      <c r="AD1071" s="149"/>
      <c r="AE1071" s="149"/>
      <c r="AF1071" s="149"/>
      <c r="AG1071" s="149"/>
      <c r="AH1071" s="225"/>
      <c r="AI1071" s="225"/>
      <c r="AJ1071" s="226"/>
      <c r="AK1071" s="225"/>
      <c r="AL1071" s="225"/>
      <c r="AM1071" s="225"/>
      <c r="AN1071" s="225"/>
      <c r="AO1071" s="139"/>
      <c r="AP1071" s="236" t="str">
        <f>IF(F1071="","",IFERROR(VLOOKUP(SUBSTITUTE(SUBSTITUTE(Tabla1[[#This Row],[Uso Sistemas]],"T","P"),"N","F"),Parámetros!$M$2:$N$17,2,0),"Completar hasta 3ra sem. para evaluar a Probacionista"))</f>
        <v/>
      </c>
      <c r="AQ1071" s="150"/>
      <c r="AR1071" s="150"/>
      <c r="AS1071" s="150"/>
      <c r="AT1071" s="29"/>
      <c r="AU1071" s="55" t="str">
        <f>CONCATENATE(Tabla1[[#This Row],[sem 01]],Tabla1[[#This Row],[sem 02]],Tabla1[[#This Row],[sem 03]])</f>
        <v/>
      </c>
      <c r="AV1071" s="55"/>
      <c r="AW1071" s="55"/>
      <c r="AX1071" s="238" t="str">
        <f>IF(V1071="","",EOMONTH(EDATE(Tabla1[[#This Row],[Fecha Finalización]],2),0))</f>
        <v/>
      </c>
      <c r="AY1071" s="150"/>
      <c r="AZ1071" s="239" t="str">
        <f>IF(V1071="","",EOMONTH(EDATE(Tabla1[[#This Row],[Fecha Finalización]],3),0))</f>
        <v/>
      </c>
      <c r="BA1071" s="39"/>
      <c r="BB1071" s="39"/>
      <c r="BC1071" s="231"/>
      <c r="BD1071" s="227" t="str">
        <f>IF(F1071="","",Tabla1[[#This Row],[sem 01]]&amp;Tabla1[[#This Row],[sem 02]]&amp;Tabla1[[#This Row],[sem 03]])</f>
        <v/>
      </c>
      <c r="BE1071" s="228" t="str">
        <f>+IF(TRIM(F1071)="","",$B$1&amp;"-"&amp;Tabla1[[#This Row],[Mes Inscrito]]&amp;"-"&amp;Tabla1[[#This Row],[Dia de clases Inscrito]]&amp;"-"&amp;Tabla1[[#This Row],[Horario Inscrito]]&amp;"-"&amp;Tabla1[[#This Row],[Fecha Inicio grupo]])</f>
        <v/>
      </c>
      <c r="BF1071" s="241" t="str">
        <f>IF(F1071="","",Tabla1[[#This Row],[Curso]])</f>
        <v/>
      </c>
      <c r="BG1071" s="242" t="str">
        <f>+IF(TRIM(F1071)="","",$B$1&amp;"-"&amp;TRIM(Tabla1[[#This Row],[Mes Inscrito]])&amp;"-"&amp;TRIM(Tabla1[[#This Row],[Dia de clases Inscrito]])&amp;"-"&amp;TRIM(Tabla1[[#This Row],[Horario Inscrito]])&amp;"-"&amp;TRIM(Tabla1[[#This Row],[Fecha Inicio grupo]])&amp;"-"&amp;TRIM(Tabla1[[#This Row],[Tipo Incrito]]))</f>
        <v/>
      </c>
      <c r="BH1071" s="243" t="str">
        <f>IF(F1071="","",OR(IFERROR(SEARCH("CG",Tabla1[[#This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1" s="296" t="str">
        <f>IF(F1071&lt;&gt;"",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1" s="296" t="str">
        <f>IF(F1071&lt;&gt;"",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1" s="296" t="str">
        <f>IF(Tabla1[[#This Row],[Fecha Inicio grupo]]="","",IFERROR(VLOOKUP(Tabla1[[#This Row],[Mes de Alta como miembro]],Parámetros!$AM$2:$AN$16,2,0),"01/01/1900"))</f>
        <v/>
      </c>
    </row>
    <row r="1072" spans="1:63" ht="15" customHeight="1">
      <c r="A1072" s="68">
        <v>1065</v>
      </c>
      <c r="B1072" s="140"/>
      <c r="C1072" s="141"/>
      <c r="D1072" s="42"/>
      <c r="E1072" s="142"/>
      <c r="F1072" s="200"/>
      <c r="G1072" s="45"/>
      <c r="H1072" s="159"/>
      <c r="I1072" s="143"/>
      <c r="J1072" s="141"/>
      <c r="K1072" s="162"/>
      <c r="L1072" s="145"/>
      <c r="M1072" s="144"/>
      <c r="N1072" s="233" t="str">
        <f ca="1">IF(Tabla1[[#This Row],[Fecha de nac]]="","",IF(Tabla1[[#This Row],[Fecha Finalización]] &gt;=TODAY(), DATEDIF(Tabla1[[#This Row],[Fecha de nac]],TODAY(),"y"), ROUNDDOWN((Tabla1[[#This Row],[Fecha Finalización]] -Tabla1[[#This Row],[Fecha de nac]])/365,0)))</f>
        <v/>
      </c>
      <c r="O1072" s="164"/>
      <c r="P1072" s="146"/>
      <c r="Q1072" s="147"/>
      <c r="R1072" s="148"/>
      <c r="S1072" s="148"/>
      <c r="T1072" s="148"/>
      <c r="U1072" s="234" t="str">
        <f>IF(F1072="","",Tabla1[[#This Row],[Fecha Inicio grupo]]+3*7-7)</f>
        <v/>
      </c>
      <c r="V1072" s="235" t="str">
        <f>IF(F1072="","",EDATE(Tabla1[[#This Row],[Fecha Inicio grupo]],3))</f>
        <v/>
      </c>
      <c r="W1072" s="29"/>
      <c r="X1072" s="29"/>
      <c r="Y1072" s="149"/>
      <c r="Z1072" s="149"/>
      <c r="AA1072" s="149"/>
      <c r="AB1072" s="149"/>
      <c r="AC1072" s="149"/>
      <c r="AD1072" s="149"/>
      <c r="AE1072" s="149"/>
      <c r="AF1072" s="149"/>
      <c r="AG1072" s="149"/>
      <c r="AH1072" s="225"/>
      <c r="AI1072" s="225"/>
      <c r="AJ1072" s="226"/>
      <c r="AK1072" s="225"/>
      <c r="AL1072" s="225"/>
      <c r="AM1072" s="225"/>
      <c r="AN1072" s="225"/>
      <c r="AO1072" s="139"/>
      <c r="AP1072" s="236" t="str">
        <f>IF(F1072="","",IFERROR(VLOOKUP(SUBSTITUTE(SUBSTITUTE(Tabla1[[#This Row],[Uso Sistemas]],"T","P"),"N","F"),Parámetros!$M$2:$N$17,2,0),"Completar hasta 3ra sem. para evaluar a Probacionista"))</f>
        <v/>
      </c>
      <c r="AQ1072" s="150"/>
      <c r="AR1072" s="150"/>
      <c r="AS1072" s="150"/>
      <c r="AT1072" s="29"/>
      <c r="AU1072" s="55" t="str">
        <f>CONCATENATE(Tabla1[[#This Row],[sem 01]],Tabla1[[#This Row],[sem 02]],Tabla1[[#This Row],[sem 03]])</f>
        <v/>
      </c>
      <c r="AV1072" s="55"/>
      <c r="AW1072" s="55"/>
      <c r="AX1072" s="238" t="str">
        <f>IF(V1072="","",EOMONTH(EDATE(Tabla1[[#This Row],[Fecha Finalización]],2),0))</f>
        <v/>
      </c>
      <c r="AY1072" s="150"/>
      <c r="AZ1072" s="239" t="str">
        <f>IF(V1072="","",EOMONTH(EDATE(Tabla1[[#This Row],[Fecha Finalización]],3),0))</f>
        <v/>
      </c>
      <c r="BA1072" s="39"/>
      <c r="BB1072" s="39"/>
      <c r="BC1072" s="231"/>
      <c r="BD1072" s="227" t="str">
        <f>IF(F1072="","",Tabla1[[#This Row],[sem 01]]&amp;Tabla1[[#This Row],[sem 02]]&amp;Tabla1[[#This Row],[sem 03]])</f>
        <v/>
      </c>
      <c r="BE1072" s="228" t="str">
        <f>+IF(TRIM(F1072)="","",$B$1&amp;"-"&amp;Tabla1[[#This Row],[Mes Inscrito]]&amp;"-"&amp;Tabla1[[#This Row],[Dia de clases Inscrito]]&amp;"-"&amp;Tabla1[[#This Row],[Horario Inscrito]]&amp;"-"&amp;Tabla1[[#This Row],[Fecha Inicio grupo]])</f>
        <v/>
      </c>
      <c r="BF1072" s="241" t="str">
        <f>IF(F1072="","",Tabla1[[#This Row],[Curso]])</f>
        <v/>
      </c>
      <c r="BG1072" s="242" t="str">
        <f>+IF(TRIM(F1072)="","",$B$1&amp;"-"&amp;TRIM(Tabla1[[#This Row],[Mes Inscrito]])&amp;"-"&amp;TRIM(Tabla1[[#This Row],[Dia de clases Inscrito]])&amp;"-"&amp;TRIM(Tabla1[[#This Row],[Horario Inscrito]])&amp;"-"&amp;TRIM(Tabla1[[#This Row],[Fecha Inicio grupo]])&amp;"-"&amp;TRIM(Tabla1[[#This Row],[Tipo Incrito]]))</f>
        <v/>
      </c>
      <c r="BH1072" s="243" t="str">
        <f>IF(F1072="","",OR(IFERROR(SEARCH("CG",Tabla1[[#This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2" s="296" t="str">
        <f>IF(F1072&lt;&gt;"",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2" s="296" t="str">
        <f>IF(F1072&lt;&gt;"",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2" s="296" t="str">
        <f>IF(Tabla1[[#This Row],[Fecha Inicio grupo]]="","",IFERROR(VLOOKUP(Tabla1[[#This Row],[Mes de Alta como miembro]],Parámetros!$AM$2:$AN$16,2,0),"01/01/1900"))</f>
        <v/>
      </c>
    </row>
    <row r="1073" spans="1:63" ht="15" customHeight="1">
      <c r="A1073" s="68">
        <v>1066</v>
      </c>
      <c r="B1073" s="140"/>
      <c r="C1073" s="141"/>
      <c r="D1073" s="42"/>
      <c r="E1073" s="142"/>
      <c r="F1073" s="200"/>
      <c r="G1073" s="45"/>
      <c r="H1073" s="159"/>
      <c r="I1073" s="143"/>
      <c r="J1073" s="141"/>
      <c r="K1073" s="162"/>
      <c r="L1073" s="145"/>
      <c r="M1073" s="144"/>
      <c r="N1073" s="233" t="str">
        <f ca="1">IF(Tabla1[[#This Row],[Fecha de nac]]="","",IF(Tabla1[[#This Row],[Fecha Finalización]] &gt;=TODAY(), DATEDIF(Tabla1[[#This Row],[Fecha de nac]],TODAY(),"y"), ROUNDDOWN((Tabla1[[#This Row],[Fecha Finalización]] -Tabla1[[#This Row],[Fecha de nac]])/365,0)))</f>
        <v/>
      </c>
      <c r="O1073" s="164"/>
      <c r="P1073" s="146"/>
      <c r="Q1073" s="147"/>
      <c r="R1073" s="148"/>
      <c r="S1073" s="148"/>
      <c r="T1073" s="148"/>
      <c r="U1073" s="234" t="str">
        <f>IF(F1073="","",Tabla1[[#This Row],[Fecha Inicio grupo]]+3*7-7)</f>
        <v/>
      </c>
      <c r="V1073" s="235" t="str">
        <f>IF(F1073="","",EDATE(Tabla1[[#This Row],[Fecha Inicio grupo]],3))</f>
        <v/>
      </c>
      <c r="W1073" s="29"/>
      <c r="X1073" s="29"/>
      <c r="Y1073" s="149"/>
      <c r="Z1073" s="149"/>
      <c r="AA1073" s="149"/>
      <c r="AB1073" s="149"/>
      <c r="AC1073" s="149"/>
      <c r="AD1073" s="149"/>
      <c r="AE1073" s="149"/>
      <c r="AF1073" s="149"/>
      <c r="AG1073" s="149"/>
      <c r="AH1073" s="225"/>
      <c r="AI1073" s="225"/>
      <c r="AJ1073" s="226"/>
      <c r="AK1073" s="225"/>
      <c r="AL1073" s="225"/>
      <c r="AM1073" s="225"/>
      <c r="AN1073" s="225"/>
      <c r="AO1073" s="139"/>
      <c r="AP1073" s="236" t="str">
        <f>IF(F1073="","",IFERROR(VLOOKUP(SUBSTITUTE(SUBSTITUTE(Tabla1[[#This Row],[Uso Sistemas]],"T","P"),"N","F"),Parámetros!$M$2:$N$17,2,0),"Completar hasta 3ra sem. para evaluar a Probacionista"))</f>
        <v/>
      </c>
      <c r="AQ1073" s="150"/>
      <c r="AR1073" s="150"/>
      <c r="AS1073" s="150"/>
      <c r="AT1073" s="29"/>
      <c r="AU1073" s="55" t="str">
        <f>CONCATENATE(Tabla1[[#This Row],[sem 01]],Tabla1[[#This Row],[sem 02]],Tabla1[[#This Row],[sem 03]])</f>
        <v/>
      </c>
      <c r="AV1073" s="55"/>
      <c r="AW1073" s="55"/>
      <c r="AX1073" s="238" t="str">
        <f>IF(V1073="","",EOMONTH(EDATE(Tabla1[[#This Row],[Fecha Finalización]],2),0))</f>
        <v/>
      </c>
      <c r="AY1073" s="150"/>
      <c r="AZ1073" s="239" t="str">
        <f>IF(V1073="","",EOMONTH(EDATE(Tabla1[[#This Row],[Fecha Finalización]],3),0))</f>
        <v/>
      </c>
      <c r="BA1073" s="39"/>
      <c r="BB1073" s="39"/>
      <c r="BC1073" s="231"/>
      <c r="BD1073" s="227" t="str">
        <f>IF(F1073="","",Tabla1[[#This Row],[sem 01]]&amp;Tabla1[[#This Row],[sem 02]]&amp;Tabla1[[#This Row],[sem 03]])</f>
        <v/>
      </c>
      <c r="BE1073" s="228" t="str">
        <f>+IF(TRIM(F1073)="","",$B$1&amp;"-"&amp;Tabla1[[#This Row],[Mes Inscrito]]&amp;"-"&amp;Tabla1[[#This Row],[Dia de clases Inscrito]]&amp;"-"&amp;Tabla1[[#This Row],[Horario Inscrito]]&amp;"-"&amp;Tabla1[[#This Row],[Fecha Inicio grupo]])</f>
        <v/>
      </c>
      <c r="BF1073" s="241" t="str">
        <f>IF(F1073="","",Tabla1[[#This Row],[Curso]])</f>
        <v/>
      </c>
      <c r="BG1073" s="242" t="str">
        <f>+IF(TRIM(F1073)="","",$B$1&amp;"-"&amp;TRIM(Tabla1[[#This Row],[Mes Inscrito]])&amp;"-"&amp;TRIM(Tabla1[[#This Row],[Dia de clases Inscrito]])&amp;"-"&amp;TRIM(Tabla1[[#This Row],[Horario Inscrito]])&amp;"-"&amp;TRIM(Tabla1[[#This Row],[Fecha Inicio grupo]])&amp;"-"&amp;TRIM(Tabla1[[#This Row],[Tipo Incrito]]))</f>
        <v/>
      </c>
      <c r="BH1073" s="243" t="str">
        <f>IF(F1073="","",OR(IFERROR(SEARCH("CG",Tabla1[[#This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3" s="296" t="str">
        <f>IF(F1073&lt;&gt;"",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3" s="296" t="str">
        <f>IF(F1073&lt;&gt;"",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3" s="296" t="str">
        <f>IF(Tabla1[[#This Row],[Fecha Inicio grupo]]="","",IFERROR(VLOOKUP(Tabla1[[#This Row],[Mes de Alta como miembro]],Parámetros!$AM$2:$AN$16,2,0),"01/01/1900"))</f>
        <v/>
      </c>
    </row>
    <row r="1074" spans="1:63" ht="15" customHeight="1">
      <c r="A1074" s="68">
        <v>1067</v>
      </c>
      <c r="B1074" s="140"/>
      <c r="C1074" s="141"/>
      <c r="D1074" s="42"/>
      <c r="E1074" s="142"/>
      <c r="F1074" s="200"/>
      <c r="G1074" s="45"/>
      <c r="H1074" s="159"/>
      <c r="I1074" s="143"/>
      <c r="J1074" s="141"/>
      <c r="K1074" s="162"/>
      <c r="L1074" s="145"/>
      <c r="M1074" s="144"/>
      <c r="N1074" s="233" t="str">
        <f ca="1">IF(Tabla1[[#This Row],[Fecha de nac]]="","",IF(Tabla1[[#This Row],[Fecha Finalización]] &gt;=TODAY(), DATEDIF(Tabla1[[#This Row],[Fecha de nac]],TODAY(),"y"), ROUNDDOWN((Tabla1[[#This Row],[Fecha Finalización]] -Tabla1[[#This Row],[Fecha de nac]])/365,0)))</f>
        <v/>
      </c>
      <c r="O1074" s="164"/>
      <c r="P1074" s="146"/>
      <c r="Q1074" s="147"/>
      <c r="R1074" s="148"/>
      <c r="S1074" s="148"/>
      <c r="T1074" s="148"/>
      <c r="U1074" s="234" t="str">
        <f>IF(F1074="","",Tabla1[[#This Row],[Fecha Inicio grupo]]+3*7-7)</f>
        <v/>
      </c>
      <c r="V1074" s="235" t="str">
        <f>IF(F1074="","",EDATE(Tabla1[[#This Row],[Fecha Inicio grupo]],3))</f>
        <v/>
      </c>
      <c r="W1074" s="29"/>
      <c r="X1074" s="29"/>
      <c r="Y1074" s="149"/>
      <c r="Z1074" s="149"/>
      <c r="AA1074" s="149"/>
      <c r="AB1074" s="149"/>
      <c r="AC1074" s="149"/>
      <c r="AD1074" s="149"/>
      <c r="AE1074" s="149"/>
      <c r="AF1074" s="149"/>
      <c r="AG1074" s="149"/>
      <c r="AH1074" s="225"/>
      <c r="AI1074" s="225"/>
      <c r="AJ1074" s="226"/>
      <c r="AK1074" s="225"/>
      <c r="AL1074" s="225"/>
      <c r="AM1074" s="225"/>
      <c r="AN1074" s="225"/>
      <c r="AO1074" s="139"/>
      <c r="AP1074" s="236" t="str">
        <f>IF(F1074="","",IFERROR(VLOOKUP(SUBSTITUTE(SUBSTITUTE(Tabla1[[#This Row],[Uso Sistemas]],"T","P"),"N","F"),Parámetros!$M$2:$N$17,2,0),"Completar hasta 3ra sem. para evaluar a Probacionista"))</f>
        <v/>
      </c>
      <c r="AQ1074" s="150"/>
      <c r="AR1074" s="150"/>
      <c r="AS1074" s="150"/>
      <c r="AT1074" s="29"/>
      <c r="AU1074" s="55" t="str">
        <f>CONCATENATE(Tabla1[[#This Row],[sem 01]],Tabla1[[#This Row],[sem 02]],Tabla1[[#This Row],[sem 03]])</f>
        <v/>
      </c>
      <c r="AV1074" s="55"/>
      <c r="AW1074" s="55"/>
      <c r="AX1074" s="238" t="str">
        <f>IF(V1074="","",EOMONTH(EDATE(Tabla1[[#This Row],[Fecha Finalización]],2),0))</f>
        <v/>
      </c>
      <c r="AY1074" s="150"/>
      <c r="AZ1074" s="239" t="str">
        <f>IF(V1074="","",EOMONTH(EDATE(Tabla1[[#This Row],[Fecha Finalización]],3),0))</f>
        <v/>
      </c>
      <c r="BA1074" s="39"/>
      <c r="BB1074" s="39"/>
      <c r="BC1074" s="231"/>
      <c r="BD1074" s="227" t="str">
        <f>IF(F1074="","",Tabla1[[#This Row],[sem 01]]&amp;Tabla1[[#This Row],[sem 02]]&amp;Tabla1[[#This Row],[sem 03]])</f>
        <v/>
      </c>
      <c r="BE1074" s="228" t="str">
        <f>+IF(TRIM(F1074)="","",$B$1&amp;"-"&amp;Tabla1[[#This Row],[Mes Inscrito]]&amp;"-"&amp;Tabla1[[#This Row],[Dia de clases Inscrito]]&amp;"-"&amp;Tabla1[[#This Row],[Horario Inscrito]]&amp;"-"&amp;Tabla1[[#This Row],[Fecha Inicio grupo]])</f>
        <v/>
      </c>
      <c r="BF1074" s="241" t="str">
        <f>IF(F1074="","",Tabla1[[#This Row],[Curso]])</f>
        <v/>
      </c>
      <c r="BG1074" s="242" t="str">
        <f>+IF(TRIM(F1074)="","",$B$1&amp;"-"&amp;TRIM(Tabla1[[#This Row],[Mes Inscrito]])&amp;"-"&amp;TRIM(Tabla1[[#This Row],[Dia de clases Inscrito]])&amp;"-"&amp;TRIM(Tabla1[[#This Row],[Horario Inscrito]])&amp;"-"&amp;TRIM(Tabla1[[#This Row],[Fecha Inicio grupo]])&amp;"-"&amp;TRIM(Tabla1[[#This Row],[Tipo Incrito]]))</f>
        <v/>
      </c>
      <c r="BH1074" s="243" t="str">
        <f>IF(F1074="","",OR(IFERROR(SEARCH("CG",Tabla1[[#This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4" s="296" t="str">
        <f>IF(F1074&lt;&gt;"",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4" s="296" t="str">
        <f>IF(F1074&lt;&gt;"",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4" s="296" t="str">
        <f>IF(Tabla1[[#This Row],[Fecha Inicio grupo]]="","",IFERROR(VLOOKUP(Tabla1[[#This Row],[Mes de Alta como miembro]],Parámetros!$AM$2:$AN$16,2,0),"01/01/1900"))</f>
        <v/>
      </c>
    </row>
    <row r="1075" spans="1:63" ht="15" customHeight="1">
      <c r="A1075" s="68">
        <v>1068</v>
      </c>
      <c r="B1075" s="140"/>
      <c r="C1075" s="141"/>
      <c r="D1075" s="42"/>
      <c r="E1075" s="142"/>
      <c r="F1075" s="200"/>
      <c r="G1075" s="45"/>
      <c r="H1075" s="159"/>
      <c r="I1075" s="143"/>
      <c r="J1075" s="141"/>
      <c r="K1075" s="162"/>
      <c r="L1075" s="145"/>
      <c r="M1075" s="144"/>
      <c r="N1075" s="233" t="str">
        <f ca="1">IF(Tabla1[[#This Row],[Fecha de nac]]="","",IF(Tabla1[[#This Row],[Fecha Finalización]] &gt;=TODAY(), DATEDIF(Tabla1[[#This Row],[Fecha de nac]],TODAY(),"y"), ROUNDDOWN((Tabla1[[#This Row],[Fecha Finalización]] -Tabla1[[#This Row],[Fecha de nac]])/365,0)))</f>
        <v/>
      </c>
      <c r="O1075" s="164"/>
      <c r="P1075" s="146"/>
      <c r="Q1075" s="147"/>
      <c r="R1075" s="148"/>
      <c r="S1075" s="148"/>
      <c r="T1075" s="148"/>
      <c r="U1075" s="234" t="str">
        <f>IF(F1075="","",Tabla1[[#This Row],[Fecha Inicio grupo]]+3*7-7)</f>
        <v/>
      </c>
      <c r="V1075" s="235" t="str">
        <f>IF(F1075="","",EDATE(Tabla1[[#This Row],[Fecha Inicio grupo]],3))</f>
        <v/>
      </c>
      <c r="W1075" s="29"/>
      <c r="X1075" s="29"/>
      <c r="Y1075" s="149"/>
      <c r="Z1075" s="149"/>
      <c r="AA1075" s="149"/>
      <c r="AB1075" s="149"/>
      <c r="AC1075" s="149"/>
      <c r="AD1075" s="149"/>
      <c r="AE1075" s="149"/>
      <c r="AF1075" s="149"/>
      <c r="AG1075" s="149"/>
      <c r="AH1075" s="225"/>
      <c r="AI1075" s="225"/>
      <c r="AJ1075" s="226"/>
      <c r="AK1075" s="225"/>
      <c r="AL1075" s="225"/>
      <c r="AM1075" s="225"/>
      <c r="AN1075" s="225"/>
      <c r="AO1075" s="139"/>
      <c r="AP1075" s="236" t="str">
        <f>IF(F1075="","",IFERROR(VLOOKUP(SUBSTITUTE(SUBSTITUTE(Tabla1[[#This Row],[Uso Sistemas]],"T","P"),"N","F"),Parámetros!$M$2:$N$17,2,0),"Completar hasta 3ra sem. para evaluar a Probacionista"))</f>
        <v/>
      </c>
      <c r="AQ1075" s="150"/>
      <c r="AR1075" s="150"/>
      <c r="AS1075" s="150"/>
      <c r="AT1075" s="29"/>
      <c r="AU1075" s="55" t="str">
        <f>CONCATENATE(Tabla1[[#This Row],[sem 01]],Tabla1[[#This Row],[sem 02]],Tabla1[[#This Row],[sem 03]])</f>
        <v/>
      </c>
      <c r="AV1075" s="55"/>
      <c r="AW1075" s="55"/>
      <c r="AX1075" s="238" t="str">
        <f>IF(V1075="","",EOMONTH(EDATE(Tabla1[[#This Row],[Fecha Finalización]],2),0))</f>
        <v/>
      </c>
      <c r="AY1075" s="150"/>
      <c r="AZ1075" s="239" t="str">
        <f>IF(V1075="","",EOMONTH(EDATE(Tabla1[[#This Row],[Fecha Finalización]],3),0))</f>
        <v/>
      </c>
      <c r="BA1075" s="39"/>
      <c r="BB1075" s="39"/>
      <c r="BC1075" s="231"/>
      <c r="BD1075" s="227" t="str">
        <f>IF(F1075="","",Tabla1[[#This Row],[sem 01]]&amp;Tabla1[[#This Row],[sem 02]]&amp;Tabla1[[#This Row],[sem 03]])</f>
        <v/>
      </c>
      <c r="BE1075" s="228" t="str">
        <f>+IF(TRIM(F1075)="","",$B$1&amp;"-"&amp;Tabla1[[#This Row],[Mes Inscrito]]&amp;"-"&amp;Tabla1[[#This Row],[Dia de clases Inscrito]]&amp;"-"&amp;Tabla1[[#This Row],[Horario Inscrito]]&amp;"-"&amp;Tabla1[[#This Row],[Fecha Inicio grupo]])</f>
        <v/>
      </c>
      <c r="BF1075" s="241" t="str">
        <f>IF(F1075="","",Tabla1[[#This Row],[Curso]])</f>
        <v/>
      </c>
      <c r="BG1075" s="242" t="str">
        <f>+IF(TRIM(F1075)="","",$B$1&amp;"-"&amp;TRIM(Tabla1[[#This Row],[Mes Inscrito]])&amp;"-"&amp;TRIM(Tabla1[[#This Row],[Dia de clases Inscrito]])&amp;"-"&amp;TRIM(Tabla1[[#This Row],[Horario Inscrito]])&amp;"-"&amp;TRIM(Tabla1[[#This Row],[Fecha Inicio grupo]])&amp;"-"&amp;TRIM(Tabla1[[#This Row],[Tipo Incrito]]))</f>
        <v/>
      </c>
      <c r="BH1075" s="243" t="str">
        <f>IF(F1075="","",OR(IFERROR(SEARCH("CG",Tabla1[[#This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5" s="296" t="str">
        <f>IF(F1075&lt;&gt;"",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5" s="296" t="str">
        <f>IF(F1075&lt;&gt;"",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5" s="296" t="str">
        <f>IF(Tabla1[[#This Row],[Fecha Inicio grupo]]="","",IFERROR(VLOOKUP(Tabla1[[#This Row],[Mes de Alta como miembro]],Parámetros!$AM$2:$AN$16,2,0),"01/01/1900"))</f>
        <v/>
      </c>
    </row>
    <row r="1076" spans="1:63" ht="15" customHeight="1">
      <c r="A1076" s="68">
        <v>1069</v>
      </c>
      <c r="B1076" s="140"/>
      <c r="C1076" s="141"/>
      <c r="D1076" s="42"/>
      <c r="E1076" s="142"/>
      <c r="F1076" s="200"/>
      <c r="G1076" s="45"/>
      <c r="H1076" s="159"/>
      <c r="I1076" s="143"/>
      <c r="J1076" s="141"/>
      <c r="K1076" s="162"/>
      <c r="L1076" s="145"/>
      <c r="M1076" s="144"/>
      <c r="N1076" s="233" t="str">
        <f ca="1">IF(Tabla1[[#This Row],[Fecha de nac]]="","",IF(Tabla1[[#This Row],[Fecha Finalización]] &gt;=TODAY(), DATEDIF(Tabla1[[#This Row],[Fecha de nac]],TODAY(),"y"), ROUNDDOWN((Tabla1[[#This Row],[Fecha Finalización]] -Tabla1[[#This Row],[Fecha de nac]])/365,0)))</f>
        <v/>
      </c>
      <c r="O1076" s="164"/>
      <c r="P1076" s="146"/>
      <c r="Q1076" s="147"/>
      <c r="R1076" s="148"/>
      <c r="S1076" s="148"/>
      <c r="T1076" s="148"/>
      <c r="U1076" s="234" t="str">
        <f>IF(F1076="","",Tabla1[[#This Row],[Fecha Inicio grupo]]+3*7-7)</f>
        <v/>
      </c>
      <c r="V1076" s="235" t="str">
        <f>IF(F1076="","",EDATE(Tabla1[[#This Row],[Fecha Inicio grupo]],3))</f>
        <v/>
      </c>
      <c r="W1076" s="29"/>
      <c r="X1076" s="29"/>
      <c r="Y1076" s="149"/>
      <c r="Z1076" s="149"/>
      <c r="AA1076" s="149"/>
      <c r="AB1076" s="149"/>
      <c r="AC1076" s="149"/>
      <c r="AD1076" s="149"/>
      <c r="AE1076" s="149"/>
      <c r="AF1076" s="149"/>
      <c r="AG1076" s="149"/>
      <c r="AH1076" s="225"/>
      <c r="AI1076" s="225"/>
      <c r="AJ1076" s="226"/>
      <c r="AK1076" s="225"/>
      <c r="AL1076" s="225"/>
      <c r="AM1076" s="225"/>
      <c r="AN1076" s="225"/>
      <c r="AO1076" s="139"/>
      <c r="AP1076" s="236" t="str">
        <f>IF(F1076="","",IFERROR(VLOOKUP(SUBSTITUTE(SUBSTITUTE(Tabla1[[#This Row],[Uso Sistemas]],"T","P"),"N","F"),Parámetros!$M$2:$N$17,2,0),"Completar hasta 3ra sem. para evaluar a Probacionista"))</f>
        <v/>
      </c>
      <c r="AQ1076" s="150"/>
      <c r="AR1076" s="150"/>
      <c r="AS1076" s="150"/>
      <c r="AT1076" s="29"/>
      <c r="AU1076" s="55" t="str">
        <f>CONCATENATE(Tabla1[[#This Row],[sem 01]],Tabla1[[#This Row],[sem 02]],Tabla1[[#This Row],[sem 03]])</f>
        <v/>
      </c>
      <c r="AV1076" s="55"/>
      <c r="AW1076" s="55"/>
      <c r="AX1076" s="238" t="str">
        <f>IF(V1076="","",EOMONTH(EDATE(Tabla1[[#This Row],[Fecha Finalización]],2),0))</f>
        <v/>
      </c>
      <c r="AY1076" s="150"/>
      <c r="AZ1076" s="239" t="str">
        <f>IF(V1076="","",EOMONTH(EDATE(Tabla1[[#This Row],[Fecha Finalización]],3),0))</f>
        <v/>
      </c>
      <c r="BA1076" s="39"/>
      <c r="BB1076" s="39"/>
      <c r="BC1076" s="231"/>
      <c r="BD1076" s="227" t="str">
        <f>IF(F1076="","",Tabla1[[#This Row],[sem 01]]&amp;Tabla1[[#This Row],[sem 02]]&amp;Tabla1[[#This Row],[sem 03]])</f>
        <v/>
      </c>
      <c r="BE1076" s="228" t="str">
        <f>+IF(TRIM(F1076)="","",$B$1&amp;"-"&amp;Tabla1[[#This Row],[Mes Inscrito]]&amp;"-"&amp;Tabla1[[#This Row],[Dia de clases Inscrito]]&amp;"-"&amp;Tabla1[[#This Row],[Horario Inscrito]]&amp;"-"&amp;Tabla1[[#This Row],[Fecha Inicio grupo]])</f>
        <v/>
      </c>
      <c r="BF1076" s="241" t="str">
        <f>IF(F1076="","",Tabla1[[#This Row],[Curso]])</f>
        <v/>
      </c>
      <c r="BG1076" s="242" t="str">
        <f>+IF(TRIM(F1076)="","",$B$1&amp;"-"&amp;TRIM(Tabla1[[#This Row],[Mes Inscrito]])&amp;"-"&amp;TRIM(Tabla1[[#This Row],[Dia de clases Inscrito]])&amp;"-"&amp;TRIM(Tabla1[[#This Row],[Horario Inscrito]])&amp;"-"&amp;TRIM(Tabla1[[#This Row],[Fecha Inicio grupo]])&amp;"-"&amp;TRIM(Tabla1[[#This Row],[Tipo Incrito]]))</f>
        <v/>
      </c>
      <c r="BH1076" s="243" t="str">
        <f>IF(F1076="","",OR(IFERROR(SEARCH("CG",Tabla1[[#This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6" s="296" t="str">
        <f>IF(F1076&lt;&gt;"",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6" s="296" t="str">
        <f>IF(F1076&lt;&gt;"",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6" s="296" t="str">
        <f>IF(Tabla1[[#This Row],[Fecha Inicio grupo]]="","",IFERROR(VLOOKUP(Tabla1[[#This Row],[Mes de Alta como miembro]],Parámetros!$AM$2:$AN$16,2,0),"01/01/1900"))</f>
        <v/>
      </c>
    </row>
    <row r="1077" spans="1:63" ht="15" customHeight="1">
      <c r="A1077" s="68">
        <v>1070</v>
      </c>
      <c r="B1077" s="140"/>
      <c r="C1077" s="141"/>
      <c r="D1077" s="42"/>
      <c r="E1077" s="142"/>
      <c r="F1077" s="200"/>
      <c r="G1077" s="45"/>
      <c r="H1077" s="159"/>
      <c r="I1077" s="143"/>
      <c r="J1077" s="141"/>
      <c r="K1077" s="162"/>
      <c r="L1077" s="145"/>
      <c r="M1077" s="144"/>
      <c r="N1077" s="233" t="str">
        <f ca="1">IF(Tabla1[[#This Row],[Fecha de nac]]="","",IF(Tabla1[[#This Row],[Fecha Finalización]] &gt;=TODAY(), DATEDIF(Tabla1[[#This Row],[Fecha de nac]],TODAY(),"y"), ROUNDDOWN((Tabla1[[#This Row],[Fecha Finalización]] -Tabla1[[#This Row],[Fecha de nac]])/365,0)))</f>
        <v/>
      </c>
      <c r="O1077" s="164"/>
      <c r="P1077" s="146"/>
      <c r="Q1077" s="147"/>
      <c r="R1077" s="148"/>
      <c r="S1077" s="148"/>
      <c r="T1077" s="148"/>
      <c r="U1077" s="234" t="str">
        <f>IF(F1077="","",Tabla1[[#This Row],[Fecha Inicio grupo]]+3*7-7)</f>
        <v/>
      </c>
      <c r="V1077" s="235" t="str">
        <f>IF(F1077="","",EDATE(Tabla1[[#This Row],[Fecha Inicio grupo]],3))</f>
        <v/>
      </c>
      <c r="W1077" s="29"/>
      <c r="X1077" s="29"/>
      <c r="Y1077" s="149"/>
      <c r="Z1077" s="149"/>
      <c r="AA1077" s="149"/>
      <c r="AB1077" s="149"/>
      <c r="AC1077" s="149"/>
      <c r="AD1077" s="149"/>
      <c r="AE1077" s="149"/>
      <c r="AF1077" s="149"/>
      <c r="AG1077" s="149"/>
      <c r="AH1077" s="225"/>
      <c r="AI1077" s="225"/>
      <c r="AJ1077" s="226"/>
      <c r="AK1077" s="225"/>
      <c r="AL1077" s="225"/>
      <c r="AM1077" s="225"/>
      <c r="AN1077" s="225"/>
      <c r="AO1077" s="139"/>
      <c r="AP1077" s="236" t="str">
        <f>IF(F1077="","",IFERROR(VLOOKUP(SUBSTITUTE(SUBSTITUTE(Tabla1[[#This Row],[Uso Sistemas]],"T","P"),"N","F"),Parámetros!$M$2:$N$17,2,0),"Completar hasta 3ra sem. para evaluar a Probacionista"))</f>
        <v/>
      </c>
      <c r="AQ1077" s="150"/>
      <c r="AR1077" s="150"/>
      <c r="AS1077" s="150"/>
      <c r="AT1077" s="29"/>
      <c r="AU1077" s="55" t="str">
        <f>CONCATENATE(Tabla1[[#This Row],[sem 01]],Tabla1[[#This Row],[sem 02]],Tabla1[[#This Row],[sem 03]])</f>
        <v/>
      </c>
      <c r="AV1077" s="55"/>
      <c r="AW1077" s="55"/>
      <c r="AX1077" s="238" t="str">
        <f>IF(V1077="","",EOMONTH(EDATE(Tabla1[[#This Row],[Fecha Finalización]],2),0))</f>
        <v/>
      </c>
      <c r="AY1077" s="150"/>
      <c r="AZ1077" s="239" t="str">
        <f>IF(V1077="","",EOMONTH(EDATE(Tabla1[[#This Row],[Fecha Finalización]],3),0))</f>
        <v/>
      </c>
      <c r="BA1077" s="39"/>
      <c r="BB1077" s="39"/>
      <c r="BC1077" s="231"/>
      <c r="BD1077" s="227" t="str">
        <f>IF(F1077="","",Tabla1[[#This Row],[sem 01]]&amp;Tabla1[[#This Row],[sem 02]]&amp;Tabla1[[#This Row],[sem 03]])</f>
        <v/>
      </c>
      <c r="BE1077" s="228" t="str">
        <f>+IF(TRIM(F1077)="","",$B$1&amp;"-"&amp;Tabla1[[#This Row],[Mes Inscrito]]&amp;"-"&amp;Tabla1[[#This Row],[Dia de clases Inscrito]]&amp;"-"&amp;Tabla1[[#This Row],[Horario Inscrito]]&amp;"-"&amp;Tabla1[[#This Row],[Fecha Inicio grupo]])</f>
        <v/>
      </c>
      <c r="BF1077" s="241" t="str">
        <f>IF(F1077="","",Tabla1[[#This Row],[Curso]])</f>
        <v/>
      </c>
      <c r="BG1077" s="242" t="str">
        <f>+IF(TRIM(F1077)="","",$B$1&amp;"-"&amp;TRIM(Tabla1[[#This Row],[Mes Inscrito]])&amp;"-"&amp;TRIM(Tabla1[[#This Row],[Dia de clases Inscrito]])&amp;"-"&amp;TRIM(Tabla1[[#This Row],[Horario Inscrito]])&amp;"-"&amp;TRIM(Tabla1[[#This Row],[Fecha Inicio grupo]])&amp;"-"&amp;TRIM(Tabla1[[#This Row],[Tipo Incrito]]))</f>
        <v/>
      </c>
      <c r="BH1077" s="243" t="str">
        <f>IF(F1077="","",OR(IFERROR(SEARCH("CG",Tabla1[[#This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7" s="296" t="str">
        <f>IF(F1077&lt;&gt;"",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7" s="296" t="str">
        <f>IF(F1077&lt;&gt;"",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7" s="296" t="str">
        <f>IF(Tabla1[[#This Row],[Fecha Inicio grupo]]="","",IFERROR(VLOOKUP(Tabla1[[#This Row],[Mes de Alta como miembro]],Parámetros!$AM$2:$AN$16,2,0),"01/01/1900"))</f>
        <v/>
      </c>
    </row>
    <row r="1078" spans="1:63" ht="15" customHeight="1">
      <c r="A1078" s="68">
        <v>1071</v>
      </c>
      <c r="B1078" s="140"/>
      <c r="C1078" s="141"/>
      <c r="D1078" s="42"/>
      <c r="E1078" s="142"/>
      <c r="F1078" s="200"/>
      <c r="G1078" s="45"/>
      <c r="H1078" s="159"/>
      <c r="I1078" s="143"/>
      <c r="J1078" s="141"/>
      <c r="K1078" s="162"/>
      <c r="L1078" s="145"/>
      <c r="M1078" s="144"/>
      <c r="N1078" s="233" t="str">
        <f ca="1">IF(Tabla1[[#This Row],[Fecha de nac]]="","",IF(Tabla1[[#This Row],[Fecha Finalización]] &gt;=TODAY(), DATEDIF(Tabla1[[#This Row],[Fecha de nac]],TODAY(),"y"), ROUNDDOWN((Tabla1[[#This Row],[Fecha Finalización]] -Tabla1[[#This Row],[Fecha de nac]])/365,0)))</f>
        <v/>
      </c>
      <c r="O1078" s="164"/>
      <c r="P1078" s="146"/>
      <c r="Q1078" s="147"/>
      <c r="R1078" s="148"/>
      <c r="S1078" s="148"/>
      <c r="T1078" s="148"/>
      <c r="U1078" s="234" t="str">
        <f>IF(F1078="","",Tabla1[[#This Row],[Fecha Inicio grupo]]+3*7-7)</f>
        <v/>
      </c>
      <c r="V1078" s="235" t="str">
        <f>IF(F1078="","",EDATE(Tabla1[[#This Row],[Fecha Inicio grupo]],3))</f>
        <v/>
      </c>
      <c r="W1078" s="29"/>
      <c r="X1078" s="29"/>
      <c r="Y1078" s="149"/>
      <c r="Z1078" s="149"/>
      <c r="AA1078" s="149"/>
      <c r="AB1078" s="149"/>
      <c r="AC1078" s="149"/>
      <c r="AD1078" s="149"/>
      <c r="AE1078" s="149"/>
      <c r="AF1078" s="149"/>
      <c r="AG1078" s="149"/>
      <c r="AH1078" s="225"/>
      <c r="AI1078" s="225"/>
      <c r="AJ1078" s="226"/>
      <c r="AK1078" s="225"/>
      <c r="AL1078" s="225"/>
      <c r="AM1078" s="225"/>
      <c r="AN1078" s="225"/>
      <c r="AO1078" s="139"/>
      <c r="AP1078" s="236" t="str">
        <f>IF(F1078="","",IFERROR(VLOOKUP(SUBSTITUTE(SUBSTITUTE(Tabla1[[#This Row],[Uso Sistemas]],"T","P"),"N","F"),Parámetros!$M$2:$N$17,2,0),"Completar hasta 3ra sem. para evaluar a Probacionista"))</f>
        <v/>
      </c>
      <c r="AQ1078" s="150"/>
      <c r="AR1078" s="150"/>
      <c r="AS1078" s="150"/>
      <c r="AT1078" s="29"/>
      <c r="AU1078" s="55" t="str">
        <f>CONCATENATE(Tabla1[[#This Row],[sem 01]],Tabla1[[#This Row],[sem 02]],Tabla1[[#This Row],[sem 03]])</f>
        <v/>
      </c>
      <c r="AV1078" s="55"/>
      <c r="AW1078" s="55"/>
      <c r="AX1078" s="238" t="str">
        <f>IF(V1078="","",EOMONTH(EDATE(Tabla1[[#This Row],[Fecha Finalización]],2),0))</f>
        <v/>
      </c>
      <c r="AY1078" s="150"/>
      <c r="AZ1078" s="239" t="str">
        <f>IF(V1078="","",EOMONTH(EDATE(Tabla1[[#This Row],[Fecha Finalización]],3),0))</f>
        <v/>
      </c>
      <c r="BA1078" s="39"/>
      <c r="BB1078" s="39"/>
      <c r="BC1078" s="231"/>
      <c r="BD1078" s="227" t="str">
        <f>IF(F1078="","",Tabla1[[#This Row],[sem 01]]&amp;Tabla1[[#This Row],[sem 02]]&amp;Tabla1[[#This Row],[sem 03]])</f>
        <v/>
      </c>
      <c r="BE1078" s="228" t="str">
        <f>+IF(TRIM(F1078)="","",$B$1&amp;"-"&amp;Tabla1[[#This Row],[Mes Inscrito]]&amp;"-"&amp;Tabla1[[#This Row],[Dia de clases Inscrito]]&amp;"-"&amp;Tabla1[[#This Row],[Horario Inscrito]]&amp;"-"&amp;Tabla1[[#This Row],[Fecha Inicio grupo]])</f>
        <v/>
      </c>
      <c r="BF1078" s="241" t="str">
        <f>IF(F1078="","",Tabla1[[#This Row],[Curso]])</f>
        <v/>
      </c>
      <c r="BG1078" s="242" t="str">
        <f>+IF(TRIM(F1078)="","",$B$1&amp;"-"&amp;TRIM(Tabla1[[#This Row],[Mes Inscrito]])&amp;"-"&amp;TRIM(Tabla1[[#This Row],[Dia de clases Inscrito]])&amp;"-"&amp;TRIM(Tabla1[[#This Row],[Horario Inscrito]])&amp;"-"&amp;TRIM(Tabla1[[#This Row],[Fecha Inicio grupo]])&amp;"-"&amp;TRIM(Tabla1[[#This Row],[Tipo Incrito]]))</f>
        <v/>
      </c>
      <c r="BH1078" s="243" t="str">
        <f>IF(F1078="","",OR(IFERROR(SEARCH("CG",Tabla1[[#This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8" s="296" t="str">
        <f>IF(F1078&lt;&gt;"",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8" s="296" t="str">
        <f>IF(F1078&lt;&gt;"",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8" s="296" t="str">
        <f>IF(Tabla1[[#This Row],[Fecha Inicio grupo]]="","",IFERROR(VLOOKUP(Tabla1[[#This Row],[Mes de Alta como miembro]],Parámetros!$AM$2:$AN$16,2,0),"01/01/1900"))</f>
        <v/>
      </c>
    </row>
    <row r="1079" spans="1:63" ht="15" customHeight="1">
      <c r="A1079" s="68">
        <v>1072</v>
      </c>
      <c r="B1079" s="140"/>
      <c r="C1079" s="141"/>
      <c r="D1079" s="42"/>
      <c r="E1079" s="142"/>
      <c r="F1079" s="200"/>
      <c r="G1079" s="45"/>
      <c r="H1079" s="159"/>
      <c r="I1079" s="143"/>
      <c r="J1079" s="141"/>
      <c r="K1079" s="162"/>
      <c r="L1079" s="145"/>
      <c r="M1079" s="144"/>
      <c r="N1079" s="233" t="str">
        <f ca="1">IF(Tabla1[[#This Row],[Fecha de nac]]="","",IF(Tabla1[[#This Row],[Fecha Finalización]] &gt;=TODAY(), DATEDIF(Tabla1[[#This Row],[Fecha de nac]],TODAY(),"y"), ROUNDDOWN((Tabla1[[#This Row],[Fecha Finalización]] -Tabla1[[#This Row],[Fecha de nac]])/365,0)))</f>
        <v/>
      </c>
      <c r="O1079" s="164"/>
      <c r="P1079" s="146"/>
      <c r="Q1079" s="147"/>
      <c r="R1079" s="148"/>
      <c r="S1079" s="148"/>
      <c r="T1079" s="148"/>
      <c r="U1079" s="234" t="str">
        <f>IF(F1079="","",Tabla1[[#This Row],[Fecha Inicio grupo]]+3*7-7)</f>
        <v/>
      </c>
      <c r="V1079" s="235" t="str">
        <f>IF(F1079="","",EDATE(Tabla1[[#This Row],[Fecha Inicio grupo]],3))</f>
        <v/>
      </c>
      <c r="W1079" s="29"/>
      <c r="X1079" s="29"/>
      <c r="Y1079" s="149"/>
      <c r="Z1079" s="149"/>
      <c r="AA1079" s="149"/>
      <c r="AB1079" s="149"/>
      <c r="AC1079" s="149"/>
      <c r="AD1079" s="149"/>
      <c r="AE1079" s="149"/>
      <c r="AF1079" s="149"/>
      <c r="AG1079" s="149"/>
      <c r="AH1079" s="225"/>
      <c r="AI1079" s="225"/>
      <c r="AJ1079" s="226"/>
      <c r="AK1079" s="225"/>
      <c r="AL1079" s="225"/>
      <c r="AM1079" s="225"/>
      <c r="AN1079" s="225"/>
      <c r="AO1079" s="139"/>
      <c r="AP1079" s="236" t="str">
        <f>IF(F1079="","",IFERROR(VLOOKUP(SUBSTITUTE(SUBSTITUTE(Tabla1[[#This Row],[Uso Sistemas]],"T","P"),"N","F"),Parámetros!$M$2:$N$17,2,0),"Completar hasta 3ra sem. para evaluar a Probacionista"))</f>
        <v/>
      </c>
      <c r="AQ1079" s="150"/>
      <c r="AR1079" s="150"/>
      <c r="AS1079" s="150"/>
      <c r="AT1079" s="29"/>
      <c r="AU1079" s="55" t="str">
        <f>CONCATENATE(Tabla1[[#This Row],[sem 01]],Tabla1[[#This Row],[sem 02]],Tabla1[[#This Row],[sem 03]])</f>
        <v/>
      </c>
      <c r="AV1079" s="55"/>
      <c r="AW1079" s="55"/>
      <c r="AX1079" s="238" t="str">
        <f>IF(V1079="","",EOMONTH(EDATE(Tabla1[[#This Row],[Fecha Finalización]],2),0))</f>
        <v/>
      </c>
      <c r="AY1079" s="150"/>
      <c r="AZ1079" s="239" t="str">
        <f>IF(V1079="","",EOMONTH(EDATE(Tabla1[[#This Row],[Fecha Finalización]],3),0))</f>
        <v/>
      </c>
      <c r="BA1079" s="39"/>
      <c r="BB1079" s="39"/>
      <c r="BC1079" s="231"/>
      <c r="BD1079" s="227" t="str">
        <f>IF(F1079="","",Tabla1[[#This Row],[sem 01]]&amp;Tabla1[[#This Row],[sem 02]]&amp;Tabla1[[#This Row],[sem 03]])</f>
        <v/>
      </c>
      <c r="BE1079" s="228" t="str">
        <f>+IF(TRIM(F1079)="","",$B$1&amp;"-"&amp;Tabla1[[#This Row],[Mes Inscrito]]&amp;"-"&amp;Tabla1[[#This Row],[Dia de clases Inscrito]]&amp;"-"&amp;Tabla1[[#This Row],[Horario Inscrito]]&amp;"-"&amp;Tabla1[[#This Row],[Fecha Inicio grupo]])</f>
        <v/>
      </c>
      <c r="BF1079" s="241" t="str">
        <f>IF(F1079="","",Tabla1[[#This Row],[Curso]])</f>
        <v/>
      </c>
      <c r="BG1079" s="242" t="str">
        <f>+IF(TRIM(F1079)="","",$B$1&amp;"-"&amp;TRIM(Tabla1[[#This Row],[Mes Inscrito]])&amp;"-"&amp;TRIM(Tabla1[[#This Row],[Dia de clases Inscrito]])&amp;"-"&amp;TRIM(Tabla1[[#This Row],[Horario Inscrito]])&amp;"-"&amp;TRIM(Tabla1[[#This Row],[Fecha Inicio grupo]])&amp;"-"&amp;TRIM(Tabla1[[#This Row],[Tipo Incrito]]))</f>
        <v/>
      </c>
      <c r="BH1079" s="243" t="str">
        <f>IF(F1079="","",OR(IFERROR(SEARCH("CG",Tabla1[[#This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9" s="296" t="str">
        <f>IF(F1079&lt;&gt;"",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9" s="296" t="str">
        <f>IF(F1079&lt;&gt;"",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9" s="296" t="str">
        <f>IF(Tabla1[[#This Row],[Fecha Inicio grupo]]="","",IFERROR(VLOOKUP(Tabla1[[#This Row],[Mes de Alta como miembro]],Parámetros!$AM$2:$AN$16,2,0),"01/01/1900"))</f>
        <v/>
      </c>
    </row>
    <row r="1080" spans="1:63" ht="15" customHeight="1">
      <c r="A1080" s="68">
        <v>1073</v>
      </c>
      <c r="B1080" s="140"/>
      <c r="C1080" s="141"/>
      <c r="D1080" s="42"/>
      <c r="E1080" s="142"/>
      <c r="F1080" s="200"/>
      <c r="G1080" s="45"/>
      <c r="H1080" s="159"/>
      <c r="I1080" s="143"/>
      <c r="J1080" s="141"/>
      <c r="K1080" s="162"/>
      <c r="L1080" s="145"/>
      <c r="M1080" s="144"/>
      <c r="N1080" s="233" t="str">
        <f ca="1">IF(Tabla1[[#This Row],[Fecha de nac]]="","",IF(Tabla1[[#This Row],[Fecha Finalización]] &gt;=TODAY(), DATEDIF(Tabla1[[#This Row],[Fecha de nac]],TODAY(),"y"), ROUNDDOWN((Tabla1[[#This Row],[Fecha Finalización]] -Tabla1[[#This Row],[Fecha de nac]])/365,0)))</f>
        <v/>
      </c>
      <c r="O1080" s="164"/>
      <c r="P1080" s="146"/>
      <c r="Q1080" s="147"/>
      <c r="R1080" s="148"/>
      <c r="S1080" s="148"/>
      <c r="T1080" s="148"/>
      <c r="U1080" s="234" t="str">
        <f>IF(F1080="","",Tabla1[[#This Row],[Fecha Inicio grupo]]+3*7-7)</f>
        <v/>
      </c>
      <c r="V1080" s="235" t="str">
        <f>IF(F1080="","",EDATE(Tabla1[[#This Row],[Fecha Inicio grupo]],3))</f>
        <v/>
      </c>
      <c r="W1080" s="29"/>
      <c r="X1080" s="29"/>
      <c r="Y1080" s="149"/>
      <c r="Z1080" s="149"/>
      <c r="AA1080" s="149"/>
      <c r="AB1080" s="149"/>
      <c r="AC1080" s="149"/>
      <c r="AD1080" s="149"/>
      <c r="AE1080" s="149"/>
      <c r="AF1080" s="149"/>
      <c r="AG1080" s="149"/>
      <c r="AH1080" s="225"/>
      <c r="AI1080" s="225"/>
      <c r="AJ1080" s="226"/>
      <c r="AK1080" s="225"/>
      <c r="AL1080" s="225"/>
      <c r="AM1080" s="225"/>
      <c r="AN1080" s="225"/>
      <c r="AO1080" s="139"/>
      <c r="AP1080" s="236" t="str">
        <f>IF(F1080="","",IFERROR(VLOOKUP(SUBSTITUTE(SUBSTITUTE(Tabla1[[#This Row],[Uso Sistemas]],"T","P"),"N","F"),Parámetros!$M$2:$N$17,2,0),"Completar hasta 3ra sem. para evaluar a Probacionista"))</f>
        <v/>
      </c>
      <c r="AQ1080" s="150"/>
      <c r="AR1080" s="150"/>
      <c r="AS1080" s="150"/>
      <c r="AT1080" s="29"/>
      <c r="AU1080" s="55" t="str">
        <f>CONCATENATE(Tabla1[[#This Row],[sem 01]],Tabla1[[#This Row],[sem 02]],Tabla1[[#This Row],[sem 03]])</f>
        <v/>
      </c>
      <c r="AV1080" s="55"/>
      <c r="AW1080" s="55"/>
      <c r="AX1080" s="238" t="str">
        <f>IF(V1080="","",EOMONTH(EDATE(Tabla1[[#This Row],[Fecha Finalización]],2),0))</f>
        <v/>
      </c>
      <c r="AY1080" s="150"/>
      <c r="AZ1080" s="239" t="str">
        <f>IF(V1080="","",EOMONTH(EDATE(Tabla1[[#This Row],[Fecha Finalización]],3),0))</f>
        <v/>
      </c>
      <c r="BA1080" s="39"/>
      <c r="BB1080" s="39"/>
      <c r="BC1080" s="231"/>
      <c r="BD1080" s="227" t="str">
        <f>IF(F1080="","",Tabla1[[#This Row],[sem 01]]&amp;Tabla1[[#This Row],[sem 02]]&amp;Tabla1[[#This Row],[sem 03]])</f>
        <v/>
      </c>
      <c r="BE1080" s="228" t="str">
        <f>+IF(TRIM(F1080)="","",$B$1&amp;"-"&amp;Tabla1[[#This Row],[Mes Inscrito]]&amp;"-"&amp;Tabla1[[#This Row],[Dia de clases Inscrito]]&amp;"-"&amp;Tabla1[[#This Row],[Horario Inscrito]]&amp;"-"&amp;Tabla1[[#This Row],[Fecha Inicio grupo]])</f>
        <v/>
      </c>
      <c r="BF1080" s="241" t="str">
        <f>IF(F1080="","",Tabla1[[#This Row],[Curso]])</f>
        <v/>
      </c>
      <c r="BG1080" s="242" t="str">
        <f>+IF(TRIM(F1080)="","",$B$1&amp;"-"&amp;TRIM(Tabla1[[#This Row],[Mes Inscrito]])&amp;"-"&amp;TRIM(Tabla1[[#This Row],[Dia de clases Inscrito]])&amp;"-"&amp;TRIM(Tabla1[[#This Row],[Horario Inscrito]])&amp;"-"&amp;TRIM(Tabla1[[#This Row],[Fecha Inicio grupo]])&amp;"-"&amp;TRIM(Tabla1[[#This Row],[Tipo Incrito]]))</f>
        <v/>
      </c>
      <c r="BH1080" s="243" t="str">
        <f>IF(F1080="","",OR(IFERROR(SEARCH("CG",Tabla1[[#This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0" s="296" t="str">
        <f>IF(F1080&lt;&gt;"",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0" s="296" t="str">
        <f>IF(F1080&lt;&gt;"",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0" s="296" t="str">
        <f>IF(Tabla1[[#This Row],[Fecha Inicio grupo]]="","",IFERROR(VLOOKUP(Tabla1[[#This Row],[Mes de Alta como miembro]],Parámetros!$AM$2:$AN$16,2,0),"01/01/1900"))</f>
        <v/>
      </c>
    </row>
    <row r="1081" spans="1:63" ht="15" customHeight="1">
      <c r="A1081" s="68">
        <v>1074</v>
      </c>
      <c r="B1081" s="140"/>
      <c r="C1081" s="141"/>
      <c r="D1081" s="42"/>
      <c r="E1081" s="142"/>
      <c r="F1081" s="200"/>
      <c r="G1081" s="45"/>
      <c r="H1081" s="159"/>
      <c r="I1081" s="143"/>
      <c r="J1081" s="141"/>
      <c r="K1081" s="162"/>
      <c r="L1081" s="145"/>
      <c r="M1081" s="144"/>
      <c r="N1081" s="233" t="str">
        <f ca="1">IF(Tabla1[[#This Row],[Fecha de nac]]="","",IF(Tabla1[[#This Row],[Fecha Finalización]] &gt;=TODAY(), DATEDIF(Tabla1[[#This Row],[Fecha de nac]],TODAY(),"y"), ROUNDDOWN((Tabla1[[#This Row],[Fecha Finalización]] -Tabla1[[#This Row],[Fecha de nac]])/365,0)))</f>
        <v/>
      </c>
      <c r="O1081" s="164"/>
      <c r="P1081" s="146"/>
      <c r="Q1081" s="147"/>
      <c r="R1081" s="148"/>
      <c r="S1081" s="148"/>
      <c r="T1081" s="148"/>
      <c r="U1081" s="234" t="str">
        <f>IF(F1081="","",Tabla1[[#This Row],[Fecha Inicio grupo]]+3*7-7)</f>
        <v/>
      </c>
      <c r="V1081" s="235" t="str">
        <f>IF(F1081="","",EDATE(Tabla1[[#This Row],[Fecha Inicio grupo]],3))</f>
        <v/>
      </c>
      <c r="W1081" s="29"/>
      <c r="X1081" s="29"/>
      <c r="Y1081" s="149"/>
      <c r="Z1081" s="149"/>
      <c r="AA1081" s="149"/>
      <c r="AB1081" s="149"/>
      <c r="AC1081" s="149"/>
      <c r="AD1081" s="149"/>
      <c r="AE1081" s="149"/>
      <c r="AF1081" s="149"/>
      <c r="AG1081" s="149"/>
      <c r="AH1081" s="225"/>
      <c r="AI1081" s="225"/>
      <c r="AJ1081" s="226"/>
      <c r="AK1081" s="225"/>
      <c r="AL1081" s="225"/>
      <c r="AM1081" s="225"/>
      <c r="AN1081" s="225"/>
      <c r="AO1081" s="139"/>
      <c r="AP1081" s="236" t="str">
        <f>IF(F1081="","",IFERROR(VLOOKUP(SUBSTITUTE(SUBSTITUTE(Tabla1[[#This Row],[Uso Sistemas]],"T","P"),"N","F"),Parámetros!$M$2:$N$17,2,0),"Completar hasta 3ra sem. para evaluar a Probacionista"))</f>
        <v/>
      </c>
      <c r="AQ1081" s="150"/>
      <c r="AR1081" s="150"/>
      <c r="AS1081" s="150"/>
      <c r="AT1081" s="29"/>
      <c r="AU1081" s="55" t="str">
        <f>CONCATENATE(Tabla1[[#This Row],[sem 01]],Tabla1[[#This Row],[sem 02]],Tabla1[[#This Row],[sem 03]])</f>
        <v/>
      </c>
      <c r="AV1081" s="55"/>
      <c r="AW1081" s="55"/>
      <c r="AX1081" s="238" t="str">
        <f>IF(V1081="","",EOMONTH(EDATE(Tabla1[[#This Row],[Fecha Finalización]],2),0))</f>
        <v/>
      </c>
      <c r="AY1081" s="150"/>
      <c r="AZ1081" s="239" t="str">
        <f>IF(V1081="","",EOMONTH(EDATE(Tabla1[[#This Row],[Fecha Finalización]],3),0))</f>
        <v/>
      </c>
      <c r="BA1081" s="39"/>
      <c r="BB1081" s="39"/>
      <c r="BC1081" s="231"/>
      <c r="BD1081" s="227" t="str">
        <f>IF(F1081="","",Tabla1[[#This Row],[sem 01]]&amp;Tabla1[[#This Row],[sem 02]]&amp;Tabla1[[#This Row],[sem 03]])</f>
        <v/>
      </c>
      <c r="BE1081" s="228" t="str">
        <f>+IF(TRIM(F1081)="","",$B$1&amp;"-"&amp;Tabla1[[#This Row],[Mes Inscrito]]&amp;"-"&amp;Tabla1[[#This Row],[Dia de clases Inscrito]]&amp;"-"&amp;Tabla1[[#This Row],[Horario Inscrito]]&amp;"-"&amp;Tabla1[[#This Row],[Fecha Inicio grupo]])</f>
        <v/>
      </c>
      <c r="BF1081" s="241" t="str">
        <f>IF(F1081="","",Tabla1[[#This Row],[Curso]])</f>
        <v/>
      </c>
      <c r="BG1081" s="242" t="str">
        <f>+IF(TRIM(F1081)="","",$B$1&amp;"-"&amp;TRIM(Tabla1[[#This Row],[Mes Inscrito]])&amp;"-"&amp;TRIM(Tabla1[[#This Row],[Dia de clases Inscrito]])&amp;"-"&amp;TRIM(Tabla1[[#This Row],[Horario Inscrito]])&amp;"-"&amp;TRIM(Tabla1[[#This Row],[Fecha Inicio grupo]])&amp;"-"&amp;TRIM(Tabla1[[#This Row],[Tipo Incrito]]))</f>
        <v/>
      </c>
      <c r="BH1081" s="243" t="str">
        <f>IF(F1081="","",OR(IFERROR(SEARCH("CG",Tabla1[[#This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1" s="296" t="str">
        <f>IF(F1081&lt;&gt;"",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1" s="296" t="str">
        <f>IF(F1081&lt;&gt;"",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1" s="296" t="str">
        <f>IF(Tabla1[[#This Row],[Fecha Inicio grupo]]="","",IFERROR(VLOOKUP(Tabla1[[#This Row],[Mes de Alta como miembro]],Parámetros!$AM$2:$AN$16,2,0),"01/01/1900"))</f>
        <v/>
      </c>
    </row>
    <row r="1082" spans="1:63" ht="15" customHeight="1">
      <c r="A1082" s="68">
        <v>1075</v>
      </c>
      <c r="B1082" s="140"/>
      <c r="C1082" s="141"/>
      <c r="D1082" s="42"/>
      <c r="E1082" s="142"/>
      <c r="F1082" s="200"/>
      <c r="G1082" s="45"/>
      <c r="H1082" s="159"/>
      <c r="I1082" s="143"/>
      <c r="J1082" s="141"/>
      <c r="K1082" s="162"/>
      <c r="L1082" s="145"/>
      <c r="M1082" s="144"/>
      <c r="N1082" s="233" t="str">
        <f ca="1">IF(Tabla1[[#This Row],[Fecha de nac]]="","",IF(Tabla1[[#This Row],[Fecha Finalización]] &gt;=TODAY(), DATEDIF(Tabla1[[#This Row],[Fecha de nac]],TODAY(),"y"), ROUNDDOWN((Tabla1[[#This Row],[Fecha Finalización]] -Tabla1[[#This Row],[Fecha de nac]])/365,0)))</f>
        <v/>
      </c>
      <c r="O1082" s="164"/>
      <c r="P1082" s="146"/>
      <c r="Q1082" s="147"/>
      <c r="R1082" s="148"/>
      <c r="S1082" s="148"/>
      <c r="T1082" s="148"/>
      <c r="U1082" s="234" t="str">
        <f>IF(F1082="","",Tabla1[[#This Row],[Fecha Inicio grupo]]+3*7-7)</f>
        <v/>
      </c>
      <c r="V1082" s="235" t="str">
        <f>IF(F1082="","",EDATE(Tabla1[[#This Row],[Fecha Inicio grupo]],3))</f>
        <v/>
      </c>
      <c r="W1082" s="29"/>
      <c r="X1082" s="29"/>
      <c r="Y1082" s="149"/>
      <c r="Z1082" s="149"/>
      <c r="AA1082" s="149"/>
      <c r="AB1082" s="149"/>
      <c r="AC1082" s="149"/>
      <c r="AD1082" s="149"/>
      <c r="AE1082" s="149"/>
      <c r="AF1082" s="149"/>
      <c r="AG1082" s="149"/>
      <c r="AH1082" s="225"/>
      <c r="AI1082" s="225"/>
      <c r="AJ1082" s="226"/>
      <c r="AK1082" s="225"/>
      <c r="AL1082" s="225"/>
      <c r="AM1082" s="225"/>
      <c r="AN1082" s="225"/>
      <c r="AO1082" s="139"/>
      <c r="AP1082" s="236" t="str">
        <f>IF(F1082="","",IFERROR(VLOOKUP(SUBSTITUTE(SUBSTITUTE(Tabla1[[#This Row],[Uso Sistemas]],"T","P"),"N","F"),Parámetros!$M$2:$N$17,2,0),"Completar hasta 3ra sem. para evaluar a Probacionista"))</f>
        <v/>
      </c>
      <c r="AQ1082" s="150"/>
      <c r="AR1082" s="150"/>
      <c r="AS1082" s="150"/>
      <c r="AT1082" s="29"/>
      <c r="AU1082" s="55" t="str">
        <f>CONCATENATE(Tabla1[[#This Row],[sem 01]],Tabla1[[#This Row],[sem 02]],Tabla1[[#This Row],[sem 03]])</f>
        <v/>
      </c>
      <c r="AV1082" s="55"/>
      <c r="AW1082" s="55"/>
      <c r="AX1082" s="238" t="str">
        <f>IF(V1082="","",EOMONTH(EDATE(Tabla1[[#This Row],[Fecha Finalización]],2),0))</f>
        <v/>
      </c>
      <c r="AY1082" s="150"/>
      <c r="AZ1082" s="239" t="str">
        <f>IF(V1082="","",EOMONTH(EDATE(Tabla1[[#This Row],[Fecha Finalización]],3),0))</f>
        <v/>
      </c>
      <c r="BA1082" s="39"/>
      <c r="BB1082" s="39"/>
      <c r="BC1082" s="231"/>
      <c r="BD1082" s="227" t="str">
        <f>IF(F1082="","",Tabla1[[#This Row],[sem 01]]&amp;Tabla1[[#This Row],[sem 02]]&amp;Tabla1[[#This Row],[sem 03]])</f>
        <v/>
      </c>
      <c r="BE1082" s="228" t="str">
        <f>+IF(TRIM(F1082)="","",$B$1&amp;"-"&amp;Tabla1[[#This Row],[Mes Inscrito]]&amp;"-"&amp;Tabla1[[#This Row],[Dia de clases Inscrito]]&amp;"-"&amp;Tabla1[[#This Row],[Horario Inscrito]]&amp;"-"&amp;Tabla1[[#This Row],[Fecha Inicio grupo]])</f>
        <v/>
      </c>
      <c r="BF1082" s="241" t="str">
        <f>IF(F1082="","",Tabla1[[#This Row],[Curso]])</f>
        <v/>
      </c>
      <c r="BG1082" s="242" t="str">
        <f>+IF(TRIM(F1082)="","",$B$1&amp;"-"&amp;TRIM(Tabla1[[#This Row],[Mes Inscrito]])&amp;"-"&amp;TRIM(Tabla1[[#This Row],[Dia de clases Inscrito]])&amp;"-"&amp;TRIM(Tabla1[[#This Row],[Horario Inscrito]])&amp;"-"&amp;TRIM(Tabla1[[#This Row],[Fecha Inicio grupo]])&amp;"-"&amp;TRIM(Tabla1[[#This Row],[Tipo Incrito]]))</f>
        <v/>
      </c>
      <c r="BH1082" s="243" t="str">
        <f>IF(F1082="","",OR(IFERROR(SEARCH("CG",Tabla1[[#This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2" s="296" t="str">
        <f>IF(F1082&lt;&gt;"",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2" s="296" t="str">
        <f>IF(F1082&lt;&gt;"",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2" s="296" t="str">
        <f>IF(Tabla1[[#This Row],[Fecha Inicio grupo]]="","",IFERROR(VLOOKUP(Tabla1[[#This Row],[Mes de Alta como miembro]],Parámetros!$AM$2:$AN$16,2,0),"01/01/1900"))</f>
        <v/>
      </c>
    </row>
    <row r="1083" spans="1:63" ht="15" customHeight="1">
      <c r="A1083" s="68">
        <v>1076</v>
      </c>
      <c r="B1083" s="140"/>
      <c r="C1083" s="141"/>
      <c r="D1083" s="42"/>
      <c r="E1083" s="142"/>
      <c r="F1083" s="200"/>
      <c r="G1083" s="45"/>
      <c r="H1083" s="159"/>
      <c r="I1083" s="143"/>
      <c r="J1083" s="141"/>
      <c r="K1083" s="162"/>
      <c r="L1083" s="145"/>
      <c r="M1083" s="144"/>
      <c r="N1083" s="233" t="str">
        <f ca="1">IF(Tabla1[[#This Row],[Fecha de nac]]="","",IF(Tabla1[[#This Row],[Fecha Finalización]] &gt;=TODAY(), DATEDIF(Tabla1[[#This Row],[Fecha de nac]],TODAY(),"y"), ROUNDDOWN((Tabla1[[#This Row],[Fecha Finalización]] -Tabla1[[#This Row],[Fecha de nac]])/365,0)))</f>
        <v/>
      </c>
      <c r="O1083" s="164"/>
      <c r="P1083" s="146"/>
      <c r="Q1083" s="147"/>
      <c r="R1083" s="148"/>
      <c r="S1083" s="148"/>
      <c r="T1083" s="148"/>
      <c r="U1083" s="234" t="str">
        <f>IF(F1083="","",Tabla1[[#This Row],[Fecha Inicio grupo]]+3*7-7)</f>
        <v/>
      </c>
      <c r="V1083" s="235" t="str">
        <f>IF(F1083="","",EDATE(Tabla1[[#This Row],[Fecha Inicio grupo]],3))</f>
        <v/>
      </c>
      <c r="W1083" s="29"/>
      <c r="X1083" s="29"/>
      <c r="Y1083" s="149"/>
      <c r="Z1083" s="149"/>
      <c r="AA1083" s="149"/>
      <c r="AB1083" s="149"/>
      <c r="AC1083" s="149"/>
      <c r="AD1083" s="149"/>
      <c r="AE1083" s="149"/>
      <c r="AF1083" s="149"/>
      <c r="AG1083" s="149"/>
      <c r="AH1083" s="225"/>
      <c r="AI1083" s="225"/>
      <c r="AJ1083" s="226"/>
      <c r="AK1083" s="225"/>
      <c r="AL1083" s="225"/>
      <c r="AM1083" s="225"/>
      <c r="AN1083" s="225"/>
      <c r="AO1083" s="139"/>
      <c r="AP1083" s="236" t="str">
        <f>IF(F1083="","",IFERROR(VLOOKUP(SUBSTITUTE(SUBSTITUTE(Tabla1[[#This Row],[Uso Sistemas]],"T","P"),"N","F"),Parámetros!$M$2:$N$17,2,0),"Completar hasta 3ra sem. para evaluar a Probacionista"))</f>
        <v/>
      </c>
      <c r="AQ1083" s="150"/>
      <c r="AR1083" s="150"/>
      <c r="AS1083" s="150"/>
      <c r="AT1083" s="29"/>
      <c r="AU1083" s="55" t="str">
        <f>CONCATENATE(Tabla1[[#This Row],[sem 01]],Tabla1[[#This Row],[sem 02]],Tabla1[[#This Row],[sem 03]])</f>
        <v/>
      </c>
      <c r="AV1083" s="55"/>
      <c r="AW1083" s="55"/>
      <c r="AX1083" s="238" t="str">
        <f>IF(V1083="","",EOMONTH(EDATE(Tabla1[[#This Row],[Fecha Finalización]],2),0))</f>
        <v/>
      </c>
      <c r="AY1083" s="150"/>
      <c r="AZ1083" s="239" t="str">
        <f>IF(V1083="","",EOMONTH(EDATE(Tabla1[[#This Row],[Fecha Finalización]],3),0))</f>
        <v/>
      </c>
      <c r="BA1083" s="39"/>
      <c r="BB1083" s="39"/>
      <c r="BC1083" s="231"/>
      <c r="BD1083" s="227" t="str">
        <f>IF(F1083="","",Tabla1[[#This Row],[sem 01]]&amp;Tabla1[[#This Row],[sem 02]]&amp;Tabla1[[#This Row],[sem 03]])</f>
        <v/>
      </c>
      <c r="BE1083" s="228" t="str">
        <f>+IF(TRIM(F1083)="","",$B$1&amp;"-"&amp;Tabla1[[#This Row],[Mes Inscrito]]&amp;"-"&amp;Tabla1[[#This Row],[Dia de clases Inscrito]]&amp;"-"&amp;Tabla1[[#This Row],[Horario Inscrito]]&amp;"-"&amp;Tabla1[[#This Row],[Fecha Inicio grupo]])</f>
        <v/>
      </c>
      <c r="BF1083" s="241" t="str">
        <f>IF(F1083="","",Tabla1[[#This Row],[Curso]])</f>
        <v/>
      </c>
      <c r="BG1083" s="242" t="str">
        <f>+IF(TRIM(F1083)="","",$B$1&amp;"-"&amp;TRIM(Tabla1[[#This Row],[Mes Inscrito]])&amp;"-"&amp;TRIM(Tabla1[[#This Row],[Dia de clases Inscrito]])&amp;"-"&amp;TRIM(Tabla1[[#This Row],[Horario Inscrito]])&amp;"-"&amp;TRIM(Tabla1[[#This Row],[Fecha Inicio grupo]])&amp;"-"&amp;TRIM(Tabla1[[#This Row],[Tipo Incrito]]))</f>
        <v/>
      </c>
      <c r="BH1083" s="243" t="str">
        <f>IF(F1083="","",OR(IFERROR(SEARCH("CG",Tabla1[[#This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3" s="296" t="str">
        <f>IF(F1083&lt;&gt;"",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3" s="296" t="str">
        <f>IF(F1083&lt;&gt;"",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3" s="296" t="str">
        <f>IF(Tabla1[[#This Row],[Fecha Inicio grupo]]="","",IFERROR(VLOOKUP(Tabla1[[#This Row],[Mes de Alta como miembro]],Parámetros!$AM$2:$AN$16,2,0),"01/01/1900"))</f>
        <v/>
      </c>
    </row>
    <row r="1084" spans="1:63" ht="15" customHeight="1">
      <c r="A1084" s="68">
        <v>1077</v>
      </c>
      <c r="B1084" s="140"/>
      <c r="C1084" s="141"/>
      <c r="D1084" s="42"/>
      <c r="E1084" s="142"/>
      <c r="F1084" s="200"/>
      <c r="G1084" s="45"/>
      <c r="H1084" s="159"/>
      <c r="I1084" s="143"/>
      <c r="J1084" s="141"/>
      <c r="K1084" s="162"/>
      <c r="L1084" s="145"/>
      <c r="M1084" s="144"/>
      <c r="N1084" s="233" t="str">
        <f ca="1">IF(Tabla1[[#This Row],[Fecha de nac]]="","",IF(Tabla1[[#This Row],[Fecha Finalización]] &gt;=TODAY(), DATEDIF(Tabla1[[#This Row],[Fecha de nac]],TODAY(),"y"), ROUNDDOWN((Tabla1[[#This Row],[Fecha Finalización]] -Tabla1[[#This Row],[Fecha de nac]])/365,0)))</f>
        <v/>
      </c>
      <c r="O1084" s="164"/>
      <c r="P1084" s="146"/>
      <c r="Q1084" s="147"/>
      <c r="R1084" s="148"/>
      <c r="S1084" s="148"/>
      <c r="T1084" s="148"/>
      <c r="U1084" s="234" t="str">
        <f>IF(F1084="","",Tabla1[[#This Row],[Fecha Inicio grupo]]+3*7-7)</f>
        <v/>
      </c>
      <c r="V1084" s="235" t="str">
        <f>IF(F1084="","",EDATE(Tabla1[[#This Row],[Fecha Inicio grupo]],3))</f>
        <v/>
      </c>
      <c r="W1084" s="29"/>
      <c r="X1084" s="29"/>
      <c r="Y1084" s="149"/>
      <c r="Z1084" s="149"/>
      <c r="AA1084" s="149"/>
      <c r="AB1084" s="149"/>
      <c r="AC1084" s="149"/>
      <c r="AD1084" s="149"/>
      <c r="AE1084" s="149"/>
      <c r="AF1084" s="149"/>
      <c r="AG1084" s="149"/>
      <c r="AH1084" s="225"/>
      <c r="AI1084" s="225"/>
      <c r="AJ1084" s="226"/>
      <c r="AK1084" s="225"/>
      <c r="AL1084" s="225"/>
      <c r="AM1084" s="225"/>
      <c r="AN1084" s="225"/>
      <c r="AO1084" s="139"/>
      <c r="AP1084" s="236" t="str">
        <f>IF(F1084="","",IFERROR(VLOOKUP(SUBSTITUTE(SUBSTITUTE(Tabla1[[#This Row],[Uso Sistemas]],"T","P"),"N","F"),Parámetros!$M$2:$N$17,2,0),"Completar hasta 3ra sem. para evaluar a Probacionista"))</f>
        <v/>
      </c>
      <c r="AQ1084" s="150"/>
      <c r="AR1084" s="150"/>
      <c r="AS1084" s="150"/>
      <c r="AT1084" s="29"/>
      <c r="AU1084" s="55" t="str">
        <f>CONCATENATE(Tabla1[[#This Row],[sem 01]],Tabla1[[#This Row],[sem 02]],Tabla1[[#This Row],[sem 03]])</f>
        <v/>
      </c>
      <c r="AV1084" s="55"/>
      <c r="AW1084" s="55"/>
      <c r="AX1084" s="238" t="str">
        <f>IF(V1084="","",EOMONTH(EDATE(Tabla1[[#This Row],[Fecha Finalización]],2),0))</f>
        <v/>
      </c>
      <c r="AY1084" s="150"/>
      <c r="AZ1084" s="239" t="str">
        <f>IF(V1084="","",EOMONTH(EDATE(Tabla1[[#This Row],[Fecha Finalización]],3),0))</f>
        <v/>
      </c>
      <c r="BA1084" s="39"/>
      <c r="BB1084" s="39"/>
      <c r="BC1084" s="231"/>
      <c r="BD1084" s="227" t="str">
        <f>IF(F1084="","",Tabla1[[#This Row],[sem 01]]&amp;Tabla1[[#This Row],[sem 02]]&amp;Tabla1[[#This Row],[sem 03]])</f>
        <v/>
      </c>
      <c r="BE1084" s="228" t="str">
        <f>+IF(TRIM(F1084)="","",$B$1&amp;"-"&amp;Tabla1[[#This Row],[Mes Inscrito]]&amp;"-"&amp;Tabla1[[#This Row],[Dia de clases Inscrito]]&amp;"-"&amp;Tabla1[[#This Row],[Horario Inscrito]]&amp;"-"&amp;Tabla1[[#This Row],[Fecha Inicio grupo]])</f>
        <v/>
      </c>
      <c r="BF1084" s="241" t="str">
        <f>IF(F1084="","",Tabla1[[#This Row],[Curso]])</f>
        <v/>
      </c>
      <c r="BG1084" s="242" t="str">
        <f>+IF(TRIM(F1084)="","",$B$1&amp;"-"&amp;TRIM(Tabla1[[#This Row],[Mes Inscrito]])&amp;"-"&amp;TRIM(Tabla1[[#This Row],[Dia de clases Inscrito]])&amp;"-"&amp;TRIM(Tabla1[[#This Row],[Horario Inscrito]])&amp;"-"&amp;TRIM(Tabla1[[#This Row],[Fecha Inicio grupo]])&amp;"-"&amp;TRIM(Tabla1[[#This Row],[Tipo Incrito]]))</f>
        <v/>
      </c>
      <c r="BH1084" s="243" t="str">
        <f>IF(F1084="","",OR(IFERROR(SEARCH("CG",Tabla1[[#This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4" s="296" t="str">
        <f>IF(F1084&lt;&gt;"",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4" s="296" t="str">
        <f>IF(F1084&lt;&gt;"",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4" s="296" t="str">
        <f>IF(Tabla1[[#This Row],[Fecha Inicio grupo]]="","",IFERROR(VLOOKUP(Tabla1[[#This Row],[Mes de Alta como miembro]],Parámetros!$AM$2:$AN$16,2,0),"01/01/1900"))</f>
        <v/>
      </c>
    </row>
    <row r="1085" spans="1:63" ht="15" customHeight="1">
      <c r="A1085" s="68">
        <v>1078</v>
      </c>
      <c r="B1085" s="140"/>
      <c r="C1085" s="141"/>
      <c r="D1085" s="42"/>
      <c r="E1085" s="142"/>
      <c r="F1085" s="200"/>
      <c r="G1085" s="45"/>
      <c r="H1085" s="159"/>
      <c r="I1085" s="143"/>
      <c r="J1085" s="141"/>
      <c r="K1085" s="162"/>
      <c r="L1085" s="145"/>
      <c r="M1085" s="144"/>
      <c r="N1085" s="233" t="str">
        <f ca="1">IF(Tabla1[[#This Row],[Fecha de nac]]="","",IF(Tabla1[[#This Row],[Fecha Finalización]] &gt;=TODAY(), DATEDIF(Tabla1[[#This Row],[Fecha de nac]],TODAY(),"y"), ROUNDDOWN((Tabla1[[#This Row],[Fecha Finalización]] -Tabla1[[#This Row],[Fecha de nac]])/365,0)))</f>
        <v/>
      </c>
      <c r="O1085" s="164"/>
      <c r="P1085" s="146"/>
      <c r="Q1085" s="147"/>
      <c r="R1085" s="148"/>
      <c r="S1085" s="148"/>
      <c r="T1085" s="148"/>
      <c r="U1085" s="234" t="str">
        <f>IF(F1085="","",Tabla1[[#This Row],[Fecha Inicio grupo]]+3*7-7)</f>
        <v/>
      </c>
      <c r="V1085" s="235" t="str">
        <f>IF(F1085="","",EDATE(Tabla1[[#This Row],[Fecha Inicio grupo]],3))</f>
        <v/>
      </c>
      <c r="W1085" s="29"/>
      <c r="X1085" s="29"/>
      <c r="Y1085" s="149"/>
      <c r="Z1085" s="149"/>
      <c r="AA1085" s="149"/>
      <c r="AB1085" s="149"/>
      <c r="AC1085" s="149"/>
      <c r="AD1085" s="149"/>
      <c r="AE1085" s="149"/>
      <c r="AF1085" s="149"/>
      <c r="AG1085" s="149"/>
      <c r="AH1085" s="225"/>
      <c r="AI1085" s="225"/>
      <c r="AJ1085" s="226"/>
      <c r="AK1085" s="225"/>
      <c r="AL1085" s="225"/>
      <c r="AM1085" s="225"/>
      <c r="AN1085" s="225"/>
      <c r="AO1085" s="139"/>
      <c r="AP1085" s="236" t="str">
        <f>IF(F1085="","",IFERROR(VLOOKUP(SUBSTITUTE(SUBSTITUTE(Tabla1[[#This Row],[Uso Sistemas]],"T","P"),"N","F"),Parámetros!$M$2:$N$17,2,0),"Completar hasta 3ra sem. para evaluar a Probacionista"))</f>
        <v/>
      </c>
      <c r="AQ1085" s="150"/>
      <c r="AR1085" s="150"/>
      <c r="AS1085" s="150"/>
      <c r="AT1085" s="29"/>
      <c r="AU1085" s="55" t="str">
        <f>CONCATENATE(Tabla1[[#This Row],[sem 01]],Tabla1[[#This Row],[sem 02]],Tabla1[[#This Row],[sem 03]])</f>
        <v/>
      </c>
      <c r="AV1085" s="55"/>
      <c r="AW1085" s="55"/>
      <c r="AX1085" s="238" t="str">
        <f>IF(V1085="","",EOMONTH(EDATE(Tabla1[[#This Row],[Fecha Finalización]],2),0))</f>
        <v/>
      </c>
      <c r="AY1085" s="150"/>
      <c r="AZ1085" s="239" t="str">
        <f>IF(V1085="","",EOMONTH(EDATE(Tabla1[[#This Row],[Fecha Finalización]],3),0))</f>
        <v/>
      </c>
      <c r="BA1085" s="39"/>
      <c r="BB1085" s="39"/>
      <c r="BC1085" s="231"/>
      <c r="BD1085" s="227" t="str">
        <f>IF(F1085="","",Tabla1[[#This Row],[sem 01]]&amp;Tabla1[[#This Row],[sem 02]]&amp;Tabla1[[#This Row],[sem 03]])</f>
        <v/>
      </c>
      <c r="BE1085" s="228" t="str">
        <f>+IF(TRIM(F1085)="","",$B$1&amp;"-"&amp;Tabla1[[#This Row],[Mes Inscrito]]&amp;"-"&amp;Tabla1[[#This Row],[Dia de clases Inscrito]]&amp;"-"&amp;Tabla1[[#This Row],[Horario Inscrito]]&amp;"-"&amp;Tabla1[[#This Row],[Fecha Inicio grupo]])</f>
        <v/>
      </c>
      <c r="BF1085" s="241" t="str">
        <f>IF(F1085="","",Tabla1[[#This Row],[Curso]])</f>
        <v/>
      </c>
      <c r="BG1085" s="242" t="str">
        <f>+IF(TRIM(F1085)="","",$B$1&amp;"-"&amp;TRIM(Tabla1[[#This Row],[Mes Inscrito]])&amp;"-"&amp;TRIM(Tabla1[[#This Row],[Dia de clases Inscrito]])&amp;"-"&amp;TRIM(Tabla1[[#This Row],[Horario Inscrito]])&amp;"-"&amp;TRIM(Tabla1[[#This Row],[Fecha Inicio grupo]])&amp;"-"&amp;TRIM(Tabla1[[#This Row],[Tipo Incrito]]))</f>
        <v/>
      </c>
      <c r="BH1085" s="243" t="str">
        <f>IF(F1085="","",OR(IFERROR(SEARCH("CG",Tabla1[[#This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5" s="296" t="str">
        <f>IF(F1085&lt;&gt;"",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5" s="296" t="str">
        <f>IF(F1085&lt;&gt;"",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5" s="296" t="str">
        <f>IF(Tabla1[[#This Row],[Fecha Inicio grupo]]="","",IFERROR(VLOOKUP(Tabla1[[#This Row],[Mes de Alta como miembro]],Parámetros!$AM$2:$AN$16,2,0),"01/01/1900"))</f>
        <v/>
      </c>
    </row>
    <row r="1086" spans="1:63" ht="15" customHeight="1">
      <c r="A1086" s="68">
        <v>1079</v>
      </c>
      <c r="B1086" s="140"/>
      <c r="C1086" s="141"/>
      <c r="D1086" s="42"/>
      <c r="E1086" s="142"/>
      <c r="F1086" s="200"/>
      <c r="G1086" s="45"/>
      <c r="H1086" s="159"/>
      <c r="I1086" s="143"/>
      <c r="J1086" s="141"/>
      <c r="K1086" s="162"/>
      <c r="L1086" s="145"/>
      <c r="M1086" s="144"/>
      <c r="N1086" s="233" t="str">
        <f ca="1">IF(Tabla1[[#This Row],[Fecha de nac]]="","",IF(Tabla1[[#This Row],[Fecha Finalización]] &gt;=TODAY(), DATEDIF(Tabla1[[#This Row],[Fecha de nac]],TODAY(),"y"), ROUNDDOWN((Tabla1[[#This Row],[Fecha Finalización]] -Tabla1[[#This Row],[Fecha de nac]])/365,0)))</f>
        <v/>
      </c>
      <c r="O1086" s="164"/>
      <c r="P1086" s="146"/>
      <c r="Q1086" s="147"/>
      <c r="R1086" s="148"/>
      <c r="S1086" s="148"/>
      <c r="T1086" s="148"/>
      <c r="U1086" s="234" t="str">
        <f>IF(F1086="","",Tabla1[[#This Row],[Fecha Inicio grupo]]+3*7-7)</f>
        <v/>
      </c>
      <c r="V1086" s="235" t="str">
        <f>IF(F1086="","",EDATE(Tabla1[[#This Row],[Fecha Inicio grupo]],3))</f>
        <v/>
      </c>
      <c r="W1086" s="29"/>
      <c r="X1086" s="29"/>
      <c r="Y1086" s="149"/>
      <c r="Z1086" s="149"/>
      <c r="AA1086" s="149"/>
      <c r="AB1086" s="149"/>
      <c r="AC1086" s="149"/>
      <c r="AD1086" s="149"/>
      <c r="AE1086" s="149"/>
      <c r="AF1086" s="149"/>
      <c r="AG1086" s="149"/>
      <c r="AH1086" s="225"/>
      <c r="AI1086" s="225"/>
      <c r="AJ1086" s="226"/>
      <c r="AK1086" s="225"/>
      <c r="AL1086" s="225"/>
      <c r="AM1086" s="225"/>
      <c r="AN1086" s="225"/>
      <c r="AO1086" s="139"/>
      <c r="AP1086" s="236" t="str">
        <f>IF(F1086="","",IFERROR(VLOOKUP(SUBSTITUTE(SUBSTITUTE(Tabla1[[#This Row],[Uso Sistemas]],"T","P"),"N","F"),Parámetros!$M$2:$N$17,2,0),"Completar hasta 3ra sem. para evaluar a Probacionista"))</f>
        <v/>
      </c>
      <c r="AQ1086" s="150"/>
      <c r="AR1086" s="150"/>
      <c r="AS1086" s="150"/>
      <c r="AT1086" s="29"/>
      <c r="AU1086" s="55" t="str">
        <f>CONCATENATE(Tabla1[[#This Row],[sem 01]],Tabla1[[#This Row],[sem 02]],Tabla1[[#This Row],[sem 03]])</f>
        <v/>
      </c>
      <c r="AV1086" s="55"/>
      <c r="AW1086" s="55"/>
      <c r="AX1086" s="238" t="str">
        <f>IF(V1086="","",EOMONTH(EDATE(Tabla1[[#This Row],[Fecha Finalización]],2),0))</f>
        <v/>
      </c>
      <c r="AY1086" s="150"/>
      <c r="AZ1086" s="239" t="str">
        <f>IF(V1086="","",EOMONTH(EDATE(Tabla1[[#This Row],[Fecha Finalización]],3),0))</f>
        <v/>
      </c>
      <c r="BA1086" s="39"/>
      <c r="BB1086" s="39"/>
      <c r="BC1086" s="231"/>
      <c r="BD1086" s="227" t="str">
        <f>IF(F1086="","",Tabla1[[#This Row],[sem 01]]&amp;Tabla1[[#This Row],[sem 02]]&amp;Tabla1[[#This Row],[sem 03]])</f>
        <v/>
      </c>
      <c r="BE1086" s="228" t="str">
        <f>+IF(TRIM(F1086)="","",$B$1&amp;"-"&amp;Tabla1[[#This Row],[Mes Inscrito]]&amp;"-"&amp;Tabla1[[#This Row],[Dia de clases Inscrito]]&amp;"-"&amp;Tabla1[[#This Row],[Horario Inscrito]]&amp;"-"&amp;Tabla1[[#This Row],[Fecha Inicio grupo]])</f>
        <v/>
      </c>
      <c r="BF1086" s="241" t="str">
        <f>IF(F1086="","",Tabla1[[#This Row],[Curso]])</f>
        <v/>
      </c>
      <c r="BG1086" s="242" t="str">
        <f>+IF(TRIM(F1086)="","",$B$1&amp;"-"&amp;TRIM(Tabla1[[#This Row],[Mes Inscrito]])&amp;"-"&amp;TRIM(Tabla1[[#This Row],[Dia de clases Inscrito]])&amp;"-"&amp;TRIM(Tabla1[[#This Row],[Horario Inscrito]])&amp;"-"&amp;TRIM(Tabla1[[#This Row],[Fecha Inicio grupo]])&amp;"-"&amp;TRIM(Tabla1[[#This Row],[Tipo Incrito]]))</f>
        <v/>
      </c>
      <c r="BH1086" s="243" t="str">
        <f>IF(F1086="","",OR(IFERROR(SEARCH("CG",Tabla1[[#This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6" s="296" t="str">
        <f>IF(F1086&lt;&gt;"",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6" s="296" t="str">
        <f>IF(F1086&lt;&gt;"",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6" s="296" t="str">
        <f>IF(Tabla1[[#This Row],[Fecha Inicio grupo]]="","",IFERROR(VLOOKUP(Tabla1[[#This Row],[Mes de Alta como miembro]],Parámetros!$AM$2:$AN$16,2,0),"01/01/1900"))</f>
        <v/>
      </c>
    </row>
    <row r="1087" spans="1:63" ht="15" customHeight="1">
      <c r="A1087" s="68">
        <v>1080</v>
      </c>
      <c r="B1087" s="140"/>
      <c r="C1087" s="141"/>
      <c r="D1087" s="42"/>
      <c r="E1087" s="142"/>
      <c r="F1087" s="200"/>
      <c r="G1087" s="45"/>
      <c r="H1087" s="159"/>
      <c r="I1087" s="143"/>
      <c r="J1087" s="141"/>
      <c r="K1087" s="162"/>
      <c r="L1087" s="145"/>
      <c r="M1087" s="144"/>
      <c r="N1087" s="233" t="str">
        <f ca="1">IF(Tabla1[[#This Row],[Fecha de nac]]="","",IF(Tabla1[[#This Row],[Fecha Finalización]] &gt;=TODAY(), DATEDIF(Tabla1[[#This Row],[Fecha de nac]],TODAY(),"y"), ROUNDDOWN((Tabla1[[#This Row],[Fecha Finalización]] -Tabla1[[#This Row],[Fecha de nac]])/365,0)))</f>
        <v/>
      </c>
      <c r="O1087" s="164"/>
      <c r="P1087" s="146"/>
      <c r="Q1087" s="147"/>
      <c r="R1087" s="148"/>
      <c r="S1087" s="148"/>
      <c r="T1087" s="148"/>
      <c r="U1087" s="234" t="str">
        <f>IF(F1087="","",Tabla1[[#This Row],[Fecha Inicio grupo]]+3*7-7)</f>
        <v/>
      </c>
      <c r="V1087" s="235" t="str">
        <f>IF(F1087="","",EDATE(Tabla1[[#This Row],[Fecha Inicio grupo]],3))</f>
        <v/>
      </c>
      <c r="W1087" s="29"/>
      <c r="X1087" s="29"/>
      <c r="Y1087" s="149"/>
      <c r="Z1087" s="149"/>
      <c r="AA1087" s="149"/>
      <c r="AB1087" s="149"/>
      <c r="AC1087" s="149"/>
      <c r="AD1087" s="149"/>
      <c r="AE1087" s="149"/>
      <c r="AF1087" s="149"/>
      <c r="AG1087" s="149"/>
      <c r="AH1087" s="225"/>
      <c r="AI1087" s="225"/>
      <c r="AJ1087" s="226"/>
      <c r="AK1087" s="225"/>
      <c r="AL1087" s="225"/>
      <c r="AM1087" s="225"/>
      <c r="AN1087" s="225"/>
      <c r="AO1087" s="139"/>
      <c r="AP1087" s="236" t="str">
        <f>IF(F1087="","",IFERROR(VLOOKUP(SUBSTITUTE(SUBSTITUTE(Tabla1[[#This Row],[Uso Sistemas]],"T","P"),"N","F"),Parámetros!$M$2:$N$17,2,0),"Completar hasta 3ra sem. para evaluar a Probacionista"))</f>
        <v/>
      </c>
      <c r="AQ1087" s="150"/>
      <c r="AR1087" s="150"/>
      <c r="AS1087" s="150"/>
      <c r="AT1087" s="29"/>
      <c r="AU1087" s="55" t="str">
        <f>CONCATENATE(Tabla1[[#This Row],[sem 01]],Tabla1[[#This Row],[sem 02]],Tabla1[[#This Row],[sem 03]])</f>
        <v/>
      </c>
      <c r="AV1087" s="55"/>
      <c r="AW1087" s="55"/>
      <c r="AX1087" s="238" t="str">
        <f>IF(V1087="","",EOMONTH(EDATE(Tabla1[[#This Row],[Fecha Finalización]],2),0))</f>
        <v/>
      </c>
      <c r="AY1087" s="150"/>
      <c r="AZ1087" s="239" t="str">
        <f>IF(V1087="","",EOMONTH(EDATE(Tabla1[[#This Row],[Fecha Finalización]],3),0))</f>
        <v/>
      </c>
      <c r="BA1087" s="39"/>
      <c r="BB1087" s="39"/>
      <c r="BC1087" s="231"/>
      <c r="BD1087" s="227" t="str">
        <f>IF(F1087="","",Tabla1[[#This Row],[sem 01]]&amp;Tabla1[[#This Row],[sem 02]]&amp;Tabla1[[#This Row],[sem 03]])</f>
        <v/>
      </c>
      <c r="BE1087" s="228" t="str">
        <f>+IF(TRIM(F1087)="","",$B$1&amp;"-"&amp;Tabla1[[#This Row],[Mes Inscrito]]&amp;"-"&amp;Tabla1[[#This Row],[Dia de clases Inscrito]]&amp;"-"&amp;Tabla1[[#This Row],[Horario Inscrito]]&amp;"-"&amp;Tabla1[[#This Row],[Fecha Inicio grupo]])</f>
        <v/>
      </c>
      <c r="BF1087" s="241" t="str">
        <f>IF(F1087="","",Tabla1[[#This Row],[Curso]])</f>
        <v/>
      </c>
      <c r="BG1087" s="242" t="str">
        <f>+IF(TRIM(F1087)="","",$B$1&amp;"-"&amp;TRIM(Tabla1[[#This Row],[Mes Inscrito]])&amp;"-"&amp;TRIM(Tabla1[[#This Row],[Dia de clases Inscrito]])&amp;"-"&amp;TRIM(Tabla1[[#This Row],[Horario Inscrito]])&amp;"-"&amp;TRIM(Tabla1[[#This Row],[Fecha Inicio grupo]])&amp;"-"&amp;TRIM(Tabla1[[#This Row],[Tipo Incrito]]))</f>
        <v/>
      </c>
      <c r="BH1087" s="243" t="str">
        <f>IF(F1087="","",OR(IFERROR(SEARCH("CG",Tabla1[[#This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7" s="296" t="str">
        <f>IF(F1087&lt;&gt;"",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7" s="296" t="str">
        <f>IF(F1087&lt;&gt;"",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7" s="296" t="str">
        <f>IF(Tabla1[[#This Row],[Fecha Inicio grupo]]="","",IFERROR(VLOOKUP(Tabla1[[#This Row],[Mes de Alta como miembro]],Parámetros!$AM$2:$AN$16,2,0),"01/01/1900"))</f>
        <v/>
      </c>
    </row>
    <row r="1088" spans="1:63" ht="15" customHeight="1">
      <c r="A1088" s="68">
        <v>1081</v>
      </c>
      <c r="B1088" s="140"/>
      <c r="C1088" s="141"/>
      <c r="D1088" s="42"/>
      <c r="E1088" s="142"/>
      <c r="F1088" s="200"/>
      <c r="G1088" s="45"/>
      <c r="H1088" s="159"/>
      <c r="I1088" s="143"/>
      <c r="J1088" s="141"/>
      <c r="K1088" s="162"/>
      <c r="L1088" s="145"/>
      <c r="M1088" s="144"/>
      <c r="N1088" s="233" t="str">
        <f ca="1">IF(Tabla1[[#This Row],[Fecha de nac]]="","",IF(Tabla1[[#This Row],[Fecha Finalización]] &gt;=TODAY(), DATEDIF(Tabla1[[#This Row],[Fecha de nac]],TODAY(),"y"), ROUNDDOWN((Tabla1[[#This Row],[Fecha Finalización]] -Tabla1[[#This Row],[Fecha de nac]])/365,0)))</f>
        <v/>
      </c>
      <c r="O1088" s="164"/>
      <c r="P1088" s="146"/>
      <c r="Q1088" s="147"/>
      <c r="R1088" s="148"/>
      <c r="S1088" s="148"/>
      <c r="T1088" s="148"/>
      <c r="U1088" s="234" t="str">
        <f>IF(F1088="","",Tabla1[[#This Row],[Fecha Inicio grupo]]+3*7-7)</f>
        <v/>
      </c>
      <c r="V1088" s="235" t="str">
        <f>IF(F1088="","",EDATE(Tabla1[[#This Row],[Fecha Inicio grupo]],3))</f>
        <v/>
      </c>
      <c r="W1088" s="29"/>
      <c r="X1088" s="29"/>
      <c r="Y1088" s="149"/>
      <c r="Z1088" s="149"/>
      <c r="AA1088" s="149"/>
      <c r="AB1088" s="149"/>
      <c r="AC1088" s="149"/>
      <c r="AD1088" s="149"/>
      <c r="AE1088" s="149"/>
      <c r="AF1088" s="149"/>
      <c r="AG1088" s="149"/>
      <c r="AH1088" s="225"/>
      <c r="AI1088" s="225"/>
      <c r="AJ1088" s="226"/>
      <c r="AK1088" s="225"/>
      <c r="AL1088" s="225"/>
      <c r="AM1088" s="225"/>
      <c r="AN1088" s="225"/>
      <c r="AO1088" s="139"/>
      <c r="AP1088" s="236" t="str">
        <f>IF(F1088="","",IFERROR(VLOOKUP(SUBSTITUTE(SUBSTITUTE(Tabla1[[#This Row],[Uso Sistemas]],"T","P"),"N","F"),Parámetros!$M$2:$N$17,2,0),"Completar hasta 3ra sem. para evaluar a Probacionista"))</f>
        <v/>
      </c>
      <c r="AQ1088" s="150"/>
      <c r="AR1088" s="150"/>
      <c r="AS1088" s="150"/>
      <c r="AT1088" s="29"/>
      <c r="AU1088" s="55" t="str">
        <f>CONCATENATE(Tabla1[[#This Row],[sem 01]],Tabla1[[#This Row],[sem 02]],Tabla1[[#This Row],[sem 03]])</f>
        <v/>
      </c>
      <c r="AV1088" s="55"/>
      <c r="AW1088" s="55"/>
      <c r="AX1088" s="238" t="str">
        <f>IF(V1088="","",EOMONTH(EDATE(Tabla1[[#This Row],[Fecha Finalización]],2),0))</f>
        <v/>
      </c>
      <c r="AY1088" s="150"/>
      <c r="AZ1088" s="239" t="str">
        <f>IF(V1088="","",EOMONTH(EDATE(Tabla1[[#This Row],[Fecha Finalización]],3),0))</f>
        <v/>
      </c>
      <c r="BA1088" s="39"/>
      <c r="BB1088" s="39"/>
      <c r="BC1088" s="231"/>
      <c r="BD1088" s="227" t="str">
        <f>IF(F1088="","",Tabla1[[#This Row],[sem 01]]&amp;Tabla1[[#This Row],[sem 02]]&amp;Tabla1[[#This Row],[sem 03]])</f>
        <v/>
      </c>
      <c r="BE1088" s="228" t="str">
        <f>+IF(TRIM(F1088)="","",$B$1&amp;"-"&amp;Tabla1[[#This Row],[Mes Inscrito]]&amp;"-"&amp;Tabla1[[#This Row],[Dia de clases Inscrito]]&amp;"-"&amp;Tabla1[[#This Row],[Horario Inscrito]]&amp;"-"&amp;Tabla1[[#This Row],[Fecha Inicio grupo]])</f>
        <v/>
      </c>
      <c r="BF1088" s="241" t="str">
        <f>IF(F1088="","",Tabla1[[#This Row],[Curso]])</f>
        <v/>
      </c>
      <c r="BG1088" s="242" t="str">
        <f>+IF(TRIM(F1088)="","",$B$1&amp;"-"&amp;TRIM(Tabla1[[#This Row],[Mes Inscrito]])&amp;"-"&amp;TRIM(Tabla1[[#This Row],[Dia de clases Inscrito]])&amp;"-"&amp;TRIM(Tabla1[[#This Row],[Horario Inscrito]])&amp;"-"&amp;TRIM(Tabla1[[#This Row],[Fecha Inicio grupo]])&amp;"-"&amp;TRIM(Tabla1[[#This Row],[Tipo Incrito]]))</f>
        <v/>
      </c>
      <c r="BH1088" s="243" t="str">
        <f>IF(F1088="","",OR(IFERROR(SEARCH("CG",Tabla1[[#This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8" s="296" t="str">
        <f>IF(F1088&lt;&gt;"",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8" s="296" t="str">
        <f>IF(F1088&lt;&gt;"",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8" s="296" t="str">
        <f>IF(Tabla1[[#This Row],[Fecha Inicio grupo]]="","",IFERROR(VLOOKUP(Tabla1[[#This Row],[Mes de Alta como miembro]],Parámetros!$AM$2:$AN$16,2,0),"01/01/1900"))</f>
        <v/>
      </c>
    </row>
    <row r="1089" spans="1:63" ht="15" customHeight="1">
      <c r="A1089" s="68">
        <v>1082</v>
      </c>
      <c r="B1089" s="140"/>
      <c r="C1089" s="141"/>
      <c r="D1089" s="42"/>
      <c r="E1089" s="142"/>
      <c r="F1089" s="200"/>
      <c r="G1089" s="45"/>
      <c r="H1089" s="159"/>
      <c r="I1089" s="143"/>
      <c r="J1089" s="141"/>
      <c r="K1089" s="162"/>
      <c r="L1089" s="145"/>
      <c r="M1089" s="144"/>
      <c r="N1089" s="233" t="str">
        <f ca="1">IF(Tabla1[[#This Row],[Fecha de nac]]="","",IF(Tabla1[[#This Row],[Fecha Finalización]] &gt;=TODAY(), DATEDIF(Tabla1[[#This Row],[Fecha de nac]],TODAY(),"y"), ROUNDDOWN((Tabla1[[#This Row],[Fecha Finalización]] -Tabla1[[#This Row],[Fecha de nac]])/365,0)))</f>
        <v/>
      </c>
      <c r="O1089" s="164"/>
      <c r="P1089" s="146"/>
      <c r="Q1089" s="147"/>
      <c r="R1089" s="148"/>
      <c r="S1089" s="148"/>
      <c r="T1089" s="148"/>
      <c r="U1089" s="234" t="str">
        <f>IF(F1089="","",Tabla1[[#This Row],[Fecha Inicio grupo]]+3*7-7)</f>
        <v/>
      </c>
      <c r="V1089" s="235" t="str">
        <f>IF(F1089="","",EDATE(Tabla1[[#This Row],[Fecha Inicio grupo]],3))</f>
        <v/>
      </c>
      <c r="W1089" s="29"/>
      <c r="X1089" s="29"/>
      <c r="Y1089" s="149"/>
      <c r="Z1089" s="149"/>
      <c r="AA1089" s="149"/>
      <c r="AB1089" s="149"/>
      <c r="AC1089" s="149"/>
      <c r="AD1089" s="149"/>
      <c r="AE1089" s="149"/>
      <c r="AF1089" s="149"/>
      <c r="AG1089" s="149"/>
      <c r="AH1089" s="225"/>
      <c r="AI1089" s="225"/>
      <c r="AJ1089" s="226"/>
      <c r="AK1089" s="225"/>
      <c r="AL1089" s="225"/>
      <c r="AM1089" s="225"/>
      <c r="AN1089" s="225"/>
      <c r="AO1089" s="139"/>
      <c r="AP1089" s="236" t="str">
        <f>IF(F1089="","",IFERROR(VLOOKUP(SUBSTITUTE(SUBSTITUTE(Tabla1[[#This Row],[Uso Sistemas]],"T","P"),"N","F"),Parámetros!$M$2:$N$17,2,0),"Completar hasta 3ra sem. para evaluar a Probacionista"))</f>
        <v/>
      </c>
      <c r="AQ1089" s="150"/>
      <c r="AR1089" s="150"/>
      <c r="AS1089" s="150"/>
      <c r="AT1089" s="29"/>
      <c r="AU1089" s="55" t="str">
        <f>CONCATENATE(Tabla1[[#This Row],[sem 01]],Tabla1[[#This Row],[sem 02]],Tabla1[[#This Row],[sem 03]])</f>
        <v/>
      </c>
      <c r="AV1089" s="55"/>
      <c r="AW1089" s="55"/>
      <c r="AX1089" s="238" t="str">
        <f>IF(V1089="","",EOMONTH(EDATE(Tabla1[[#This Row],[Fecha Finalización]],2),0))</f>
        <v/>
      </c>
      <c r="AY1089" s="150"/>
      <c r="AZ1089" s="239" t="str">
        <f>IF(V1089="","",EOMONTH(EDATE(Tabla1[[#This Row],[Fecha Finalización]],3),0))</f>
        <v/>
      </c>
      <c r="BA1089" s="39"/>
      <c r="BB1089" s="39"/>
      <c r="BC1089" s="231"/>
      <c r="BD1089" s="227" t="str">
        <f>IF(F1089="","",Tabla1[[#This Row],[sem 01]]&amp;Tabla1[[#This Row],[sem 02]]&amp;Tabla1[[#This Row],[sem 03]])</f>
        <v/>
      </c>
      <c r="BE1089" s="228" t="str">
        <f>+IF(TRIM(F1089)="","",$B$1&amp;"-"&amp;Tabla1[[#This Row],[Mes Inscrito]]&amp;"-"&amp;Tabla1[[#This Row],[Dia de clases Inscrito]]&amp;"-"&amp;Tabla1[[#This Row],[Horario Inscrito]]&amp;"-"&amp;Tabla1[[#This Row],[Fecha Inicio grupo]])</f>
        <v/>
      </c>
      <c r="BF1089" s="241" t="str">
        <f>IF(F1089="","",Tabla1[[#This Row],[Curso]])</f>
        <v/>
      </c>
      <c r="BG1089" s="242" t="str">
        <f>+IF(TRIM(F1089)="","",$B$1&amp;"-"&amp;TRIM(Tabla1[[#This Row],[Mes Inscrito]])&amp;"-"&amp;TRIM(Tabla1[[#This Row],[Dia de clases Inscrito]])&amp;"-"&amp;TRIM(Tabla1[[#This Row],[Horario Inscrito]])&amp;"-"&amp;TRIM(Tabla1[[#This Row],[Fecha Inicio grupo]])&amp;"-"&amp;TRIM(Tabla1[[#This Row],[Tipo Incrito]]))</f>
        <v/>
      </c>
      <c r="BH1089" s="243" t="str">
        <f>IF(F1089="","",OR(IFERROR(SEARCH("CG",Tabla1[[#This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9" s="296" t="str">
        <f>IF(F1089&lt;&gt;"",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9" s="296" t="str">
        <f>IF(F1089&lt;&gt;"",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9" s="296" t="str">
        <f>IF(Tabla1[[#This Row],[Fecha Inicio grupo]]="","",IFERROR(VLOOKUP(Tabla1[[#This Row],[Mes de Alta como miembro]],Parámetros!$AM$2:$AN$16,2,0),"01/01/1900"))</f>
        <v/>
      </c>
    </row>
    <row r="1090" spans="1:63" ht="15" customHeight="1">
      <c r="A1090" s="68">
        <v>1083</v>
      </c>
      <c r="B1090" s="140"/>
      <c r="C1090" s="141"/>
      <c r="D1090" s="42"/>
      <c r="E1090" s="142"/>
      <c r="F1090" s="200"/>
      <c r="G1090" s="45"/>
      <c r="H1090" s="159"/>
      <c r="I1090" s="143"/>
      <c r="J1090" s="141"/>
      <c r="K1090" s="162"/>
      <c r="L1090" s="145"/>
      <c r="M1090" s="144"/>
      <c r="N1090" s="233" t="str">
        <f ca="1">IF(Tabla1[[#This Row],[Fecha de nac]]="","",IF(Tabla1[[#This Row],[Fecha Finalización]] &gt;=TODAY(), DATEDIF(Tabla1[[#This Row],[Fecha de nac]],TODAY(),"y"), ROUNDDOWN((Tabla1[[#This Row],[Fecha Finalización]] -Tabla1[[#This Row],[Fecha de nac]])/365,0)))</f>
        <v/>
      </c>
      <c r="O1090" s="164"/>
      <c r="P1090" s="146"/>
      <c r="Q1090" s="147"/>
      <c r="R1090" s="148"/>
      <c r="S1090" s="148"/>
      <c r="T1090" s="148"/>
      <c r="U1090" s="234" t="str">
        <f>IF(F1090="","",Tabla1[[#This Row],[Fecha Inicio grupo]]+3*7-7)</f>
        <v/>
      </c>
      <c r="V1090" s="235" t="str">
        <f>IF(F1090="","",EDATE(Tabla1[[#This Row],[Fecha Inicio grupo]],3))</f>
        <v/>
      </c>
      <c r="W1090" s="29"/>
      <c r="X1090" s="29"/>
      <c r="Y1090" s="149"/>
      <c r="Z1090" s="149"/>
      <c r="AA1090" s="149"/>
      <c r="AB1090" s="149"/>
      <c r="AC1090" s="149"/>
      <c r="AD1090" s="149"/>
      <c r="AE1090" s="149"/>
      <c r="AF1090" s="149"/>
      <c r="AG1090" s="149"/>
      <c r="AH1090" s="225"/>
      <c r="AI1090" s="225"/>
      <c r="AJ1090" s="226"/>
      <c r="AK1090" s="225"/>
      <c r="AL1090" s="225"/>
      <c r="AM1090" s="225"/>
      <c r="AN1090" s="225"/>
      <c r="AO1090" s="139"/>
      <c r="AP1090" s="236" t="str">
        <f>IF(F1090="","",IFERROR(VLOOKUP(SUBSTITUTE(SUBSTITUTE(Tabla1[[#This Row],[Uso Sistemas]],"T","P"),"N","F"),Parámetros!$M$2:$N$17,2,0),"Completar hasta 3ra sem. para evaluar a Probacionista"))</f>
        <v/>
      </c>
      <c r="AQ1090" s="150"/>
      <c r="AR1090" s="150"/>
      <c r="AS1090" s="150"/>
      <c r="AT1090" s="29"/>
      <c r="AU1090" s="55" t="str">
        <f>CONCATENATE(Tabla1[[#This Row],[sem 01]],Tabla1[[#This Row],[sem 02]],Tabla1[[#This Row],[sem 03]])</f>
        <v/>
      </c>
      <c r="AV1090" s="55"/>
      <c r="AW1090" s="55"/>
      <c r="AX1090" s="238" t="str">
        <f>IF(V1090="","",EOMONTH(EDATE(Tabla1[[#This Row],[Fecha Finalización]],2),0))</f>
        <v/>
      </c>
      <c r="AY1090" s="150"/>
      <c r="AZ1090" s="239" t="str">
        <f>IF(V1090="","",EOMONTH(EDATE(Tabla1[[#This Row],[Fecha Finalización]],3),0))</f>
        <v/>
      </c>
      <c r="BA1090" s="39"/>
      <c r="BB1090" s="39"/>
      <c r="BC1090" s="231"/>
      <c r="BD1090" s="227" t="str">
        <f>IF(F1090="","",Tabla1[[#This Row],[sem 01]]&amp;Tabla1[[#This Row],[sem 02]]&amp;Tabla1[[#This Row],[sem 03]])</f>
        <v/>
      </c>
      <c r="BE1090" s="228" t="str">
        <f>+IF(TRIM(F1090)="","",$B$1&amp;"-"&amp;Tabla1[[#This Row],[Mes Inscrito]]&amp;"-"&amp;Tabla1[[#This Row],[Dia de clases Inscrito]]&amp;"-"&amp;Tabla1[[#This Row],[Horario Inscrito]]&amp;"-"&amp;Tabla1[[#This Row],[Fecha Inicio grupo]])</f>
        <v/>
      </c>
      <c r="BF1090" s="241" t="str">
        <f>IF(F1090="","",Tabla1[[#This Row],[Curso]])</f>
        <v/>
      </c>
      <c r="BG1090" s="242" t="str">
        <f>+IF(TRIM(F1090)="","",$B$1&amp;"-"&amp;TRIM(Tabla1[[#This Row],[Mes Inscrito]])&amp;"-"&amp;TRIM(Tabla1[[#This Row],[Dia de clases Inscrito]])&amp;"-"&amp;TRIM(Tabla1[[#This Row],[Horario Inscrito]])&amp;"-"&amp;TRIM(Tabla1[[#This Row],[Fecha Inicio grupo]])&amp;"-"&amp;TRIM(Tabla1[[#This Row],[Tipo Incrito]]))</f>
        <v/>
      </c>
      <c r="BH1090" s="243" t="str">
        <f>IF(F1090="","",OR(IFERROR(SEARCH("CG",Tabla1[[#This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0" s="296" t="str">
        <f>IF(F1090&lt;&gt;"",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0" s="296" t="str">
        <f>IF(F1090&lt;&gt;"",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0" s="296" t="str">
        <f>IF(Tabla1[[#This Row],[Fecha Inicio grupo]]="","",IFERROR(VLOOKUP(Tabla1[[#This Row],[Mes de Alta como miembro]],Parámetros!$AM$2:$AN$16,2,0),"01/01/1900"))</f>
        <v/>
      </c>
    </row>
    <row r="1091" spans="1:63" ht="15" customHeight="1">
      <c r="A1091" s="68">
        <v>1084</v>
      </c>
      <c r="B1091" s="140"/>
      <c r="C1091" s="141"/>
      <c r="D1091" s="42"/>
      <c r="E1091" s="142"/>
      <c r="F1091" s="200"/>
      <c r="G1091" s="45"/>
      <c r="H1091" s="159"/>
      <c r="I1091" s="143"/>
      <c r="J1091" s="141"/>
      <c r="K1091" s="162"/>
      <c r="L1091" s="145"/>
      <c r="M1091" s="144"/>
      <c r="N1091" s="233" t="str">
        <f ca="1">IF(Tabla1[[#This Row],[Fecha de nac]]="","",IF(Tabla1[[#This Row],[Fecha Finalización]] &gt;=TODAY(), DATEDIF(Tabla1[[#This Row],[Fecha de nac]],TODAY(),"y"), ROUNDDOWN((Tabla1[[#This Row],[Fecha Finalización]] -Tabla1[[#This Row],[Fecha de nac]])/365,0)))</f>
        <v/>
      </c>
      <c r="O1091" s="164"/>
      <c r="P1091" s="146"/>
      <c r="Q1091" s="147"/>
      <c r="R1091" s="148"/>
      <c r="S1091" s="148"/>
      <c r="T1091" s="148"/>
      <c r="U1091" s="234" t="str">
        <f>IF(F1091="","",Tabla1[[#This Row],[Fecha Inicio grupo]]+3*7-7)</f>
        <v/>
      </c>
      <c r="V1091" s="235" t="str">
        <f>IF(F1091="","",EDATE(Tabla1[[#This Row],[Fecha Inicio grupo]],3))</f>
        <v/>
      </c>
      <c r="W1091" s="29"/>
      <c r="X1091" s="29"/>
      <c r="Y1091" s="149"/>
      <c r="Z1091" s="149"/>
      <c r="AA1091" s="149"/>
      <c r="AB1091" s="149"/>
      <c r="AC1091" s="149"/>
      <c r="AD1091" s="149"/>
      <c r="AE1091" s="149"/>
      <c r="AF1091" s="149"/>
      <c r="AG1091" s="149"/>
      <c r="AH1091" s="225"/>
      <c r="AI1091" s="225"/>
      <c r="AJ1091" s="226"/>
      <c r="AK1091" s="225"/>
      <c r="AL1091" s="225"/>
      <c r="AM1091" s="225"/>
      <c r="AN1091" s="225"/>
      <c r="AO1091" s="139"/>
      <c r="AP1091" s="236" t="str">
        <f>IF(F1091="","",IFERROR(VLOOKUP(SUBSTITUTE(SUBSTITUTE(Tabla1[[#This Row],[Uso Sistemas]],"T","P"),"N","F"),Parámetros!$M$2:$N$17,2,0),"Completar hasta 3ra sem. para evaluar a Probacionista"))</f>
        <v/>
      </c>
      <c r="AQ1091" s="150"/>
      <c r="AR1091" s="150"/>
      <c r="AS1091" s="150"/>
      <c r="AT1091" s="29"/>
      <c r="AU1091" s="55" t="str">
        <f>CONCATENATE(Tabla1[[#This Row],[sem 01]],Tabla1[[#This Row],[sem 02]],Tabla1[[#This Row],[sem 03]])</f>
        <v/>
      </c>
      <c r="AV1091" s="55"/>
      <c r="AW1091" s="55"/>
      <c r="AX1091" s="238" t="str">
        <f>IF(V1091="","",EOMONTH(EDATE(Tabla1[[#This Row],[Fecha Finalización]],2),0))</f>
        <v/>
      </c>
      <c r="AY1091" s="150"/>
      <c r="AZ1091" s="239" t="str">
        <f>IF(V1091="","",EOMONTH(EDATE(Tabla1[[#This Row],[Fecha Finalización]],3),0))</f>
        <v/>
      </c>
      <c r="BA1091" s="39"/>
      <c r="BB1091" s="39"/>
      <c r="BC1091" s="231"/>
      <c r="BD1091" s="227" t="str">
        <f>IF(F1091="","",Tabla1[[#This Row],[sem 01]]&amp;Tabla1[[#This Row],[sem 02]]&amp;Tabla1[[#This Row],[sem 03]])</f>
        <v/>
      </c>
      <c r="BE1091" s="228" t="str">
        <f>+IF(TRIM(F1091)="","",$B$1&amp;"-"&amp;Tabla1[[#This Row],[Mes Inscrito]]&amp;"-"&amp;Tabla1[[#This Row],[Dia de clases Inscrito]]&amp;"-"&amp;Tabla1[[#This Row],[Horario Inscrito]]&amp;"-"&amp;Tabla1[[#This Row],[Fecha Inicio grupo]])</f>
        <v/>
      </c>
      <c r="BF1091" s="241" t="str">
        <f>IF(F1091="","",Tabla1[[#This Row],[Curso]])</f>
        <v/>
      </c>
      <c r="BG1091" s="242" t="str">
        <f>+IF(TRIM(F1091)="","",$B$1&amp;"-"&amp;TRIM(Tabla1[[#This Row],[Mes Inscrito]])&amp;"-"&amp;TRIM(Tabla1[[#This Row],[Dia de clases Inscrito]])&amp;"-"&amp;TRIM(Tabla1[[#This Row],[Horario Inscrito]])&amp;"-"&amp;TRIM(Tabla1[[#This Row],[Fecha Inicio grupo]])&amp;"-"&amp;TRIM(Tabla1[[#This Row],[Tipo Incrito]]))</f>
        <v/>
      </c>
      <c r="BH1091" s="243" t="str">
        <f>IF(F1091="","",OR(IFERROR(SEARCH("CG",Tabla1[[#This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1" s="296" t="str">
        <f>IF(F1091&lt;&gt;"",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1" s="296" t="str">
        <f>IF(F1091&lt;&gt;"",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1" s="296" t="str">
        <f>IF(Tabla1[[#This Row],[Fecha Inicio grupo]]="","",IFERROR(VLOOKUP(Tabla1[[#This Row],[Mes de Alta como miembro]],Parámetros!$AM$2:$AN$16,2,0),"01/01/1900"))</f>
        <v/>
      </c>
    </row>
    <row r="1092" spans="1:63" ht="15" customHeight="1">
      <c r="A1092" s="68">
        <v>1085</v>
      </c>
      <c r="B1092" s="140"/>
      <c r="C1092" s="141"/>
      <c r="D1092" s="42"/>
      <c r="E1092" s="142"/>
      <c r="F1092" s="200"/>
      <c r="G1092" s="45"/>
      <c r="H1092" s="159"/>
      <c r="I1092" s="143"/>
      <c r="J1092" s="141"/>
      <c r="K1092" s="162"/>
      <c r="L1092" s="145"/>
      <c r="M1092" s="144"/>
      <c r="N1092" s="233" t="str">
        <f ca="1">IF(Tabla1[[#This Row],[Fecha de nac]]="","",IF(Tabla1[[#This Row],[Fecha Finalización]] &gt;=TODAY(), DATEDIF(Tabla1[[#This Row],[Fecha de nac]],TODAY(),"y"), ROUNDDOWN((Tabla1[[#This Row],[Fecha Finalización]] -Tabla1[[#This Row],[Fecha de nac]])/365,0)))</f>
        <v/>
      </c>
      <c r="O1092" s="164"/>
      <c r="P1092" s="146"/>
      <c r="Q1092" s="147"/>
      <c r="R1092" s="148"/>
      <c r="S1092" s="148"/>
      <c r="T1092" s="148"/>
      <c r="U1092" s="234" t="str">
        <f>IF(F1092="","",Tabla1[[#This Row],[Fecha Inicio grupo]]+3*7-7)</f>
        <v/>
      </c>
      <c r="V1092" s="235" t="str">
        <f>IF(F1092="","",EDATE(Tabla1[[#This Row],[Fecha Inicio grupo]],3))</f>
        <v/>
      </c>
      <c r="W1092" s="29"/>
      <c r="X1092" s="29"/>
      <c r="Y1092" s="149"/>
      <c r="Z1092" s="149"/>
      <c r="AA1092" s="149"/>
      <c r="AB1092" s="149"/>
      <c r="AC1092" s="149"/>
      <c r="AD1092" s="149"/>
      <c r="AE1092" s="149"/>
      <c r="AF1092" s="149"/>
      <c r="AG1092" s="149"/>
      <c r="AH1092" s="225"/>
      <c r="AI1092" s="225"/>
      <c r="AJ1092" s="226"/>
      <c r="AK1092" s="225"/>
      <c r="AL1092" s="225"/>
      <c r="AM1092" s="225"/>
      <c r="AN1092" s="225"/>
      <c r="AO1092" s="139"/>
      <c r="AP1092" s="236" t="str">
        <f>IF(F1092="","",IFERROR(VLOOKUP(SUBSTITUTE(SUBSTITUTE(Tabla1[[#This Row],[Uso Sistemas]],"T","P"),"N","F"),Parámetros!$M$2:$N$17,2,0),"Completar hasta 3ra sem. para evaluar a Probacionista"))</f>
        <v/>
      </c>
      <c r="AQ1092" s="150"/>
      <c r="AR1092" s="150"/>
      <c r="AS1092" s="150"/>
      <c r="AT1092" s="29"/>
      <c r="AU1092" s="55" t="str">
        <f>CONCATENATE(Tabla1[[#This Row],[sem 01]],Tabla1[[#This Row],[sem 02]],Tabla1[[#This Row],[sem 03]])</f>
        <v/>
      </c>
      <c r="AV1092" s="55"/>
      <c r="AW1092" s="55"/>
      <c r="AX1092" s="238" t="str">
        <f>IF(V1092="","",EOMONTH(EDATE(Tabla1[[#This Row],[Fecha Finalización]],2),0))</f>
        <v/>
      </c>
      <c r="AY1092" s="150"/>
      <c r="AZ1092" s="239" t="str">
        <f>IF(V1092="","",EOMONTH(EDATE(Tabla1[[#This Row],[Fecha Finalización]],3),0))</f>
        <v/>
      </c>
      <c r="BA1092" s="39"/>
      <c r="BB1092" s="39"/>
      <c r="BC1092" s="231"/>
      <c r="BD1092" s="227" t="str">
        <f>IF(F1092="","",Tabla1[[#This Row],[sem 01]]&amp;Tabla1[[#This Row],[sem 02]]&amp;Tabla1[[#This Row],[sem 03]])</f>
        <v/>
      </c>
      <c r="BE1092" s="228" t="str">
        <f>+IF(TRIM(F1092)="","",$B$1&amp;"-"&amp;Tabla1[[#This Row],[Mes Inscrito]]&amp;"-"&amp;Tabla1[[#This Row],[Dia de clases Inscrito]]&amp;"-"&amp;Tabla1[[#This Row],[Horario Inscrito]]&amp;"-"&amp;Tabla1[[#This Row],[Fecha Inicio grupo]])</f>
        <v/>
      </c>
      <c r="BF1092" s="241" t="str">
        <f>IF(F1092="","",Tabla1[[#This Row],[Curso]])</f>
        <v/>
      </c>
      <c r="BG1092" s="242" t="str">
        <f>+IF(TRIM(F1092)="","",$B$1&amp;"-"&amp;TRIM(Tabla1[[#This Row],[Mes Inscrito]])&amp;"-"&amp;TRIM(Tabla1[[#This Row],[Dia de clases Inscrito]])&amp;"-"&amp;TRIM(Tabla1[[#This Row],[Horario Inscrito]])&amp;"-"&amp;TRIM(Tabla1[[#This Row],[Fecha Inicio grupo]])&amp;"-"&amp;TRIM(Tabla1[[#This Row],[Tipo Incrito]]))</f>
        <v/>
      </c>
      <c r="BH1092" s="243" t="str">
        <f>IF(F1092="","",OR(IFERROR(SEARCH("CG",Tabla1[[#This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2" s="296" t="str">
        <f>IF(F1092&lt;&gt;"",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2" s="296" t="str">
        <f>IF(F1092&lt;&gt;"",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2" s="296" t="str">
        <f>IF(Tabla1[[#This Row],[Fecha Inicio grupo]]="","",IFERROR(VLOOKUP(Tabla1[[#This Row],[Mes de Alta como miembro]],Parámetros!$AM$2:$AN$16,2,0),"01/01/1900"))</f>
        <v/>
      </c>
    </row>
    <row r="1093" spans="1:63" ht="15" customHeight="1">
      <c r="A1093" s="68">
        <v>1086</v>
      </c>
      <c r="B1093" s="140"/>
      <c r="C1093" s="141"/>
      <c r="D1093" s="42"/>
      <c r="E1093" s="142"/>
      <c r="F1093" s="200"/>
      <c r="G1093" s="45"/>
      <c r="H1093" s="159"/>
      <c r="I1093" s="143"/>
      <c r="J1093" s="141"/>
      <c r="K1093" s="162"/>
      <c r="L1093" s="145"/>
      <c r="M1093" s="144"/>
      <c r="N1093" s="233" t="str">
        <f ca="1">IF(Tabla1[[#This Row],[Fecha de nac]]="","",IF(Tabla1[[#This Row],[Fecha Finalización]] &gt;=TODAY(), DATEDIF(Tabla1[[#This Row],[Fecha de nac]],TODAY(),"y"), ROUNDDOWN((Tabla1[[#This Row],[Fecha Finalización]] -Tabla1[[#This Row],[Fecha de nac]])/365,0)))</f>
        <v/>
      </c>
      <c r="O1093" s="164"/>
      <c r="P1093" s="146"/>
      <c r="Q1093" s="147"/>
      <c r="R1093" s="148"/>
      <c r="S1093" s="148"/>
      <c r="T1093" s="148"/>
      <c r="U1093" s="234" t="str">
        <f>IF(F1093="","",Tabla1[[#This Row],[Fecha Inicio grupo]]+3*7-7)</f>
        <v/>
      </c>
      <c r="V1093" s="235" t="str">
        <f>IF(F1093="","",EDATE(Tabla1[[#This Row],[Fecha Inicio grupo]],3))</f>
        <v/>
      </c>
      <c r="W1093" s="29"/>
      <c r="X1093" s="29"/>
      <c r="Y1093" s="149"/>
      <c r="Z1093" s="149"/>
      <c r="AA1093" s="149"/>
      <c r="AB1093" s="149"/>
      <c r="AC1093" s="149"/>
      <c r="AD1093" s="149"/>
      <c r="AE1093" s="149"/>
      <c r="AF1093" s="149"/>
      <c r="AG1093" s="149"/>
      <c r="AH1093" s="225"/>
      <c r="AI1093" s="225"/>
      <c r="AJ1093" s="226"/>
      <c r="AK1093" s="225"/>
      <c r="AL1093" s="225"/>
      <c r="AM1093" s="225"/>
      <c r="AN1093" s="225"/>
      <c r="AO1093" s="139"/>
      <c r="AP1093" s="236" t="str">
        <f>IF(F1093="","",IFERROR(VLOOKUP(SUBSTITUTE(SUBSTITUTE(Tabla1[[#This Row],[Uso Sistemas]],"T","P"),"N","F"),Parámetros!$M$2:$N$17,2,0),"Completar hasta 3ra sem. para evaluar a Probacionista"))</f>
        <v/>
      </c>
      <c r="AQ1093" s="150"/>
      <c r="AR1093" s="150"/>
      <c r="AS1093" s="150"/>
      <c r="AT1093" s="29"/>
      <c r="AU1093" s="55" t="str">
        <f>CONCATENATE(Tabla1[[#This Row],[sem 01]],Tabla1[[#This Row],[sem 02]],Tabla1[[#This Row],[sem 03]])</f>
        <v/>
      </c>
      <c r="AV1093" s="55"/>
      <c r="AW1093" s="55"/>
      <c r="AX1093" s="238" t="str">
        <f>IF(V1093="","",EOMONTH(EDATE(Tabla1[[#This Row],[Fecha Finalización]],2),0))</f>
        <v/>
      </c>
      <c r="AY1093" s="150"/>
      <c r="AZ1093" s="239" t="str">
        <f>IF(V1093="","",EOMONTH(EDATE(Tabla1[[#This Row],[Fecha Finalización]],3),0))</f>
        <v/>
      </c>
      <c r="BA1093" s="39"/>
      <c r="BB1093" s="39"/>
      <c r="BC1093" s="231"/>
      <c r="BD1093" s="227" t="str">
        <f>IF(F1093="","",Tabla1[[#This Row],[sem 01]]&amp;Tabla1[[#This Row],[sem 02]]&amp;Tabla1[[#This Row],[sem 03]])</f>
        <v/>
      </c>
      <c r="BE1093" s="228" t="str">
        <f>+IF(TRIM(F1093)="","",$B$1&amp;"-"&amp;Tabla1[[#This Row],[Mes Inscrito]]&amp;"-"&amp;Tabla1[[#This Row],[Dia de clases Inscrito]]&amp;"-"&amp;Tabla1[[#This Row],[Horario Inscrito]]&amp;"-"&amp;Tabla1[[#This Row],[Fecha Inicio grupo]])</f>
        <v/>
      </c>
      <c r="BF1093" s="241" t="str">
        <f>IF(F1093="","",Tabla1[[#This Row],[Curso]])</f>
        <v/>
      </c>
      <c r="BG1093" s="242" t="str">
        <f>+IF(TRIM(F1093)="","",$B$1&amp;"-"&amp;TRIM(Tabla1[[#This Row],[Mes Inscrito]])&amp;"-"&amp;TRIM(Tabla1[[#This Row],[Dia de clases Inscrito]])&amp;"-"&amp;TRIM(Tabla1[[#This Row],[Horario Inscrito]])&amp;"-"&amp;TRIM(Tabla1[[#This Row],[Fecha Inicio grupo]])&amp;"-"&amp;TRIM(Tabla1[[#This Row],[Tipo Incrito]]))</f>
        <v/>
      </c>
      <c r="BH1093" s="243" t="str">
        <f>IF(F1093="","",OR(IFERROR(SEARCH("CG",Tabla1[[#This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3" s="296" t="str">
        <f>IF(F1093&lt;&gt;"",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3" s="296" t="str">
        <f>IF(F1093&lt;&gt;"",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3" s="296" t="str">
        <f>IF(Tabla1[[#This Row],[Fecha Inicio grupo]]="","",IFERROR(VLOOKUP(Tabla1[[#This Row],[Mes de Alta como miembro]],Parámetros!$AM$2:$AN$16,2,0),"01/01/1900"))</f>
        <v/>
      </c>
    </row>
    <row r="1094" spans="1:63" ht="15" customHeight="1">
      <c r="A1094" s="68">
        <v>1087</v>
      </c>
      <c r="B1094" s="140"/>
      <c r="C1094" s="141"/>
      <c r="D1094" s="42"/>
      <c r="E1094" s="142"/>
      <c r="F1094" s="200"/>
      <c r="G1094" s="45"/>
      <c r="H1094" s="159"/>
      <c r="I1094" s="143"/>
      <c r="J1094" s="141"/>
      <c r="K1094" s="162"/>
      <c r="L1094" s="145"/>
      <c r="M1094" s="144"/>
      <c r="N1094" s="233" t="str">
        <f ca="1">IF(Tabla1[[#This Row],[Fecha de nac]]="","",IF(Tabla1[[#This Row],[Fecha Finalización]] &gt;=TODAY(), DATEDIF(Tabla1[[#This Row],[Fecha de nac]],TODAY(),"y"), ROUNDDOWN((Tabla1[[#This Row],[Fecha Finalización]] -Tabla1[[#This Row],[Fecha de nac]])/365,0)))</f>
        <v/>
      </c>
      <c r="O1094" s="164"/>
      <c r="P1094" s="146"/>
      <c r="Q1094" s="147"/>
      <c r="R1094" s="148"/>
      <c r="S1094" s="148"/>
      <c r="T1094" s="148"/>
      <c r="U1094" s="234" t="str">
        <f>IF(F1094="","",Tabla1[[#This Row],[Fecha Inicio grupo]]+3*7-7)</f>
        <v/>
      </c>
      <c r="V1094" s="235" t="str">
        <f>IF(F1094="","",EDATE(Tabla1[[#This Row],[Fecha Inicio grupo]],3))</f>
        <v/>
      </c>
      <c r="W1094" s="29"/>
      <c r="X1094" s="29"/>
      <c r="Y1094" s="149"/>
      <c r="Z1094" s="149"/>
      <c r="AA1094" s="149"/>
      <c r="AB1094" s="149"/>
      <c r="AC1094" s="149"/>
      <c r="AD1094" s="149"/>
      <c r="AE1094" s="149"/>
      <c r="AF1094" s="149"/>
      <c r="AG1094" s="149"/>
      <c r="AH1094" s="225"/>
      <c r="AI1094" s="225"/>
      <c r="AJ1094" s="226"/>
      <c r="AK1094" s="225"/>
      <c r="AL1094" s="225"/>
      <c r="AM1094" s="225"/>
      <c r="AN1094" s="225"/>
      <c r="AO1094" s="139"/>
      <c r="AP1094" s="236" t="str">
        <f>IF(F1094="","",IFERROR(VLOOKUP(SUBSTITUTE(SUBSTITUTE(Tabla1[[#This Row],[Uso Sistemas]],"T","P"),"N","F"),Parámetros!$M$2:$N$17,2,0),"Completar hasta 3ra sem. para evaluar a Probacionista"))</f>
        <v/>
      </c>
      <c r="AQ1094" s="150"/>
      <c r="AR1094" s="150"/>
      <c r="AS1094" s="150"/>
      <c r="AT1094" s="29"/>
      <c r="AU1094" s="55" t="str">
        <f>CONCATENATE(Tabla1[[#This Row],[sem 01]],Tabla1[[#This Row],[sem 02]],Tabla1[[#This Row],[sem 03]])</f>
        <v/>
      </c>
      <c r="AV1094" s="55"/>
      <c r="AW1094" s="55"/>
      <c r="AX1094" s="238" t="str">
        <f>IF(V1094="","",EOMONTH(EDATE(Tabla1[[#This Row],[Fecha Finalización]],2),0))</f>
        <v/>
      </c>
      <c r="AY1094" s="150"/>
      <c r="AZ1094" s="239" t="str">
        <f>IF(V1094="","",EOMONTH(EDATE(Tabla1[[#This Row],[Fecha Finalización]],3),0))</f>
        <v/>
      </c>
      <c r="BA1094" s="39"/>
      <c r="BB1094" s="39"/>
      <c r="BC1094" s="231"/>
      <c r="BD1094" s="227" t="str">
        <f>IF(F1094="","",Tabla1[[#This Row],[sem 01]]&amp;Tabla1[[#This Row],[sem 02]]&amp;Tabla1[[#This Row],[sem 03]])</f>
        <v/>
      </c>
      <c r="BE1094" s="228" t="str">
        <f>+IF(TRIM(F1094)="","",$B$1&amp;"-"&amp;Tabla1[[#This Row],[Mes Inscrito]]&amp;"-"&amp;Tabla1[[#This Row],[Dia de clases Inscrito]]&amp;"-"&amp;Tabla1[[#This Row],[Horario Inscrito]]&amp;"-"&amp;Tabla1[[#This Row],[Fecha Inicio grupo]])</f>
        <v/>
      </c>
      <c r="BF1094" s="241" t="str">
        <f>IF(F1094="","",Tabla1[[#This Row],[Curso]])</f>
        <v/>
      </c>
      <c r="BG1094" s="242" t="str">
        <f>+IF(TRIM(F1094)="","",$B$1&amp;"-"&amp;TRIM(Tabla1[[#This Row],[Mes Inscrito]])&amp;"-"&amp;TRIM(Tabla1[[#This Row],[Dia de clases Inscrito]])&amp;"-"&amp;TRIM(Tabla1[[#This Row],[Horario Inscrito]])&amp;"-"&amp;TRIM(Tabla1[[#This Row],[Fecha Inicio grupo]])&amp;"-"&amp;TRIM(Tabla1[[#This Row],[Tipo Incrito]]))</f>
        <v/>
      </c>
      <c r="BH1094" s="243" t="str">
        <f>IF(F1094="","",OR(IFERROR(SEARCH("CG",Tabla1[[#This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4" s="296" t="str">
        <f>IF(F1094&lt;&gt;"",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4" s="296" t="str">
        <f>IF(F1094&lt;&gt;"",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4" s="296" t="str">
        <f>IF(Tabla1[[#This Row],[Fecha Inicio grupo]]="","",IFERROR(VLOOKUP(Tabla1[[#This Row],[Mes de Alta como miembro]],Parámetros!$AM$2:$AN$16,2,0),"01/01/1900"))</f>
        <v/>
      </c>
    </row>
    <row r="1095" spans="1:63" ht="15" customHeight="1">
      <c r="A1095" s="68">
        <v>1088</v>
      </c>
      <c r="B1095" s="140"/>
      <c r="C1095" s="141"/>
      <c r="D1095" s="42"/>
      <c r="E1095" s="142"/>
      <c r="F1095" s="200"/>
      <c r="G1095" s="45"/>
      <c r="H1095" s="159"/>
      <c r="I1095" s="143"/>
      <c r="J1095" s="141"/>
      <c r="K1095" s="162"/>
      <c r="L1095" s="145"/>
      <c r="M1095" s="144"/>
      <c r="N1095" s="233" t="str">
        <f ca="1">IF(Tabla1[[#This Row],[Fecha de nac]]="","",IF(Tabla1[[#This Row],[Fecha Finalización]] &gt;=TODAY(), DATEDIF(Tabla1[[#This Row],[Fecha de nac]],TODAY(),"y"), ROUNDDOWN((Tabla1[[#This Row],[Fecha Finalización]] -Tabla1[[#This Row],[Fecha de nac]])/365,0)))</f>
        <v/>
      </c>
      <c r="O1095" s="164"/>
      <c r="P1095" s="146"/>
      <c r="Q1095" s="147"/>
      <c r="R1095" s="148"/>
      <c r="S1095" s="148"/>
      <c r="T1095" s="148"/>
      <c r="U1095" s="234" t="str">
        <f>IF(F1095="","",Tabla1[[#This Row],[Fecha Inicio grupo]]+3*7-7)</f>
        <v/>
      </c>
      <c r="V1095" s="235" t="str">
        <f>IF(F1095="","",EDATE(Tabla1[[#This Row],[Fecha Inicio grupo]],3))</f>
        <v/>
      </c>
      <c r="W1095" s="29"/>
      <c r="X1095" s="29"/>
      <c r="Y1095" s="149"/>
      <c r="Z1095" s="149"/>
      <c r="AA1095" s="149"/>
      <c r="AB1095" s="149"/>
      <c r="AC1095" s="149"/>
      <c r="AD1095" s="149"/>
      <c r="AE1095" s="149"/>
      <c r="AF1095" s="149"/>
      <c r="AG1095" s="149"/>
      <c r="AH1095" s="225"/>
      <c r="AI1095" s="225"/>
      <c r="AJ1095" s="226"/>
      <c r="AK1095" s="225"/>
      <c r="AL1095" s="225"/>
      <c r="AM1095" s="225"/>
      <c r="AN1095" s="225"/>
      <c r="AO1095" s="139"/>
      <c r="AP1095" s="236" t="str">
        <f>IF(F1095="","",IFERROR(VLOOKUP(SUBSTITUTE(SUBSTITUTE(Tabla1[[#This Row],[Uso Sistemas]],"T","P"),"N","F"),Parámetros!$M$2:$N$17,2,0),"Completar hasta 3ra sem. para evaluar a Probacionista"))</f>
        <v/>
      </c>
      <c r="AQ1095" s="150"/>
      <c r="AR1095" s="150"/>
      <c r="AS1095" s="150"/>
      <c r="AT1095" s="29"/>
      <c r="AU1095" s="55" t="str">
        <f>CONCATENATE(Tabla1[[#This Row],[sem 01]],Tabla1[[#This Row],[sem 02]],Tabla1[[#This Row],[sem 03]])</f>
        <v/>
      </c>
      <c r="AV1095" s="55"/>
      <c r="AW1095" s="55"/>
      <c r="AX1095" s="238" t="str">
        <f>IF(V1095="","",EOMONTH(EDATE(Tabla1[[#This Row],[Fecha Finalización]],2),0))</f>
        <v/>
      </c>
      <c r="AY1095" s="150"/>
      <c r="AZ1095" s="239" t="str">
        <f>IF(V1095="","",EOMONTH(EDATE(Tabla1[[#This Row],[Fecha Finalización]],3),0))</f>
        <v/>
      </c>
      <c r="BA1095" s="39"/>
      <c r="BB1095" s="39"/>
      <c r="BC1095" s="231"/>
      <c r="BD1095" s="227" t="str">
        <f>IF(F1095="","",Tabla1[[#This Row],[sem 01]]&amp;Tabla1[[#This Row],[sem 02]]&amp;Tabla1[[#This Row],[sem 03]])</f>
        <v/>
      </c>
      <c r="BE1095" s="228" t="str">
        <f>+IF(TRIM(F1095)="","",$B$1&amp;"-"&amp;Tabla1[[#This Row],[Mes Inscrito]]&amp;"-"&amp;Tabla1[[#This Row],[Dia de clases Inscrito]]&amp;"-"&amp;Tabla1[[#This Row],[Horario Inscrito]]&amp;"-"&amp;Tabla1[[#This Row],[Fecha Inicio grupo]])</f>
        <v/>
      </c>
      <c r="BF1095" s="241" t="str">
        <f>IF(F1095="","",Tabla1[[#This Row],[Curso]])</f>
        <v/>
      </c>
      <c r="BG1095" s="242" t="str">
        <f>+IF(TRIM(F1095)="","",$B$1&amp;"-"&amp;TRIM(Tabla1[[#This Row],[Mes Inscrito]])&amp;"-"&amp;TRIM(Tabla1[[#This Row],[Dia de clases Inscrito]])&amp;"-"&amp;TRIM(Tabla1[[#This Row],[Horario Inscrito]])&amp;"-"&amp;TRIM(Tabla1[[#This Row],[Fecha Inicio grupo]])&amp;"-"&amp;TRIM(Tabla1[[#This Row],[Tipo Incrito]]))</f>
        <v/>
      </c>
      <c r="BH1095" s="243" t="str">
        <f>IF(F1095="","",OR(IFERROR(SEARCH("CG",Tabla1[[#This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5" s="296" t="str">
        <f>IF(F1095&lt;&gt;"",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5" s="296" t="str">
        <f>IF(F1095&lt;&gt;"",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5" s="296" t="str">
        <f>IF(Tabla1[[#This Row],[Fecha Inicio grupo]]="","",IFERROR(VLOOKUP(Tabla1[[#This Row],[Mes de Alta como miembro]],Parámetros!$AM$2:$AN$16,2,0),"01/01/1900"))</f>
        <v/>
      </c>
    </row>
    <row r="1096" spans="1:63" ht="15" customHeight="1">
      <c r="A1096" s="68">
        <v>1089</v>
      </c>
      <c r="B1096" s="140"/>
      <c r="C1096" s="141"/>
      <c r="D1096" s="42"/>
      <c r="E1096" s="142"/>
      <c r="F1096" s="200"/>
      <c r="G1096" s="45"/>
      <c r="H1096" s="159"/>
      <c r="I1096" s="143"/>
      <c r="J1096" s="141"/>
      <c r="K1096" s="162"/>
      <c r="L1096" s="145"/>
      <c r="M1096" s="144"/>
      <c r="N1096" s="233" t="str">
        <f ca="1">IF(Tabla1[[#This Row],[Fecha de nac]]="","",IF(Tabla1[[#This Row],[Fecha Finalización]] &gt;=TODAY(), DATEDIF(Tabla1[[#This Row],[Fecha de nac]],TODAY(),"y"), ROUNDDOWN((Tabla1[[#This Row],[Fecha Finalización]] -Tabla1[[#This Row],[Fecha de nac]])/365,0)))</f>
        <v/>
      </c>
      <c r="O1096" s="164"/>
      <c r="P1096" s="146"/>
      <c r="Q1096" s="147"/>
      <c r="R1096" s="148"/>
      <c r="S1096" s="148"/>
      <c r="T1096" s="148"/>
      <c r="U1096" s="234" t="str">
        <f>IF(F1096="","",Tabla1[[#This Row],[Fecha Inicio grupo]]+3*7-7)</f>
        <v/>
      </c>
      <c r="V1096" s="235" t="str">
        <f>IF(F1096="","",EDATE(Tabla1[[#This Row],[Fecha Inicio grupo]],3))</f>
        <v/>
      </c>
      <c r="W1096" s="29"/>
      <c r="X1096" s="29"/>
      <c r="Y1096" s="149"/>
      <c r="Z1096" s="149"/>
      <c r="AA1096" s="149"/>
      <c r="AB1096" s="149"/>
      <c r="AC1096" s="149"/>
      <c r="AD1096" s="149"/>
      <c r="AE1096" s="149"/>
      <c r="AF1096" s="149"/>
      <c r="AG1096" s="149"/>
      <c r="AH1096" s="225"/>
      <c r="AI1096" s="225"/>
      <c r="AJ1096" s="226"/>
      <c r="AK1096" s="225"/>
      <c r="AL1096" s="225"/>
      <c r="AM1096" s="225"/>
      <c r="AN1096" s="225"/>
      <c r="AO1096" s="139"/>
      <c r="AP1096" s="236" t="str">
        <f>IF(F1096="","",IFERROR(VLOOKUP(SUBSTITUTE(SUBSTITUTE(Tabla1[[#This Row],[Uso Sistemas]],"T","P"),"N","F"),Parámetros!$M$2:$N$17,2,0),"Completar hasta 3ra sem. para evaluar a Probacionista"))</f>
        <v/>
      </c>
      <c r="AQ1096" s="150"/>
      <c r="AR1096" s="150"/>
      <c r="AS1096" s="150"/>
      <c r="AT1096" s="29"/>
      <c r="AU1096" s="55" t="str">
        <f>CONCATENATE(Tabla1[[#This Row],[sem 01]],Tabla1[[#This Row],[sem 02]],Tabla1[[#This Row],[sem 03]])</f>
        <v/>
      </c>
      <c r="AV1096" s="55"/>
      <c r="AW1096" s="55"/>
      <c r="AX1096" s="238" t="str">
        <f>IF(V1096="","",EOMONTH(EDATE(Tabla1[[#This Row],[Fecha Finalización]],2),0))</f>
        <v/>
      </c>
      <c r="AY1096" s="150"/>
      <c r="AZ1096" s="239" t="str">
        <f>IF(V1096="","",EOMONTH(EDATE(Tabla1[[#This Row],[Fecha Finalización]],3),0))</f>
        <v/>
      </c>
      <c r="BA1096" s="39"/>
      <c r="BB1096" s="39"/>
      <c r="BC1096" s="231"/>
      <c r="BD1096" s="227" t="str">
        <f>IF(F1096="","",Tabla1[[#This Row],[sem 01]]&amp;Tabla1[[#This Row],[sem 02]]&amp;Tabla1[[#This Row],[sem 03]])</f>
        <v/>
      </c>
      <c r="BE1096" s="228" t="str">
        <f>+IF(TRIM(F1096)="","",$B$1&amp;"-"&amp;Tabla1[[#This Row],[Mes Inscrito]]&amp;"-"&amp;Tabla1[[#This Row],[Dia de clases Inscrito]]&amp;"-"&amp;Tabla1[[#This Row],[Horario Inscrito]]&amp;"-"&amp;Tabla1[[#This Row],[Fecha Inicio grupo]])</f>
        <v/>
      </c>
      <c r="BF1096" s="241" t="str">
        <f>IF(F1096="","",Tabla1[[#This Row],[Curso]])</f>
        <v/>
      </c>
      <c r="BG1096" s="242" t="str">
        <f>+IF(TRIM(F1096)="","",$B$1&amp;"-"&amp;TRIM(Tabla1[[#This Row],[Mes Inscrito]])&amp;"-"&amp;TRIM(Tabla1[[#This Row],[Dia de clases Inscrito]])&amp;"-"&amp;TRIM(Tabla1[[#This Row],[Horario Inscrito]])&amp;"-"&amp;TRIM(Tabla1[[#This Row],[Fecha Inicio grupo]])&amp;"-"&amp;TRIM(Tabla1[[#This Row],[Tipo Incrito]]))</f>
        <v/>
      </c>
      <c r="BH1096" s="243" t="str">
        <f>IF(F1096="","",OR(IFERROR(SEARCH("CG",Tabla1[[#This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6" s="296" t="str">
        <f>IF(F1096&lt;&gt;"",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6" s="296" t="str">
        <f>IF(F1096&lt;&gt;"",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6" s="296" t="str">
        <f>IF(Tabla1[[#This Row],[Fecha Inicio grupo]]="","",IFERROR(VLOOKUP(Tabla1[[#This Row],[Mes de Alta como miembro]],Parámetros!$AM$2:$AN$16,2,0),"01/01/1900"))</f>
        <v/>
      </c>
    </row>
    <row r="1097" spans="1:63" ht="15" customHeight="1">
      <c r="A1097" s="68">
        <v>1090</v>
      </c>
      <c r="B1097" s="140"/>
      <c r="C1097" s="141"/>
      <c r="D1097" s="42"/>
      <c r="E1097" s="142"/>
      <c r="F1097" s="200"/>
      <c r="G1097" s="45"/>
      <c r="H1097" s="159"/>
      <c r="I1097" s="143"/>
      <c r="J1097" s="141"/>
      <c r="K1097" s="162"/>
      <c r="L1097" s="145"/>
      <c r="M1097" s="144"/>
      <c r="N1097" s="233" t="str">
        <f ca="1">IF(Tabla1[[#This Row],[Fecha de nac]]="","",IF(Tabla1[[#This Row],[Fecha Finalización]] &gt;=TODAY(), DATEDIF(Tabla1[[#This Row],[Fecha de nac]],TODAY(),"y"), ROUNDDOWN((Tabla1[[#This Row],[Fecha Finalización]] -Tabla1[[#This Row],[Fecha de nac]])/365,0)))</f>
        <v/>
      </c>
      <c r="O1097" s="164"/>
      <c r="P1097" s="146"/>
      <c r="Q1097" s="147"/>
      <c r="R1097" s="148"/>
      <c r="S1097" s="148"/>
      <c r="T1097" s="148"/>
      <c r="U1097" s="234" t="str">
        <f>IF(F1097="","",Tabla1[[#This Row],[Fecha Inicio grupo]]+3*7-7)</f>
        <v/>
      </c>
      <c r="V1097" s="235" t="str">
        <f>IF(F1097="","",EDATE(Tabla1[[#This Row],[Fecha Inicio grupo]],3))</f>
        <v/>
      </c>
      <c r="W1097" s="29"/>
      <c r="X1097" s="29"/>
      <c r="Y1097" s="149"/>
      <c r="Z1097" s="149"/>
      <c r="AA1097" s="149"/>
      <c r="AB1097" s="149"/>
      <c r="AC1097" s="149"/>
      <c r="AD1097" s="149"/>
      <c r="AE1097" s="149"/>
      <c r="AF1097" s="149"/>
      <c r="AG1097" s="149"/>
      <c r="AH1097" s="225"/>
      <c r="AI1097" s="225"/>
      <c r="AJ1097" s="226"/>
      <c r="AK1097" s="225"/>
      <c r="AL1097" s="225"/>
      <c r="AM1097" s="225"/>
      <c r="AN1097" s="225"/>
      <c r="AO1097" s="139"/>
      <c r="AP1097" s="236" t="str">
        <f>IF(F1097="","",IFERROR(VLOOKUP(SUBSTITUTE(SUBSTITUTE(Tabla1[[#This Row],[Uso Sistemas]],"T","P"),"N","F"),Parámetros!$M$2:$N$17,2,0),"Completar hasta 3ra sem. para evaluar a Probacionista"))</f>
        <v/>
      </c>
      <c r="AQ1097" s="150"/>
      <c r="AR1097" s="150"/>
      <c r="AS1097" s="150"/>
      <c r="AT1097" s="29"/>
      <c r="AU1097" s="55" t="str">
        <f>CONCATENATE(Tabla1[[#This Row],[sem 01]],Tabla1[[#This Row],[sem 02]],Tabla1[[#This Row],[sem 03]])</f>
        <v/>
      </c>
      <c r="AV1097" s="55"/>
      <c r="AW1097" s="55"/>
      <c r="AX1097" s="238" t="str">
        <f>IF(V1097="","",EOMONTH(EDATE(Tabla1[[#This Row],[Fecha Finalización]],2),0))</f>
        <v/>
      </c>
      <c r="AY1097" s="150"/>
      <c r="AZ1097" s="239" t="str">
        <f>IF(V1097="","",EOMONTH(EDATE(Tabla1[[#This Row],[Fecha Finalización]],3),0))</f>
        <v/>
      </c>
      <c r="BA1097" s="39"/>
      <c r="BB1097" s="39"/>
      <c r="BC1097" s="231"/>
      <c r="BD1097" s="227" t="str">
        <f>IF(F1097="","",Tabla1[[#This Row],[sem 01]]&amp;Tabla1[[#This Row],[sem 02]]&amp;Tabla1[[#This Row],[sem 03]])</f>
        <v/>
      </c>
      <c r="BE1097" s="228" t="str">
        <f>+IF(TRIM(F1097)="","",$B$1&amp;"-"&amp;Tabla1[[#This Row],[Mes Inscrito]]&amp;"-"&amp;Tabla1[[#This Row],[Dia de clases Inscrito]]&amp;"-"&amp;Tabla1[[#This Row],[Horario Inscrito]]&amp;"-"&amp;Tabla1[[#This Row],[Fecha Inicio grupo]])</f>
        <v/>
      </c>
      <c r="BF1097" s="241" t="str">
        <f>IF(F1097="","",Tabla1[[#This Row],[Curso]])</f>
        <v/>
      </c>
      <c r="BG1097" s="242" t="str">
        <f>+IF(TRIM(F1097)="","",$B$1&amp;"-"&amp;TRIM(Tabla1[[#This Row],[Mes Inscrito]])&amp;"-"&amp;TRIM(Tabla1[[#This Row],[Dia de clases Inscrito]])&amp;"-"&amp;TRIM(Tabla1[[#This Row],[Horario Inscrito]])&amp;"-"&amp;TRIM(Tabla1[[#This Row],[Fecha Inicio grupo]])&amp;"-"&amp;TRIM(Tabla1[[#This Row],[Tipo Incrito]]))</f>
        <v/>
      </c>
      <c r="BH1097" s="243" t="str">
        <f>IF(F1097="","",OR(IFERROR(SEARCH("CG",Tabla1[[#This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7" s="296" t="str">
        <f>IF(F1097&lt;&gt;"",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7" s="296" t="str">
        <f>IF(F1097&lt;&gt;"",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7" s="296" t="str">
        <f>IF(Tabla1[[#This Row],[Fecha Inicio grupo]]="","",IFERROR(VLOOKUP(Tabla1[[#This Row],[Mes de Alta como miembro]],Parámetros!$AM$2:$AN$16,2,0),"01/01/1900"))</f>
        <v/>
      </c>
    </row>
    <row r="1098" spans="1:63" ht="15" customHeight="1">
      <c r="A1098" s="68">
        <v>1091</v>
      </c>
      <c r="B1098" s="140"/>
      <c r="C1098" s="141"/>
      <c r="D1098" s="42"/>
      <c r="E1098" s="142"/>
      <c r="F1098" s="200"/>
      <c r="G1098" s="45"/>
      <c r="H1098" s="159"/>
      <c r="I1098" s="143"/>
      <c r="J1098" s="141"/>
      <c r="K1098" s="162"/>
      <c r="L1098" s="145"/>
      <c r="M1098" s="144"/>
      <c r="N1098" s="233" t="str">
        <f ca="1">IF(Tabla1[[#This Row],[Fecha de nac]]="","",IF(Tabla1[[#This Row],[Fecha Finalización]] &gt;=TODAY(), DATEDIF(Tabla1[[#This Row],[Fecha de nac]],TODAY(),"y"), ROUNDDOWN((Tabla1[[#This Row],[Fecha Finalización]] -Tabla1[[#This Row],[Fecha de nac]])/365,0)))</f>
        <v/>
      </c>
      <c r="O1098" s="164"/>
      <c r="P1098" s="146"/>
      <c r="Q1098" s="147"/>
      <c r="R1098" s="148"/>
      <c r="S1098" s="148"/>
      <c r="T1098" s="148"/>
      <c r="U1098" s="234" t="str">
        <f>IF(F1098="","",Tabla1[[#This Row],[Fecha Inicio grupo]]+3*7-7)</f>
        <v/>
      </c>
      <c r="V1098" s="235" t="str">
        <f>IF(F1098="","",EDATE(Tabla1[[#This Row],[Fecha Inicio grupo]],3))</f>
        <v/>
      </c>
      <c r="W1098" s="29"/>
      <c r="X1098" s="29"/>
      <c r="Y1098" s="149"/>
      <c r="Z1098" s="149"/>
      <c r="AA1098" s="149"/>
      <c r="AB1098" s="149"/>
      <c r="AC1098" s="149"/>
      <c r="AD1098" s="149"/>
      <c r="AE1098" s="149"/>
      <c r="AF1098" s="149"/>
      <c r="AG1098" s="149"/>
      <c r="AH1098" s="225"/>
      <c r="AI1098" s="225"/>
      <c r="AJ1098" s="226"/>
      <c r="AK1098" s="225"/>
      <c r="AL1098" s="225"/>
      <c r="AM1098" s="225"/>
      <c r="AN1098" s="225"/>
      <c r="AO1098" s="139"/>
      <c r="AP1098" s="236" t="str">
        <f>IF(F1098="","",IFERROR(VLOOKUP(SUBSTITUTE(SUBSTITUTE(Tabla1[[#This Row],[Uso Sistemas]],"T","P"),"N","F"),Parámetros!$M$2:$N$17,2,0),"Completar hasta 3ra sem. para evaluar a Probacionista"))</f>
        <v/>
      </c>
      <c r="AQ1098" s="150"/>
      <c r="AR1098" s="150"/>
      <c r="AS1098" s="150"/>
      <c r="AT1098" s="29"/>
      <c r="AU1098" s="55" t="str">
        <f>CONCATENATE(Tabla1[[#This Row],[sem 01]],Tabla1[[#This Row],[sem 02]],Tabla1[[#This Row],[sem 03]])</f>
        <v/>
      </c>
      <c r="AV1098" s="55"/>
      <c r="AW1098" s="55"/>
      <c r="AX1098" s="238" t="str">
        <f>IF(V1098="","",EOMONTH(EDATE(Tabla1[[#This Row],[Fecha Finalización]],2),0))</f>
        <v/>
      </c>
      <c r="AY1098" s="150"/>
      <c r="AZ1098" s="239" t="str">
        <f>IF(V1098="","",EOMONTH(EDATE(Tabla1[[#This Row],[Fecha Finalización]],3),0))</f>
        <v/>
      </c>
      <c r="BA1098" s="39"/>
      <c r="BB1098" s="39"/>
      <c r="BC1098" s="231"/>
      <c r="BD1098" s="227" t="str">
        <f>IF(F1098="","",Tabla1[[#This Row],[sem 01]]&amp;Tabla1[[#This Row],[sem 02]]&amp;Tabla1[[#This Row],[sem 03]])</f>
        <v/>
      </c>
      <c r="BE1098" s="228" t="str">
        <f>+IF(TRIM(F1098)="","",$B$1&amp;"-"&amp;Tabla1[[#This Row],[Mes Inscrito]]&amp;"-"&amp;Tabla1[[#This Row],[Dia de clases Inscrito]]&amp;"-"&amp;Tabla1[[#This Row],[Horario Inscrito]]&amp;"-"&amp;Tabla1[[#This Row],[Fecha Inicio grupo]])</f>
        <v/>
      </c>
      <c r="BF1098" s="241" t="str">
        <f>IF(F1098="","",Tabla1[[#This Row],[Curso]])</f>
        <v/>
      </c>
      <c r="BG1098" s="242" t="str">
        <f>+IF(TRIM(F1098)="","",$B$1&amp;"-"&amp;TRIM(Tabla1[[#This Row],[Mes Inscrito]])&amp;"-"&amp;TRIM(Tabla1[[#This Row],[Dia de clases Inscrito]])&amp;"-"&amp;TRIM(Tabla1[[#This Row],[Horario Inscrito]])&amp;"-"&amp;TRIM(Tabla1[[#This Row],[Fecha Inicio grupo]])&amp;"-"&amp;TRIM(Tabla1[[#This Row],[Tipo Incrito]]))</f>
        <v/>
      </c>
      <c r="BH1098" s="243" t="str">
        <f>IF(F1098="","",OR(IFERROR(SEARCH("CG",Tabla1[[#This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8" s="296" t="str">
        <f>IF(F1098&lt;&gt;"",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8" s="296" t="str">
        <f>IF(F1098&lt;&gt;"",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8" s="296" t="str">
        <f>IF(Tabla1[[#This Row],[Fecha Inicio grupo]]="","",IFERROR(VLOOKUP(Tabla1[[#This Row],[Mes de Alta como miembro]],Parámetros!$AM$2:$AN$16,2,0),"01/01/1900"))</f>
        <v/>
      </c>
    </row>
    <row r="1099" spans="1:63" ht="15" customHeight="1">
      <c r="A1099" s="68">
        <v>1092</v>
      </c>
      <c r="B1099" s="140"/>
      <c r="C1099" s="141"/>
      <c r="D1099" s="42"/>
      <c r="E1099" s="142"/>
      <c r="F1099" s="200"/>
      <c r="G1099" s="45"/>
      <c r="H1099" s="159"/>
      <c r="I1099" s="143"/>
      <c r="J1099" s="141"/>
      <c r="K1099" s="162"/>
      <c r="L1099" s="145"/>
      <c r="M1099" s="144"/>
      <c r="N1099" s="233" t="str">
        <f ca="1">IF(Tabla1[[#This Row],[Fecha de nac]]="","",IF(Tabla1[[#This Row],[Fecha Finalización]] &gt;=TODAY(), DATEDIF(Tabla1[[#This Row],[Fecha de nac]],TODAY(),"y"), ROUNDDOWN((Tabla1[[#This Row],[Fecha Finalización]] -Tabla1[[#This Row],[Fecha de nac]])/365,0)))</f>
        <v/>
      </c>
      <c r="O1099" s="164"/>
      <c r="P1099" s="146"/>
      <c r="Q1099" s="147"/>
      <c r="R1099" s="148"/>
      <c r="S1099" s="148"/>
      <c r="T1099" s="148"/>
      <c r="U1099" s="234" t="str">
        <f>IF(F1099="","",Tabla1[[#This Row],[Fecha Inicio grupo]]+3*7-7)</f>
        <v/>
      </c>
      <c r="V1099" s="235" t="str">
        <f>IF(F1099="","",EDATE(Tabla1[[#This Row],[Fecha Inicio grupo]],3))</f>
        <v/>
      </c>
      <c r="W1099" s="29"/>
      <c r="X1099" s="29"/>
      <c r="Y1099" s="149"/>
      <c r="Z1099" s="149"/>
      <c r="AA1099" s="149"/>
      <c r="AB1099" s="149"/>
      <c r="AC1099" s="149"/>
      <c r="AD1099" s="149"/>
      <c r="AE1099" s="149"/>
      <c r="AF1099" s="149"/>
      <c r="AG1099" s="149"/>
      <c r="AH1099" s="225"/>
      <c r="AI1099" s="225"/>
      <c r="AJ1099" s="226"/>
      <c r="AK1099" s="225"/>
      <c r="AL1099" s="225"/>
      <c r="AM1099" s="225"/>
      <c r="AN1099" s="225"/>
      <c r="AO1099" s="139"/>
      <c r="AP1099" s="236" t="str">
        <f>IF(F1099="","",IFERROR(VLOOKUP(SUBSTITUTE(SUBSTITUTE(Tabla1[[#This Row],[Uso Sistemas]],"T","P"),"N","F"),Parámetros!$M$2:$N$17,2,0),"Completar hasta 3ra sem. para evaluar a Probacionista"))</f>
        <v/>
      </c>
      <c r="AQ1099" s="150"/>
      <c r="AR1099" s="150"/>
      <c r="AS1099" s="150"/>
      <c r="AT1099" s="29"/>
      <c r="AU1099" s="55" t="str">
        <f>CONCATENATE(Tabla1[[#This Row],[sem 01]],Tabla1[[#This Row],[sem 02]],Tabla1[[#This Row],[sem 03]])</f>
        <v/>
      </c>
      <c r="AV1099" s="55"/>
      <c r="AW1099" s="55"/>
      <c r="AX1099" s="238" t="str">
        <f>IF(V1099="","",EOMONTH(EDATE(Tabla1[[#This Row],[Fecha Finalización]],2),0))</f>
        <v/>
      </c>
      <c r="AY1099" s="150"/>
      <c r="AZ1099" s="239" t="str">
        <f>IF(V1099="","",EOMONTH(EDATE(Tabla1[[#This Row],[Fecha Finalización]],3),0))</f>
        <v/>
      </c>
      <c r="BA1099" s="39"/>
      <c r="BB1099" s="39"/>
      <c r="BC1099" s="231"/>
      <c r="BD1099" s="227" t="str">
        <f>IF(F1099="","",Tabla1[[#This Row],[sem 01]]&amp;Tabla1[[#This Row],[sem 02]]&amp;Tabla1[[#This Row],[sem 03]])</f>
        <v/>
      </c>
      <c r="BE1099" s="228" t="str">
        <f>+IF(TRIM(F1099)="","",$B$1&amp;"-"&amp;Tabla1[[#This Row],[Mes Inscrito]]&amp;"-"&amp;Tabla1[[#This Row],[Dia de clases Inscrito]]&amp;"-"&amp;Tabla1[[#This Row],[Horario Inscrito]]&amp;"-"&amp;Tabla1[[#This Row],[Fecha Inicio grupo]])</f>
        <v/>
      </c>
      <c r="BF1099" s="241" t="str">
        <f>IF(F1099="","",Tabla1[[#This Row],[Curso]])</f>
        <v/>
      </c>
      <c r="BG1099" s="242" t="str">
        <f>+IF(TRIM(F1099)="","",$B$1&amp;"-"&amp;TRIM(Tabla1[[#This Row],[Mes Inscrito]])&amp;"-"&amp;TRIM(Tabla1[[#This Row],[Dia de clases Inscrito]])&amp;"-"&amp;TRIM(Tabla1[[#This Row],[Horario Inscrito]])&amp;"-"&amp;TRIM(Tabla1[[#This Row],[Fecha Inicio grupo]])&amp;"-"&amp;TRIM(Tabla1[[#This Row],[Tipo Incrito]]))</f>
        <v/>
      </c>
      <c r="BH1099" s="243" t="str">
        <f>IF(F1099="","",OR(IFERROR(SEARCH("CG",Tabla1[[#This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9" s="296" t="str">
        <f>IF(F1099&lt;&gt;"",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9" s="296" t="str">
        <f>IF(F1099&lt;&gt;"",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9" s="296" t="str">
        <f>IF(Tabla1[[#This Row],[Fecha Inicio grupo]]="","",IFERROR(VLOOKUP(Tabla1[[#This Row],[Mes de Alta como miembro]],Parámetros!$AM$2:$AN$16,2,0),"01/01/1900"))</f>
        <v/>
      </c>
    </row>
    <row r="1100" spans="1:63" ht="15" customHeight="1">
      <c r="A1100" s="68">
        <v>1093</v>
      </c>
      <c r="B1100" s="140"/>
      <c r="C1100" s="141"/>
      <c r="D1100" s="42"/>
      <c r="E1100" s="142"/>
      <c r="F1100" s="200"/>
      <c r="G1100" s="45"/>
      <c r="H1100" s="159"/>
      <c r="I1100" s="143"/>
      <c r="J1100" s="141"/>
      <c r="K1100" s="162"/>
      <c r="L1100" s="145"/>
      <c r="M1100" s="144"/>
      <c r="N1100" s="233" t="str">
        <f ca="1">IF(Tabla1[[#This Row],[Fecha de nac]]="","",IF(Tabla1[[#This Row],[Fecha Finalización]] &gt;=TODAY(), DATEDIF(Tabla1[[#This Row],[Fecha de nac]],TODAY(),"y"), ROUNDDOWN((Tabla1[[#This Row],[Fecha Finalización]] -Tabla1[[#This Row],[Fecha de nac]])/365,0)))</f>
        <v/>
      </c>
      <c r="O1100" s="164"/>
      <c r="P1100" s="146"/>
      <c r="Q1100" s="147"/>
      <c r="R1100" s="148"/>
      <c r="S1100" s="148"/>
      <c r="T1100" s="148"/>
      <c r="U1100" s="234" t="str">
        <f>IF(F1100="","",Tabla1[[#This Row],[Fecha Inicio grupo]]+3*7-7)</f>
        <v/>
      </c>
      <c r="V1100" s="235" t="str">
        <f>IF(F1100="","",EDATE(Tabla1[[#This Row],[Fecha Inicio grupo]],3))</f>
        <v/>
      </c>
      <c r="W1100" s="29"/>
      <c r="X1100" s="29"/>
      <c r="Y1100" s="149"/>
      <c r="Z1100" s="149"/>
      <c r="AA1100" s="149"/>
      <c r="AB1100" s="149"/>
      <c r="AC1100" s="149"/>
      <c r="AD1100" s="149"/>
      <c r="AE1100" s="149"/>
      <c r="AF1100" s="149"/>
      <c r="AG1100" s="149"/>
      <c r="AH1100" s="225"/>
      <c r="AI1100" s="225"/>
      <c r="AJ1100" s="226"/>
      <c r="AK1100" s="225"/>
      <c r="AL1100" s="225"/>
      <c r="AM1100" s="225"/>
      <c r="AN1100" s="225"/>
      <c r="AO1100" s="139"/>
      <c r="AP1100" s="236" t="str">
        <f>IF(F1100="","",IFERROR(VLOOKUP(SUBSTITUTE(SUBSTITUTE(Tabla1[[#This Row],[Uso Sistemas]],"T","P"),"N","F"),Parámetros!$M$2:$N$17,2,0),"Completar hasta 3ra sem. para evaluar a Probacionista"))</f>
        <v/>
      </c>
      <c r="AQ1100" s="150"/>
      <c r="AR1100" s="150"/>
      <c r="AS1100" s="150"/>
      <c r="AT1100" s="29"/>
      <c r="AU1100" s="55" t="str">
        <f>CONCATENATE(Tabla1[[#This Row],[sem 01]],Tabla1[[#This Row],[sem 02]],Tabla1[[#This Row],[sem 03]])</f>
        <v/>
      </c>
      <c r="AV1100" s="55"/>
      <c r="AW1100" s="55"/>
      <c r="AX1100" s="238" t="str">
        <f>IF(V1100="","",EOMONTH(EDATE(Tabla1[[#This Row],[Fecha Finalización]],2),0))</f>
        <v/>
      </c>
      <c r="AY1100" s="150"/>
      <c r="AZ1100" s="239" t="str">
        <f>IF(V1100="","",EOMONTH(EDATE(Tabla1[[#This Row],[Fecha Finalización]],3),0))</f>
        <v/>
      </c>
      <c r="BA1100" s="39"/>
      <c r="BB1100" s="39"/>
      <c r="BC1100" s="231"/>
      <c r="BD1100" s="227" t="str">
        <f>IF(F1100="","",Tabla1[[#This Row],[sem 01]]&amp;Tabla1[[#This Row],[sem 02]]&amp;Tabla1[[#This Row],[sem 03]])</f>
        <v/>
      </c>
      <c r="BE1100" s="228" t="str">
        <f>+IF(TRIM(F1100)="","",$B$1&amp;"-"&amp;Tabla1[[#This Row],[Mes Inscrito]]&amp;"-"&amp;Tabla1[[#This Row],[Dia de clases Inscrito]]&amp;"-"&amp;Tabla1[[#This Row],[Horario Inscrito]]&amp;"-"&amp;Tabla1[[#This Row],[Fecha Inicio grupo]])</f>
        <v/>
      </c>
      <c r="BF1100" s="241" t="str">
        <f>IF(F1100="","",Tabla1[[#This Row],[Curso]])</f>
        <v/>
      </c>
      <c r="BG1100" s="242" t="str">
        <f>+IF(TRIM(F1100)="","",$B$1&amp;"-"&amp;TRIM(Tabla1[[#This Row],[Mes Inscrito]])&amp;"-"&amp;TRIM(Tabla1[[#This Row],[Dia de clases Inscrito]])&amp;"-"&amp;TRIM(Tabla1[[#This Row],[Horario Inscrito]])&amp;"-"&amp;TRIM(Tabla1[[#This Row],[Fecha Inicio grupo]])&amp;"-"&amp;TRIM(Tabla1[[#This Row],[Tipo Incrito]]))</f>
        <v/>
      </c>
      <c r="BH1100" s="243" t="str">
        <f>IF(F1100="","",OR(IFERROR(SEARCH("CG",Tabla1[[#This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00" s="296" t="str">
        <f>IF(F1100&lt;&gt;"",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00" s="296" t="str">
        <f>IF(F1100&lt;&gt;"",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00" s="296" t="str">
        <f>IF(Tabla1[[#This Row],[Fecha Inicio grupo]]="","",IFERROR(VLOOKUP(Tabla1[[#This Row],[Mes de Alta como miembro]],Parámetros!$AM$2:$AN$16,2,0),"01/01/1900"))</f>
        <v/>
      </c>
    </row>
    <row r="1101" spans="1:63" ht="15" customHeight="1">
      <c r="A1101" s="68">
        <v>1094</v>
      </c>
      <c r="B1101" s="140"/>
      <c r="C1101" s="141"/>
      <c r="D1101" s="42"/>
      <c r="E1101" s="142"/>
      <c r="F1101" s="200"/>
      <c r="G1101" s="45"/>
      <c r="H1101" s="159"/>
      <c r="I1101" s="143"/>
      <c r="J1101" s="141"/>
      <c r="K1101" s="162"/>
      <c r="L1101" s="145"/>
      <c r="M1101" s="144"/>
      <c r="N1101" s="233" t="str">
        <f ca="1">IF(Tabla1[[#This Row],[Fecha de nac]]="","",IF(Tabla1[[#This Row],[Fecha Finalización]] &gt;=TODAY(), DATEDIF(Tabla1[[#This Row],[Fecha de nac]],TODAY(),"y"), ROUNDDOWN((Tabla1[[#This Row],[Fecha Finalización]] -Tabla1[[#This Row],[Fecha de nac]])/365,0)))</f>
        <v/>
      </c>
      <c r="O1101" s="164"/>
      <c r="P1101" s="146"/>
      <c r="Q1101" s="147"/>
      <c r="R1101" s="148"/>
      <c r="S1101" s="148"/>
      <c r="T1101" s="148"/>
      <c r="U1101" s="234" t="str">
        <f>IF(F1101="","",Tabla1[[#This Row],[Fecha Inicio grupo]]+3*7-7)</f>
        <v/>
      </c>
      <c r="V1101" s="235" t="str">
        <f>IF(F1101="","",EDATE(Tabla1[[#This Row],[Fecha Inicio grupo]],3))</f>
        <v/>
      </c>
      <c r="W1101" s="29"/>
      <c r="X1101" s="29"/>
      <c r="Y1101" s="149"/>
      <c r="Z1101" s="149"/>
      <c r="AA1101" s="149"/>
      <c r="AB1101" s="149"/>
      <c r="AC1101" s="149"/>
      <c r="AD1101" s="149"/>
      <c r="AE1101" s="149"/>
      <c r="AF1101" s="149"/>
      <c r="AG1101" s="149"/>
      <c r="AH1101" s="225"/>
      <c r="AI1101" s="225"/>
      <c r="AJ1101" s="226"/>
      <c r="AK1101" s="225"/>
      <c r="AL1101" s="225"/>
      <c r="AM1101" s="225"/>
      <c r="AN1101" s="225"/>
      <c r="AO1101" s="139"/>
      <c r="AP1101" s="236" t="str">
        <f>IF(F1101="","",IFERROR(VLOOKUP(SUBSTITUTE(SUBSTITUTE(Tabla1[[#This Row],[Uso Sistemas]],"T","P"),"N","F"),Parámetros!$M$2:$N$17,2,0),"Completar hasta 3ra sem. para evaluar a Probacionista"))</f>
        <v/>
      </c>
      <c r="AQ1101" s="150"/>
      <c r="AR1101" s="150"/>
      <c r="AS1101" s="150"/>
      <c r="AT1101" s="29"/>
      <c r="AU1101" s="55" t="str">
        <f>CONCATENATE(Tabla1[[#This Row],[sem 01]],Tabla1[[#This Row],[sem 02]],Tabla1[[#This Row],[sem 03]])</f>
        <v/>
      </c>
      <c r="AV1101" s="55"/>
      <c r="AW1101" s="55"/>
      <c r="AX1101" s="238" t="str">
        <f>IF(V1101="","",EOMONTH(EDATE(Tabla1[[#This Row],[Fecha Finalización]],2),0))</f>
        <v/>
      </c>
      <c r="AY1101" s="150"/>
      <c r="AZ1101" s="239" t="str">
        <f>IF(V1101="","",EOMONTH(EDATE(Tabla1[[#This Row],[Fecha Finalización]],3),0))</f>
        <v/>
      </c>
      <c r="BA1101" s="39"/>
      <c r="BB1101" s="39"/>
      <c r="BC1101" s="231"/>
      <c r="BD1101" s="227" t="str">
        <f>IF(F1101="","",Tabla1[[#This Row],[sem 01]]&amp;Tabla1[[#This Row],[sem 02]]&amp;Tabla1[[#This Row],[sem 03]])</f>
        <v/>
      </c>
      <c r="BE1101" s="228" t="str">
        <f>+IF(TRIM(F1101)="","",$B$1&amp;"-"&amp;Tabla1[[#This Row],[Mes Inscrito]]&amp;"-"&amp;Tabla1[[#This Row],[Dia de clases Inscrito]]&amp;"-"&amp;Tabla1[[#This Row],[Horario Inscrito]]&amp;"-"&amp;Tabla1[[#This Row],[Fecha Inicio grupo]])</f>
        <v/>
      </c>
      <c r="BF1101" s="241" t="str">
        <f>IF(F1101="","",Tabla1[[#This Row],[Curso]])</f>
        <v/>
      </c>
      <c r="BG1101" s="242" t="str">
        <f>+IF(TRIM(F1101)="","",$B$1&amp;"-"&amp;TRIM(Tabla1[[#This Row],[Mes Inscrito]])&amp;"-"&amp;TRIM(Tabla1[[#This Row],[Dia de clases Inscrito]])&amp;"-"&amp;TRIM(Tabla1[[#This Row],[Horario Inscrito]])&amp;"-"&amp;TRIM(Tabla1[[#This Row],[Fecha Inicio grupo]])&amp;"-"&amp;TRIM(Tabla1[[#This Row],[Tipo Incrito]]))</f>
        <v/>
      </c>
      <c r="BH1101" s="243" t="str">
        <f>IF(F1101="","",OR(IFERROR(SEARCH("CG",Tabla1[[#This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01" s="296" t="str">
        <f>IF(F1101&lt;&gt;"",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01" s="296" t="str">
        <f>IF(F1101&lt;&gt;"",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01" s="296" t="str">
        <f>IF(Tabla1[[#This Row],[Fecha Inicio grupo]]="","",IFERROR(VLOOKUP(Tabla1[[#This Row],[Mes de Alta como miembro]],Parámetros!$AM$2:$AN$16,2,0),"01/01/1900"))</f>
        <v/>
      </c>
    </row>
    <row r="1102" spans="1:63" ht="15" customHeight="1">
      <c r="A1102" s="68">
        <v>1095</v>
      </c>
      <c r="B1102" s="140"/>
      <c r="C1102" s="141"/>
      <c r="D1102" s="42"/>
      <c r="E1102" s="142"/>
      <c r="F1102" s="200"/>
      <c r="G1102" s="45"/>
      <c r="H1102" s="159"/>
      <c r="I1102" s="143"/>
      <c r="J1102" s="141"/>
      <c r="K1102" s="162"/>
      <c r="L1102" s="145"/>
      <c r="M1102" s="144"/>
      <c r="N1102" s="233" t="str">
        <f ca="1">IF(Tabla1[[#This Row],[Fecha de nac]]="","",IF(Tabla1[[#This Row],[Fecha Finalización]] &gt;=TODAY(), DATEDIF(Tabla1[[#This Row],[Fecha de nac]],TODAY(),"y"), ROUNDDOWN((Tabla1[[#This Row],[Fecha Finalización]] -Tabla1[[#This Row],[Fecha de nac]])/365,0)))</f>
        <v/>
      </c>
      <c r="O1102" s="164"/>
      <c r="P1102" s="146"/>
      <c r="Q1102" s="147"/>
      <c r="R1102" s="148"/>
      <c r="S1102" s="148"/>
      <c r="T1102" s="148"/>
      <c r="U1102" s="234" t="str">
        <f>IF(F1102="","",Tabla1[[#This Row],[Fecha Inicio grupo]]+3*7-7)</f>
        <v/>
      </c>
      <c r="V1102" s="235" t="str">
        <f>IF(F1102="","",EDATE(Tabla1[[#This Row],[Fecha Inicio grupo]],3))</f>
        <v/>
      </c>
      <c r="W1102" s="29"/>
      <c r="X1102" s="29"/>
      <c r="Y1102" s="149"/>
      <c r="Z1102" s="149"/>
      <c r="AA1102" s="149"/>
      <c r="AB1102" s="149"/>
      <c r="AC1102" s="149"/>
      <c r="AD1102" s="149"/>
      <c r="AE1102" s="149"/>
      <c r="AF1102" s="149"/>
      <c r="AG1102" s="149"/>
      <c r="AH1102" s="225"/>
      <c r="AI1102" s="225"/>
      <c r="AJ1102" s="226"/>
      <c r="AK1102" s="225"/>
      <c r="AL1102" s="225"/>
      <c r="AM1102" s="225"/>
      <c r="AN1102" s="225"/>
      <c r="AO1102" s="139"/>
      <c r="AP1102" s="236" t="str">
        <f>IF(F1102="","",IFERROR(VLOOKUP(SUBSTITUTE(SUBSTITUTE(Tabla1[[#This Row],[Uso Sistemas]],"T","P"),"N","F"),Parámetros!$M$2:$N$17,2,0),"Completar hasta 3ra sem. para evaluar a Probacionista"))</f>
        <v/>
      </c>
      <c r="AQ1102" s="150"/>
      <c r="AR1102" s="150"/>
      <c r="AS1102" s="150"/>
      <c r="AT1102" s="29"/>
      <c r="AU1102" s="55" t="str">
        <f>CONCATENATE(Tabla1[[#This Row],[sem 01]],Tabla1[[#This Row],[sem 02]],Tabla1[[#This Row],[sem 03]])</f>
        <v/>
      </c>
      <c r="AV1102" s="55"/>
      <c r="AW1102" s="55"/>
      <c r="AX1102" s="238" t="str">
        <f>IF(V1102="","",EOMONTH(EDATE(Tabla1[[#This Row],[Fecha Finalización]],2),0))</f>
        <v/>
      </c>
      <c r="AY1102" s="150"/>
      <c r="AZ1102" s="239" t="str">
        <f>IF(V1102="","",EOMONTH(EDATE(Tabla1[[#This Row],[Fecha Finalización]],3),0))</f>
        <v/>
      </c>
      <c r="BA1102" s="39"/>
      <c r="BB1102" s="39"/>
      <c r="BC1102" s="231"/>
      <c r="BD1102" s="227" t="str">
        <f>IF(F1102="","",Tabla1[[#This Row],[sem 01]]&amp;Tabla1[[#This Row],[sem 02]]&amp;Tabla1[[#This Row],[sem 03]])</f>
        <v/>
      </c>
      <c r="BE1102" s="228" t="str">
        <f>+IF(TRIM(F1102)="","",$B$1&amp;"-"&amp;Tabla1[[#This Row],[Mes Inscrito]]&amp;"-"&amp;Tabla1[[#This Row],[Dia de clases Inscrito]]&amp;"-"&amp;Tabla1[[#This Row],[Horario Inscrito]]&amp;"-"&amp;Tabla1[[#This Row],[Fecha Inicio grupo]])</f>
        <v/>
      </c>
      <c r="BF1102" s="241" t="str">
        <f>IF(F1102="","",Tabla1[[#This Row],[Curso]])</f>
        <v/>
      </c>
      <c r="BG1102" s="242" t="str">
        <f>+IF(TRIM(F1102)="","",$B$1&amp;"-"&amp;TRIM(Tabla1[[#This Row],[Mes Inscrito]])&amp;"-"&amp;TRIM(Tabla1[[#This Row],[Dia de clases Inscrito]])&amp;"-"&amp;TRIM(Tabla1[[#This Row],[Horario Inscrito]])&amp;"-"&amp;TRIM(Tabla1[[#This Row],[Fecha Inicio grupo]])&amp;"-"&amp;TRIM(Tabla1[[#This Row],[Tipo Incrito]]))</f>
        <v/>
      </c>
      <c r="BH1102" s="243" t="str">
        <f>IF(F1102="","",OR(IFERROR(SEARCH("CG",Tabla1[[#This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02" s="296" t="str">
        <f>IF(F1102&lt;&gt;"",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02" s="296" t="str">
        <f>IF(F1102&lt;&gt;"",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02" s="296" t="str">
        <f>IF(Tabla1[[#This Row],[Fecha Inicio grupo]]="","",IFERROR(VLOOKUP(Tabla1[[#This Row],[Mes de Alta como miembro]],Parámetros!$AM$2:$AN$16,2,0),"01/01/1900"))</f>
        <v/>
      </c>
    </row>
    <row r="1103" spans="1:63" ht="15" customHeight="1">
      <c r="A1103" s="68">
        <v>1096</v>
      </c>
      <c r="B1103" s="140"/>
      <c r="C1103" s="141"/>
      <c r="D1103" s="42"/>
      <c r="E1103" s="142"/>
      <c r="F1103" s="200"/>
      <c r="G1103" s="45"/>
      <c r="H1103" s="159"/>
      <c r="I1103" s="143"/>
      <c r="J1103" s="141"/>
      <c r="K1103" s="162"/>
      <c r="L1103" s="145"/>
      <c r="M1103" s="144"/>
      <c r="N1103" s="233" t="str">
        <f ca="1">IF(Tabla1[[#This Row],[Fecha de nac]]="","",IF(Tabla1[[#This Row],[Fecha Finalización]] &gt;=TODAY(), DATEDIF(Tabla1[[#This Row],[Fecha de nac]],TODAY(),"y"), ROUNDDOWN((Tabla1[[#This Row],[Fecha Finalización]] -Tabla1[[#This Row],[Fecha de nac]])/365,0)))</f>
        <v/>
      </c>
      <c r="O1103" s="164"/>
      <c r="P1103" s="146"/>
      <c r="Q1103" s="147"/>
      <c r="R1103" s="148"/>
      <c r="S1103" s="148"/>
      <c r="T1103" s="148"/>
      <c r="U1103" s="234" t="str">
        <f>IF(F1103="","",Tabla1[[#This Row],[Fecha Inicio grupo]]+3*7-7)</f>
        <v/>
      </c>
      <c r="V1103" s="235" t="str">
        <f>IF(F1103="","",EDATE(Tabla1[[#This Row],[Fecha Inicio grupo]],3))</f>
        <v/>
      </c>
      <c r="W1103" s="29"/>
      <c r="X1103" s="29"/>
      <c r="Y1103" s="149"/>
      <c r="Z1103" s="149"/>
      <c r="AA1103" s="149"/>
      <c r="AB1103" s="149"/>
      <c r="AC1103" s="149"/>
      <c r="AD1103" s="149"/>
      <c r="AE1103" s="149"/>
      <c r="AF1103" s="149"/>
      <c r="AG1103" s="149"/>
      <c r="AH1103" s="225"/>
      <c r="AI1103" s="225"/>
      <c r="AJ1103" s="226"/>
      <c r="AK1103" s="225"/>
      <c r="AL1103" s="225"/>
      <c r="AM1103" s="225"/>
      <c r="AN1103" s="225"/>
      <c r="AO1103" s="139"/>
      <c r="AP1103" s="236" t="str">
        <f>IF(F1103="","",IFERROR(VLOOKUP(SUBSTITUTE(SUBSTITUTE(Tabla1[[#This Row],[Uso Sistemas]],"T","P"),"N","F"),Parámetros!$M$2:$N$17,2,0),"Completar hasta 3ra sem. para evaluar a Probacionista"))</f>
        <v/>
      </c>
      <c r="AQ1103" s="150"/>
      <c r="AR1103" s="150"/>
      <c r="AS1103" s="150"/>
      <c r="AT1103" s="29"/>
      <c r="AU1103" s="55" t="str">
        <f>CONCATENATE(Tabla1[[#This Row],[sem 01]],Tabla1[[#This Row],[sem 02]],Tabla1[[#This Row],[sem 03]])</f>
        <v/>
      </c>
      <c r="AV1103" s="55"/>
      <c r="AW1103" s="55"/>
      <c r="AX1103" s="238" t="str">
        <f>IF(V1103="","",EOMONTH(EDATE(Tabla1[[#This Row],[Fecha Finalización]],2),0))</f>
        <v/>
      </c>
      <c r="AY1103" s="150"/>
      <c r="AZ1103" s="239" t="str">
        <f>IF(V1103="","",EOMONTH(EDATE(Tabla1[[#This Row],[Fecha Finalización]],3),0))</f>
        <v/>
      </c>
      <c r="BA1103" s="39"/>
      <c r="BB1103" s="39"/>
      <c r="BC1103" s="231"/>
      <c r="BD1103" s="227" t="str">
        <f>IF(F1103="","",Tabla1[[#This Row],[sem 01]]&amp;Tabla1[[#This Row],[sem 02]]&amp;Tabla1[[#This Row],[sem 03]])</f>
        <v/>
      </c>
      <c r="BE1103" s="228" t="str">
        <f>+IF(TRIM(F1103)="","",$B$1&amp;"-"&amp;Tabla1[[#This Row],[Mes Inscrito]]&amp;"-"&amp;Tabla1[[#This Row],[Dia de clases Inscrito]]&amp;"-"&amp;Tabla1[[#This Row],[Horario Inscrito]]&amp;"-"&amp;Tabla1[[#This Row],[Fecha Inicio grupo]])</f>
        <v/>
      </c>
      <c r="BF1103" s="241" t="str">
        <f>IF(F1103="","",Tabla1[[#This Row],[Curso]])</f>
        <v/>
      </c>
      <c r="BG1103" s="242" t="str">
        <f>+IF(TRIM(F1103)="","",$B$1&amp;"-"&amp;TRIM(Tabla1[[#This Row],[Mes Inscrito]])&amp;"-"&amp;TRIM(Tabla1[[#This Row],[Dia de clases Inscrito]])&amp;"-"&amp;TRIM(Tabla1[[#This Row],[Horario Inscrito]])&amp;"-"&amp;TRIM(Tabla1[[#This Row],[Fecha Inicio grupo]])&amp;"-"&amp;TRIM(Tabla1[[#This Row],[Tipo Incrito]]))</f>
        <v/>
      </c>
      <c r="BH1103" s="243" t="str">
        <f>IF(F1103="","",OR(IFERROR(SEARCH("CG",Tabla1[[#This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03" s="296" t="str">
        <f>IF(F1103&lt;&gt;"",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03" s="296" t="str">
        <f>IF(F1103&lt;&gt;"",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03" s="296" t="str">
        <f>IF(Tabla1[[#This Row],[Fecha Inicio grupo]]="","",IFERROR(VLOOKUP(Tabla1[[#This Row],[Mes de Alta como miembro]],Parámetros!$AM$2:$AN$16,2,0),"01/01/1900"))</f>
        <v/>
      </c>
    </row>
    <row r="1104" spans="1:63" ht="15" customHeight="1">
      <c r="Y1104" s="73"/>
    </row>
    <row r="1105" spans="25:25" ht="15" customHeight="1">
      <c r="Y1105" s="73"/>
    </row>
    <row r="1106" spans="25:25" ht="15" customHeight="1">
      <c r="Y1106" s="73"/>
    </row>
    <row r="1107" spans="25:25" ht="15" customHeight="1">
      <c r="Y1107" s="73"/>
    </row>
    <row r="1108" spans="25:25" ht="15" customHeight="1">
      <c r="Y1108" s="73"/>
    </row>
    <row r="1109" spans="25:25" ht="15" customHeight="1">
      <c r="Y1109" s="73"/>
    </row>
  </sheetData>
  <sheetProtection algorithmName="SHA-512" hashValue="ED40clmD/9sbPlyyIafCfY3vPyEt/6X5OOjJSbasnP8iPrh00hAyv4lrTt7erPxA59PMtv7PtzgNkKwdEPoddA==" saltValue="x6EzC95HQUpw93PheeYdjA==" spinCount="100000" sheet="1" objects="1" scenarios="1" formatCells="0" insertRows="0" deleteRows="0" sort="0" autoFilter="0"/>
  <protectedRanges>
    <protectedRange sqref="B4:M1103" name="Rango1"/>
    <protectedRange sqref="O4:AO1103" name="Rango4"/>
    <protectedRange sqref="AQ4:BC1103" name="Rango5"/>
  </protectedRanges>
  <mergeCells count="5">
    <mergeCell ref="W2:X2"/>
    <mergeCell ref="BB2:BC2"/>
    <mergeCell ref="C2:F2"/>
    <mergeCell ref="R2:T2"/>
    <mergeCell ref="H2:M2"/>
  </mergeCells>
  <phoneticPr fontId="15" type="noConversion"/>
  <conditionalFormatting sqref="H4:H1103">
    <cfRule type="duplicateValues" dxfId="92" priority="102"/>
  </conditionalFormatting>
  <conditionalFormatting sqref="K4:K1103">
    <cfRule type="duplicateValues" dxfId="91" priority="107"/>
  </conditionalFormatting>
  <conditionalFormatting sqref="L4:L1103">
    <cfRule type="duplicateValues" dxfId="90" priority="108"/>
  </conditionalFormatting>
  <conditionalFormatting sqref="M1 M5">
    <cfRule type="expression" dxfId="89" priority="143">
      <formula>(MONTH(TODAY())=MONTH(M4))*(DAY(TODAY())=DAY(M4))</formula>
    </cfRule>
  </conditionalFormatting>
  <conditionalFormatting sqref="M4 M19">
    <cfRule type="expression" dxfId="88" priority="171">
      <formula>(MONTH(TODAY())=MONTH(M5))*(DAY(TODAY())=DAY(M5))</formula>
    </cfRule>
  </conditionalFormatting>
  <conditionalFormatting sqref="M6:M7">
    <cfRule type="expression" dxfId="87" priority="284">
      <formula>(MONTH(TODAY())=MONTH(M13))*(DAY(TODAY())=DAY(M13))</formula>
    </cfRule>
  </conditionalFormatting>
  <conditionalFormatting sqref="M8:M12 M17:M18">
    <cfRule type="expression" dxfId="86" priority="267">
      <formula>(MONTH(TODAY())=MONTH(#REF!))*(DAY(TODAY())=DAY(#REF!))</formula>
    </cfRule>
  </conditionalFormatting>
  <conditionalFormatting sqref="M13:M14 M21 M26">
    <cfRule type="expression" dxfId="85" priority="132">
      <formula>(MONTH(TODAY())=MONTH(M15))*(DAY(TODAY())=DAY(M15))</formula>
    </cfRule>
  </conditionalFormatting>
  <conditionalFormatting sqref="M15:M16">
    <cfRule type="expression" dxfId="84" priority="282">
      <formula>(MONTH(TODAY())=MONTH(M18))*(DAY(TODAY())=DAY(M18))</formula>
    </cfRule>
  </conditionalFormatting>
  <conditionalFormatting sqref="M20">
    <cfRule type="expression" dxfId="83" priority="275">
      <formula>(MONTH(TODAY())=MONTH(#REF!))*(DAY(TODAY())=DAY(#REF!))</formula>
    </cfRule>
  </conditionalFormatting>
  <conditionalFormatting sqref="M22">
    <cfRule type="expression" dxfId="82" priority="279">
      <formula>(MONTH(TODAY())=MONTH(M374))*(DAY(TODAY())=DAY(M374))</formula>
    </cfRule>
  </conditionalFormatting>
  <conditionalFormatting sqref="M23 M27:M645">
    <cfRule type="expression" dxfId="81" priority="151">
      <formula>(MONTH(TODAY())=MONTH(M376))*(DAY(TODAY())=DAY(M376))</formula>
    </cfRule>
  </conditionalFormatting>
  <conditionalFormatting sqref="M24">
    <cfRule type="expression" dxfId="80" priority="133">
      <formula>(MONTH(TODAY())=MONTH(#REF!))*(DAY(TODAY())=DAY(#REF!))</formula>
    </cfRule>
  </conditionalFormatting>
  <conditionalFormatting sqref="M25">
    <cfRule type="expression" dxfId="79" priority="112">
      <formula>(MONTH(TODAY())=MONTH(N378))*(DAY(TODAY())=DAY(N378))</formula>
    </cfRule>
  </conditionalFormatting>
  <conditionalFormatting sqref="M78:M79 M81">
    <cfRule type="expression" dxfId="78" priority="104">
      <formula>(MONTH(TODAY())=MONTH(K88))*(DAY(TODAY())=DAY(K88))</formula>
    </cfRule>
  </conditionalFormatting>
  <conditionalFormatting sqref="M80">
    <cfRule type="expression" dxfId="77" priority="105">
      <formula>(MONTH(TODAY())=MONTH(K89))*(DAY(TODAY())=DAY(K89))</formula>
    </cfRule>
  </conditionalFormatting>
  <conditionalFormatting sqref="M82:M84">
    <cfRule type="expression" dxfId="76" priority="103">
      <formula>(MONTH(TODAY())=MONTH(K93))*(DAY(TODAY())=DAY(K93))</formula>
    </cfRule>
  </conditionalFormatting>
  <conditionalFormatting sqref="M85">
    <cfRule type="expression" dxfId="75" priority="101">
      <formula>(MONTH(TODAY())=MONTH(K95))*(DAY(TODAY())=DAY(K95))</formula>
    </cfRule>
  </conditionalFormatting>
  <conditionalFormatting sqref="M86">
    <cfRule type="expression" dxfId="74" priority="100">
      <formula>(MONTH(TODAY())=MONTH(#REF!))*(DAY(TODAY())=DAY(#REF!))</formula>
    </cfRule>
  </conditionalFormatting>
  <conditionalFormatting sqref="M646:M1103">
    <cfRule type="expression" dxfId="73" priority="274">
      <formula>(MONTH(TODAY())=MONTH(P1104))*(DAY(TODAY())=DAY(P1104))</formula>
    </cfRule>
  </conditionalFormatting>
  <conditionalFormatting sqref="Y1:AO2 Y3:AN3 X1104:X1048576 AA1104:AS1048576 Y4:AO1103">
    <cfRule type="beginsWith" dxfId="72" priority="136" operator="beginsWith" text="CG">
      <formula>LEFT(X1,LEN("CG"))="CG"</formula>
    </cfRule>
    <cfRule type="beginsWith" dxfId="71" priority="139" operator="beginsWith" text="T">
      <formula>LEFT(X1,LEN("T"))="T"</formula>
    </cfRule>
    <cfRule type="beginsWith" dxfId="70" priority="140" operator="beginsWith" text="P">
      <formula>LEFT(X1,LEN("P"))="P"</formula>
    </cfRule>
  </conditionalFormatting>
  <conditionalFormatting sqref="AP1:AP2 AP4:AP1103 AW1104:AY1048576">
    <cfRule type="beginsWith" dxfId="69" priority="142" operator="beginsWith" text="Asistió">
      <formula>LEFT(AP1,LEN("Asistió"))="Asistió"</formula>
    </cfRule>
  </conditionalFormatting>
  <dataValidations count="3">
    <dataValidation allowBlank="1" showInputMessage="1" showErrorMessage="1" sqref="D1:E1 C1:C3 R4:T24 C1104:E1048576 D3:E29 D87:D1103 D43:D77 D78:E86 D30:D37 BD4:BD23 BE4:BE1103" xr:uid="{00000000-0002-0000-0000-000000000000}"/>
    <dataValidation operator="greaterThan" allowBlank="1" showInputMessage="1" showErrorMessage="1" sqref="S1:T1 R1:R3 S3:T3 AV1210:AV1048576 Q1:Q24 Q25:T1103" xr:uid="{00000000-0002-0000-0000-000001000000}"/>
    <dataValidation type="date" operator="greaterThan" allowBlank="1" showInputMessage="1" showErrorMessage="1" sqref="F4:F1103" xr:uid="{00000000-0002-0000-0000-000002000000}">
      <formula1>44562</formula1>
    </dataValidation>
  </dataValidations>
  <pageMargins left="0.7" right="0.7" top="0.75" bottom="0.75" header="0.3" footer="0.3"/>
  <pageSetup paperSize="9" orientation="portrait" verticalDpi="300" r:id="rId1"/>
  <tableParts count="1">
    <tablePart r:id="rId2"/>
  </tableParts>
  <extLst>
    <ext xmlns:x14="http://schemas.microsoft.com/office/spreadsheetml/2009/9/main" uri="{CCE6A557-97BC-4b89-ADB6-D9C93CAAB3DF}">
      <x14:dataValidations xmlns:xm="http://schemas.microsoft.com/office/excel/2006/main" count="20">
        <x14:dataValidation type="list" allowBlank="1" showInputMessage="1" showErrorMessage="1" xr:uid="{00000000-0002-0000-0000-000004000000}">
          <x14:formula1>
            <xm:f>Parámetros!$C$3:$C$9</xm:f>
          </x14:formula1>
          <xm:sqref>BD24:BD1103</xm:sqref>
        </x14:dataValidation>
        <x14:dataValidation type="list" allowBlank="1" showInputMessage="1" showErrorMessage="1" xr:uid="{74F777BB-03EE-444B-ACD9-AF2B846472F1}">
          <x14:formula1>
            <xm:f>Parámetros!$AC$2:$AC$13</xm:f>
          </x14:formula1>
          <xm:sqref>C4:C1103</xm:sqref>
        </x14:dataValidation>
        <x14:dataValidation type="list" allowBlank="1" showInputMessage="1" showErrorMessage="1" xr:uid="{00000000-0002-0000-0000-000005000000}">
          <x14:formula1>
            <xm:f>Parámetros!$U$2:$U$3</xm:f>
          </x14:formula1>
          <xm:sqref>BA4:BA1103 AY4:AY1103</xm:sqref>
        </x14:dataValidation>
        <x14:dataValidation type="list" allowBlank="1" showInputMessage="1" showErrorMessage="1" xr:uid="{00000000-0002-0000-0000-000007000000}">
          <x14:formula1>
            <xm:f>Parámetros!$V$2:$V$7</xm:f>
          </x14:formula1>
          <xm:sqref>AQ4:AQ1103</xm:sqref>
        </x14:dataValidation>
        <x14:dataValidation type="list" allowBlank="1" showInputMessage="1" showErrorMessage="1" xr:uid="{00000000-0002-0000-0000-000009000000}">
          <x14:formula1>
            <xm:f>Parámetros!$P$2:$P$9</xm:f>
          </x14:formula1>
          <xm:sqref>BC4:BC1103</xm:sqref>
        </x14:dataValidation>
        <x14:dataValidation type="list" operator="greaterThan" allowBlank="1" showInputMessage="1" showErrorMessage="1" xr:uid="{00000000-0002-0000-0000-00000B000000}">
          <x14:formula1>
            <xm:f>Parámetros!$E$2:$E$17</xm:f>
          </x14:formula1>
          <xm:sqref>O4:O1103</xm:sqref>
        </x14:dataValidation>
        <x14:dataValidation type="list" allowBlank="1" showInputMessage="1" showErrorMessage="1" xr:uid="{7482530E-0D23-40EA-BFDB-001E67688D1C}">
          <x14:formula1>
            <xm:f>Parámetros!$C$3:$C$31</xm:f>
          </x14:formula1>
          <xm:sqref>Y1104:Z1109</xm:sqref>
        </x14:dataValidation>
        <x14:dataValidation type="list" allowBlank="1" showInputMessage="1" showErrorMessage="1" xr:uid="{0F8774A8-4539-413D-AECE-C7176F3D5E82}">
          <x14:formula1>
            <xm:f>Parámetros!$C$2:$C$31</xm:f>
          </x14:formula1>
          <xm:sqref>W4:X1103</xm:sqref>
        </x14:dataValidation>
        <x14:dataValidation type="list" allowBlank="1" showInputMessage="1" showErrorMessage="1" xr:uid="{00000000-0002-0000-0000-000008000000}">
          <x14:formula1>
            <xm:f>Parámetros!$A$2:$A$5</xm:f>
          </x14:formula1>
          <xm:sqref>B5:B1103</xm:sqref>
        </x14:dataValidation>
        <x14:dataValidation type="list" allowBlank="1" showInputMessage="1" showErrorMessage="1" xr:uid="{16F92060-F667-432E-91DA-442EBB9BD1F3}">
          <x14:formula1>
            <xm:f>Parámetros!$AE$2:$AE$15</xm:f>
          </x14:formula1>
          <xm:sqref>D38:D42</xm:sqref>
        </x14:dataValidation>
        <x14:dataValidation type="list" allowBlank="1" showInputMessage="1" showErrorMessage="1" xr:uid="{0F9B7937-B46E-495A-924E-C8A145679BAD}">
          <x14:formula1>
            <xm:f>Parámetros!$AH$2:$AH$15</xm:f>
          </x14:formula1>
          <xm:sqref>E30:E77 E87:E1103</xm:sqref>
        </x14:dataValidation>
        <x14:dataValidation type="list" allowBlank="1" showInputMessage="1" showErrorMessage="1" xr:uid="{46341B2D-2D06-4C1E-A22C-4A067391BDD4}">
          <x14:formula1>
            <xm:f>Parámetros!$U$2:$U$6</xm:f>
          </x14:formula1>
          <xm:sqref>AR4:AR1103</xm:sqref>
        </x14:dataValidation>
        <x14:dataValidation type="list" allowBlank="1" showInputMessage="1" showErrorMessage="1" xr:uid="{09A4509A-5F34-462E-9CAA-BEC949BC59EB}">
          <x14:formula1>
            <xm:f>Parámetros!$U$2:$U$5</xm:f>
          </x14:formula1>
          <xm:sqref>AW4:AW1103</xm:sqref>
        </x14:dataValidation>
        <x14:dataValidation type="list" allowBlank="1" showInputMessage="1" showErrorMessage="1" xr:uid="{FE06D69F-5D0D-452A-B266-A949E3FAC4B4}">
          <x14:formula1>
            <xm:f>Parámetros!$R$2:$R$85</xm:f>
          </x14:formula1>
          <xm:sqref>B1</xm:sqref>
        </x14:dataValidation>
        <x14:dataValidation type="list" allowBlank="1" showInputMessage="1" showErrorMessage="1" xr:uid="{E61FA786-A2FB-4E97-80E2-C6BF9981DA0D}">
          <x14:formula1>
            <xm:f>Parámetros!$W$2:$W$8</xm:f>
          </x14:formula1>
          <xm:sqref>AV1104:AV1209 AT4:AT1103</xm:sqref>
        </x14:dataValidation>
        <x14:dataValidation type="list" allowBlank="1" showInputMessage="1" showErrorMessage="1" xr:uid="{2CDD5E9E-4FB4-4D3B-A50D-674F5E663583}">
          <x14:formula1>
            <xm:f>Parámetros!$A$2:$A$6</xm:f>
          </x14:formula1>
          <xm:sqref>B4</xm:sqref>
        </x14:dataValidation>
        <x14:dataValidation type="list" operator="greaterThan" allowBlank="1" showInputMessage="1" showErrorMessage="1" xr:uid="{B2FB7D8E-3C1F-4C4F-9D18-85046127EBA1}">
          <x14:formula1>
            <xm:f>Parámetros!$D$2:$D$30</xm:f>
          </x14:formula1>
          <xm:sqref>G4:G1103</xm:sqref>
        </x14:dataValidation>
        <x14:dataValidation type="list" allowBlank="1" showInputMessage="1" showErrorMessage="1" xr:uid="{94E75ED6-06EB-4899-AE81-09DF386FA25E}">
          <x14:formula1>
            <xm:f>Parámetros!$AA$2:$AA$10</xm:f>
          </x14:formula1>
          <xm:sqref>P4:P1103</xm:sqref>
        </x14:dataValidation>
        <x14:dataValidation type="list" allowBlank="1" showInputMessage="1" showErrorMessage="1" xr:uid="{478B9763-FDD2-4A3F-B35F-CE498D06214C}">
          <x14:formula1>
            <xm:f>Parámetros!$G$2:$G$10</xm:f>
          </x14:formula1>
          <xm:sqref>Y4:AN1103</xm:sqref>
        </x14:dataValidation>
        <x14:dataValidation type="list" allowBlank="1" showInputMessage="1" showErrorMessage="1" xr:uid="{EED1855C-638D-4F81-BB7E-72B7616E5E5D}">
          <x14:formula1>
            <xm:f>Parámetros!$AK$2:$AK$16</xm:f>
          </x14:formula1>
          <xm:sqref>AS4:AS1103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CB9E3-A3C0-4FA1-BEE1-6A92B9A634F1}">
  <sheetPr codeName="Hoja2">
    <tabColor theme="9" tint="-0.499984740745262"/>
  </sheetPr>
  <dimension ref="A1:WVX27"/>
  <sheetViews>
    <sheetView zoomScale="85" zoomScaleNormal="85" workbookViewId="0">
      <selection activeCell="G10" sqref="G10"/>
    </sheetView>
  </sheetViews>
  <sheetFormatPr defaultColWidth="11.42578125" defaultRowHeight="14.45"/>
  <cols>
    <col min="1" max="1" width="6.42578125" customWidth="1"/>
    <col min="2" max="2" width="68.5703125" bestFit="1" customWidth="1"/>
    <col min="3" max="3" width="13.5703125" customWidth="1"/>
    <col min="5" max="5" width="9.85546875" hidden="1" customWidth="1"/>
    <col min="6" max="6" width="6.85546875" customWidth="1"/>
    <col min="7" max="7" width="11" customWidth="1"/>
    <col min="8" max="8" width="6.140625" customWidth="1"/>
    <col min="9" max="9" width="9.85546875" customWidth="1"/>
    <col min="10" max="10" width="5.5703125" bestFit="1" customWidth="1"/>
    <col min="11" max="12" width="6.140625" customWidth="1"/>
    <col min="13" max="13" width="7.7109375" customWidth="1"/>
    <col min="14" max="14" width="9.140625" customWidth="1"/>
    <col min="15" max="17" width="9.42578125" customWidth="1"/>
    <col min="18" max="18" width="12.140625" bestFit="1" customWidth="1"/>
  </cols>
  <sheetData>
    <row r="1" spans="1:16144" ht="16.149999999999999" thickBot="1">
      <c r="A1" s="11"/>
      <c r="B1" s="11" t="str">
        <f>+"FILIAL: "&amp;Probacionistas!$B$1</f>
        <v>FILIAL: Huancayo</v>
      </c>
      <c r="C1" s="11"/>
      <c r="D1" s="12"/>
      <c r="E1" s="58"/>
      <c r="F1" s="58"/>
      <c r="G1" s="58"/>
      <c r="H1" s="58"/>
      <c r="I1" s="58"/>
      <c r="J1" s="58"/>
      <c r="K1" s="58"/>
      <c r="L1" s="58"/>
      <c r="M1" s="58"/>
      <c r="N1" s="58"/>
      <c r="O1" s="58"/>
      <c r="P1" s="58"/>
      <c r="Q1" s="58"/>
      <c r="R1" s="262"/>
      <c r="S1" s="400"/>
      <c r="T1" s="400"/>
      <c r="U1" s="400"/>
      <c r="V1" s="400"/>
      <c r="W1" s="400"/>
      <c r="X1" s="400"/>
      <c r="Y1" s="400"/>
      <c r="Z1" s="400"/>
      <c r="AA1" s="400"/>
      <c r="AB1" s="400"/>
      <c r="AC1" s="400"/>
      <c r="AD1" s="400"/>
      <c r="AE1" s="400"/>
      <c r="AF1" s="400"/>
      <c r="AG1" s="400"/>
      <c r="AH1" s="400"/>
      <c r="AI1" s="400"/>
      <c r="AJ1" s="400"/>
      <c r="AK1" s="400"/>
      <c r="AL1" s="400"/>
      <c r="AM1" s="400"/>
      <c r="AN1" s="400"/>
      <c r="AO1" s="400"/>
      <c r="AP1" s="400"/>
      <c r="AQ1" s="400"/>
      <c r="AR1" s="400"/>
      <c r="AS1" s="400"/>
      <c r="AT1" s="400"/>
      <c r="AU1" s="400"/>
      <c r="AV1" s="400"/>
      <c r="AW1" s="400"/>
      <c r="AX1" s="400"/>
      <c r="AY1" s="400"/>
      <c r="AZ1" s="400"/>
      <c r="BA1" s="400"/>
      <c r="BB1" s="400"/>
      <c r="BC1" s="400"/>
      <c r="BD1" s="400"/>
      <c r="BE1" s="400"/>
      <c r="BF1" s="400"/>
      <c r="BG1" s="400"/>
      <c r="BH1" s="400"/>
      <c r="BI1" s="400"/>
      <c r="BJ1" s="400"/>
      <c r="BK1" s="400"/>
      <c r="BL1" s="400"/>
      <c r="BM1" s="400"/>
      <c r="BN1" s="400"/>
      <c r="BO1" s="400"/>
      <c r="BP1" s="400"/>
      <c r="BQ1" s="400"/>
      <c r="BR1" s="400"/>
      <c r="BS1" s="400"/>
      <c r="BT1" s="400"/>
      <c r="BU1" s="400"/>
      <c r="BV1" s="400"/>
      <c r="BW1" s="400"/>
      <c r="BX1" s="400"/>
      <c r="BY1" s="400"/>
      <c r="BZ1" s="400"/>
      <c r="CA1" s="400"/>
      <c r="CB1" s="400"/>
      <c r="CC1" s="400"/>
      <c r="CD1" s="400"/>
      <c r="CE1" s="400"/>
      <c r="CF1" s="400"/>
      <c r="CG1" s="400"/>
      <c r="CH1" s="400"/>
      <c r="CI1" s="400"/>
      <c r="CJ1" s="400"/>
      <c r="CK1" s="400"/>
      <c r="CL1" s="400"/>
      <c r="CM1" s="400"/>
      <c r="CN1" s="400"/>
      <c r="CO1" s="400"/>
      <c r="CP1" s="400"/>
      <c r="CQ1" s="400"/>
      <c r="CR1" s="400"/>
      <c r="CS1" s="400"/>
      <c r="CT1" s="400"/>
      <c r="CU1" s="400"/>
      <c r="CV1" s="400"/>
      <c r="CW1" s="400"/>
      <c r="CX1" s="400"/>
      <c r="CY1" s="400"/>
      <c r="CZ1" s="400"/>
      <c r="DA1" s="400"/>
      <c r="DB1" s="400"/>
      <c r="DC1" s="400"/>
      <c r="DD1" s="400"/>
      <c r="DE1" s="400"/>
      <c r="DF1" s="400"/>
      <c r="DG1" s="400"/>
      <c r="DH1" s="400"/>
      <c r="DI1" s="400"/>
      <c r="DJ1" s="400"/>
      <c r="DK1" s="400"/>
      <c r="DL1" s="400"/>
      <c r="DM1" s="400"/>
      <c r="DN1" s="400"/>
      <c r="DO1" s="400"/>
      <c r="DP1" s="400"/>
      <c r="DQ1" s="400"/>
      <c r="DR1" s="400"/>
      <c r="DS1" s="400"/>
      <c r="DT1" s="400"/>
      <c r="DU1" s="400"/>
      <c r="DV1" s="400"/>
      <c r="DW1" s="400"/>
      <c r="DX1" s="400"/>
      <c r="DY1" s="400"/>
      <c r="DZ1" s="400"/>
      <c r="EA1" s="400"/>
      <c r="EB1" s="400"/>
      <c r="EC1" s="400"/>
      <c r="ED1" s="400"/>
      <c r="EE1" s="400"/>
      <c r="EF1" s="400"/>
      <c r="EG1" s="400"/>
      <c r="EH1" s="400"/>
      <c r="EI1" s="400"/>
      <c r="EJ1" s="400"/>
      <c r="EK1" s="400"/>
      <c r="EL1" s="400"/>
      <c r="EM1" s="400"/>
      <c r="EN1" s="400"/>
      <c r="EO1" s="400"/>
      <c r="EP1" s="400"/>
      <c r="EQ1" s="400"/>
      <c r="ER1" s="400"/>
      <c r="ES1" s="400"/>
      <c r="ET1" s="400"/>
      <c r="EU1" s="400"/>
      <c r="EV1" s="400"/>
      <c r="EW1" s="400"/>
      <c r="EX1" s="400"/>
      <c r="EY1" s="400"/>
      <c r="EZ1" s="400"/>
      <c r="FA1" s="400"/>
      <c r="FB1" s="400"/>
      <c r="FC1" s="400"/>
      <c r="FD1" s="400"/>
      <c r="FE1" s="400"/>
      <c r="FF1" s="400"/>
      <c r="FG1" s="400"/>
      <c r="FH1" s="400"/>
      <c r="FI1" s="400"/>
      <c r="FJ1" s="400"/>
      <c r="FK1" s="400"/>
      <c r="FL1" s="400"/>
      <c r="FM1" s="400"/>
      <c r="FN1" s="400"/>
      <c r="FO1" s="400"/>
      <c r="FP1" s="400"/>
      <c r="FQ1" s="400"/>
      <c r="FR1" s="400"/>
      <c r="FS1" s="400"/>
      <c r="FT1" s="400"/>
      <c r="FU1" s="400"/>
      <c r="FV1" s="400"/>
      <c r="FW1" s="262"/>
      <c r="FX1" s="262"/>
      <c r="FY1" s="262"/>
      <c r="FZ1" s="262"/>
      <c r="GA1" s="262"/>
      <c r="GB1" s="262"/>
      <c r="GC1" s="262"/>
      <c r="GD1" s="262"/>
      <c r="GE1" s="262"/>
      <c r="GF1" s="262"/>
      <c r="GG1" s="262"/>
      <c r="GH1" s="262"/>
      <c r="GI1" s="262"/>
      <c r="GJ1" s="262"/>
      <c r="GK1" s="262"/>
      <c r="GL1" s="262"/>
      <c r="GM1" s="262"/>
      <c r="GN1" s="262"/>
      <c r="GO1" s="262"/>
      <c r="GP1" s="262"/>
      <c r="GQ1" s="262"/>
      <c r="GR1" s="262"/>
      <c r="GS1" s="262"/>
      <c r="GT1" s="262"/>
      <c r="GU1" s="262"/>
      <c r="GV1" s="262"/>
      <c r="GW1" s="262"/>
      <c r="GX1" s="262"/>
      <c r="GY1" s="262"/>
      <c r="GZ1" s="262"/>
      <c r="HA1" s="262"/>
      <c r="HB1" s="262"/>
      <c r="HC1" s="262"/>
      <c r="HD1" s="262"/>
      <c r="HE1" s="262"/>
      <c r="HF1" s="262"/>
      <c r="HG1" s="262"/>
      <c r="HH1" s="262"/>
      <c r="HI1" s="262"/>
      <c r="HJ1" s="262"/>
      <c r="HK1" s="262"/>
      <c r="HL1" s="262"/>
      <c r="HM1" s="262"/>
      <c r="HN1" s="262"/>
      <c r="HO1" s="262"/>
      <c r="HP1" s="262"/>
      <c r="HQ1" s="262"/>
      <c r="HR1" s="262"/>
      <c r="HS1" s="262"/>
      <c r="HT1" s="262"/>
      <c r="HU1" s="262"/>
      <c r="HV1" s="262"/>
      <c r="HW1" s="262"/>
      <c r="HX1" s="262"/>
      <c r="HY1" s="262"/>
      <c r="HZ1" s="262"/>
      <c r="IA1" s="262"/>
      <c r="IB1" s="262"/>
      <c r="IC1" s="262"/>
      <c r="ID1" s="262"/>
      <c r="IE1" s="262"/>
      <c r="IF1" s="262"/>
      <c r="IG1" s="262"/>
      <c r="IH1" s="262"/>
      <c r="II1" s="262"/>
      <c r="IJ1" s="262"/>
      <c r="IK1" s="262"/>
      <c r="IL1" s="262"/>
      <c r="IM1" s="262"/>
      <c r="IN1" s="262"/>
      <c r="IO1" s="262"/>
      <c r="IP1" s="262"/>
      <c r="IQ1" s="262"/>
      <c r="IR1" s="262"/>
      <c r="IS1" s="262"/>
      <c r="IT1" s="262"/>
      <c r="IU1" s="262"/>
      <c r="IV1" s="262"/>
      <c r="IW1" s="262"/>
      <c r="IX1" s="262"/>
      <c r="IY1" s="262"/>
      <c r="IZ1" s="262"/>
      <c r="JA1" s="262"/>
      <c r="JB1" s="262"/>
      <c r="JC1" s="262"/>
      <c r="JD1" s="262"/>
      <c r="JE1" s="262"/>
      <c r="JF1" s="262"/>
      <c r="JG1" s="262"/>
      <c r="JH1" s="262"/>
      <c r="JI1" s="262"/>
      <c r="JJ1" s="262"/>
      <c r="JK1" s="262"/>
      <c r="JL1" s="400"/>
      <c r="JM1" s="400"/>
      <c r="JN1" s="400"/>
      <c r="JO1" s="400"/>
      <c r="JP1" s="400"/>
      <c r="JQ1" s="400"/>
      <c r="JR1" s="400"/>
      <c r="JS1" s="400"/>
      <c r="JT1" s="400"/>
      <c r="JU1" s="400"/>
      <c r="JV1" s="400"/>
      <c r="JW1" s="400"/>
      <c r="JX1" s="400"/>
      <c r="JY1" s="400"/>
      <c r="JZ1" s="400"/>
      <c r="KA1" s="400"/>
      <c r="KB1" s="400"/>
      <c r="KC1" s="400"/>
      <c r="KD1" s="400"/>
      <c r="KE1" s="400"/>
      <c r="KF1" s="400"/>
      <c r="KG1" s="400"/>
      <c r="KH1" s="400"/>
      <c r="KI1" s="400"/>
      <c r="KJ1" s="400"/>
      <c r="KK1" s="400"/>
      <c r="KL1" s="400"/>
      <c r="KM1" s="400"/>
      <c r="KN1" s="400"/>
      <c r="KO1" s="400"/>
      <c r="KP1" s="400"/>
      <c r="KQ1" s="400"/>
      <c r="KR1" s="400"/>
      <c r="KS1" s="400"/>
      <c r="KT1" s="400"/>
      <c r="KU1" s="400"/>
      <c r="KV1" s="400"/>
      <c r="KW1" s="400"/>
      <c r="KX1" s="400"/>
      <c r="KY1" s="400"/>
      <c r="KZ1" s="400"/>
      <c r="LA1" s="400"/>
      <c r="LB1" s="400"/>
      <c r="LC1" s="400"/>
      <c r="LD1" s="400"/>
      <c r="LE1" s="400"/>
      <c r="LF1" s="400"/>
      <c r="LG1" s="400"/>
      <c r="LH1" s="400"/>
      <c r="LI1" s="400"/>
      <c r="LJ1" s="400"/>
      <c r="LK1" s="400"/>
      <c r="LL1" s="400"/>
      <c r="LM1" s="400"/>
      <c r="LN1" s="400"/>
      <c r="LO1" s="400"/>
      <c r="LP1" s="400"/>
      <c r="LQ1" s="400"/>
      <c r="LR1" s="400"/>
      <c r="LS1" s="400"/>
      <c r="LT1" s="400"/>
      <c r="LU1" s="400"/>
      <c r="LV1" s="400"/>
      <c r="LW1" s="400"/>
      <c r="LX1" s="400"/>
      <c r="LY1" s="400"/>
      <c r="LZ1" s="400"/>
      <c r="MA1" s="400"/>
      <c r="MB1" s="400"/>
      <c r="MC1" s="400"/>
      <c r="MD1" s="400"/>
      <c r="ME1" s="400"/>
      <c r="MF1" s="400"/>
      <c r="MG1" s="400"/>
      <c r="MH1" s="400"/>
      <c r="MI1" s="400"/>
      <c r="MJ1" s="400"/>
      <c r="MK1" s="400"/>
      <c r="ML1" s="400"/>
      <c r="MM1" s="400"/>
      <c r="MN1" s="400"/>
      <c r="MO1" s="400"/>
      <c r="MP1" s="400"/>
      <c r="MQ1" s="400"/>
      <c r="MR1" s="400"/>
      <c r="MS1" s="400"/>
      <c r="MT1" s="400"/>
      <c r="MU1" s="400"/>
      <c r="MV1" s="400"/>
      <c r="MW1" s="400"/>
      <c r="MX1" s="400"/>
      <c r="MY1" s="400"/>
      <c r="MZ1" s="400"/>
      <c r="NA1" s="400"/>
      <c r="NB1" s="400"/>
      <c r="NC1" s="400"/>
      <c r="ND1" s="400"/>
      <c r="NE1" s="400"/>
      <c r="NF1" s="400"/>
      <c r="NG1" s="400"/>
      <c r="NH1" s="400"/>
      <c r="NI1" s="400"/>
      <c r="NJ1" s="400"/>
      <c r="NK1" s="400"/>
      <c r="NL1" s="400"/>
      <c r="NM1" s="400"/>
      <c r="NN1" s="400"/>
      <c r="NO1" s="400"/>
      <c r="NP1" s="400"/>
      <c r="NQ1" s="400"/>
      <c r="NR1" s="400"/>
      <c r="NS1" s="400"/>
      <c r="NT1" s="400"/>
      <c r="NU1" s="400"/>
      <c r="NV1" s="400"/>
      <c r="NW1" s="400"/>
      <c r="NX1" s="400"/>
      <c r="NY1" s="400"/>
      <c r="NZ1" s="400"/>
      <c r="OA1" s="400"/>
      <c r="OB1" s="400"/>
      <c r="OC1" s="400"/>
      <c r="OD1" s="400"/>
      <c r="OE1" s="400"/>
      <c r="OF1" s="400"/>
      <c r="OG1" s="400"/>
      <c r="OH1" s="400"/>
      <c r="OI1" s="400"/>
      <c r="OJ1" s="400"/>
      <c r="OK1" s="400"/>
      <c r="OL1" s="400"/>
      <c r="OM1" s="400"/>
      <c r="ON1" s="400"/>
      <c r="OO1" s="400"/>
      <c r="OP1" s="400"/>
      <c r="OQ1" s="400"/>
      <c r="OR1" s="400"/>
      <c r="OS1" s="400"/>
      <c r="OT1" s="400"/>
      <c r="OU1" s="400"/>
      <c r="OV1" s="400"/>
      <c r="OW1" s="400"/>
      <c r="OX1" s="400"/>
      <c r="OY1" s="400"/>
      <c r="OZ1" s="400"/>
      <c r="PA1" s="400"/>
      <c r="PB1" s="400"/>
      <c r="PC1" s="400"/>
      <c r="PD1" s="400"/>
      <c r="PE1" s="400"/>
      <c r="PF1" s="400"/>
      <c r="PG1" s="400"/>
      <c r="PH1" s="400"/>
      <c r="PI1" s="400"/>
      <c r="PJ1" s="400"/>
      <c r="PK1" s="400"/>
      <c r="PL1" s="400"/>
      <c r="PM1" s="400"/>
      <c r="PN1" s="400"/>
      <c r="PO1" s="400"/>
      <c r="PP1" s="400"/>
      <c r="PQ1" s="400"/>
      <c r="PR1" s="400"/>
      <c r="PS1" s="400"/>
      <c r="PT1" s="262"/>
      <c r="PU1" s="262"/>
      <c r="PV1" s="262"/>
      <c r="PW1" s="262"/>
      <c r="PX1" s="262"/>
      <c r="PY1" s="262"/>
      <c r="PZ1" s="262"/>
      <c r="QA1" s="262"/>
      <c r="QB1" s="262"/>
      <c r="QC1" s="262"/>
      <c r="QD1" s="262"/>
      <c r="QE1" s="262"/>
      <c r="QF1" s="262"/>
      <c r="QG1" s="262"/>
      <c r="QH1" s="262"/>
      <c r="QI1" s="262"/>
      <c r="QJ1" s="262"/>
      <c r="QK1" s="262"/>
      <c r="QL1" s="262"/>
      <c r="QM1" s="262"/>
      <c r="QN1" s="262"/>
      <c r="QO1" s="262"/>
      <c r="QP1" s="262"/>
      <c r="QQ1" s="262"/>
      <c r="QR1" s="262"/>
      <c r="QS1" s="262"/>
      <c r="QT1" s="262"/>
      <c r="QU1" s="262"/>
      <c r="QV1" s="262"/>
      <c r="QW1" s="262"/>
      <c r="QX1" s="262"/>
      <c r="QY1" s="262"/>
      <c r="QZ1" s="262"/>
      <c r="RA1" s="262"/>
      <c r="RB1" s="262"/>
      <c r="RC1" s="262"/>
      <c r="RD1" s="262"/>
      <c r="RE1" s="262"/>
      <c r="RF1" s="262"/>
      <c r="RG1" s="262"/>
      <c r="RH1" s="262"/>
      <c r="RI1" s="262"/>
      <c r="RJ1" s="262"/>
      <c r="RK1" s="262"/>
      <c r="RL1" s="262"/>
      <c r="RM1" s="262"/>
      <c r="RN1" s="262"/>
      <c r="RO1" s="262"/>
      <c r="RP1" s="262"/>
      <c r="RQ1" s="262"/>
      <c r="RR1" s="262"/>
      <c r="RS1" s="262"/>
      <c r="RT1" s="262"/>
      <c r="RU1" s="262"/>
      <c r="RV1" s="262"/>
      <c r="RW1" s="262"/>
      <c r="RX1" s="262"/>
      <c r="RY1" s="262"/>
      <c r="RZ1" s="262"/>
      <c r="SA1" s="262"/>
      <c r="SB1" s="262"/>
      <c r="SC1" s="262"/>
      <c r="SD1" s="262"/>
      <c r="SE1" s="262"/>
      <c r="SF1" s="262"/>
      <c r="SG1" s="262"/>
      <c r="SH1" s="262"/>
      <c r="SI1" s="262"/>
      <c r="SJ1" s="262"/>
      <c r="SK1" s="262"/>
      <c r="SL1" s="262"/>
      <c r="SM1" s="262"/>
      <c r="SN1" s="262"/>
      <c r="SO1" s="262"/>
      <c r="SP1" s="262"/>
      <c r="SQ1" s="262"/>
      <c r="SR1" s="262"/>
      <c r="SS1" s="262"/>
      <c r="ST1" s="262"/>
      <c r="SU1" s="262"/>
      <c r="SV1" s="262"/>
      <c r="SW1" s="262"/>
      <c r="SX1" s="262"/>
      <c r="SY1" s="262"/>
      <c r="SZ1" s="262"/>
      <c r="TA1" s="262"/>
      <c r="TB1" s="262"/>
      <c r="TC1" s="262"/>
      <c r="TD1" s="262"/>
      <c r="TE1" s="262"/>
      <c r="TF1" s="262"/>
      <c r="TG1" s="262"/>
      <c r="TH1" s="400"/>
      <c r="TI1" s="400"/>
      <c r="TJ1" s="400"/>
      <c r="TK1" s="400"/>
      <c r="TL1" s="400"/>
      <c r="TM1" s="400"/>
      <c r="TN1" s="400"/>
      <c r="TO1" s="400"/>
      <c r="TP1" s="400"/>
      <c r="TQ1" s="400"/>
      <c r="TR1" s="400"/>
      <c r="TS1" s="400"/>
      <c r="TT1" s="400"/>
      <c r="TU1" s="400"/>
      <c r="TV1" s="400"/>
      <c r="TW1" s="400"/>
      <c r="TX1" s="400"/>
      <c r="TY1" s="400"/>
      <c r="TZ1" s="400"/>
      <c r="UA1" s="400"/>
      <c r="UB1" s="400"/>
      <c r="UC1" s="400"/>
      <c r="UD1" s="400"/>
      <c r="UE1" s="400"/>
      <c r="UF1" s="400"/>
      <c r="UG1" s="400"/>
      <c r="UH1" s="400"/>
      <c r="UI1" s="400"/>
      <c r="UJ1" s="400"/>
      <c r="UK1" s="400"/>
      <c r="UL1" s="400"/>
      <c r="UM1" s="400"/>
      <c r="UN1" s="400"/>
      <c r="UO1" s="400"/>
      <c r="UP1" s="400"/>
      <c r="UQ1" s="400"/>
      <c r="UR1" s="400"/>
      <c r="US1" s="400"/>
      <c r="UT1" s="400"/>
      <c r="UU1" s="400"/>
      <c r="UV1" s="400"/>
      <c r="UW1" s="400"/>
      <c r="UX1" s="400"/>
      <c r="UY1" s="400"/>
      <c r="UZ1" s="400"/>
      <c r="VA1" s="400"/>
      <c r="VB1" s="400"/>
      <c r="VC1" s="400"/>
      <c r="VD1" s="400"/>
      <c r="VE1" s="400"/>
      <c r="VF1" s="400"/>
      <c r="VG1" s="400"/>
      <c r="VH1" s="400"/>
      <c r="VI1" s="400"/>
      <c r="VJ1" s="400"/>
      <c r="VK1" s="400"/>
      <c r="VL1" s="400"/>
      <c r="VM1" s="400"/>
      <c r="VN1" s="400"/>
      <c r="VO1" s="400"/>
      <c r="VP1" s="400"/>
      <c r="VQ1" s="400"/>
      <c r="VR1" s="400"/>
      <c r="VS1" s="400"/>
      <c r="VT1" s="400"/>
      <c r="VU1" s="400"/>
      <c r="VV1" s="400"/>
      <c r="VW1" s="400"/>
      <c r="VX1" s="400"/>
      <c r="VY1" s="400"/>
      <c r="VZ1" s="400"/>
      <c r="WA1" s="400"/>
      <c r="WB1" s="400"/>
      <c r="WC1" s="400"/>
      <c r="WD1" s="400"/>
      <c r="WE1" s="400"/>
      <c r="WF1" s="400"/>
      <c r="WG1" s="400"/>
      <c r="WH1" s="400"/>
      <c r="WI1" s="400"/>
      <c r="WJ1" s="400"/>
      <c r="WK1" s="400"/>
      <c r="WL1" s="400"/>
      <c r="WM1" s="400"/>
      <c r="WN1" s="400"/>
      <c r="WO1" s="400"/>
      <c r="WP1" s="400"/>
      <c r="WQ1" s="400"/>
      <c r="WR1" s="400"/>
      <c r="WS1" s="400"/>
      <c r="WT1" s="400"/>
      <c r="WU1" s="400"/>
      <c r="WV1" s="400"/>
      <c r="WW1" s="400"/>
      <c r="WX1" s="400"/>
      <c r="WY1" s="400"/>
      <c r="WZ1" s="400"/>
      <c r="XA1" s="400"/>
      <c r="XB1" s="400"/>
      <c r="XC1" s="400"/>
      <c r="XD1" s="400"/>
      <c r="XE1" s="400"/>
      <c r="XF1" s="400"/>
      <c r="XG1" s="400"/>
      <c r="XH1" s="400"/>
      <c r="XI1" s="400"/>
      <c r="XJ1" s="400"/>
      <c r="XK1" s="400"/>
      <c r="XL1" s="400"/>
      <c r="XM1" s="400"/>
      <c r="XN1" s="400"/>
      <c r="XO1" s="400"/>
      <c r="XP1" s="400"/>
      <c r="XQ1" s="400"/>
      <c r="XR1" s="400"/>
      <c r="XS1" s="400"/>
      <c r="XT1" s="400"/>
      <c r="XU1" s="400"/>
      <c r="XV1" s="400"/>
      <c r="XW1" s="400"/>
      <c r="XX1" s="400"/>
      <c r="XY1" s="400"/>
      <c r="XZ1" s="400"/>
      <c r="YA1" s="400"/>
      <c r="YB1" s="400"/>
      <c r="YC1" s="400"/>
      <c r="YD1" s="400"/>
      <c r="YE1" s="400"/>
      <c r="YF1" s="400"/>
      <c r="YG1" s="400"/>
      <c r="YH1" s="400"/>
      <c r="YI1" s="400"/>
      <c r="YJ1" s="400"/>
      <c r="YK1" s="400"/>
      <c r="YL1" s="400"/>
      <c r="YM1" s="400"/>
      <c r="YN1" s="400"/>
      <c r="YO1" s="400"/>
      <c r="YP1" s="400"/>
      <c r="YQ1" s="400"/>
      <c r="YR1" s="400"/>
      <c r="YS1" s="400"/>
      <c r="YT1" s="400"/>
      <c r="YU1" s="400"/>
      <c r="YV1" s="400"/>
      <c r="YW1" s="400"/>
      <c r="YX1" s="400"/>
      <c r="YY1" s="400"/>
      <c r="YZ1" s="400"/>
      <c r="ZA1" s="400"/>
      <c r="ZB1" s="400"/>
      <c r="ZC1" s="400"/>
      <c r="ZD1" s="400"/>
      <c r="ZE1" s="400"/>
      <c r="ZF1" s="400"/>
      <c r="ZG1" s="400"/>
      <c r="ZH1" s="400"/>
      <c r="ZI1" s="400"/>
      <c r="ZJ1" s="400"/>
      <c r="ZK1" s="400"/>
      <c r="ZL1" s="400"/>
      <c r="ZM1" s="400"/>
      <c r="ZN1" s="400"/>
      <c r="ZO1" s="400"/>
      <c r="ZP1" s="262"/>
      <c r="ZQ1" s="262"/>
      <c r="ZR1" s="262"/>
      <c r="ZS1" s="262"/>
      <c r="ZT1" s="262"/>
      <c r="ZU1" s="262"/>
      <c r="ZV1" s="262"/>
      <c r="ZW1" s="262"/>
      <c r="ZX1" s="262"/>
      <c r="ZY1" s="262"/>
      <c r="ZZ1" s="262"/>
      <c r="AAA1" s="262"/>
      <c r="AAB1" s="262"/>
      <c r="AAC1" s="262"/>
      <c r="AAD1" s="262"/>
      <c r="AAE1" s="262"/>
      <c r="AAF1" s="262"/>
      <c r="AAG1" s="262"/>
      <c r="AAH1" s="262"/>
      <c r="AAI1" s="262"/>
      <c r="AAJ1" s="262"/>
      <c r="AAK1" s="262"/>
      <c r="AAL1" s="262"/>
      <c r="AAM1" s="262"/>
      <c r="AAN1" s="262"/>
      <c r="AAO1" s="262"/>
      <c r="AAP1" s="262"/>
      <c r="AAQ1" s="262"/>
      <c r="AAR1" s="262"/>
      <c r="AAS1" s="262"/>
      <c r="AAT1" s="262"/>
      <c r="AAU1" s="262"/>
      <c r="AAV1" s="262"/>
      <c r="AAW1" s="262"/>
      <c r="AAX1" s="262"/>
      <c r="AAY1" s="262"/>
      <c r="AAZ1" s="262"/>
      <c r="ABA1" s="262"/>
      <c r="ABB1" s="262"/>
      <c r="ABC1" s="262"/>
      <c r="ABD1" s="262"/>
      <c r="ABE1" s="262"/>
      <c r="ABF1" s="262"/>
      <c r="ABG1" s="262"/>
      <c r="ABH1" s="262"/>
      <c r="ABI1" s="262"/>
      <c r="ABJ1" s="262"/>
      <c r="ABK1" s="262"/>
      <c r="ABL1" s="262"/>
      <c r="ABM1" s="262"/>
      <c r="ABN1" s="262"/>
      <c r="ABO1" s="262"/>
      <c r="ABP1" s="262"/>
      <c r="ABQ1" s="262"/>
      <c r="ABR1" s="262"/>
      <c r="ABS1" s="262"/>
      <c r="ABT1" s="262"/>
      <c r="ABU1" s="262"/>
      <c r="ABV1" s="262"/>
      <c r="ABW1" s="262"/>
      <c r="ABX1" s="262"/>
      <c r="ABY1" s="262"/>
      <c r="ABZ1" s="262"/>
      <c r="ACA1" s="262"/>
      <c r="ACB1" s="262"/>
      <c r="ACC1" s="262"/>
      <c r="ACD1" s="262"/>
      <c r="ACE1" s="262"/>
      <c r="ACF1" s="262"/>
      <c r="ACG1" s="262"/>
      <c r="ACH1" s="262"/>
      <c r="ACI1" s="262"/>
      <c r="ACJ1" s="262"/>
      <c r="ACK1" s="262"/>
      <c r="ACL1" s="262"/>
      <c r="ACM1" s="262"/>
      <c r="ACN1" s="262"/>
      <c r="ACO1" s="262"/>
      <c r="ACP1" s="262"/>
      <c r="ACQ1" s="262"/>
      <c r="ACR1" s="262"/>
      <c r="ACS1" s="262"/>
      <c r="ACT1" s="262"/>
      <c r="ACU1" s="262"/>
      <c r="ACV1" s="262"/>
      <c r="ACW1" s="262"/>
      <c r="ACX1" s="262"/>
      <c r="ACY1" s="262"/>
      <c r="ACZ1" s="262"/>
      <c r="ADA1" s="262"/>
      <c r="ADB1" s="262"/>
      <c r="ADC1" s="262"/>
      <c r="ADD1" s="400"/>
      <c r="ADE1" s="400"/>
      <c r="ADF1" s="400"/>
      <c r="ADG1" s="400"/>
      <c r="ADH1" s="400"/>
      <c r="ADI1" s="400"/>
      <c r="ADJ1" s="400"/>
      <c r="ADK1" s="400"/>
      <c r="ADL1" s="400"/>
      <c r="ADM1" s="400"/>
      <c r="ADN1" s="400"/>
      <c r="ADO1" s="400"/>
      <c r="ADP1" s="400"/>
      <c r="ADQ1" s="400"/>
      <c r="ADR1" s="400"/>
      <c r="ADS1" s="400"/>
      <c r="ADT1" s="400"/>
      <c r="ADU1" s="400"/>
      <c r="ADV1" s="400"/>
      <c r="ADW1" s="400"/>
      <c r="ADX1" s="400"/>
      <c r="ADY1" s="400"/>
      <c r="ADZ1" s="400"/>
      <c r="AEA1" s="400"/>
      <c r="AEB1" s="400"/>
      <c r="AEC1" s="400"/>
      <c r="AED1" s="400"/>
      <c r="AEE1" s="400"/>
      <c r="AEF1" s="400"/>
      <c r="AEG1" s="400"/>
      <c r="AEH1" s="400"/>
      <c r="AEI1" s="400"/>
      <c r="AEJ1" s="400"/>
      <c r="AEK1" s="400"/>
      <c r="AEL1" s="400"/>
      <c r="AEM1" s="400"/>
      <c r="AEN1" s="400"/>
      <c r="AEO1" s="400"/>
      <c r="AEP1" s="400"/>
      <c r="AEQ1" s="400"/>
      <c r="AER1" s="400"/>
      <c r="AES1" s="400"/>
      <c r="AET1" s="400"/>
      <c r="AEU1" s="400"/>
      <c r="AEV1" s="400"/>
      <c r="AEW1" s="400"/>
      <c r="AEX1" s="400"/>
      <c r="AEY1" s="400"/>
      <c r="AEZ1" s="400"/>
      <c r="AFA1" s="400"/>
      <c r="AFB1" s="400"/>
      <c r="AFC1" s="400"/>
      <c r="AFD1" s="400"/>
      <c r="AFE1" s="400"/>
      <c r="AFF1" s="400"/>
      <c r="AFG1" s="400"/>
      <c r="AFH1" s="400"/>
      <c r="AFI1" s="400"/>
      <c r="AFJ1" s="400"/>
      <c r="AFK1" s="400"/>
      <c r="AFL1" s="400"/>
      <c r="AFM1" s="400"/>
      <c r="AFN1" s="400"/>
      <c r="AFO1" s="400"/>
      <c r="AFP1" s="400"/>
      <c r="AFQ1" s="400"/>
      <c r="AFR1" s="400"/>
      <c r="AFS1" s="400"/>
      <c r="AFT1" s="400"/>
      <c r="AFU1" s="400"/>
      <c r="AFV1" s="400"/>
      <c r="AFW1" s="400"/>
      <c r="AFX1" s="400"/>
      <c r="AFY1" s="400"/>
      <c r="AFZ1" s="400"/>
      <c r="AGA1" s="400"/>
      <c r="AGB1" s="400"/>
      <c r="AGC1" s="400"/>
      <c r="AGD1" s="400"/>
      <c r="AGE1" s="400"/>
      <c r="AGF1" s="400"/>
      <c r="AGG1" s="400"/>
      <c r="AGH1" s="400"/>
      <c r="AGI1" s="400"/>
      <c r="AGJ1" s="400"/>
      <c r="AGK1" s="400"/>
      <c r="AGL1" s="400"/>
      <c r="AGM1" s="400"/>
      <c r="AGN1" s="400"/>
      <c r="AGO1" s="400"/>
      <c r="AGP1" s="400"/>
      <c r="AGQ1" s="400"/>
      <c r="AGR1" s="400"/>
      <c r="AGS1" s="400"/>
      <c r="AGT1" s="400"/>
      <c r="AGU1" s="400"/>
      <c r="AGV1" s="400"/>
      <c r="AGW1" s="400"/>
      <c r="AGX1" s="400"/>
      <c r="AGY1" s="400"/>
      <c r="AGZ1" s="400"/>
      <c r="AHA1" s="400"/>
      <c r="AHB1" s="400"/>
      <c r="AHC1" s="400"/>
      <c r="AHD1" s="400"/>
      <c r="AHE1" s="400"/>
      <c r="AHF1" s="400"/>
      <c r="AHG1" s="400"/>
      <c r="AHH1" s="400"/>
      <c r="AHI1" s="400"/>
      <c r="AHJ1" s="400"/>
      <c r="AHK1" s="400"/>
      <c r="AHL1" s="400"/>
      <c r="AHM1" s="400"/>
      <c r="AHN1" s="400"/>
      <c r="AHO1" s="400"/>
      <c r="AHP1" s="400"/>
      <c r="AHQ1" s="400"/>
      <c r="AHR1" s="400"/>
      <c r="AHS1" s="400"/>
      <c r="AHT1" s="400"/>
      <c r="AHU1" s="400"/>
      <c r="AHV1" s="400"/>
      <c r="AHW1" s="400"/>
      <c r="AHX1" s="400"/>
      <c r="AHY1" s="400"/>
      <c r="AHZ1" s="400"/>
      <c r="AIA1" s="400"/>
      <c r="AIB1" s="400"/>
      <c r="AIC1" s="400"/>
      <c r="AID1" s="400"/>
      <c r="AIE1" s="400"/>
      <c r="AIF1" s="400"/>
      <c r="AIG1" s="400"/>
      <c r="AIH1" s="400"/>
      <c r="AII1" s="400"/>
      <c r="AIJ1" s="400"/>
      <c r="AIK1" s="400"/>
      <c r="AIL1" s="400"/>
      <c r="AIM1" s="400"/>
      <c r="AIN1" s="400"/>
      <c r="AIO1" s="400"/>
      <c r="AIP1" s="400"/>
      <c r="AIQ1" s="400"/>
      <c r="AIR1" s="400"/>
      <c r="AIS1" s="400"/>
      <c r="AIT1" s="400"/>
      <c r="AIU1" s="400"/>
      <c r="AIV1" s="400"/>
      <c r="AIW1" s="400"/>
      <c r="AIX1" s="400"/>
      <c r="AIY1" s="400"/>
      <c r="AIZ1" s="400"/>
      <c r="AJA1" s="400"/>
      <c r="AJB1" s="400"/>
      <c r="AJC1" s="400"/>
      <c r="AJD1" s="400"/>
      <c r="AJE1" s="400"/>
      <c r="AJF1" s="400"/>
      <c r="AJG1" s="400"/>
      <c r="AJH1" s="400"/>
      <c r="AJI1" s="400"/>
      <c r="AJJ1" s="400"/>
      <c r="AJK1" s="400"/>
      <c r="AJL1" s="262"/>
      <c r="AJM1" s="262"/>
      <c r="AJN1" s="262"/>
      <c r="AJO1" s="262"/>
      <c r="AJP1" s="262"/>
      <c r="AJQ1" s="262"/>
      <c r="AJR1" s="262"/>
      <c r="AJS1" s="262"/>
      <c r="AJT1" s="262"/>
      <c r="AJU1" s="262"/>
      <c r="AJV1" s="262"/>
      <c r="AJW1" s="262"/>
      <c r="AJX1" s="262"/>
      <c r="AJY1" s="262"/>
      <c r="AJZ1" s="262"/>
      <c r="AKA1" s="262"/>
      <c r="AKB1" s="262"/>
      <c r="AKC1" s="262"/>
      <c r="AKD1" s="262"/>
      <c r="AKE1" s="262"/>
      <c r="AKF1" s="262"/>
      <c r="AKG1" s="262"/>
      <c r="AKH1" s="262"/>
      <c r="AKI1" s="262"/>
      <c r="AKJ1" s="262"/>
      <c r="AKK1" s="262"/>
      <c r="AKL1" s="262"/>
      <c r="AKM1" s="262"/>
      <c r="AKN1" s="262"/>
      <c r="AKO1" s="262"/>
      <c r="AKP1" s="262"/>
      <c r="AKQ1" s="262"/>
      <c r="AKR1" s="262"/>
      <c r="AKS1" s="262"/>
      <c r="AKT1" s="262"/>
      <c r="AKU1" s="262"/>
      <c r="AKV1" s="262"/>
      <c r="AKW1" s="262"/>
      <c r="AKX1" s="262"/>
      <c r="AKY1" s="262"/>
      <c r="AKZ1" s="262"/>
      <c r="ALA1" s="262"/>
      <c r="ALB1" s="262"/>
      <c r="ALC1" s="262"/>
      <c r="ALD1" s="262"/>
      <c r="ALE1" s="262"/>
      <c r="ALF1" s="262"/>
      <c r="ALG1" s="262"/>
      <c r="ALH1" s="262"/>
      <c r="ALI1" s="262"/>
      <c r="ALJ1" s="262"/>
      <c r="ALK1" s="262"/>
      <c r="ALL1" s="262"/>
      <c r="ALM1" s="262"/>
      <c r="ALN1" s="262"/>
      <c r="ALO1" s="262"/>
      <c r="ALP1" s="262"/>
      <c r="ALQ1" s="262"/>
      <c r="ALR1" s="262"/>
      <c r="ALS1" s="262"/>
      <c r="ALT1" s="262"/>
      <c r="ALU1" s="262"/>
      <c r="ALV1" s="262"/>
      <c r="ALW1" s="262"/>
      <c r="ALX1" s="262"/>
      <c r="ALY1" s="262"/>
      <c r="ALZ1" s="262"/>
      <c r="AMA1" s="262"/>
      <c r="AMB1" s="262"/>
      <c r="AMC1" s="262"/>
      <c r="AMD1" s="262"/>
      <c r="AME1" s="262"/>
      <c r="AMF1" s="262"/>
      <c r="AMG1" s="262"/>
      <c r="AMH1" s="262"/>
      <c r="AMI1" s="262"/>
      <c r="AMJ1" s="262"/>
      <c r="AMK1" s="262"/>
      <c r="AML1" s="262"/>
      <c r="AMM1" s="262"/>
      <c r="AMN1" s="262"/>
      <c r="AMO1" s="262"/>
      <c r="AMP1" s="262"/>
      <c r="AMQ1" s="262"/>
      <c r="AMR1" s="262"/>
      <c r="AMS1" s="262"/>
      <c r="AMT1" s="262"/>
      <c r="AMU1" s="262"/>
      <c r="AMV1" s="262"/>
      <c r="AMW1" s="262"/>
      <c r="AMX1" s="262"/>
      <c r="AMY1" s="262"/>
      <c r="AMZ1" s="400"/>
      <c r="ANA1" s="400"/>
      <c r="ANB1" s="400"/>
      <c r="ANC1" s="400"/>
      <c r="AND1" s="400"/>
      <c r="ANE1" s="400"/>
      <c r="ANF1" s="400"/>
      <c r="ANG1" s="400"/>
      <c r="ANH1" s="400"/>
      <c r="ANI1" s="400"/>
      <c r="ANJ1" s="400"/>
      <c r="ANK1" s="400"/>
      <c r="ANL1" s="400"/>
      <c r="ANM1" s="400"/>
      <c r="ANN1" s="400"/>
      <c r="ANO1" s="400"/>
      <c r="ANP1" s="400"/>
      <c r="ANQ1" s="400"/>
      <c r="ANR1" s="400"/>
      <c r="ANS1" s="400"/>
      <c r="ANT1" s="400"/>
      <c r="ANU1" s="400"/>
      <c r="ANV1" s="400"/>
      <c r="ANW1" s="400"/>
      <c r="ANX1" s="400"/>
      <c r="ANY1" s="400"/>
      <c r="ANZ1" s="400"/>
      <c r="AOA1" s="400"/>
      <c r="AOB1" s="400"/>
      <c r="AOC1" s="400"/>
      <c r="AOD1" s="400"/>
      <c r="AOE1" s="400"/>
      <c r="AOF1" s="400"/>
      <c r="AOG1" s="400"/>
      <c r="AOH1" s="400"/>
      <c r="AOI1" s="400"/>
      <c r="AOJ1" s="400"/>
      <c r="AOK1" s="400"/>
      <c r="AOL1" s="400"/>
      <c r="AOM1" s="400"/>
      <c r="AON1" s="400"/>
      <c r="AOO1" s="400"/>
      <c r="AOP1" s="400"/>
      <c r="AOQ1" s="400"/>
      <c r="AOR1" s="400"/>
      <c r="AOS1" s="400"/>
      <c r="AOT1" s="400"/>
      <c r="AOU1" s="400"/>
      <c r="AOV1" s="400"/>
      <c r="AOW1" s="400"/>
      <c r="AOX1" s="400"/>
      <c r="AOY1" s="400"/>
      <c r="AOZ1" s="400"/>
      <c r="APA1" s="400"/>
      <c r="APB1" s="400"/>
      <c r="APC1" s="400"/>
      <c r="APD1" s="400"/>
      <c r="APE1" s="400"/>
      <c r="APF1" s="400"/>
      <c r="APG1" s="400"/>
      <c r="APH1" s="400"/>
      <c r="API1" s="400"/>
      <c r="APJ1" s="400"/>
      <c r="APK1" s="400"/>
      <c r="APL1" s="400"/>
      <c r="APM1" s="400"/>
      <c r="APN1" s="400"/>
      <c r="APO1" s="400"/>
      <c r="APP1" s="400"/>
      <c r="APQ1" s="400"/>
      <c r="APR1" s="400"/>
      <c r="APS1" s="400"/>
      <c r="APT1" s="400"/>
      <c r="APU1" s="400"/>
      <c r="APV1" s="400"/>
      <c r="APW1" s="400"/>
      <c r="APX1" s="400"/>
      <c r="APY1" s="400"/>
      <c r="APZ1" s="400"/>
      <c r="AQA1" s="400"/>
      <c r="AQB1" s="400"/>
      <c r="AQC1" s="400"/>
      <c r="AQD1" s="400"/>
      <c r="AQE1" s="400"/>
      <c r="AQF1" s="400"/>
      <c r="AQG1" s="400"/>
      <c r="AQH1" s="400"/>
      <c r="AQI1" s="400"/>
      <c r="AQJ1" s="400"/>
      <c r="AQK1" s="400"/>
      <c r="AQL1" s="400"/>
      <c r="AQM1" s="400"/>
      <c r="AQN1" s="400"/>
      <c r="AQO1" s="400"/>
      <c r="AQP1" s="400"/>
      <c r="AQQ1" s="400"/>
      <c r="AQR1" s="400"/>
      <c r="AQS1" s="400"/>
      <c r="AQT1" s="400"/>
      <c r="AQU1" s="400"/>
      <c r="AQV1" s="400"/>
      <c r="AQW1" s="400"/>
      <c r="AQX1" s="400"/>
      <c r="AQY1" s="400"/>
      <c r="AQZ1" s="400"/>
      <c r="ARA1" s="400"/>
      <c r="ARB1" s="400"/>
      <c r="ARC1" s="400"/>
      <c r="ARD1" s="400"/>
      <c r="ARE1" s="400"/>
      <c r="ARF1" s="400"/>
      <c r="ARG1" s="400"/>
      <c r="ARH1" s="400"/>
      <c r="ARI1" s="400"/>
      <c r="ARJ1" s="400"/>
      <c r="ARK1" s="400"/>
      <c r="ARL1" s="400"/>
      <c r="ARM1" s="400"/>
      <c r="ARN1" s="400"/>
      <c r="ARO1" s="400"/>
      <c r="ARP1" s="400"/>
      <c r="ARQ1" s="400"/>
      <c r="ARR1" s="400"/>
      <c r="ARS1" s="400"/>
      <c r="ART1" s="400"/>
      <c r="ARU1" s="400"/>
      <c r="ARV1" s="400"/>
      <c r="ARW1" s="400"/>
      <c r="ARX1" s="400"/>
      <c r="ARY1" s="400"/>
      <c r="ARZ1" s="400"/>
      <c r="ASA1" s="400"/>
      <c r="ASB1" s="400"/>
      <c r="ASC1" s="400"/>
      <c r="ASD1" s="400"/>
      <c r="ASE1" s="400"/>
      <c r="ASF1" s="400"/>
      <c r="ASG1" s="400"/>
      <c r="ASH1" s="400"/>
      <c r="ASI1" s="400"/>
      <c r="ASJ1" s="400"/>
      <c r="ASK1" s="400"/>
      <c r="ASL1" s="400"/>
      <c r="ASM1" s="400"/>
      <c r="ASN1" s="400"/>
      <c r="ASO1" s="400"/>
      <c r="ASP1" s="400"/>
      <c r="ASQ1" s="400"/>
      <c r="ASR1" s="400"/>
      <c r="ASS1" s="400"/>
      <c r="AST1" s="400"/>
      <c r="ASU1" s="400"/>
      <c r="ASV1" s="400"/>
      <c r="ASW1" s="400"/>
      <c r="ASX1" s="400"/>
      <c r="ASY1" s="400"/>
      <c r="ASZ1" s="400"/>
      <c r="ATA1" s="400"/>
      <c r="ATB1" s="400"/>
      <c r="ATC1" s="400"/>
      <c r="ATD1" s="400"/>
      <c r="ATE1" s="400"/>
      <c r="ATF1" s="400"/>
      <c r="ATG1" s="400"/>
      <c r="ATH1" s="262"/>
      <c r="ATI1" s="262"/>
      <c r="ATJ1" s="262"/>
      <c r="ATK1" s="262"/>
      <c r="ATL1" s="262"/>
      <c r="ATM1" s="262"/>
      <c r="ATN1" s="262"/>
      <c r="ATO1" s="262"/>
      <c r="ATP1" s="262"/>
      <c r="ATQ1" s="262"/>
      <c r="ATR1" s="262"/>
      <c r="ATS1" s="262"/>
      <c r="ATT1" s="262"/>
      <c r="ATU1" s="262"/>
      <c r="ATV1" s="262"/>
      <c r="ATW1" s="262"/>
      <c r="ATX1" s="262"/>
      <c r="ATY1" s="262"/>
      <c r="ATZ1" s="262"/>
      <c r="AUA1" s="262"/>
      <c r="AUB1" s="262"/>
      <c r="AUC1" s="262"/>
      <c r="AUD1" s="262"/>
      <c r="AUE1" s="262"/>
      <c r="AUF1" s="262"/>
      <c r="AUG1" s="262"/>
      <c r="AUH1" s="262"/>
      <c r="AUI1" s="262"/>
      <c r="AUJ1" s="262"/>
      <c r="AUK1" s="262"/>
      <c r="AUL1" s="262"/>
      <c r="AUM1" s="262"/>
      <c r="AUN1" s="262"/>
      <c r="AUO1" s="262"/>
      <c r="AUP1" s="262"/>
      <c r="AUQ1" s="262"/>
      <c r="AUR1" s="262"/>
      <c r="AUS1" s="262"/>
      <c r="AUT1" s="262"/>
      <c r="AUU1" s="262"/>
      <c r="AUV1" s="262"/>
      <c r="AUW1" s="262"/>
      <c r="AUX1" s="262"/>
      <c r="AUY1" s="262"/>
      <c r="AUZ1" s="262"/>
      <c r="AVA1" s="262"/>
      <c r="AVB1" s="262"/>
      <c r="AVC1" s="262"/>
      <c r="AVD1" s="262"/>
      <c r="AVE1" s="262"/>
      <c r="AVF1" s="262"/>
      <c r="AVG1" s="262"/>
      <c r="AVH1" s="262"/>
      <c r="AVI1" s="262"/>
      <c r="AVJ1" s="262"/>
      <c r="AVK1" s="262"/>
      <c r="AVL1" s="262"/>
      <c r="AVM1" s="262"/>
      <c r="AVN1" s="262"/>
      <c r="AVO1" s="262"/>
      <c r="AVP1" s="262"/>
      <c r="AVQ1" s="262"/>
      <c r="AVR1" s="262"/>
      <c r="AVS1" s="262"/>
      <c r="AVT1" s="262"/>
      <c r="AVU1" s="262"/>
      <c r="AVV1" s="262"/>
      <c r="AVW1" s="262"/>
      <c r="AVX1" s="262"/>
      <c r="AVY1" s="262"/>
      <c r="AVZ1" s="262"/>
      <c r="AWA1" s="262"/>
      <c r="AWB1" s="262"/>
      <c r="AWC1" s="262"/>
      <c r="AWD1" s="262"/>
      <c r="AWE1" s="262"/>
      <c r="AWF1" s="262"/>
      <c r="AWG1" s="262"/>
      <c r="AWH1" s="262"/>
      <c r="AWI1" s="262"/>
      <c r="AWJ1" s="262"/>
      <c r="AWK1" s="262"/>
      <c r="AWL1" s="262"/>
      <c r="AWM1" s="262"/>
      <c r="AWN1" s="262"/>
      <c r="AWO1" s="262"/>
      <c r="AWP1" s="262"/>
      <c r="AWQ1" s="262"/>
      <c r="AWR1" s="262"/>
      <c r="AWS1" s="262"/>
      <c r="AWT1" s="262"/>
      <c r="AWU1" s="262"/>
      <c r="AWV1" s="400"/>
      <c r="AWW1" s="400"/>
      <c r="AWX1" s="400"/>
      <c r="AWY1" s="400"/>
      <c r="AWZ1" s="400"/>
      <c r="AXA1" s="400"/>
      <c r="AXB1" s="400"/>
      <c r="AXC1" s="400"/>
      <c r="AXD1" s="400"/>
      <c r="AXE1" s="400"/>
      <c r="AXF1" s="400"/>
      <c r="AXG1" s="400"/>
      <c r="AXH1" s="400"/>
      <c r="AXI1" s="400"/>
      <c r="AXJ1" s="400"/>
      <c r="AXK1" s="400"/>
      <c r="AXL1" s="400"/>
      <c r="AXM1" s="400"/>
      <c r="AXN1" s="400"/>
      <c r="AXO1" s="400"/>
      <c r="AXP1" s="400"/>
      <c r="AXQ1" s="400"/>
      <c r="AXR1" s="400"/>
      <c r="AXS1" s="400"/>
      <c r="AXT1" s="400"/>
      <c r="AXU1" s="400"/>
      <c r="AXV1" s="400"/>
      <c r="AXW1" s="400"/>
      <c r="AXX1" s="400"/>
      <c r="AXY1" s="400"/>
      <c r="AXZ1" s="400"/>
      <c r="AYA1" s="400"/>
      <c r="AYB1" s="400"/>
      <c r="AYC1" s="400"/>
      <c r="AYD1" s="400"/>
      <c r="AYE1" s="400"/>
      <c r="AYF1" s="400"/>
      <c r="AYG1" s="400"/>
      <c r="AYH1" s="400"/>
      <c r="AYI1" s="400"/>
      <c r="AYJ1" s="400"/>
      <c r="AYK1" s="400"/>
      <c r="AYL1" s="400"/>
      <c r="AYM1" s="400"/>
      <c r="AYN1" s="400"/>
      <c r="AYO1" s="400"/>
      <c r="AYP1" s="400"/>
      <c r="AYQ1" s="400"/>
      <c r="AYR1" s="400"/>
      <c r="AYS1" s="400"/>
      <c r="AYT1" s="400"/>
      <c r="AYU1" s="400"/>
      <c r="AYV1" s="400"/>
      <c r="AYW1" s="400"/>
      <c r="AYX1" s="400"/>
      <c r="AYY1" s="400"/>
      <c r="AYZ1" s="400"/>
      <c r="AZA1" s="400"/>
      <c r="AZB1" s="400"/>
      <c r="AZC1" s="400"/>
      <c r="AZD1" s="400"/>
      <c r="AZE1" s="400"/>
      <c r="AZF1" s="400"/>
      <c r="AZG1" s="400"/>
      <c r="AZH1" s="400"/>
      <c r="AZI1" s="400"/>
      <c r="AZJ1" s="400"/>
      <c r="AZK1" s="400"/>
      <c r="AZL1" s="400"/>
      <c r="AZM1" s="400"/>
      <c r="AZN1" s="400"/>
      <c r="AZO1" s="400"/>
      <c r="AZP1" s="400"/>
      <c r="AZQ1" s="400"/>
      <c r="AZR1" s="400"/>
      <c r="AZS1" s="400"/>
      <c r="AZT1" s="400"/>
      <c r="AZU1" s="400"/>
      <c r="AZV1" s="400"/>
      <c r="AZW1" s="400"/>
      <c r="AZX1" s="400"/>
      <c r="AZY1" s="400"/>
      <c r="AZZ1" s="400"/>
      <c r="BAA1" s="400"/>
      <c r="BAB1" s="400"/>
      <c r="BAC1" s="400"/>
      <c r="BAD1" s="400"/>
      <c r="BAE1" s="400"/>
      <c r="BAF1" s="400"/>
      <c r="BAG1" s="400"/>
      <c r="BAH1" s="400"/>
      <c r="BAI1" s="400"/>
      <c r="BAJ1" s="400"/>
      <c r="BAK1" s="400"/>
      <c r="BAL1" s="400"/>
      <c r="BAM1" s="400"/>
      <c r="BAN1" s="400"/>
      <c r="BAO1" s="400"/>
      <c r="BAP1" s="400"/>
      <c r="BAQ1" s="400"/>
      <c r="BAR1" s="400"/>
      <c r="BAS1" s="400"/>
      <c r="BAT1" s="400"/>
      <c r="BAU1" s="400"/>
      <c r="BAV1" s="400"/>
      <c r="BAW1" s="400"/>
      <c r="BAX1" s="400"/>
      <c r="BAY1" s="400"/>
      <c r="BAZ1" s="400"/>
      <c r="BBA1" s="400"/>
      <c r="BBB1" s="400"/>
      <c r="BBC1" s="400"/>
      <c r="BBD1" s="400"/>
      <c r="BBE1" s="400"/>
      <c r="BBF1" s="400"/>
      <c r="BBG1" s="400"/>
      <c r="BBH1" s="400"/>
      <c r="BBI1" s="400"/>
      <c r="BBJ1" s="400"/>
      <c r="BBK1" s="400"/>
      <c r="BBL1" s="400"/>
      <c r="BBM1" s="400"/>
      <c r="BBN1" s="400"/>
      <c r="BBO1" s="400"/>
      <c r="BBP1" s="400"/>
      <c r="BBQ1" s="400"/>
      <c r="BBR1" s="400"/>
      <c r="BBS1" s="400"/>
      <c r="BBT1" s="400"/>
      <c r="BBU1" s="400"/>
      <c r="BBV1" s="400"/>
      <c r="BBW1" s="400"/>
      <c r="BBX1" s="400"/>
      <c r="BBY1" s="400"/>
      <c r="BBZ1" s="400"/>
      <c r="BCA1" s="400"/>
      <c r="BCB1" s="400"/>
      <c r="BCC1" s="400"/>
      <c r="BCD1" s="400"/>
      <c r="BCE1" s="400"/>
      <c r="BCF1" s="400"/>
      <c r="BCG1" s="400"/>
      <c r="BCH1" s="400"/>
      <c r="BCI1" s="400"/>
      <c r="BCJ1" s="400"/>
      <c r="BCK1" s="400"/>
      <c r="BCL1" s="400"/>
      <c r="BCM1" s="400"/>
      <c r="BCN1" s="400"/>
      <c r="BCO1" s="400"/>
      <c r="BCP1" s="400"/>
      <c r="BCQ1" s="400"/>
      <c r="BCR1" s="400"/>
      <c r="BCS1" s="400"/>
      <c r="BCT1" s="400"/>
      <c r="BCU1" s="400"/>
      <c r="BCV1" s="400"/>
      <c r="BCW1" s="400"/>
      <c r="BCX1" s="400"/>
      <c r="BCY1" s="400"/>
      <c r="BCZ1" s="400"/>
      <c r="BDA1" s="400"/>
      <c r="BDB1" s="400"/>
      <c r="BDC1" s="400"/>
      <c r="BDD1" s="262"/>
      <c r="BDE1" s="262"/>
      <c r="BDF1" s="262"/>
      <c r="BDG1" s="262"/>
      <c r="BDH1" s="262"/>
      <c r="BDI1" s="262"/>
      <c r="BDJ1" s="262"/>
      <c r="BDK1" s="262"/>
      <c r="BDL1" s="262"/>
      <c r="BDM1" s="262"/>
      <c r="BDN1" s="262"/>
      <c r="BDO1" s="262"/>
      <c r="BDP1" s="262"/>
      <c r="BDQ1" s="262"/>
      <c r="BDR1" s="262"/>
      <c r="BDS1" s="262"/>
      <c r="BDT1" s="262"/>
      <c r="BDU1" s="262"/>
      <c r="BDV1" s="262"/>
      <c r="BDW1" s="262"/>
      <c r="BDX1" s="262"/>
      <c r="BDY1" s="262"/>
      <c r="BDZ1" s="262"/>
      <c r="BEA1" s="262"/>
      <c r="BEB1" s="262"/>
      <c r="BEC1" s="262"/>
      <c r="BED1" s="262"/>
      <c r="BEE1" s="262"/>
      <c r="BEF1" s="262"/>
      <c r="BEG1" s="262"/>
      <c r="BEH1" s="262"/>
      <c r="BEI1" s="262"/>
      <c r="BEJ1" s="262"/>
      <c r="BEK1" s="262"/>
      <c r="BEL1" s="262"/>
      <c r="BEM1" s="262"/>
      <c r="BEN1" s="262"/>
      <c r="BEO1" s="262"/>
      <c r="BEP1" s="262"/>
      <c r="BEQ1" s="262"/>
      <c r="BER1" s="262"/>
      <c r="BES1" s="262"/>
      <c r="BET1" s="262"/>
      <c r="BEU1" s="262"/>
      <c r="BEV1" s="262"/>
      <c r="BEW1" s="262"/>
      <c r="BEX1" s="262"/>
      <c r="BEY1" s="262"/>
      <c r="BEZ1" s="262"/>
      <c r="BFA1" s="262"/>
      <c r="BFB1" s="262"/>
      <c r="BFC1" s="262"/>
      <c r="BFD1" s="262"/>
      <c r="BFE1" s="262"/>
      <c r="BFF1" s="262"/>
      <c r="BFG1" s="262"/>
      <c r="BFH1" s="262"/>
      <c r="BFI1" s="262"/>
      <c r="BFJ1" s="262"/>
      <c r="BFK1" s="262"/>
      <c r="BFL1" s="262"/>
      <c r="BFM1" s="262"/>
      <c r="BFN1" s="262"/>
      <c r="BFO1" s="262"/>
      <c r="BFP1" s="262"/>
      <c r="BFQ1" s="262"/>
      <c r="BFR1" s="262"/>
      <c r="BFS1" s="262"/>
      <c r="BFT1" s="262"/>
      <c r="BFU1" s="262"/>
      <c r="BFV1" s="262"/>
      <c r="BFW1" s="262"/>
      <c r="BFX1" s="262"/>
      <c r="BFY1" s="262"/>
      <c r="BFZ1" s="262"/>
      <c r="BGA1" s="262"/>
      <c r="BGB1" s="262"/>
      <c r="BGC1" s="262"/>
      <c r="BGD1" s="262"/>
      <c r="BGE1" s="262"/>
      <c r="BGF1" s="262"/>
      <c r="BGG1" s="262"/>
      <c r="BGH1" s="262"/>
      <c r="BGI1" s="262"/>
      <c r="BGJ1" s="262"/>
      <c r="BGK1" s="262"/>
      <c r="BGL1" s="262"/>
      <c r="BGM1" s="262"/>
      <c r="BGN1" s="262"/>
      <c r="BGO1" s="262"/>
      <c r="BGP1" s="262"/>
      <c r="BGQ1" s="262"/>
      <c r="BGR1" s="400"/>
      <c r="BGS1" s="400"/>
      <c r="BGT1" s="400"/>
      <c r="BGU1" s="400"/>
      <c r="BGV1" s="400"/>
      <c r="BGW1" s="400"/>
      <c r="BGX1" s="400"/>
      <c r="BGY1" s="400"/>
      <c r="BGZ1" s="400"/>
      <c r="BHA1" s="400"/>
      <c r="BHB1" s="400"/>
      <c r="BHC1" s="400"/>
      <c r="BHD1" s="400"/>
      <c r="BHE1" s="400"/>
      <c r="BHF1" s="400"/>
      <c r="BHG1" s="400"/>
      <c r="BHH1" s="400"/>
      <c r="BHI1" s="400"/>
      <c r="BHJ1" s="400"/>
      <c r="BHK1" s="400"/>
      <c r="BHL1" s="400"/>
      <c r="BHM1" s="400"/>
      <c r="BHN1" s="400"/>
      <c r="BHO1" s="400"/>
      <c r="BHP1" s="400"/>
      <c r="BHQ1" s="400"/>
      <c r="BHR1" s="400"/>
      <c r="BHS1" s="400"/>
      <c r="BHT1" s="400"/>
      <c r="BHU1" s="400"/>
      <c r="BHV1" s="400"/>
      <c r="BHW1" s="400"/>
      <c r="BHX1" s="400"/>
      <c r="BHY1" s="400"/>
      <c r="BHZ1" s="400"/>
      <c r="BIA1" s="400"/>
      <c r="BIB1" s="400"/>
      <c r="BIC1" s="400"/>
      <c r="BID1" s="400"/>
      <c r="BIE1" s="400"/>
      <c r="BIF1" s="400"/>
      <c r="BIG1" s="400"/>
      <c r="BIH1" s="400"/>
      <c r="BII1" s="400"/>
      <c r="BIJ1" s="400"/>
      <c r="BIK1" s="400"/>
      <c r="BIL1" s="400"/>
      <c r="BIM1" s="400"/>
      <c r="BIN1" s="400"/>
      <c r="BIO1" s="400"/>
      <c r="BIP1" s="400"/>
      <c r="BIQ1" s="400"/>
      <c r="BIR1" s="400"/>
      <c r="BIS1" s="400"/>
      <c r="BIT1" s="400"/>
      <c r="BIU1" s="400"/>
      <c r="BIV1" s="400"/>
      <c r="BIW1" s="400"/>
      <c r="BIX1" s="400"/>
      <c r="BIY1" s="400"/>
      <c r="BIZ1" s="400"/>
      <c r="BJA1" s="400"/>
      <c r="BJB1" s="400"/>
      <c r="BJC1" s="400"/>
      <c r="BJD1" s="400"/>
      <c r="BJE1" s="400"/>
      <c r="BJF1" s="400"/>
      <c r="BJG1" s="400"/>
      <c r="BJH1" s="400"/>
      <c r="BJI1" s="400"/>
      <c r="BJJ1" s="400"/>
      <c r="BJK1" s="400"/>
      <c r="BJL1" s="400"/>
      <c r="BJM1" s="400"/>
      <c r="BJN1" s="400"/>
      <c r="BJO1" s="400"/>
      <c r="BJP1" s="400"/>
      <c r="BJQ1" s="400"/>
      <c r="BJR1" s="400"/>
      <c r="BJS1" s="400"/>
      <c r="BJT1" s="400"/>
      <c r="BJU1" s="400"/>
      <c r="BJV1" s="400"/>
      <c r="BJW1" s="400"/>
      <c r="BJX1" s="400"/>
      <c r="BJY1" s="400"/>
      <c r="BJZ1" s="400"/>
      <c r="BKA1" s="400"/>
      <c r="BKB1" s="400"/>
      <c r="BKC1" s="400"/>
      <c r="BKD1" s="400"/>
      <c r="BKE1" s="400"/>
      <c r="BKF1" s="400"/>
      <c r="BKG1" s="400"/>
      <c r="BKH1" s="400"/>
      <c r="BKI1" s="400"/>
      <c r="BKJ1" s="400"/>
      <c r="BKK1" s="400"/>
      <c r="BKL1" s="400"/>
      <c r="BKM1" s="400"/>
      <c r="BKN1" s="400"/>
      <c r="BKO1" s="400"/>
      <c r="BKP1" s="400"/>
      <c r="BKQ1" s="400"/>
      <c r="BKR1" s="400"/>
      <c r="BKS1" s="400"/>
      <c r="BKT1" s="400"/>
      <c r="BKU1" s="400"/>
      <c r="BKV1" s="400"/>
      <c r="BKW1" s="400"/>
      <c r="BKX1" s="400"/>
      <c r="BKY1" s="400"/>
      <c r="BKZ1" s="400"/>
      <c r="BLA1" s="400"/>
      <c r="BLB1" s="400"/>
      <c r="BLC1" s="400"/>
      <c r="BLD1" s="400"/>
      <c r="BLE1" s="400"/>
      <c r="BLF1" s="400"/>
      <c r="BLG1" s="400"/>
      <c r="BLH1" s="400"/>
      <c r="BLI1" s="400"/>
      <c r="BLJ1" s="400"/>
      <c r="BLK1" s="400"/>
      <c r="BLL1" s="400"/>
      <c r="BLM1" s="400"/>
      <c r="BLN1" s="400"/>
      <c r="BLO1" s="400"/>
      <c r="BLP1" s="400"/>
      <c r="BLQ1" s="400"/>
      <c r="BLR1" s="400"/>
      <c r="BLS1" s="400"/>
      <c r="BLT1" s="400"/>
      <c r="BLU1" s="400"/>
      <c r="BLV1" s="400"/>
      <c r="BLW1" s="400"/>
      <c r="BLX1" s="400"/>
      <c r="BLY1" s="400"/>
      <c r="BLZ1" s="400"/>
      <c r="BMA1" s="400"/>
      <c r="BMB1" s="400"/>
      <c r="BMC1" s="400"/>
      <c r="BMD1" s="400"/>
      <c r="BME1" s="400"/>
      <c r="BMF1" s="400"/>
      <c r="BMG1" s="400"/>
      <c r="BMH1" s="400"/>
      <c r="BMI1" s="400"/>
      <c r="BMJ1" s="400"/>
      <c r="BMK1" s="400"/>
      <c r="BML1" s="400"/>
      <c r="BMM1" s="400"/>
      <c r="BMN1" s="400"/>
      <c r="BMO1" s="400"/>
      <c r="BMP1" s="400"/>
      <c r="BMQ1" s="400"/>
      <c r="BMR1" s="400"/>
      <c r="BMS1" s="400"/>
      <c r="BMT1" s="400"/>
      <c r="BMU1" s="400"/>
      <c r="BMV1" s="400"/>
      <c r="BMW1" s="400"/>
      <c r="BMX1" s="400"/>
      <c r="BMY1" s="400"/>
      <c r="BMZ1" s="262"/>
      <c r="BNA1" s="262"/>
      <c r="BNB1" s="262"/>
      <c r="BNC1" s="262"/>
      <c r="BND1" s="262"/>
      <c r="BNE1" s="262"/>
      <c r="BNF1" s="262"/>
      <c r="BNG1" s="262"/>
      <c r="BNH1" s="262"/>
      <c r="BNI1" s="262"/>
      <c r="BNJ1" s="262"/>
      <c r="BNK1" s="262"/>
      <c r="BNL1" s="262"/>
      <c r="BNM1" s="262"/>
      <c r="BNN1" s="262"/>
      <c r="BNO1" s="262"/>
      <c r="BNP1" s="262"/>
      <c r="BNQ1" s="262"/>
      <c r="BNR1" s="262"/>
      <c r="BNS1" s="262"/>
      <c r="BNT1" s="262"/>
      <c r="BNU1" s="262"/>
      <c r="BNV1" s="262"/>
      <c r="BNW1" s="262"/>
      <c r="BNX1" s="262"/>
      <c r="BNY1" s="262"/>
      <c r="BNZ1" s="262"/>
      <c r="BOA1" s="262"/>
      <c r="BOB1" s="262"/>
      <c r="BOC1" s="262"/>
      <c r="BOD1" s="262"/>
      <c r="BOE1" s="262"/>
      <c r="BOF1" s="262"/>
      <c r="BOG1" s="262"/>
      <c r="BOH1" s="262"/>
      <c r="BOI1" s="262"/>
      <c r="BOJ1" s="262"/>
      <c r="BOK1" s="262"/>
      <c r="BOL1" s="262"/>
      <c r="BOM1" s="262"/>
      <c r="BON1" s="262"/>
      <c r="BOO1" s="262"/>
      <c r="BOP1" s="262"/>
      <c r="BOQ1" s="262"/>
      <c r="BOR1" s="262"/>
      <c r="BOS1" s="262"/>
      <c r="BOT1" s="262"/>
      <c r="BOU1" s="262"/>
      <c r="BOV1" s="262"/>
      <c r="BOW1" s="262"/>
      <c r="BOX1" s="262"/>
      <c r="BOY1" s="262"/>
      <c r="BOZ1" s="262"/>
      <c r="BPA1" s="262"/>
      <c r="BPB1" s="262"/>
      <c r="BPC1" s="262"/>
      <c r="BPD1" s="262"/>
      <c r="BPE1" s="262"/>
      <c r="BPF1" s="262"/>
      <c r="BPG1" s="262"/>
      <c r="BPH1" s="262"/>
      <c r="BPI1" s="262"/>
      <c r="BPJ1" s="262"/>
      <c r="BPK1" s="262"/>
      <c r="BPL1" s="262"/>
      <c r="BPM1" s="262"/>
      <c r="BPN1" s="262"/>
      <c r="BPO1" s="262"/>
      <c r="BPP1" s="262"/>
      <c r="BPQ1" s="262"/>
      <c r="BPR1" s="262"/>
      <c r="BPS1" s="262"/>
      <c r="BPT1" s="262"/>
      <c r="BPU1" s="262"/>
      <c r="BPV1" s="262"/>
      <c r="BPW1" s="262"/>
      <c r="BPX1" s="262"/>
      <c r="BPY1" s="262"/>
      <c r="BPZ1" s="262"/>
      <c r="BQA1" s="262"/>
      <c r="BQB1" s="262"/>
      <c r="BQC1" s="262"/>
      <c r="BQD1" s="262"/>
      <c r="BQE1" s="262"/>
      <c r="BQF1" s="262"/>
      <c r="BQG1" s="262"/>
      <c r="BQH1" s="262"/>
      <c r="BQI1" s="262"/>
      <c r="BQJ1" s="262"/>
      <c r="BQK1" s="262"/>
      <c r="BQL1" s="262"/>
      <c r="BQM1" s="262"/>
      <c r="BQN1" s="400"/>
      <c r="BQO1" s="400"/>
      <c r="BQP1" s="400"/>
      <c r="BQQ1" s="400"/>
      <c r="BQR1" s="400"/>
      <c r="BQS1" s="400"/>
      <c r="BQT1" s="400"/>
      <c r="BQU1" s="400"/>
      <c r="BQV1" s="400"/>
      <c r="BQW1" s="400"/>
      <c r="BQX1" s="400"/>
      <c r="BQY1" s="400"/>
      <c r="BQZ1" s="400"/>
      <c r="BRA1" s="400"/>
      <c r="BRB1" s="400"/>
      <c r="BRC1" s="400"/>
      <c r="BRD1" s="400"/>
      <c r="BRE1" s="400"/>
      <c r="BRF1" s="400"/>
      <c r="BRG1" s="400"/>
      <c r="BRH1" s="400"/>
      <c r="BRI1" s="400"/>
      <c r="BRJ1" s="400"/>
      <c r="BRK1" s="400"/>
      <c r="BRL1" s="400"/>
      <c r="BRM1" s="400"/>
      <c r="BRN1" s="400"/>
      <c r="BRO1" s="400"/>
      <c r="BRP1" s="400"/>
      <c r="BRQ1" s="400"/>
      <c r="BRR1" s="400"/>
      <c r="BRS1" s="400"/>
      <c r="BRT1" s="400"/>
      <c r="BRU1" s="400"/>
      <c r="BRV1" s="400"/>
      <c r="BRW1" s="400"/>
      <c r="BRX1" s="400"/>
      <c r="BRY1" s="400"/>
      <c r="BRZ1" s="400"/>
      <c r="BSA1" s="400"/>
      <c r="BSB1" s="400"/>
      <c r="BSC1" s="400"/>
      <c r="BSD1" s="400"/>
      <c r="BSE1" s="400"/>
      <c r="BSF1" s="400"/>
      <c r="BSG1" s="400"/>
      <c r="BSH1" s="400"/>
      <c r="BSI1" s="400"/>
      <c r="BSJ1" s="400"/>
      <c r="BSK1" s="400"/>
      <c r="BSL1" s="400"/>
      <c r="BSM1" s="400"/>
      <c r="BSN1" s="400"/>
      <c r="BSO1" s="400"/>
      <c r="BSP1" s="400"/>
      <c r="BSQ1" s="400"/>
      <c r="BSR1" s="400"/>
      <c r="BSS1" s="400"/>
      <c r="BST1" s="400"/>
      <c r="BSU1" s="400"/>
      <c r="BSV1" s="400"/>
      <c r="BSW1" s="400"/>
      <c r="BSX1" s="400"/>
      <c r="BSY1" s="400"/>
      <c r="BSZ1" s="400"/>
      <c r="BTA1" s="400"/>
      <c r="BTB1" s="400"/>
      <c r="BTC1" s="400"/>
      <c r="BTD1" s="400"/>
      <c r="BTE1" s="400"/>
      <c r="BTF1" s="400"/>
      <c r="BTG1" s="400"/>
      <c r="BTH1" s="400"/>
      <c r="BTI1" s="400"/>
      <c r="BTJ1" s="400"/>
      <c r="BTK1" s="400"/>
      <c r="BTL1" s="400"/>
      <c r="BTM1" s="400"/>
      <c r="BTN1" s="400"/>
      <c r="BTO1" s="400"/>
      <c r="BTP1" s="400"/>
      <c r="BTQ1" s="400"/>
      <c r="BTR1" s="400"/>
      <c r="BTS1" s="400"/>
      <c r="BTT1" s="400"/>
      <c r="BTU1" s="400"/>
      <c r="BTV1" s="400"/>
      <c r="BTW1" s="400"/>
      <c r="BTX1" s="400"/>
      <c r="BTY1" s="400"/>
      <c r="BTZ1" s="400"/>
      <c r="BUA1" s="400"/>
      <c r="BUB1" s="400"/>
      <c r="BUC1" s="400"/>
      <c r="BUD1" s="400"/>
      <c r="BUE1" s="400"/>
      <c r="BUF1" s="400"/>
      <c r="BUG1" s="400"/>
      <c r="BUH1" s="400"/>
      <c r="BUI1" s="400"/>
      <c r="BUJ1" s="400"/>
      <c r="BUK1" s="400"/>
      <c r="BUL1" s="400"/>
      <c r="BUM1" s="400"/>
      <c r="BUN1" s="400"/>
      <c r="BUO1" s="400"/>
      <c r="BUP1" s="400"/>
      <c r="BUQ1" s="400"/>
      <c r="BUR1" s="400"/>
      <c r="BUS1" s="400"/>
      <c r="BUT1" s="400"/>
      <c r="BUU1" s="400"/>
      <c r="BUV1" s="400"/>
      <c r="BUW1" s="400"/>
      <c r="BUX1" s="400"/>
      <c r="BUY1" s="400"/>
      <c r="BUZ1" s="400"/>
      <c r="BVA1" s="400"/>
      <c r="BVB1" s="400"/>
      <c r="BVC1" s="400"/>
      <c r="BVD1" s="400"/>
      <c r="BVE1" s="400"/>
      <c r="BVF1" s="400"/>
      <c r="BVG1" s="400"/>
      <c r="BVH1" s="400"/>
      <c r="BVI1" s="400"/>
      <c r="BVJ1" s="400"/>
      <c r="BVK1" s="400"/>
      <c r="BVL1" s="400"/>
      <c r="BVM1" s="400"/>
      <c r="BVN1" s="400"/>
      <c r="BVO1" s="400"/>
      <c r="BVP1" s="400"/>
      <c r="BVQ1" s="400"/>
      <c r="BVR1" s="400"/>
      <c r="BVS1" s="400"/>
      <c r="BVT1" s="400"/>
      <c r="BVU1" s="400"/>
      <c r="BVV1" s="400"/>
      <c r="BVW1" s="400"/>
      <c r="BVX1" s="400"/>
      <c r="BVY1" s="400"/>
      <c r="BVZ1" s="400"/>
      <c r="BWA1" s="400"/>
      <c r="BWB1" s="400"/>
      <c r="BWC1" s="400"/>
      <c r="BWD1" s="400"/>
      <c r="BWE1" s="400"/>
      <c r="BWF1" s="400"/>
      <c r="BWG1" s="400"/>
      <c r="BWH1" s="400"/>
      <c r="BWI1" s="400"/>
      <c r="BWJ1" s="400"/>
      <c r="BWK1" s="400"/>
      <c r="BWL1" s="400"/>
      <c r="BWM1" s="400"/>
      <c r="BWN1" s="400"/>
      <c r="BWO1" s="400"/>
      <c r="BWP1" s="400"/>
      <c r="BWQ1" s="400"/>
      <c r="BWR1" s="400"/>
      <c r="BWS1" s="400"/>
      <c r="BWT1" s="400"/>
      <c r="BWU1" s="400"/>
      <c r="BWV1" s="262"/>
      <c r="BWW1" s="262"/>
      <c r="BWX1" s="262"/>
      <c r="BWY1" s="262"/>
      <c r="BWZ1" s="262"/>
      <c r="BXA1" s="262"/>
      <c r="BXB1" s="262"/>
      <c r="BXC1" s="262"/>
      <c r="BXD1" s="262"/>
      <c r="BXE1" s="262"/>
      <c r="BXF1" s="262"/>
      <c r="BXG1" s="262"/>
      <c r="BXH1" s="262"/>
      <c r="BXI1" s="262"/>
      <c r="BXJ1" s="262"/>
      <c r="BXK1" s="262"/>
      <c r="BXL1" s="262"/>
      <c r="BXM1" s="262"/>
      <c r="BXN1" s="262"/>
      <c r="BXO1" s="262"/>
      <c r="BXP1" s="262"/>
      <c r="BXQ1" s="262"/>
      <c r="BXR1" s="262"/>
      <c r="BXS1" s="262"/>
      <c r="BXT1" s="262"/>
      <c r="BXU1" s="262"/>
      <c r="BXV1" s="262"/>
      <c r="BXW1" s="262"/>
      <c r="BXX1" s="262"/>
      <c r="BXY1" s="262"/>
      <c r="BXZ1" s="262"/>
      <c r="BYA1" s="262"/>
      <c r="BYB1" s="262"/>
      <c r="BYC1" s="262"/>
      <c r="BYD1" s="262"/>
      <c r="BYE1" s="262"/>
      <c r="BYF1" s="262"/>
      <c r="BYG1" s="262"/>
      <c r="BYH1" s="262"/>
      <c r="BYI1" s="262"/>
      <c r="BYJ1" s="262"/>
      <c r="BYK1" s="262"/>
      <c r="BYL1" s="262"/>
      <c r="BYM1" s="262"/>
      <c r="BYN1" s="262"/>
      <c r="BYO1" s="262"/>
      <c r="BYP1" s="262"/>
      <c r="BYQ1" s="262"/>
      <c r="BYR1" s="262"/>
      <c r="BYS1" s="262"/>
      <c r="BYT1" s="262"/>
      <c r="BYU1" s="262"/>
      <c r="BYV1" s="262"/>
      <c r="BYW1" s="262"/>
      <c r="BYX1" s="262"/>
      <c r="BYY1" s="262"/>
      <c r="BYZ1" s="262"/>
      <c r="BZA1" s="262"/>
      <c r="BZB1" s="262"/>
      <c r="BZC1" s="262"/>
      <c r="BZD1" s="262"/>
      <c r="BZE1" s="262"/>
      <c r="BZF1" s="262"/>
      <c r="BZG1" s="262"/>
      <c r="BZH1" s="262"/>
      <c r="BZI1" s="262"/>
      <c r="BZJ1" s="262"/>
      <c r="BZK1" s="262"/>
      <c r="BZL1" s="262"/>
      <c r="BZM1" s="262"/>
      <c r="BZN1" s="262"/>
      <c r="BZO1" s="262"/>
      <c r="BZP1" s="262"/>
      <c r="BZQ1" s="262"/>
      <c r="BZR1" s="262"/>
      <c r="BZS1" s="262"/>
      <c r="BZT1" s="262"/>
      <c r="BZU1" s="262"/>
      <c r="BZV1" s="262"/>
      <c r="BZW1" s="262"/>
      <c r="BZX1" s="262"/>
      <c r="BZY1" s="262"/>
      <c r="BZZ1" s="262"/>
      <c r="CAA1" s="262"/>
      <c r="CAB1" s="262"/>
      <c r="CAC1" s="262"/>
      <c r="CAD1" s="262"/>
      <c r="CAE1" s="262"/>
      <c r="CAF1" s="262"/>
      <c r="CAG1" s="262"/>
      <c r="CAH1" s="262"/>
      <c r="CAI1" s="262"/>
      <c r="CAJ1" s="400"/>
      <c r="CAK1" s="400"/>
      <c r="CAL1" s="400"/>
      <c r="CAM1" s="400"/>
      <c r="CAN1" s="400"/>
      <c r="CAO1" s="400"/>
      <c r="CAP1" s="400"/>
      <c r="CAQ1" s="400"/>
      <c r="CAR1" s="400"/>
      <c r="CAS1" s="400"/>
      <c r="CAT1" s="400"/>
      <c r="CAU1" s="400"/>
      <c r="CAV1" s="400"/>
      <c r="CAW1" s="400"/>
      <c r="CAX1" s="400"/>
      <c r="CAY1" s="400"/>
      <c r="CAZ1" s="400"/>
      <c r="CBA1" s="400"/>
      <c r="CBB1" s="400"/>
      <c r="CBC1" s="400"/>
      <c r="CBD1" s="400"/>
      <c r="CBE1" s="400"/>
      <c r="CBF1" s="400"/>
      <c r="CBG1" s="400"/>
      <c r="CBH1" s="400"/>
      <c r="CBI1" s="400"/>
      <c r="CBJ1" s="400"/>
      <c r="CBK1" s="400"/>
      <c r="CBL1" s="400"/>
      <c r="CBM1" s="400"/>
      <c r="CBN1" s="400"/>
      <c r="CBO1" s="400"/>
      <c r="CBP1" s="400"/>
      <c r="CBQ1" s="400"/>
      <c r="CBR1" s="400"/>
      <c r="CBS1" s="400"/>
      <c r="CBT1" s="400"/>
      <c r="CBU1" s="400"/>
      <c r="CBV1" s="400"/>
      <c r="CBW1" s="400"/>
      <c r="CBX1" s="400"/>
      <c r="CBY1" s="400"/>
      <c r="CBZ1" s="400"/>
      <c r="CCA1" s="400"/>
      <c r="CCB1" s="400"/>
      <c r="CCC1" s="400"/>
      <c r="CCD1" s="400"/>
      <c r="CCE1" s="400"/>
      <c r="CCF1" s="400"/>
      <c r="CCG1" s="400"/>
      <c r="CCH1" s="400"/>
      <c r="CCI1" s="400"/>
      <c r="CCJ1" s="400"/>
      <c r="CCK1" s="400"/>
      <c r="CCL1" s="400"/>
      <c r="CCM1" s="400"/>
      <c r="CCN1" s="400"/>
      <c r="CCO1" s="400"/>
      <c r="CCP1" s="400"/>
      <c r="CCQ1" s="400"/>
      <c r="CCR1" s="400"/>
      <c r="CCS1" s="400"/>
      <c r="CCT1" s="400"/>
      <c r="CCU1" s="400"/>
      <c r="CCV1" s="400"/>
      <c r="CCW1" s="400"/>
      <c r="CCX1" s="400"/>
      <c r="CCY1" s="400"/>
      <c r="CCZ1" s="400"/>
      <c r="CDA1" s="400"/>
      <c r="CDB1" s="400"/>
      <c r="CDC1" s="400"/>
      <c r="CDD1" s="400"/>
      <c r="CDE1" s="400"/>
      <c r="CDF1" s="400"/>
      <c r="CDG1" s="400"/>
      <c r="CDH1" s="400"/>
      <c r="CDI1" s="400"/>
      <c r="CDJ1" s="400"/>
      <c r="CDK1" s="400"/>
      <c r="CDL1" s="400"/>
      <c r="CDM1" s="400"/>
      <c r="CDN1" s="400"/>
      <c r="CDO1" s="400"/>
      <c r="CDP1" s="400"/>
      <c r="CDQ1" s="400"/>
      <c r="CDR1" s="400"/>
      <c r="CDS1" s="400"/>
      <c r="CDT1" s="400"/>
      <c r="CDU1" s="400"/>
      <c r="CDV1" s="400"/>
      <c r="CDW1" s="400"/>
      <c r="CDX1" s="400"/>
      <c r="CDY1" s="400"/>
      <c r="CDZ1" s="400"/>
      <c r="CEA1" s="400"/>
      <c r="CEB1" s="400"/>
      <c r="CEC1" s="400"/>
      <c r="CED1" s="400"/>
      <c r="CEE1" s="400"/>
      <c r="CEF1" s="400"/>
      <c r="CEG1" s="400"/>
      <c r="CEH1" s="400"/>
      <c r="CEI1" s="400"/>
      <c r="CEJ1" s="400"/>
      <c r="CEK1" s="400"/>
      <c r="CEL1" s="400"/>
      <c r="CEM1" s="400"/>
      <c r="CEN1" s="400"/>
      <c r="CEO1" s="400"/>
      <c r="CEP1" s="400"/>
      <c r="CEQ1" s="400"/>
      <c r="CER1" s="400"/>
      <c r="CES1" s="400"/>
      <c r="CET1" s="400"/>
      <c r="CEU1" s="400"/>
      <c r="CEV1" s="400"/>
      <c r="CEW1" s="400"/>
      <c r="CEX1" s="400"/>
      <c r="CEY1" s="400"/>
      <c r="CEZ1" s="400"/>
      <c r="CFA1" s="400"/>
      <c r="CFB1" s="400"/>
      <c r="CFC1" s="400"/>
      <c r="CFD1" s="400"/>
      <c r="CFE1" s="400"/>
      <c r="CFF1" s="400"/>
      <c r="CFG1" s="400"/>
      <c r="CFH1" s="400"/>
      <c r="CFI1" s="400"/>
      <c r="CFJ1" s="400"/>
      <c r="CFK1" s="400"/>
      <c r="CFL1" s="400"/>
      <c r="CFM1" s="400"/>
      <c r="CFN1" s="400"/>
      <c r="CFO1" s="400"/>
      <c r="CFP1" s="400"/>
      <c r="CFQ1" s="400"/>
      <c r="CFR1" s="400"/>
      <c r="CFS1" s="400"/>
      <c r="CFT1" s="400"/>
      <c r="CFU1" s="400"/>
      <c r="CFV1" s="400"/>
      <c r="CFW1" s="400"/>
      <c r="CFX1" s="400"/>
      <c r="CFY1" s="400"/>
      <c r="CFZ1" s="400"/>
      <c r="CGA1" s="400"/>
      <c r="CGB1" s="400"/>
      <c r="CGC1" s="400"/>
      <c r="CGD1" s="400"/>
      <c r="CGE1" s="400"/>
      <c r="CGF1" s="400"/>
      <c r="CGG1" s="400"/>
      <c r="CGH1" s="400"/>
      <c r="CGI1" s="400"/>
      <c r="CGJ1" s="400"/>
      <c r="CGK1" s="400"/>
      <c r="CGL1" s="400"/>
      <c r="CGM1" s="400"/>
      <c r="CGN1" s="400"/>
      <c r="CGO1" s="400"/>
      <c r="CGP1" s="400"/>
      <c r="CGQ1" s="400"/>
      <c r="CGR1" s="262"/>
      <c r="CGS1" s="262"/>
      <c r="CGT1" s="262"/>
      <c r="CGU1" s="262"/>
      <c r="CGV1" s="262"/>
      <c r="CGW1" s="262"/>
      <c r="CGX1" s="262"/>
      <c r="CGY1" s="262"/>
      <c r="CGZ1" s="262"/>
      <c r="CHA1" s="262"/>
      <c r="CHB1" s="262"/>
      <c r="CHC1" s="262"/>
      <c r="CHD1" s="262"/>
      <c r="CHE1" s="262"/>
      <c r="CHF1" s="262"/>
      <c r="CHG1" s="262"/>
      <c r="CHH1" s="262"/>
      <c r="CHI1" s="262"/>
      <c r="CHJ1" s="262"/>
      <c r="CHK1" s="262"/>
      <c r="CHL1" s="262"/>
      <c r="CHM1" s="262"/>
      <c r="CHN1" s="262"/>
      <c r="CHO1" s="262"/>
      <c r="CHP1" s="262"/>
      <c r="CHQ1" s="262"/>
      <c r="CHR1" s="262"/>
      <c r="CHS1" s="262"/>
      <c r="CHT1" s="262"/>
      <c r="CHU1" s="262"/>
      <c r="CHV1" s="262"/>
      <c r="CHW1" s="262"/>
      <c r="CHX1" s="262"/>
      <c r="CHY1" s="262"/>
      <c r="CHZ1" s="262"/>
      <c r="CIA1" s="262"/>
      <c r="CIB1" s="262"/>
      <c r="CIC1" s="262"/>
      <c r="CID1" s="262"/>
      <c r="CIE1" s="262"/>
      <c r="CIF1" s="262"/>
      <c r="CIG1" s="262"/>
      <c r="CIH1" s="262"/>
      <c r="CII1" s="262"/>
      <c r="CIJ1" s="262"/>
      <c r="CIK1" s="262"/>
      <c r="CIL1" s="262"/>
      <c r="CIM1" s="262"/>
      <c r="CIN1" s="262"/>
      <c r="CIO1" s="262"/>
      <c r="CIP1" s="262"/>
      <c r="CIQ1" s="262"/>
      <c r="CIR1" s="262"/>
      <c r="CIS1" s="262"/>
      <c r="CIT1" s="262"/>
      <c r="CIU1" s="262"/>
      <c r="CIV1" s="262"/>
      <c r="CIW1" s="262"/>
      <c r="CIX1" s="262"/>
      <c r="CIY1" s="262"/>
      <c r="CIZ1" s="262"/>
      <c r="CJA1" s="262"/>
      <c r="CJB1" s="262"/>
      <c r="CJC1" s="262"/>
      <c r="CJD1" s="262"/>
      <c r="CJE1" s="262"/>
      <c r="CJF1" s="262"/>
      <c r="CJG1" s="262"/>
      <c r="CJH1" s="262"/>
      <c r="CJI1" s="262"/>
      <c r="CJJ1" s="262"/>
      <c r="CJK1" s="262"/>
      <c r="CJL1" s="262"/>
      <c r="CJM1" s="262"/>
      <c r="CJN1" s="262"/>
      <c r="CJO1" s="262"/>
      <c r="CJP1" s="262"/>
      <c r="CJQ1" s="262"/>
      <c r="CJR1" s="262"/>
      <c r="CJS1" s="262"/>
      <c r="CJT1" s="262"/>
      <c r="CJU1" s="262"/>
      <c r="CJV1" s="262"/>
      <c r="CJW1" s="262"/>
      <c r="CJX1" s="262"/>
      <c r="CJY1" s="262"/>
      <c r="CJZ1" s="262"/>
      <c r="CKA1" s="262"/>
      <c r="CKB1" s="262"/>
      <c r="CKC1" s="262"/>
      <c r="CKD1" s="262"/>
      <c r="CKE1" s="262"/>
      <c r="CKF1" s="400"/>
      <c r="CKG1" s="400"/>
      <c r="CKH1" s="400"/>
      <c r="CKI1" s="400"/>
      <c r="CKJ1" s="400"/>
      <c r="CKK1" s="400"/>
      <c r="CKL1" s="400"/>
      <c r="CKM1" s="400"/>
      <c r="CKN1" s="400"/>
      <c r="CKO1" s="400"/>
      <c r="CKP1" s="400"/>
      <c r="CKQ1" s="400"/>
      <c r="CKR1" s="400"/>
      <c r="CKS1" s="400"/>
      <c r="CKT1" s="400"/>
      <c r="CKU1" s="400"/>
      <c r="CKV1" s="400"/>
      <c r="CKW1" s="400"/>
      <c r="CKX1" s="400"/>
      <c r="CKY1" s="400"/>
      <c r="CKZ1" s="400"/>
      <c r="CLA1" s="400"/>
      <c r="CLB1" s="400"/>
      <c r="CLC1" s="400"/>
      <c r="CLD1" s="400"/>
      <c r="CLE1" s="400"/>
      <c r="CLF1" s="400"/>
      <c r="CLG1" s="400"/>
      <c r="CLH1" s="400"/>
      <c r="CLI1" s="400"/>
      <c r="CLJ1" s="400"/>
      <c r="CLK1" s="400"/>
      <c r="CLL1" s="400"/>
      <c r="CLM1" s="400"/>
      <c r="CLN1" s="400"/>
      <c r="CLO1" s="400"/>
      <c r="CLP1" s="400"/>
      <c r="CLQ1" s="400"/>
      <c r="CLR1" s="400"/>
      <c r="CLS1" s="400"/>
      <c r="CLT1" s="400"/>
      <c r="CLU1" s="400"/>
      <c r="CLV1" s="400"/>
      <c r="CLW1" s="400"/>
      <c r="CLX1" s="400"/>
      <c r="CLY1" s="400"/>
      <c r="CLZ1" s="400"/>
      <c r="CMA1" s="400"/>
      <c r="CMB1" s="400"/>
      <c r="CMC1" s="400"/>
      <c r="CMD1" s="400"/>
      <c r="CME1" s="400"/>
      <c r="CMF1" s="400"/>
      <c r="CMG1" s="400"/>
      <c r="CMH1" s="400"/>
      <c r="CMI1" s="400"/>
      <c r="CMJ1" s="400"/>
      <c r="CMK1" s="400"/>
      <c r="CML1" s="400"/>
      <c r="CMM1" s="400"/>
      <c r="CMN1" s="400"/>
      <c r="CMO1" s="400"/>
      <c r="CMP1" s="400"/>
      <c r="CMQ1" s="400"/>
      <c r="CMR1" s="400"/>
      <c r="CMS1" s="400"/>
      <c r="CMT1" s="400"/>
      <c r="CMU1" s="400"/>
      <c r="CMV1" s="400"/>
      <c r="CMW1" s="400"/>
      <c r="CMX1" s="400"/>
      <c r="CMY1" s="400"/>
      <c r="CMZ1" s="400"/>
      <c r="CNA1" s="400"/>
      <c r="CNB1" s="400"/>
      <c r="CNC1" s="400"/>
      <c r="CND1" s="400"/>
      <c r="CNE1" s="400"/>
      <c r="CNF1" s="400"/>
      <c r="CNG1" s="400"/>
      <c r="CNH1" s="400"/>
      <c r="CNI1" s="400"/>
      <c r="CNJ1" s="400"/>
      <c r="CNK1" s="400"/>
      <c r="CNL1" s="400"/>
      <c r="CNM1" s="400"/>
      <c r="CNN1" s="400"/>
      <c r="CNO1" s="400"/>
      <c r="CNP1" s="400"/>
      <c r="CNQ1" s="400"/>
      <c r="CNR1" s="400"/>
      <c r="CNS1" s="400"/>
      <c r="CNT1" s="400"/>
      <c r="CNU1" s="400"/>
      <c r="CNV1" s="400"/>
      <c r="CNW1" s="400"/>
      <c r="CNX1" s="400"/>
      <c r="CNY1" s="400"/>
      <c r="CNZ1" s="400"/>
      <c r="COA1" s="400"/>
      <c r="COB1" s="400"/>
      <c r="COC1" s="400"/>
      <c r="COD1" s="400"/>
      <c r="COE1" s="400"/>
      <c r="COF1" s="400"/>
      <c r="COG1" s="400"/>
      <c r="COH1" s="400"/>
      <c r="COI1" s="400"/>
      <c r="COJ1" s="400"/>
      <c r="COK1" s="400"/>
      <c r="COL1" s="400"/>
      <c r="COM1" s="400"/>
      <c r="CON1" s="400"/>
      <c r="COO1" s="400"/>
      <c r="COP1" s="400"/>
      <c r="COQ1" s="400"/>
      <c r="COR1" s="400"/>
      <c r="COS1" s="400"/>
      <c r="COT1" s="400"/>
      <c r="COU1" s="400"/>
      <c r="COV1" s="400"/>
      <c r="COW1" s="400"/>
      <c r="COX1" s="400"/>
      <c r="COY1" s="400"/>
      <c r="COZ1" s="400"/>
      <c r="CPA1" s="400"/>
      <c r="CPB1" s="400"/>
      <c r="CPC1" s="400"/>
      <c r="CPD1" s="400"/>
      <c r="CPE1" s="400"/>
      <c r="CPF1" s="400"/>
      <c r="CPG1" s="400"/>
      <c r="CPH1" s="400"/>
      <c r="CPI1" s="400"/>
      <c r="CPJ1" s="400"/>
      <c r="CPK1" s="400"/>
      <c r="CPL1" s="400"/>
      <c r="CPM1" s="400"/>
      <c r="CPN1" s="400"/>
      <c r="CPO1" s="400"/>
      <c r="CPP1" s="400"/>
      <c r="CPQ1" s="400"/>
      <c r="CPR1" s="400"/>
      <c r="CPS1" s="400"/>
      <c r="CPT1" s="400"/>
      <c r="CPU1" s="400"/>
      <c r="CPV1" s="400"/>
      <c r="CPW1" s="400"/>
      <c r="CPX1" s="400"/>
      <c r="CPY1" s="400"/>
      <c r="CPZ1" s="400"/>
      <c r="CQA1" s="400"/>
      <c r="CQB1" s="400"/>
      <c r="CQC1" s="400"/>
      <c r="CQD1" s="400"/>
      <c r="CQE1" s="400"/>
      <c r="CQF1" s="400"/>
      <c r="CQG1" s="400"/>
      <c r="CQH1" s="400"/>
      <c r="CQI1" s="400"/>
      <c r="CQJ1" s="400"/>
      <c r="CQK1" s="400"/>
      <c r="CQL1" s="400"/>
      <c r="CQM1" s="400"/>
      <c r="CQN1" s="262"/>
      <c r="CQO1" s="262"/>
      <c r="CQP1" s="262"/>
      <c r="CQQ1" s="262"/>
      <c r="CQR1" s="262"/>
      <c r="CQS1" s="262"/>
      <c r="CQT1" s="262"/>
      <c r="CQU1" s="262"/>
      <c r="CQV1" s="262"/>
      <c r="CQW1" s="262"/>
      <c r="CQX1" s="262"/>
      <c r="CQY1" s="262"/>
      <c r="CQZ1" s="262"/>
      <c r="CRA1" s="262"/>
      <c r="CRB1" s="262"/>
      <c r="CRC1" s="262"/>
      <c r="CRD1" s="262"/>
      <c r="CRE1" s="262"/>
      <c r="CRF1" s="262"/>
      <c r="CRG1" s="262"/>
      <c r="CRH1" s="262"/>
      <c r="CRI1" s="262"/>
      <c r="CRJ1" s="262"/>
      <c r="CRK1" s="262"/>
      <c r="CRL1" s="262"/>
      <c r="CRM1" s="262"/>
      <c r="CRN1" s="262"/>
      <c r="CRO1" s="262"/>
      <c r="CRP1" s="262"/>
      <c r="CRQ1" s="262"/>
      <c r="CRR1" s="262"/>
      <c r="CRS1" s="262"/>
      <c r="CRT1" s="262"/>
      <c r="CRU1" s="262"/>
      <c r="CRV1" s="262"/>
      <c r="CRW1" s="262"/>
      <c r="CRX1" s="262"/>
      <c r="CRY1" s="262"/>
      <c r="CRZ1" s="262"/>
      <c r="CSA1" s="262"/>
      <c r="CSB1" s="262"/>
      <c r="CSC1" s="262"/>
      <c r="CSD1" s="262"/>
      <c r="CSE1" s="262"/>
      <c r="CSF1" s="262"/>
      <c r="CSG1" s="262"/>
      <c r="CSH1" s="262"/>
      <c r="CSI1" s="262"/>
      <c r="CSJ1" s="262"/>
      <c r="CSK1" s="262"/>
      <c r="CSL1" s="262"/>
      <c r="CSM1" s="262"/>
      <c r="CSN1" s="262"/>
      <c r="CSO1" s="262"/>
      <c r="CSP1" s="262"/>
      <c r="CSQ1" s="262"/>
      <c r="CSR1" s="262"/>
      <c r="CSS1" s="262"/>
      <c r="CST1" s="262"/>
      <c r="CSU1" s="262"/>
      <c r="CSV1" s="262"/>
      <c r="CSW1" s="262"/>
      <c r="CSX1" s="262"/>
      <c r="CSY1" s="262"/>
      <c r="CSZ1" s="262"/>
      <c r="CTA1" s="262"/>
      <c r="CTB1" s="262"/>
      <c r="CTC1" s="262"/>
      <c r="CTD1" s="262"/>
      <c r="CTE1" s="262"/>
      <c r="CTF1" s="262"/>
      <c r="CTG1" s="262"/>
      <c r="CTH1" s="262"/>
      <c r="CTI1" s="262"/>
      <c r="CTJ1" s="262"/>
      <c r="CTK1" s="262"/>
      <c r="CTL1" s="262"/>
      <c r="CTM1" s="262"/>
      <c r="CTN1" s="262"/>
      <c r="CTO1" s="262"/>
      <c r="CTP1" s="262"/>
      <c r="CTQ1" s="262"/>
      <c r="CTR1" s="262"/>
      <c r="CTS1" s="262"/>
      <c r="CTT1" s="262"/>
      <c r="CTU1" s="262"/>
      <c r="CTV1" s="262"/>
      <c r="CTW1" s="262"/>
      <c r="CTX1" s="262"/>
      <c r="CTY1" s="262"/>
      <c r="CTZ1" s="262"/>
      <c r="CUA1" s="262"/>
      <c r="CUB1" s="400"/>
      <c r="CUC1" s="400"/>
      <c r="CUD1" s="400"/>
      <c r="CUE1" s="400"/>
      <c r="CUF1" s="400"/>
      <c r="CUG1" s="400"/>
      <c r="CUH1" s="400"/>
      <c r="CUI1" s="400"/>
      <c r="CUJ1" s="400"/>
      <c r="CUK1" s="400"/>
      <c r="CUL1" s="400"/>
      <c r="CUM1" s="400"/>
      <c r="CUN1" s="400"/>
      <c r="CUO1" s="400"/>
      <c r="CUP1" s="400"/>
      <c r="CUQ1" s="400"/>
      <c r="CUR1" s="400"/>
      <c r="CUS1" s="400"/>
      <c r="CUT1" s="400"/>
      <c r="CUU1" s="400"/>
      <c r="CUV1" s="400"/>
      <c r="CUW1" s="400"/>
      <c r="CUX1" s="400"/>
      <c r="CUY1" s="400"/>
      <c r="CUZ1" s="400"/>
      <c r="CVA1" s="400"/>
      <c r="CVB1" s="400"/>
      <c r="CVC1" s="400"/>
      <c r="CVD1" s="400"/>
      <c r="CVE1" s="400"/>
      <c r="CVF1" s="400"/>
      <c r="CVG1" s="400"/>
      <c r="CVH1" s="400"/>
      <c r="CVI1" s="400"/>
      <c r="CVJ1" s="400"/>
      <c r="CVK1" s="400"/>
      <c r="CVL1" s="400"/>
      <c r="CVM1" s="400"/>
      <c r="CVN1" s="400"/>
      <c r="CVO1" s="400"/>
      <c r="CVP1" s="400"/>
      <c r="CVQ1" s="400"/>
      <c r="CVR1" s="400"/>
      <c r="CVS1" s="400"/>
      <c r="CVT1" s="400"/>
      <c r="CVU1" s="400"/>
      <c r="CVV1" s="400"/>
      <c r="CVW1" s="400"/>
      <c r="CVX1" s="400"/>
      <c r="CVY1" s="400"/>
      <c r="CVZ1" s="400"/>
      <c r="CWA1" s="400"/>
      <c r="CWB1" s="400"/>
      <c r="CWC1" s="400"/>
      <c r="CWD1" s="400"/>
      <c r="CWE1" s="400"/>
      <c r="CWF1" s="400"/>
      <c r="CWG1" s="400"/>
      <c r="CWH1" s="400"/>
      <c r="CWI1" s="400"/>
      <c r="CWJ1" s="400"/>
      <c r="CWK1" s="400"/>
      <c r="CWL1" s="400"/>
      <c r="CWM1" s="400"/>
      <c r="CWN1" s="400"/>
      <c r="CWO1" s="400"/>
      <c r="CWP1" s="400"/>
      <c r="CWQ1" s="400"/>
      <c r="CWR1" s="400"/>
      <c r="CWS1" s="400"/>
      <c r="CWT1" s="400"/>
      <c r="CWU1" s="400"/>
      <c r="CWV1" s="400"/>
      <c r="CWW1" s="400"/>
      <c r="CWX1" s="400"/>
      <c r="CWY1" s="400"/>
      <c r="CWZ1" s="400"/>
      <c r="CXA1" s="400"/>
      <c r="CXB1" s="400"/>
      <c r="CXC1" s="400"/>
      <c r="CXD1" s="400"/>
      <c r="CXE1" s="400"/>
      <c r="CXF1" s="400"/>
      <c r="CXG1" s="400"/>
      <c r="CXH1" s="400"/>
      <c r="CXI1" s="400"/>
      <c r="CXJ1" s="400"/>
      <c r="CXK1" s="400"/>
      <c r="CXL1" s="400"/>
      <c r="CXM1" s="400"/>
      <c r="CXN1" s="400"/>
      <c r="CXO1" s="400"/>
      <c r="CXP1" s="400"/>
      <c r="CXQ1" s="400"/>
      <c r="CXR1" s="400"/>
      <c r="CXS1" s="400"/>
      <c r="CXT1" s="400"/>
      <c r="CXU1" s="400"/>
      <c r="CXV1" s="400"/>
      <c r="CXW1" s="400"/>
      <c r="CXX1" s="400"/>
      <c r="CXY1" s="400"/>
      <c r="CXZ1" s="400"/>
      <c r="CYA1" s="400"/>
      <c r="CYB1" s="400"/>
      <c r="CYC1" s="400"/>
      <c r="CYD1" s="400"/>
      <c r="CYE1" s="400"/>
      <c r="CYF1" s="400"/>
      <c r="CYG1" s="400"/>
      <c r="CYH1" s="400"/>
      <c r="CYI1" s="400"/>
      <c r="CYJ1" s="400"/>
      <c r="CYK1" s="400"/>
      <c r="CYL1" s="400"/>
      <c r="CYM1" s="400"/>
      <c r="CYN1" s="400"/>
      <c r="CYO1" s="400"/>
      <c r="CYP1" s="400"/>
      <c r="CYQ1" s="400"/>
      <c r="CYR1" s="400"/>
      <c r="CYS1" s="400"/>
      <c r="CYT1" s="400"/>
      <c r="CYU1" s="400"/>
      <c r="CYV1" s="400"/>
      <c r="CYW1" s="400"/>
      <c r="CYX1" s="400"/>
      <c r="CYY1" s="400"/>
      <c r="CYZ1" s="400"/>
      <c r="CZA1" s="400"/>
      <c r="CZB1" s="400"/>
      <c r="CZC1" s="400"/>
      <c r="CZD1" s="400"/>
      <c r="CZE1" s="400"/>
      <c r="CZF1" s="400"/>
      <c r="CZG1" s="400"/>
      <c r="CZH1" s="400"/>
      <c r="CZI1" s="400"/>
      <c r="CZJ1" s="400"/>
      <c r="CZK1" s="400"/>
      <c r="CZL1" s="400"/>
      <c r="CZM1" s="400"/>
      <c r="CZN1" s="400"/>
      <c r="CZO1" s="400"/>
      <c r="CZP1" s="400"/>
      <c r="CZQ1" s="400"/>
      <c r="CZR1" s="400"/>
      <c r="CZS1" s="400"/>
      <c r="CZT1" s="400"/>
      <c r="CZU1" s="400"/>
      <c r="CZV1" s="400"/>
      <c r="CZW1" s="400"/>
      <c r="CZX1" s="400"/>
      <c r="CZY1" s="400"/>
      <c r="CZZ1" s="400"/>
      <c r="DAA1" s="400"/>
      <c r="DAB1" s="400"/>
      <c r="DAC1" s="400"/>
      <c r="DAD1" s="400"/>
      <c r="DAE1" s="400"/>
      <c r="DAF1" s="400"/>
      <c r="DAG1" s="400"/>
      <c r="DAH1" s="400"/>
      <c r="DAI1" s="400"/>
      <c r="DAJ1" s="262"/>
      <c r="DAK1" s="262"/>
      <c r="DAL1" s="262"/>
      <c r="DAM1" s="262"/>
      <c r="DAN1" s="262"/>
      <c r="DAO1" s="262"/>
      <c r="DAP1" s="262"/>
      <c r="DAQ1" s="262"/>
      <c r="DAR1" s="262"/>
      <c r="DAS1" s="262"/>
      <c r="DAT1" s="262"/>
      <c r="DAU1" s="262"/>
      <c r="DAV1" s="262"/>
      <c r="DAW1" s="262"/>
      <c r="DAX1" s="262"/>
      <c r="DAY1" s="262"/>
      <c r="DAZ1" s="262"/>
      <c r="DBA1" s="262"/>
      <c r="DBB1" s="262"/>
      <c r="DBC1" s="262"/>
      <c r="DBD1" s="262"/>
      <c r="DBE1" s="262"/>
      <c r="DBF1" s="262"/>
      <c r="DBG1" s="262"/>
      <c r="DBH1" s="262"/>
      <c r="DBI1" s="262"/>
      <c r="DBJ1" s="262"/>
      <c r="DBK1" s="262"/>
      <c r="DBL1" s="262"/>
      <c r="DBM1" s="262"/>
      <c r="DBN1" s="262"/>
      <c r="DBO1" s="262"/>
      <c r="DBP1" s="262"/>
      <c r="DBQ1" s="262"/>
      <c r="DBR1" s="262"/>
      <c r="DBS1" s="262"/>
      <c r="DBT1" s="262"/>
      <c r="DBU1" s="262"/>
      <c r="DBV1" s="262"/>
      <c r="DBW1" s="262"/>
      <c r="DBX1" s="262"/>
      <c r="DBY1" s="262"/>
      <c r="DBZ1" s="262"/>
      <c r="DCA1" s="262"/>
      <c r="DCB1" s="262"/>
      <c r="DCC1" s="262"/>
      <c r="DCD1" s="262"/>
      <c r="DCE1" s="262"/>
      <c r="DCF1" s="262"/>
      <c r="DCG1" s="262"/>
      <c r="DCH1" s="262"/>
      <c r="DCI1" s="262"/>
      <c r="DCJ1" s="262"/>
      <c r="DCK1" s="262"/>
      <c r="DCL1" s="262"/>
      <c r="DCM1" s="262"/>
      <c r="DCN1" s="262"/>
      <c r="DCO1" s="262"/>
      <c r="DCP1" s="262"/>
      <c r="DCQ1" s="262"/>
      <c r="DCR1" s="262"/>
      <c r="DCS1" s="262"/>
      <c r="DCT1" s="262"/>
      <c r="DCU1" s="262"/>
      <c r="DCV1" s="262"/>
      <c r="DCW1" s="262"/>
      <c r="DCX1" s="262"/>
      <c r="DCY1" s="262"/>
      <c r="DCZ1" s="262"/>
      <c r="DDA1" s="262"/>
      <c r="DDB1" s="262"/>
      <c r="DDC1" s="262"/>
      <c r="DDD1" s="262"/>
      <c r="DDE1" s="262"/>
      <c r="DDF1" s="262"/>
      <c r="DDG1" s="262"/>
      <c r="DDH1" s="262"/>
      <c r="DDI1" s="262"/>
      <c r="DDJ1" s="262"/>
      <c r="DDK1" s="262"/>
      <c r="DDL1" s="262"/>
      <c r="DDM1" s="262"/>
      <c r="DDN1" s="262"/>
      <c r="DDO1" s="262"/>
      <c r="DDP1" s="262"/>
      <c r="DDQ1" s="262"/>
      <c r="DDR1" s="262"/>
      <c r="DDS1" s="262"/>
      <c r="DDT1" s="262"/>
      <c r="DDU1" s="262"/>
      <c r="DDV1" s="262"/>
      <c r="DDW1" s="262"/>
      <c r="DDX1" s="400"/>
      <c r="DDY1" s="400"/>
      <c r="DDZ1" s="400"/>
      <c r="DEA1" s="400"/>
      <c r="DEB1" s="400"/>
      <c r="DEC1" s="400"/>
      <c r="DED1" s="400"/>
      <c r="DEE1" s="400"/>
      <c r="DEF1" s="400"/>
      <c r="DEG1" s="400"/>
      <c r="DEH1" s="400"/>
      <c r="DEI1" s="400"/>
      <c r="DEJ1" s="400"/>
      <c r="DEK1" s="400"/>
      <c r="DEL1" s="400"/>
      <c r="DEM1" s="400"/>
      <c r="DEN1" s="400"/>
      <c r="DEO1" s="400"/>
      <c r="DEP1" s="400"/>
      <c r="DEQ1" s="400"/>
      <c r="DER1" s="400"/>
      <c r="DES1" s="400"/>
      <c r="DET1" s="400"/>
      <c r="DEU1" s="400"/>
      <c r="DEV1" s="400"/>
      <c r="DEW1" s="400"/>
      <c r="DEX1" s="400"/>
      <c r="DEY1" s="400"/>
      <c r="DEZ1" s="400"/>
      <c r="DFA1" s="400"/>
      <c r="DFB1" s="400"/>
      <c r="DFC1" s="400"/>
      <c r="DFD1" s="400"/>
      <c r="DFE1" s="400"/>
      <c r="DFF1" s="400"/>
      <c r="DFG1" s="400"/>
      <c r="DFH1" s="400"/>
      <c r="DFI1" s="400"/>
      <c r="DFJ1" s="400"/>
      <c r="DFK1" s="400"/>
      <c r="DFL1" s="400"/>
      <c r="DFM1" s="400"/>
      <c r="DFN1" s="400"/>
      <c r="DFO1" s="400"/>
      <c r="DFP1" s="400"/>
      <c r="DFQ1" s="400"/>
      <c r="DFR1" s="400"/>
      <c r="DFS1" s="400"/>
      <c r="DFT1" s="400"/>
      <c r="DFU1" s="400"/>
      <c r="DFV1" s="400"/>
      <c r="DFW1" s="400"/>
      <c r="DFX1" s="400"/>
      <c r="DFY1" s="400"/>
      <c r="DFZ1" s="400"/>
      <c r="DGA1" s="400"/>
      <c r="DGB1" s="400"/>
      <c r="DGC1" s="400"/>
      <c r="DGD1" s="400"/>
      <c r="DGE1" s="400"/>
      <c r="DGF1" s="400"/>
      <c r="DGG1" s="400"/>
      <c r="DGH1" s="400"/>
      <c r="DGI1" s="400"/>
      <c r="DGJ1" s="400"/>
      <c r="DGK1" s="400"/>
      <c r="DGL1" s="400"/>
      <c r="DGM1" s="400"/>
      <c r="DGN1" s="400"/>
      <c r="DGO1" s="400"/>
      <c r="DGP1" s="400"/>
      <c r="DGQ1" s="400"/>
      <c r="DGR1" s="400"/>
      <c r="DGS1" s="400"/>
      <c r="DGT1" s="400"/>
      <c r="DGU1" s="400"/>
      <c r="DGV1" s="400"/>
      <c r="DGW1" s="400"/>
      <c r="DGX1" s="400"/>
      <c r="DGY1" s="400"/>
      <c r="DGZ1" s="400"/>
      <c r="DHA1" s="400"/>
      <c r="DHB1" s="400"/>
      <c r="DHC1" s="400"/>
      <c r="DHD1" s="400"/>
      <c r="DHE1" s="400"/>
      <c r="DHF1" s="400"/>
      <c r="DHG1" s="400"/>
      <c r="DHH1" s="400"/>
      <c r="DHI1" s="400"/>
      <c r="DHJ1" s="400"/>
      <c r="DHK1" s="400"/>
      <c r="DHL1" s="400"/>
      <c r="DHM1" s="400"/>
      <c r="DHN1" s="400"/>
      <c r="DHO1" s="400"/>
      <c r="DHP1" s="400"/>
      <c r="DHQ1" s="400"/>
      <c r="DHR1" s="400"/>
      <c r="DHS1" s="400"/>
      <c r="DHT1" s="400"/>
      <c r="DHU1" s="400"/>
      <c r="DHV1" s="400"/>
      <c r="DHW1" s="400"/>
      <c r="DHX1" s="400"/>
      <c r="DHY1" s="400"/>
      <c r="DHZ1" s="400"/>
      <c r="DIA1" s="400"/>
      <c r="DIB1" s="400"/>
      <c r="DIC1" s="400"/>
      <c r="DID1" s="400"/>
      <c r="DIE1" s="400"/>
      <c r="DIF1" s="400"/>
      <c r="DIG1" s="400"/>
      <c r="DIH1" s="400"/>
      <c r="DII1" s="400"/>
      <c r="DIJ1" s="400"/>
      <c r="DIK1" s="400"/>
      <c r="DIL1" s="400"/>
      <c r="DIM1" s="400"/>
      <c r="DIN1" s="400"/>
      <c r="DIO1" s="400"/>
      <c r="DIP1" s="400"/>
      <c r="DIQ1" s="400"/>
      <c r="DIR1" s="400"/>
      <c r="DIS1" s="400"/>
      <c r="DIT1" s="400"/>
      <c r="DIU1" s="400"/>
      <c r="DIV1" s="400"/>
      <c r="DIW1" s="400"/>
      <c r="DIX1" s="400"/>
      <c r="DIY1" s="400"/>
      <c r="DIZ1" s="400"/>
      <c r="DJA1" s="400"/>
      <c r="DJB1" s="400"/>
      <c r="DJC1" s="400"/>
      <c r="DJD1" s="400"/>
      <c r="DJE1" s="400"/>
      <c r="DJF1" s="400"/>
      <c r="DJG1" s="400"/>
      <c r="DJH1" s="400"/>
      <c r="DJI1" s="400"/>
      <c r="DJJ1" s="400"/>
      <c r="DJK1" s="400"/>
      <c r="DJL1" s="400"/>
      <c r="DJM1" s="400"/>
      <c r="DJN1" s="400"/>
      <c r="DJO1" s="400"/>
      <c r="DJP1" s="400"/>
      <c r="DJQ1" s="400"/>
      <c r="DJR1" s="400"/>
      <c r="DJS1" s="400"/>
      <c r="DJT1" s="400"/>
      <c r="DJU1" s="400"/>
      <c r="DJV1" s="400"/>
      <c r="DJW1" s="400"/>
      <c r="DJX1" s="400"/>
      <c r="DJY1" s="400"/>
      <c r="DJZ1" s="400"/>
      <c r="DKA1" s="400"/>
      <c r="DKB1" s="400"/>
      <c r="DKC1" s="400"/>
      <c r="DKD1" s="400"/>
      <c r="DKE1" s="400"/>
      <c r="DKF1" s="262"/>
      <c r="DKG1" s="262"/>
      <c r="DKH1" s="262"/>
      <c r="DKI1" s="262"/>
      <c r="DKJ1" s="262"/>
      <c r="DKK1" s="262"/>
      <c r="DKL1" s="262"/>
      <c r="DKM1" s="262"/>
      <c r="DKN1" s="262"/>
      <c r="DKO1" s="262"/>
      <c r="DKP1" s="262"/>
      <c r="DKQ1" s="262"/>
      <c r="DKR1" s="262"/>
      <c r="DKS1" s="262"/>
      <c r="DKT1" s="262"/>
      <c r="DKU1" s="262"/>
      <c r="DKV1" s="262"/>
      <c r="DKW1" s="262"/>
      <c r="DKX1" s="262"/>
      <c r="DKY1" s="262"/>
      <c r="DKZ1" s="262"/>
      <c r="DLA1" s="262"/>
      <c r="DLB1" s="262"/>
      <c r="DLC1" s="262"/>
      <c r="DLD1" s="262"/>
      <c r="DLE1" s="262"/>
      <c r="DLF1" s="262"/>
      <c r="DLG1" s="262"/>
      <c r="DLH1" s="262"/>
      <c r="DLI1" s="262"/>
      <c r="DLJ1" s="262"/>
      <c r="DLK1" s="262"/>
      <c r="DLL1" s="262"/>
      <c r="DLM1" s="262"/>
      <c r="DLN1" s="262"/>
      <c r="DLO1" s="262"/>
      <c r="DLP1" s="262"/>
      <c r="DLQ1" s="262"/>
      <c r="DLR1" s="262"/>
      <c r="DLS1" s="262"/>
      <c r="DLT1" s="262"/>
      <c r="DLU1" s="262"/>
      <c r="DLV1" s="262"/>
      <c r="DLW1" s="262"/>
      <c r="DLX1" s="262"/>
      <c r="DLY1" s="262"/>
      <c r="DLZ1" s="262"/>
      <c r="DMA1" s="262"/>
      <c r="DMB1" s="262"/>
      <c r="DMC1" s="262"/>
      <c r="DMD1" s="262"/>
      <c r="DME1" s="262"/>
      <c r="DMF1" s="262"/>
      <c r="DMG1" s="262"/>
      <c r="DMH1" s="262"/>
      <c r="DMI1" s="262"/>
      <c r="DMJ1" s="262"/>
      <c r="DMK1" s="262"/>
      <c r="DML1" s="262"/>
      <c r="DMM1" s="262"/>
      <c r="DMN1" s="262"/>
      <c r="DMO1" s="262"/>
      <c r="DMP1" s="262"/>
      <c r="DMQ1" s="262"/>
      <c r="DMR1" s="262"/>
      <c r="DMS1" s="262"/>
      <c r="DMT1" s="262"/>
      <c r="DMU1" s="262"/>
      <c r="DMV1" s="262"/>
      <c r="DMW1" s="262"/>
      <c r="DMX1" s="262"/>
      <c r="DMY1" s="262"/>
      <c r="DMZ1" s="262"/>
      <c r="DNA1" s="262"/>
      <c r="DNB1" s="262"/>
      <c r="DNC1" s="262"/>
      <c r="DND1" s="262"/>
      <c r="DNE1" s="262"/>
      <c r="DNF1" s="262"/>
      <c r="DNG1" s="262"/>
      <c r="DNH1" s="262"/>
      <c r="DNI1" s="262"/>
      <c r="DNJ1" s="262"/>
      <c r="DNK1" s="262"/>
      <c r="DNL1" s="262"/>
      <c r="DNM1" s="262"/>
      <c r="DNN1" s="262"/>
      <c r="DNO1" s="262"/>
      <c r="DNP1" s="262"/>
      <c r="DNQ1" s="262"/>
      <c r="DNR1" s="262"/>
      <c r="DNS1" s="262"/>
      <c r="DNT1" s="400"/>
      <c r="DNU1" s="400"/>
      <c r="DNV1" s="400"/>
      <c r="DNW1" s="400"/>
      <c r="DNX1" s="400"/>
      <c r="DNY1" s="400"/>
      <c r="DNZ1" s="400"/>
      <c r="DOA1" s="400"/>
      <c r="DOB1" s="400"/>
      <c r="DOC1" s="400"/>
      <c r="DOD1" s="400"/>
      <c r="DOE1" s="400"/>
      <c r="DOF1" s="400"/>
      <c r="DOG1" s="400"/>
      <c r="DOH1" s="400"/>
      <c r="DOI1" s="400"/>
      <c r="DOJ1" s="400"/>
      <c r="DOK1" s="400"/>
      <c r="DOL1" s="400"/>
      <c r="DOM1" s="400"/>
      <c r="DON1" s="400"/>
      <c r="DOO1" s="400"/>
      <c r="DOP1" s="400"/>
      <c r="DOQ1" s="400"/>
      <c r="DOR1" s="400"/>
      <c r="DOS1" s="400"/>
      <c r="DOT1" s="400"/>
      <c r="DOU1" s="400"/>
      <c r="DOV1" s="400"/>
      <c r="DOW1" s="400"/>
      <c r="DOX1" s="400"/>
      <c r="DOY1" s="400"/>
      <c r="DOZ1" s="400"/>
      <c r="DPA1" s="400"/>
      <c r="DPB1" s="400"/>
      <c r="DPC1" s="400"/>
      <c r="DPD1" s="400"/>
      <c r="DPE1" s="400"/>
      <c r="DPF1" s="400"/>
      <c r="DPG1" s="400"/>
      <c r="DPH1" s="400"/>
      <c r="DPI1" s="400"/>
      <c r="DPJ1" s="400"/>
      <c r="DPK1" s="400"/>
      <c r="DPL1" s="400"/>
      <c r="DPM1" s="400"/>
      <c r="DPN1" s="400"/>
      <c r="DPO1" s="400"/>
      <c r="DPP1" s="400"/>
      <c r="DPQ1" s="400"/>
      <c r="DPR1" s="400"/>
      <c r="DPS1" s="400"/>
      <c r="DPT1" s="400"/>
      <c r="DPU1" s="400"/>
      <c r="DPV1" s="400"/>
      <c r="DPW1" s="400"/>
      <c r="DPX1" s="400"/>
      <c r="DPY1" s="400"/>
      <c r="DPZ1" s="400"/>
      <c r="DQA1" s="400"/>
      <c r="DQB1" s="400"/>
      <c r="DQC1" s="400"/>
      <c r="DQD1" s="400"/>
      <c r="DQE1" s="400"/>
      <c r="DQF1" s="400"/>
      <c r="DQG1" s="400"/>
      <c r="DQH1" s="400"/>
      <c r="DQI1" s="400"/>
      <c r="DQJ1" s="400"/>
      <c r="DQK1" s="400"/>
      <c r="DQL1" s="400"/>
      <c r="DQM1" s="400"/>
      <c r="DQN1" s="400"/>
      <c r="DQO1" s="400"/>
      <c r="DQP1" s="400"/>
      <c r="DQQ1" s="400"/>
      <c r="DQR1" s="400"/>
      <c r="DQS1" s="400"/>
      <c r="DQT1" s="400"/>
      <c r="DQU1" s="400"/>
      <c r="DQV1" s="400"/>
      <c r="DQW1" s="400"/>
      <c r="DQX1" s="400"/>
      <c r="DQY1" s="400"/>
      <c r="DQZ1" s="400"/>
      <c r="DRA1" s="400"/>
      <c r="DRB1" s="400"/>
      <c r="DRC1" s="400"/>
      <c r="DRD1" s="400"/>
      <c r="DRE1" s="400"/>
      <c r="DRF1" s="400"/>
      <c r="DRG1" s="400"/>
      <c r="DRH1" s="400"/>
      <c r="DRI1" s="400"/>
      <c r="DRJ1" s="400"/>
      <c r="DRK1" s="400"/>
      <c r="DRL1" s="400"/>
      <c r="DRM1" s="400"/>
      <c r="DRN1" s="400"/>
      <c r="DRO1" s="400"/>
      <c r="DRP1" s="400"/>
      <c r="DRQ1" s="400"/>
      <c r="DRR1" s="400"/>
      <c r="DRS1" s="400"/>
      <c r="DRT1" s="400"/>
      <c r="DRU1" s="400"/>
      <c r="DRV1" s="400"/>
      <c r="DRW1" s="400"/>
      <c r="DRX1" s="400"/>
      <c r="DRY1" s="400"/>
      <c r="DRZ1" s="400"/>
      <c r="DSA1" s="400"/>
      <c r="DSB1" s="400"/>
      <c r="DSC1" s="400"/>
      <c r="DSD1" s="400"/>
      <c r="DSE1" s="400"/>
      <c r="DSF1" s="400"/>
      <c r="DSG1" s="400"/>
      <c r="DSH1" s="400"/>
      <c r="DSI1" s="400"/>
      <c r="DSJ1" s="400"/>
      <c r="DSK1" s="400"/>
      <c r="DSL1" s="400"/>
      <c r="DSM1" s="400"/>
      <c r="DSN1" s="400"/>
      <c r="DSO1" s="400"/>
      <c r="DSP1" s="400"/>
      <c r="DSQ1" s="400"/>
      <c r="DSR1" s="400"/>
      <c r="DSS1" s="400"/>
      <c r="DST1" s="400"/>
      <c r="DSU1" s="400"/>
      <c r="DSV1" s="400"/>
      <c r="DSW1" s="400"/>
      <c r="DSX1" s="400"/>
      <c r="DSY1" s="400"/>
      <c r="DSZ1" s="400"/>
      <c r="DTA1" s="400"/>
      <c r="DTB1" s="400"/>
      <c r="DTC1" s="400"/>
      <c r="DTD1" s="400"/>
      <c r="DTE1" s="400"/>
      <c r="DTF1" s="400"/>
      <c r="DTG1" s="400"/>
      <c r="DTH1" s="400"/>
      <c r="DTI1" s="400"/>
      <c r="DTJ1" s="400"/>
      <c r="DTK1" s="400"/>
      <c r="DTL1" s="400"/>
      <c r="DTM1" s="400"/>
      <c r="DTN1" s="400"/>
      <c r="DTO1" s="400"/>
      <c r="DTP1" s="400"/>
      <c r="DTQ1" s="400"/>
      <c r="DTR1" s="400"/>
      <c r="DTS1" s="400"/>
      <c r="DTT1" s="400"/>
      <c r="DTU1" s="400"/>
      <c r="DTV1" s="400"/>
      <c r="DTW1" s="400"/>
      <c r="DTX1" s="400"/>
      <c r="DTY1" s="400"/>
      <c r="DTZ1" s="400"/>
      <c r="DUA1" s="400"/>
      <c r="DUB1" s="262"/>
      <c r="DUC1" s="262"/>
      <c r="DUD1" s="262"/>
      <c r="DUE1" s="262"/>
      <c r="DUF1" s="262"/>
      <c r="DUG1" s="262"/>
      <c r="DUH1" s="262"/>
      <c r="DUI1" s="262"/>
      <c r="DUJ1" s="262"/>
      <c r="DUK1" s="262"/>
      <c r="DUL1" s="262"/>
      <c r="DUM1" s="262"/>
      <c r="DUN1" s="262"/>
      <c r="DUO1" s="262"/>
      <c r="DUP1" s="262"/>
      <c r="DUQ1" s="262"/>
      <c r="DUR1" s="262"/>
      <c r="DUS1" s="262"/>
      <c r="DUT1" s="262"/>
      <c r="DUU1" s="262"/>
      <c r="DUV1" s="262"/>
      <c r="DUW1" s="262"/>
      <c r="DUX1" s="262"/>
      <c r="DUY1" s="262"/>
      <c r="DUZ1" s="262"/>
      <c r="DVA1" s="262"/>
      <c r="DVB1" s="262"/>
      <c r="DVC1" s="262"/>
      <c r="DVD1" s="262"/>
      <c r="DVE1" s="262"/>
      <c r="DVF1" s="262"/>
      <c r="DVG1" s="262"/>
      <c r="DVH1" s="262"/>
      <c r="DVI1" s="262"/>
      <c r="DVJ1" s="262"/>
      <c r="DVK1" s="262"/>
      <c r="DVL1" s="262"/>
      <c r="DVM1" s="262"/>
      <c r="DVN1" s="262"/>
      <c r="DVO1" s="262"/>
      <c r="DVP1" s="262"/>
      <c r="DVQ1" s="262"/>
      <c r="DVR1" s="262"/>
      <c r="DVS1" s="262"/>
      <c r="DVT1" s="262"/>
      <c r="DVU1" s="262"/>
      <c r="DVV1" s="262"/>
      <c r="DVW1" s="262"/>
      <c r="DVX1" s="262"/>
      <c r="DVY1" s="262"/>
      <c r="DVZ1" s="262"/>
      <c r="DWA1" s="262"/>
      <c r="DWB1" s="262"/>
      <c r="DWC1" s="262"/>
      <c r="DWD1" s="262"/>
      <c r="DWE1" s="262"/>
      <c r="DWF1" s="262"/>
      <c r="DWG1" s="262"/>
      <c r="DWH1" s="262"/>
      <c r="DWI1" s="262"/>
      <c r="DWJ1" s="262"/>
      <c r="DWK1" s="262"/>
      <c r="DWL1" s="262"/>
      <c r="DWM1" s="262"/>
      <c r="DWN1" s="262"/>
      <c r="DWO1" s="262"/>
      <c r="DWP1" s="262"/>
      <c r="DWQ1" s="262"/>
      <c r="DWR1" s="262"/>
      <c r="DWS1" s="262"/>
      <c r="DWT1" s="262"/>
      <c r="DWU1" s="262"/>
      <c r="DWV1" s="262"/>
      <c r="DWW1" s="262"/>
      <c r="DWX1" s="262"/>
      <c r="DWY1" s="262"/>
      <c r="DWZ1" s="262"/>
      <c r="DXA1" s="262"/>
      <c r="DXB1" s="262"/>
      <c r="DXC1" s="262"/>
      <c r="DXD1" s="262"/>
      <c r="DXE1" s="262"/>
      <c r="DXF1" s="262"/>
      <c r="DXG1" s="262"/>
      <c r="DXH1" s="262"/>
      <c r="DXI1" s="262"/>
      <c r="DXJ1" s="262"/>
      <c r="DXK1" s="262"/>
      <c r="DXL1" s="262"/>
      <c r="DXM1" s="262"/>
      <c r="DXN1" s="262"/>
      <c r="DXO1" s="262"/>
      <c r="DXP1" s="400"/>
      <c r="DXQ1" s="400"/>
      <c r="DXR1" s="400"/>
      <c r="DXS1" s="400"/>
      <c r="DXT1" s="400"/>
      <c r="DXU1" s="400"/>
      <c r="DXV1" s="400"/>
      <c r="DXW1" s="400"/>
      <c r="DXX1" s="400"/>
      <c r="DXY1" s="400"/>
      <c r="DXZ1" s="400"/>
      <c r="DYA1" s="400"/>
      <c r="DYB1" s="400"/>
      <c r="DYC1" s="400"/>
      <c r="DYD1" s="400"/>
      <c r="DYE1" s="400"/>
      <c r="DYF1" s="400"/>
      <c r="DYG1" s="400"/>
      <c r="DYH1" s="400"/>
      <c r="DYI1" s="400"/>
      <c r="DYJ1" s="400"/>
      <c r="DYK1" s="400"/>
      <c r="DYL1" s="400"/>
      <c r="DYM1" s="400"/>
      <c r="DYN1" s="400"/>
      <c r="DYO1" s="400"/>
      <c r="DYP1" s="400"/>
      <c r="DYQ1" s="400"/>
      <c r="DYR1" s="400"/>
      <c r="DYS1" s="400"/>
      <c r="DYT1" s="400"/>
      <c r="DYU1" s="400"/>
      <c r="DYV1" s="400"/>
      <c r="DYW1" s="400"/>
      <c r="DYX1" s="400"/>
      <c r="DYY1" s="400"/>
      <c r="DYZ1" s="400"/>
      <c r="DZA1" s="400"/>
      <c r="DZB1" s="400"/>
      <c r="DZC1" s="400"/>
      <c r="DZD1" s="400"/>
      <c r="DZE1" s="400"/>
      <c r="DZF1" s="400"/>
      <c r="DZG1" s="400"/>
      <c r="DZH1" s="400"/>
      <c r="DZI1" s="400"/>
      <c r="DZJ1" s="400"/>
      <c r="DZK1" s="400"/>
      <c r="DZL1" s="400"/>
      <c r="DZM1" s="400"/>
      <c r="DZN1" s="400"/>
      <c r="DZO1" s="400"/>
      <c r="DZP1" s="400"/>
      <c r="DZQ1" s="400"/>
      <c r="DZR1" s="400"/>
      <c r="DZS1" s="400"/>
      <c r="DZT1" s="400"/>
      <c r="DZU1" s="400"/>
      <c r="DZV1" s="400"/>
      <c r="DZW1" s="400"/>
      <c r="DZX1" s="400"/>
      <c r="DZY1" s="400"/>
      <c r="DZZ1" s="400"/>
      <c r="EAA1" s="400"/>
      <c r="EAB1" s="400"/>
      <c r="EAC1" s="400"/>
      <c r="EAD1" s="400"/>
      <c r="EAE1" s="400"/>
      <c r="EAF1" s="400"/>
      <c r="EAG1" s="400"/>
      <c r="EAH1" s="400"/>
      <c r="EAI1" s="400"/>
      <c r="EAJ1" s="400"/>
      <c r="EAK1" s="400"/>
      <c r="EAL1" s="400"/>
      <c r="EAM1" s="400"/>
      <c r="EAN1" s="400"/>
      <c r="EAO1" s="400"/>
      <c r="EAP1" s="400"/>
      <c r="EAQ1" s="400"/>
      <c r="EAR1" s="400"/>
      <c r="EAS1" s="400"/>
      <c r="EAT1" s="400"/>
      <c r="EAU1" s="400"/>
      <c r="EAV1" s="400"/>
      <c r="EAW1" s="400"/>
      <c r="EAX1" s="400"/>
      <c r="EAY1" s="400"/>
      <c r="EAZ1" s="400"/>
      <c r="EBA1" s="400"/>
      <c r="EBB1" s="400"/>
      <c r="EBC1" s="400"/>
      <c r="EBD1" s="400"/>
      <c r="EBE1" s="400"/>
      <c r="EBF1" s="400"/>
      <c r="EBG1" s="400"/>
      <c r="EBH1" s="400"/>
      <c r="EBI1" s="400"/>
      <c r="EBJ1" s="400"/>
      <c r="EBK1" s="400"/>
      <c r="EBL1" s="400"/>
      <c r="EBM1" s="400"/>
      <c r="EBN1" s="400"/>
      <c r="EBO1" s="400"/>
      <c r="EBP1" s="400"/>
      <c r="EBQ1" s="400"/>
      <c r="EBR1" s="400"/>
      <c r="EBS1" s="400"/>
      <c r="EBT1" s="400"/>
      <c r="EBU1" s="400"/>
      <c r="EBV1" s="400"/>
      <c r="EBW1" s="400"/>
      <c r="EBX1" s="400"/>
      <c r="EBY1" s="400"/>
      <c r="EBZ1" s="400"/>
      <c r="ECA1" s="400"/>
      <c r="ECB1" s="400"/>
      <c r="ECC1" s="400"/>
      <c r="ECD1" s="400"/>
      <c r="ECE1" s="400"/>
      <c r="ECF1" s="400"/>
      <c r="ECG1" s="400"/>
      <c r="ECH1" s="400"/>
      <c r="ECI1" s="400"/>
      <c r="ECJ1" s="400"/>
      <c r="ECK1" s="400"/>
      <c r="ECL1" s="400"/>
      <c r="ECM1" s="400"/>
      <c r="ECN1" s="400"/>
      <c r="ECO1" s="400"/>
      <c r="ECP1" s="400"/>
      <c r="ECQ1" s="400"/>
      <c r="ECR1" s="400"/>
      <c r="ECS1" s="400"/>
      <c r="ECT1" s="400"/>
      <c r="ECU1" s="400"/>
      <c r="ECV1" s="400"/>
      <c r="ECW1" s="400"/>
      <c r="ECX1" s="400"/>
      <c r="ECY1" s="400"/>
      <c r="ECZ1" s="400"/>
      <c r="EDA1" s="400"/>
      <c r="EDB1" s="400"/>
      <c r="EDC1" s="400"/>
      <c r="EDD1" s="400"/>
      <c r="EDE1" s="400"/>
      <c r="EDF1" s="400"/>
      <c r="EDG1" s="400"/>
      <c r="EDH1" s="400"/>
      <c r="EDI1" s="400"/>
      <c r="EDJ1" s="400"/>
      <c r="EDK1" s="400"/>
      <c r="EDL1" s="400"/>
      <c r="EDM1" s="400"/>
      <c r="EDN1" s="400"/>
      <c r="EDO1" s="400"/>
      <c r="EDP1" s="400"/>
      <c r="EDQ1" s="400"/>
      <c r="EDR1" s="400"/>
      <c r="EDS1" s="400"/>
      <c r="EDT1" s="400"/>
      <c r="EDU1" s="400"/>
      <c r="EDV1" s="400"/>
      <c r="EDW1" s="400"/>
      <c r="EDX1" s="262"/>
      <c r="EDY1" s="262"/>
      <c r="EDZ1" s="262"/>
      <c r="EEA1" s="262"/>
      <c r="EEB1" s="262"/>
      <c r="EEC1" s="262"/>
      <c r="EED1" s="262"/>
      <c r="EEE1" s="262"/>
      <c r="EEF1" s="262"/>
      <c r="EEG1" s="262"/>
      <c r="EEH1" s="262"/>
      <c r="EEI1" s="262"/>
      <c r="EEJ1" s="262"/>
      <c r="EEK1" s="262"/>
      <c r="EEL1" s="262"/>
      <c r="EEM1" s="262"/>
      <c r="EEN1" s="262"/>
      <c r="EEO1" s="262"/>
      <c r="EEP1" s="262"/>
      <c r="EEQ1" s="262"/>
      <c r="EER1" s="262"/>
      <c r="EES1" s="262"/>
      <c r="EET1" s="262"/>
      <c r="EEU1" s="262"/>
      <c r="EEV1" s="262"/>
      <c r="EEW1" s="262"/>
      <c r="EEX1" s="262"/>
      <c r="EEY1" s="262"/>
      <c r="EEZ1" s="262"/>
      <c r="EFA1" s="262"/>
      <c r="EFB1" s="262"/>
      <c r="EFC1" s="262"/>
      <c r="EFD1" s="262"/>
      <c r="EFE1" s="262"/>
      <c r="EFF1" s="262"/>
      <c r="EFG1" s="262"/>
      <c r="EFH1" s="262"/>
      <c r="EFI1" s="262"/>
      <c r="EFJ1" s="262"/>
      <c r="EFK1" s="262"/>
      <c r="EFL1" s="262"/>
      <c r="EFM1" s="262"/>
      <c r="EFN1" s="262"/>
      <c r="EFO1" s="262"/>
      <c r="EFP1" s="262"/>
      <c r="EFQ1" s="262"/>
      <c r="EFR1" s="262"/>
      <c r="EFS1" s="262"/>
      <c r="EFT1" s="262"/>
      <c r="EFU1" s="262"/>
      <c r="EFV1" s="262"/>
      <c r="EFW1" s="262"/>
      <c r="EFX1" s="262"/>
      <c r="EFY1" s="262"/>
      <c r="EFZ1" s="262"/>
      <c r="EGA1" s="262"/>
      <c r="EGB1" s="262"/>
      <c r="EGC1" s="262"/>
      <c r="EGD1" s="262"/>
      <c r="EGE1" s="262"/>
      <c r="EGF1" s="262"/>
      <c r="EGG1" s="262"/>
      <c r="EGH1" s="262"/>
      <c r="EGI1" s="262"/>
      <c r="EGJ1" s="262"/>
      <c r="EGK1" s="262"/>
      <c r="EGL1" s="262"/>
      <c r="EGM1" s="262"/>
      <c r="EGN1" s="262"/>
      <c r="EGO1" s="262"/>
      <c r="EGP1" s="262"/>
      <c r="EGQ1" s="262"/>
      <c r="EGR1" s="262"/>
      <c r="EGS1" s="262"/>
      <c r="EGT1" s="262"/>
      <c r="EGU1" s="262"/>
      <c r="EGV1" s="262"/>
      <c r="EGW1" s="262"/>
      <c r="EGX1" s="262"/>
      <c r="EGY1" s="262"/>
      <c r="EGZ1" s="262"/>
      <c r="EHA1" s="262"/>
      <c r="EHB1" s="262"/>
      <c r="EHC1" s="262"/>
      <c r="EHD1" s="262"/>
      <c r="EHE1" s="262"/>
      <c r="EHF1" s="262"/>
      <c r="EHG1" s="262"/>
      <c r="EHH1" s="262"/>
      <c r="EHI1" s="262"/>
      <c r="EHJ1" s="262"/>
      <c r="EHK1" s="262"/>
      <c r="EHL1" s="400"/>
      <c r="EHM1" s="400"/>
      <c r="EHN1" s="400"/>
      <c r="EHO1" s="400"/>
      <c r="EHP1" s="400"/>
      <c r="EHQ1" s="400"/>
      <c r="EHR1" s="400"/>
      <c r="EHS1" s="400"/>
      <c r="EHT1" s="400"/>
      <c r="EHU1" s="400"/>
      <c r="EHV1" s="400"/>
      <c r="EHW1" s="400"/>
      <c r="EHX1" s="400"/>
      <c r="EHY1" s="400"/>
      <c r="EHZ1" s="400"/>
      <c r="EIA1" s="400"/>
      <c r="EIB1" s="400"/>
      <c r="EIC1" s="400"/>
      <c r="EID1" s="400"/>
      <c r="EIE1" s="400"/>
      <c r="EIF1" s="400"/>
      <c r="EIG1" s="400"/>
      <c r="EIH1" s="400"/>
      <c r="EII1" s="400"/>
      <c r="EIJ1" s="400"/>
      <c r="EIK1" s="400"/>
      <c r="EIL1" s="400"/>
      <c r="EIM1" s="400"/>
      <c r="EIN1" s="400"/>
      <c r="EIO1" s="400"/>
      <c r="EIP1" s="400"/>
      <c r="EIQ1" s="400"/>
      <c r="EIR1" s="400"/>
      <c r="EIS1" s="400"/>
      <c r="EIT1" s="400"/>
      <c r="EIU1" s="400"/>
      <c r="EIV1" s="400"/>
      <c r="EIW1" s="400"/>
      <c r="EIX1" s="400"/>
      <c r="EIY1" s="400"/>
      <c r="EIZ1" s="400"/>
      <c r="EJA1" s="400"/>
      <c r="EJB1" s="400"/>
      <c r="EJC1" s="400"/>
      <c r="EJD1" s="400"/>
      <c r="EJE1" s="400"/>
      <c r="EJF1" s="400"/>
      <c r="EJG1" s="400"/>
      <c r="EJH1" s="400"/>
      <c r="EJI1" s="400"/>
      <c r="EJJ1" s="400"/>
      <c r="EJK1" s="400"/>
      <c r="EJL1" s="400"/>
      <c r="EJM1" s="400"/>
      <c r="EJN1" s="400"/>
      <c r="EJO1" s="400"/>
      <c r="EJP1" s="400"/>
      <c r="EJQ1" s="400"/>
      <c r="EJR1" s="400"/>
      <c r="EJS1" s="400"/>
      <c r="EJT1" s="400"/>
      <c r="EJU1" s="400"/>
      <c r="EJV1" s="400"/>
      <c r="EJW1" s="400"/>
      <c r="EJX1" s="400"/>
      <c r="EJY1" s="400"/>
      <c r="EJZ1" s="400"/>
      <c r="EKA1" s="400"/>
      <c r="EKB1" s="400"/>
      <c r="EKC1" s="400"/>
      <c r="EKD1" s="400"/>
      <c r="EKE1" s="400"/>
      <c r="EKF1" s="400"/>
      <c r="EKG1" s="400"/>
      <c r="EKH1" s="400"/>
      <c r="EKI1" s="400"/>
      <c r="EKJ1" s="400"/>
      <c r="EKK1" s="400"/>
      <c r="EKL1" s="400"/>
      <c r="EKM1" s="400"/>
      <c r="EKN1" s="400"/>
      <c r="EKO1" s="400"/>
      <c r="EKP1" s="400"/>
      <c r="EKQ1" s="400"/>
      <c r="EKR1" s="400"/>
      <c r="EKS1" s="400"/>
      <c r="EKT1" s="400"/>
      <c r="EKU1" s="400"/>
      <c r="EKV1" s="400"/>
      <c r="EKW1" s="400"/>
      <c r="EKX1" s="400"/>
      <c r="EKY1" s="400"/>
      <c r="EKZ1" s="400"/>
      <c r="ELA1" s="400"/>
      <c r="ELB1" s="400"/>
      <c r="ELC1" s="400"/>
      <c r="ELD1" s="400"/>
      <c r="ELE1" s="400"/>
      <c r="ELF1" s="400"/>
      <c r="ELG1" s="400"/>
      <c r="ELH1" s="400"/>
      <c r="ELI1" s="400"/>
      <c r="ELJ1" s="400"/>
      <c r="ELK1" s="400"/>
      <c r="ELL1" s="400"/>
      <c r="ELM1" s="400"/>
      <c r="ELN1" s="400"/>
      <c r="ELO1" s="400"/>
      <c r="ELP1" s="400"/>
      <c r="ELQ1" s="400"/>
      <c r="ELR1" s="400"/>
      <c r="ELS1" s="400"/>
      <c r="ELT1" s="400"/>
      <c r="ELU1" s="400"/>
      <c r="ELV1" s="400"/>
      <c r="ELW1" s="400"/>
      <c r="ELX1" s="400"/>
      <c r="ELY1" s="400"/>
      <c r="ELZ1" s="400"/>
      <c r="EMA1" s="400"/>
      <c r="EMB1" s="400"/>
      <c r="EMC1" s="400"/>
      <c r="EMD1" s="400"/>
      <c r="EME1" s="400"/>
      <c r="EMF1" s="400"/>
      <c r="EMG1" s="400"/>
      <c r="EMH1" s="400"/>
      <c r="EMI1" s="400"/>
      <c r="EMJ1" s="400"/>
      <c r="EMK1" s="400"/>
      <c r="EML1" s="400"/>
      <c r="EMM1" s="400"/>
      <c r="EMN1" s="400"/>
      <c r="EMO1" s="400"/>
      <c r="EMP1" s="400"/>
      <c r="EMQ1" s="400"/>
      <c r="EMR1" s="400"/>
      <c r="EMS1" s="400"/>
      <c r="EMT1" s="400"/>
      <c r="EMU1" s="400"/>
      <c r="EMV1" s="400"/>
      <c r="EMW1" s="400"/>
      <c r="EMX1" s="400"/>
      <c r="EMY1" s="400"/>
      <c r="EMZ1" s="400"/>
      <c r="ENA1" s="400"/>
      <c r="ENB1" s="400"/>
      <c r="ENC1" s="400"/>
      <c r="END1" s="400"/>
      <c r="ENE1" s="400"/>
      <c r="ENF1" s="400"/>
      <c r="ENG1" s="400"/>
      <c r="ENH1" s="400"/>
      <c r="ENI1" s="400"/>
      <c r="ENJ1" s="400"/>
      <c r="ENK1" s="400"/>
      <c r="ENL1" s="400"/>
      <c r="ENM1" s="400"/>
      <c r="ENN1" s="400"/>
      <c r="ENO1" s="400"/>
      <c r="ENP1" s="400"/>
      <c r="ENQ1" s="400"/>
      <c r="ENR1" s="400"/>
      <c r="ENS1" s="400"/>
      <c r="ENT1" s="262"/>
      <c r="ENU1" s="262"/>
      <c r="ENV1" s="262"/>
      <c r="ENW1" s="262"/>
      <c r="ENX1" s="262"/>
      <c r="ENY1" s="262"/>
      <c r="ENZ1" s="262"/>
      <c r="EOA1" s="262"/>
      <c r="EOB1" s="262"/>
      <c r="EOC1" s="262"/>
      <c r="EOD1" s="262"/>
      <c r="EOE1" s="262"/>
      <c r="EOF1" s="262"/>
      <c r="EOG1" s="262"/>
      <c r="EOH1" s="262"/>
      <c r="EOI1" s="262"/>
      <c r="EOJ1" s="262"/>
      <c r="EOK1" s="262"/>
      <c r="EOL1" s="262"/>
      <c r="EOM1" s="262"/>
      <c r="EON1" s="262"/>
      <c r="EOO1" s="262"/>
      <c r="EOP1" s="262"/>
      <c r="EOQ1" s="262"/>
      <c r="EOR1" s="262"/>
      <c r="EOS1" s="262"/>
      <c r="EOT1" s="262"/>
      <c r="EOU1" s="262"/>
      <c r="EOV1" s="262"/>
      <c r="EOW1" s="262"/>
      <c r="EOX1" s="262"/>
      <c r="EOY1" s="262"/>
      <c r="EOZ1" s="262"/>
      <c r="EPA1" s="262"/>
      <c r="EPB1" s="262"/>
      <c r="EPC1" s="262"/>
      <c r="EPD1" s="262"/>
      <c r="EPE1" s="262"/>
      <c r="EPF1" s="262"/>
      <c r="EPG1" s="262"/>
      <c r="EPH1" s="262"/>
      <c r="EPI1" s="262"/>
      <c r="EPJ1" s="262"/>
      <c r="EPK1" s="262"/>
      <c r="EPL1" s="262"/>
      <c r="EPM1" s="262"/>
      <c r="EPN1" s="262"/>
      <c r="EPO1" s="262"/>
      <c r="EPP1" s="262"/>
      <c r="EPQ1" s="262"/>
      <c r="EPR1" s="262"/>
      <c r="EPS1" s="262"/>
      <c r="EPT1" s="262"/>
      <c r="EPU1" s="262"/>
      <c r="EPV1" s="262"/>
      <c r="EPW1" s="262"/>
      <c r="EPX1" s="262"/>
      <c r="EPY1" s="262"/>
      <c r="EPZ1" s="262"/>
      <c r="EQA1" s="262"/>
      <c r="EQB1" s="262"/>
      <c r="EQC1" s="262"/>
      <c r="EQD1" s="262"/>
      <c r="EQE1" s="262"/>
      <c r="EQF1" s="262"/>
      <c r="EQG1" s="262"/>
      <c r="EQH1" s="262"/>
      <c r="EQI1" s="262"/>
      <c r="EQJ1" s="262"/>
      <c r="EQK1" s="262"/>
      <c r="EQL1" s="262"/>
      <c r="EQM1" s="262"/>
      <c r="EQN1" s="262"/>
      <c r="EQO1" s="262"/>
      <c r="EQP1" s="262"/>
      <c r="EQQ1" s="262"/>
      <c r="EQR1" s="262"/>
      <c r="EQS1" s="262"/>
      <c r="EQT1" s="262"/>
      <c r="EQU1" s="262"/>
      <c r="EQV1" s="262"/>
      <c r="EQW1" s="262"/>
      <c r="EQX1" s="262"/>
      <c r="EQY1" s="262"/>
      <c r="EQZ1" s="262"/>
      <c r="ERA1" s="262"/>
      <c r="ERB1" s="262"/>
      <c r="ERC1" s="262"/>
      <c r="ERD1" s="262"/>
      <c r="ERE1" s="262"/>
      <c r="ERF1" s="262"/>
      <c r="ERG1" s="262"/>
      <c r="ERH1" s="400"/>
      <c r="ERI1" s="400"/>
      <c r="ERJ1" s="400"/>
      <c r="ERK1" s="400"/>
      <c r="ERL1" s="400"/>
      <c r="ERM1" s="400"/>
      <c r="ERN1" s="400"/>
      <c r="ERO1" s="400"/>
      <c r="ERP1" s="400"/>
      <c r="ERQ1" s="400"/>
      <c r="ERR1" s="400"/>
      <c r="ERS1" s="400"/>
      <c r="ERT1" s="400"/>
      <c r="ERU1" s="400"/>
      <c r="ERV1" s="400"/>
      <c r="ERW1" s="400"/>
      <c r="ERX1" s="400"/>
      <c r="ERY1" s="400"/>
      <c r="ERZ1" s="400"/>
      <c r="ESA1" s="400"/>
      <c r="ESB1" s="400"/>
      <c r="ESC1" s="400"/>
      <c r="ESD1" s="400"/>
      <c r="ESE1" s="400"/>
      <c r="ESF1" s="400"/>
      <c r="ESG1" s="400"/>
      <c r="ESH1" s="400"/>
      <c r="ESI1" s="400"/>
      <c r="ESJ1" s="400"/>
      <c r="ESK1" s="400"/>
      <c r="ESL1" s="400"/>
      <c r="ESM1" s="400"/>
      <c r="ESN1" s="400"/>
      <c r="ESO1" s="400"/>
      <c r="ESP1" s="400"/>
      <c r="ESQ1" s="400"/>
      <c r="ESR1" s="400"/>
      <c r="ESS1" s="400"/>
      <c r="EST1" s="400"/>
      <c r="ESU1" s="400"/>
      <c r="ESV1" s="400"/>
      <c r="ESW1" s="400"/>
      <c r="ESX1" s="400"/>
      <c r="ESY1" s="400"/>
      <c r="ESZ1" s="400"/>
      <c r="ETA1" s="400"/>
      <c r="ETB1" s="400"/>
      <c r="ETC1" s="400"/>
      <c r="ETD1" s="400"/>
      <c r="ETE1" s="400"/>
      <c r="ETF1" s="400"/>
      <c r="ETG1" s="400"/>
      <c r="ETH1" s="400"/>
      <c r="ETI1" s="400"/>
      <c r="ETJ1" s="400"/>
      <c r="ETK1" s="400"/>
      <c r="ETL1" s="400"/>
      <c r="ETM1" s="400"/>
      <c r="ETN1" s="400"/>
      <c r="ETO1" s="400"/>
      <c r="ETP1" s="400"/>
      <c r="ETQ1" s="400"/>
      <c r="ETR1" s="400"/>
      <c r="ETS1" s="400"/>
      <c r="ETT1" s="400"/>
      <c r="ETU1" s="400"/>
      <c r="ETV1" s="400"/>
      <c r="ETW1" s="400"/>
      <c r="ETX1" s="400"/>
      <c r="ETY1" s="400"/>
      <c r="ETZ1" s="400"/>
      <c r="EUA1" s="400"/>
      <c r="EUB1" s="400"/>
      <c r="EUC1" s="400"/>
      <c r="EUD1" s="400"/>
      <c r="EUE1" s="400"/>
      <c r="EUF1" s="400"/>
      <c r="EUG1" s="400"/>
      <c r="EUH1" s="400"/>
      <c r="EUI1" s="400"/>
      <c r="EUJ1" s="400"/>
      <c r="EUK1" s="400"/>
      <c r="EUL1" s="400"/>
      <c r="EUM1" s="400"/>
      <c r="EUN1" s="400"/>
      <c r="EUO1" s="400"/>
      <c r="EUP1" s="400"/>
      <c r="EUQ1" s="400"/>
      <c r="EUR1" s="400"/>
      <c r="EUS1" s="400"/>
      <c r="EUT1" s="400"/>
      <c r="EUU1" s="400"/>
      <c r="EUV1" s="400"/>
      <c r="EUW1" s="400"/>
      <c r="EUX1" s="400"/>
      <c r="EUY1" s="400"/>
      <c r="EUZ1" s="400"/>
      <c r="EVA1" s="400"/>
      <c r="EVB1" s="400"/>
      <c r="EVC1" s="400"/>
      <c r="EVD1" s="400"/>
      <c r="EVE1" s="400"/>
      <c r="EVF1" s="400"/>
      <c r="EVG1" s="400"/>
      <c r="EVH1" s="400"/>
      <c r="EVI1" s="400"/>
      <c r="EVJ1" s="400"/>
      <c r="EVK1" s="400"/>
      <c r="EVL1" s="400"/>
      <c r="EVM1" s="400"/>
      <c r="EVN1" s="400"/>
      <c r="EVO1" s="400"/>
      <c r="EVP1" s="400"/>
      <c r="EVQ1" s="400"/>
      <c r="EVR1" s="400"/>
      <c r="EVS1" s="400"/>
      <c r="EVT1" s="400"/>
      <c r="EVU1" s="400"/>
      <c r="EVV1" s="400"/>
      <c r="EVW1" s="400"/>
      <c r="EVX1" s="400"/>
      <c r="EVY1" s="400"/>
      <c r="EVZ1" s="400"/>
      <c r="EWA1" s="400"/>
      <c r="EWB1" s="400"/>
      <c r="EWC1" s="400"/>
      <c r="EWD1" s="400"/>
      <c r="EWE1" s="400"/>
      <c r="EWF1" s="400"/>
      <c r="EWG1" s="400"/>
      <c r="EWH1" s="400"/>
      <c r="EWI1" s="400"/>
      <c r="EWJ1" s="400"/>
      <c r="EWK1" s="400"/>
      <c r="EWL1" s="400"/>
      <c r="EWM1" s="400"/>
      <c r="EWN1" s="400"/>
      <c r="EWO1" s="400"/>
      <c r="EWP1" s="400"/>
      <c r="EWQ1" s="400"/>
      <c r="EWR1" s="400"/>
      <c r="EWS1" s="400"/>
      <c r="EWT1" s="400"/>
      <c r="EWU1" s="400"/>
      <c r="EWV1" s="400"/>
      <c r="EWW1" s="400"/>
      <c r="EWX1" s="400"/>
      <c r="EWY1" s="400"/>
      <c r="EWZ1" s="400"/>
      <c r="EXA1" s="400"/>
      <c r="EXB1" s="400"/>
      <c r="EXC1" s="400"/>
      <c r="EXD1" s="400"/>
      <c r="EXE1" s="400"/>
      <c r="EXF1" s="400"/>
      <c r="EXG1" s="400"/>
      <c r="EXH1" s="400"/>
      <c r="EXI1" s="400"/>
      <c r="EXJ1" s="400"/>
      <c r="EXK1" s="400"/>
      <c r="EXL1" s="400"/>
      <c r="EXM1" s="400"/>
      <c r="EXN1" s="400"/>
      <c r="EXO1" s="400"/>
      <c r="EXP1" s="262"/>
      <c r="EXQ1" s="262"/>
      <c r="EXR1" s="262"/>
      <c r="EXS1" s="262"/>
      <c r="EXT1" s="262"/>
      <c r="EXU1" s="262"/>
      <c r="EXV1" s="262"/>
      <c r="EXW1" s="262"/>
      <c r="EXX1" s="262"/>
      <c r="EXY1" s="262"/>
      <c r="EXZ1" s="262"/>
      <c r="EYA1" s="262"/>
      <c r="EYB1" s="262"/>
      <c r="EYC1" s="262"/>
      <c r="EYD1" s="262"/>
      <c r="EYE1" s="262"/>
      <c r="EYF1" s="262"/>
      <c r="EYG1" s="262"/>
      <c r="EYH1" s="262"/>
      <c r="EYI1" s="262"/>
      <c r="EYJ1" s="262"/>
      <c r="EYK1" s="262"/>
      <c r="EYL1" s="262"/>
      <c r="EYM1" s="262"/>
      <c r="EYN1" s="262"/>
      <c r="EYO1" s="262"/>
      <c r="EYP1" s="262"/>
      <c r="EYQ1" s="262"/>
      <c r="EYR1" s="262"/>
      <c r="EYS1" s="262"/>
      <c r="EYT1" s="262"/>
      <c r="EYU1" s="262"/>
      <c r="EYV1" s="262"/>
      <c r="EYW1" s="262"/>
      <c r="EYX1" s="262"/>
      <c r="EYY1" s="262"/>
      <c r="EYZ1" s="262"/>
      <c r="EZA1" s="262"/>
      <c r="EZB1" s="262"/>
      <c r="EZC1" s="262"/>
      <c r="EZD1" s="262"/>
      <c r="EZE1" s="262"/>
      <c r="EZF1" s="262"/>
      <c r="EZG1" s="262"/>
      <c r="EZH1" s="262"/>
      <c r="EZI1" s="262"/>
      <c r="EZJ1" s="262"/>
      <c r="EZK1" s="262"/>
      <c r="EZL1" s="262"/>
      <c r="EZM1" s="262"/>
      <c r="EZN1" s="262"/>
      <c r="EZO1" s="262"/>
      <c r="EZP1" s="262"/>
      <c r="EZQ1" s="262"/>
      <c r="EZR1" s="262"/>
      <c r="EZS1" s="262"/>
      <c r="EZT1" s="262"/>
      <c r="EZU1" s="262"/>
      <c r="EZV1" s="262"/>
      <c r="EZW1" s="262"/>
      <c r="EZX1" s="262"/>
      <c r="EZY1" s="262"/>
      <c r="EZZ1" s="262"/>
      <c r="FAA1" s="262"/>
      <c r="FAB1" s="262"/>
      <c r="FAC1" s="262"/>
      <c r="FAD1" s="262"/>
      <c r="FAE1" s="262"/>
      <c r="FAF1" s="262"/>
      <c r="FAG1" s="262"/>
      <c r="FAH1" s="262"/>
      <c r="FAI1" s="262"/>
      <c r="FAJ1" s="262"/>
      <c r="FAK1" s="262"/>
      <c r="FAL1" s="262"/>
      <c r="FAM1" s="262"/>
      <c r="FAN1" s="262"/>
      <c r="FAO1" s="262"/>
      <c r="FAP1" s="262"/>
      <c r="FAQ1" s="262"/>
      <c r="FAR1" s="262"/>
      <c r="FAS1" s="262"/>
      <c r="FAT1" s="262"/>
      <c r="FAU1" s="262"/>
      <c r="FAV1" s="262"/>
      <c r="FAW1" s="262"/>
      <c r="FAX1" s="262"/>
      <c r="FAY1" s="262"/>
      <c r="FAZ1" s="262"/>
      <c r="FBA1" s="262"/>
      <c r="FBB1" s="262"/>
      <c r="FBC1" s="262"/>
      <c r="FBD1" s="400"/>
      <c r="FBE1" s="400"/>
      <c r="FBF1" s="400"/>
      <c r="FBG1" s="400"/>
      <c r="FBH1" s="400"/>
      <c r="FBI1" s="400"/>
      <c r="FBJ1" s="400"/>
      <c r="FBK1" s="400"/>
      <c r="FBL1" s="400"/>
      <c r="FBM1" s="400"/>
      <c r="FBN1" s="400"/>
      <c r="FBO1" s="400"/>
      <c r="FBP1" s="400"/>
      <c r="FBQ1" s="400"/>
      <c r="FBR1" s="400"/>
      <c r="FBS1" s="400"/>
      <c r="FBT1" s="400"/>
      <c r="FBU1" s="400"/>
      <c r="FBV1" s="400"/>
      <c r="FBW1" s="400"/>
      <c r="FBX1" s="400"/>
      <c r="FBY1" s="400"/>
      <c r="FBZ1" s="400"/>
      <c r="FCA1" s="400"/>
      <c r="FCB1" s="400"/>
      <c r="FCC1" s="400"/>
      <c r="FCD1" s="400"/>
      <c r="FCE1" s="400"/>
      <c r="FCF1" s="400"/>
      <c r="FCG1" s="400"/>
      <c r="FCH1" s="400"/>
      <c r="FCI1" s="400"/>
      <c r="FCJ1" s="400"/>
      <c r="FCK1" s="400"/>
      <c r="FCL1" s="400"/>
      <c r="FCM1" s="400"/>
      <c r="FCN1" s="400"/>
      <c r="FCO1" s="400"/>
      <c r="FCP1" s="400"/>
      <c r="FCQ1" s="400"/>
      <c r="FCR1" s="400"/>
      <c r="FCS1" s="400"/>
      <c r="FCT1" s="400"/>
      <c r="FCU1" s="400"/>
      <c r="FCV1" s="400"/>
      <c r="FCW1" s="400"/>
      <c r="FCX1" s="400"/>
      <c r="FCY1" s="400"/>
      <c r="FCZ1" s="400"/>
      <c r="FDA1" s="400"/>
      <c r="FDB1" s="400"/>
      <c r="FDC1" s="400"/>
      <c r="FDD1" s="400"/>
      <c r="FDE1" s="400"/>
      <c r="FDF1" s="400"/>
      <c r="FDG1" s="400"/>
      <c r="FDH1" s="400"/>
      <c r="FDI1" s="400"/>
      <c r="FDJ1" s="400"/>
      <c r="FDK1" s="400"/>
      <c r="FDL1" s="400"/>
      <c r="FDM1" s="400"/>
      <c r="FDN1" s="400"/>
      <c r="FDO1" s="400"/>
      <c r="FDP1" s="400"/>
      <c r="FDQ1" s="400"/>
      <c r="FDR1" s="400"/>
      <c r="FDS1" s="400"/>
      <c r="FDT1" s="400"/>
      <c r="FDU1" s="400"/>
      <c r="FDV1" s="400"/>
      <c r="FDW1" s="400"/>
      <c r="FDX1" s="400"/>
      <c r="FDY1" s="400"/>
      <c r="FDZ1" s="400"/>
      <c r="FEA1" s="400"/>
      <c r="FEB1" s="400"/>
      <c r="FEC1" s="400"/>
      <c r="FED1" s="400"/>
      <c r="FEE1" s="400"/>
      <c r="FEF1" s="400"/>
      <c r="FEG1" s="400"/>
      <c r="FEH1" s="400"/>
      <c r="FEI1" s="400"/>
      <c r="FEJ1" s="400"/>
      <c r="FEK1" s="400"/>
      <c r="FEL1" s="400"/>
      <c r="FEM1" s="400"/>
      <c r="FEN1" s="400"/>
      <c r="FEO1" s="400"/>
      <c r="FEP1" s="400"/>
      <c r="FEQ1" s="400"/>
      <c r="FER1" s="400"/>
      <c r="FES1" s="400"/>
      <c r="FET1" s="400"/>
      <c r="FEU1" s="400"/>
      <c r="FEV1" s="400"/>
      <c r="FEW1" s="400"/>
      <c r="FEX1" s="400"/>
      <c r="FEY1" s="400"/>
      <c r="FEZ1" s="400"/>
      <c r="FFA1" s="400"/>
      <c r="FFB1" s="400"/>
      <c r="FFC1" s="400"/>
      <c r="FFD1" s="400"/>
      <c r="FFE1" s="400"/>
      <c r="FFF1" s="400"/>
      <c r="FFG1" s="400"/>
      <c r="FFH1" s="400"/>
      <c r="FFI1" s="400"/>
      <c r="FFJ1" s="400"/>
      <c r="FFK1" s="400"/>
      <c r="FFL1" s="400"/>
      <c r="FFM1" s="400"/>
      <c r="FFN1" s="400"/>
      <c r="FFO1" s="400"/>
      <c r="FFP1" s="400"/>
      <c r="FFQ1" s="400"/>
      <c r="FFR1" s="400"/>
      <c r="FFS1" s="400"/>
      <c r="FFT1" s="400"/>
      <c r="FFU1" s="400"/>
      <c r="FFV1" s="400"/>
      <c r="FFW1" s="400"/>
      <c r="FFX1" s="400"/>
      <c r="FFY1" s="400"/>
      <c r="FFZ1" s="400"/>
      <c r="FGA1" s="400"/>
      <c r="FGB1" s="400"/>
      <c r="FGC1" s="400"/>
      <c r="FGD1" s="400"/>
      <c r="FGE1" s="400"/>
      <c r="FGF1" s="400"/>
      <c r="FGG1" s="400"/>
      <c r="FGH1" s="400"/>
      <c r="FGI1" s="400"/>
      <c r="FGJ1" s="400"/>
      <c r="FGK1" s="400"/>
      <c r="FGL1" s="400"/>
      <c r="FGM1" s="400"/>
      <c r="FGN1" s="400"/>
      <c r="FGO1" s="400"/>
      <c r="FGP1" s="400"/>
      <c r="FGQ1" s="400"/>
      <c r="FGR1" s="400"/>
      <c r="FGS1" s="400"/>
      <c r="FGT1" s="400"/>
      <c r="FGU1" s="400"/>
      <c r="FGV1" s="400"/>
      <c r="FGW1" s="400"/>
      <c r="FGX1" s="400"/>
      <c r="FGY1" s="400"/>
      <c r="FGZ1" s="400"/>
      <c r="FHA1" s="400"/>
      <c r="FHB1" s="400"/>
      <c r="FHC1" s="400"/>
      <c r="FHD1" s="400"/>
      <c r="FHE1" s="400"/>
      <c r="FHF1" s="400"/>
      <c r="FHG1" s="400"/>
      <c r="FHH1" s="400"/>
      <c r="FHI1" s="400"/>
      <c r="FHJ1" s="400"/>
      <c r="FHK1" s="400"/>
      <c r="FHL1" s="262"/>
      <c r="FHM1" s="262"/>
      <c r="FHN1" s="262"/>
      <c r="FHO1" s="262"/>
      <c r="FHP1" s="262"/>
      <c r="FHQ1" s="262"/>
      <c r="FHR1" s="262"/>
      <c r="FHS1" s="262"/>
      <c r="FHT1" s="262"/>
      <c r="FHU1" s="262"/>
      <c r="FHV1" s="262"/>
      <c r="FHW1" s="262"/>
      <c r="FHX1" s="262"/>
      <c r="FHY1" s="262"/>
      <c r="FHZ1" s="262"/>
      <c r="FIA1" s="262"/>
      <c r="FIB1" s="262"/>
      <c r="FIC1" s="262"/>
      <c r="FID1" s="262"/>
      <c r="FIE1" s="262"/>
      <c r="FIF1" s="262"/>
      <c r="FIG1" s="262"/>
      <c r="FIH1" s="262"/>
      <c r="FII1" s="262"/>
      <c r="FIJ1" s="262"/>
      <c r="FIK1" s="262"/>
      <c r="FIL1" s="262"/>
      <c r="FIM1" s="262"/>
      <c r="FIN1" s="262"/>
      <c r="FIO1" s="262"/>
      <c r="FIP1" s="262"/>
      <c r="FIQ1" s="262"/>
      <c r="FIR1" s="262"/>
      <c r="FIS1" s="262"/>
      <c r="FIT1" s="262"/>
      <c r="FIU1" s="262"/>
      <c r="FIV1" s="262"/>
      <c r="FIW1" s="262"/>
      <c r="FIX1" s="262"/>
      <c r="FIY1" s="262"/>
      <c r="FIZ1" s="262"/>
      <c r="FJA1" s="262"/>
      <c r="FJB1" s="262"/>
      <c r="FJC1" s="262"/>
      <c r="FJD1" s="262"/>
      <c r="FJE1" s="262"/>
      <c r="FJF1" s="262"/>
      <c r="FJG1" s="262"/>
      <c r="FJH1" s="262"/>
      <c r="FJI1" s="262"/>
      <c r="FJJ1" s="262"/>
      <c r="FJK1" s="262"/>
      <c r="FJL1" s="262"/>
      <c r="FJM1" s="262"/>
      <c r="FJN1" s="262"/>
      <c r="FJO1" s="262"/>
      <c r="FJP1" s="262"/>
      <c r="FJQ1" s="262"/>
      <c r="FJR1" s="262"/>
      <c r="FJS1" s="262"/>
      <c r="FJT1" s="262"/>
      <c r="FJU1" s="262"/>
      <c r="FJV1" s="262"/>
      <c r="FJW1" s="262"/>
      <c r="FJX1" s="262"/>
      <c r="FJY1" s="262"/>
      <c r="FJZ1" s="262"/>
      <c r="FKA1" s="262"/>
      <c r="FKB1" s="262"/>
      <c r="FKC1" s="262"/>
      <c r="FKD1" s="262"/>
      <c r="FKE1" s="262"/>
      <c r="FKF1" s="262"/>
      <c r="FKG1" s="262"/>
      <c r="FKH1" s="262"/>
      <c r="FKI1" s="262"/>
      <c r="FKJ1" s="262"/>
      <c r="FKK1" s="262"/>
      <c r="FKL1" s="262"/>
      <c r="FKM1" s="262"/>
      <c r="FKN1" s="262"/>
      <c r="FKO1" s="262"/>
      <c r="FKP1" s="262"/>
      <c r="FKQ1" s="262"/>
      <c r="FKR1" s="262"/>
      <c r="FKS1" s="262"/>
      <c r="FKT1" s="262"/>
      <c r="FKU1" s="262"/>
      <c r="FKV1" s="262"/>
      <c r="FKW1" s="262"/>
      <c r="FKX1" s="262"/>
      <c r="FKY1" s="262"/>
      <c r="FKZ1" s="400"/>
      <c r="FLA1" s="400"/>
      <c r="FLB1" s="400"/>
      <c r="FLC1" s="400"/>
      <c r="FLD1" s="400"/>
      <c r="FLE1" s="400"/>
      <c r="FLF1" s="400"/>
      <c r="FLG1" s="400"/>
      <c r="FLH1" s="400"/>
      <c r="FLI1" s="400"/>
      <c r="FLJ1" s="400"/>
      <c r="FLK1" s="400"/>
      <c r="FLL1" s="400"/>
      <c r="FLM1" s="400"/>
      <c r="FLN1" s="400"/>
      <c r="FLO1" s="400"/>
      <c r="FLP1" s="400"/>
      <c r="FLQ1" s="400"/>
      <c r="FLR1" s="400"/>
      <c r="FLS1" s="400"/>
      <c r="FLT1" s="400"/>
      <c r="FLU1" s="400"/>
      <c r="FLV1" s="400"/>
      <c r="FLW1" s="400"/>
      <c r="FLX1" s="400"/>
      <c r="FLY1" s="400"/>
      <c r="FLZ1" s="400"/>
      <c r="FMA1" s="400"/>
      <c r="FMB1" s="400"/>
      <c r="FMC1" s="400"/>
      <c r="FMD1" s="400"/>
      <c r="FME1" s="400"/>
      <c r="FMF1" s="400"/>
      <c r="FMG1" s="400"/>
      <c r="FMH1" s="400"/>
      <c r="FMI1" s="400"/>
      <c r="FMJ1" s="400"/>
      <c r="FMK1" s="400"/>
      <c r="FML1" s="400"/>
      <c r="FMM1" s="400"/>
      <c r="FMN1" s="400"/>
      <c r="FMO1" s="400"/>
      <c r="FMP1" s="400"/>
      <c r="FMQ1" s="400"/>
      <c r="FMR1" s="400"/>
      <c r="FMS1" s="400"/>
      <c r="FMT1" s="400"/>
      <c r="FMU1" s="400"/>
      <c r="FMV1" s="400"/>
      <c r="FMW1" s="400"/>
      <c r="FMX1" s="400"/>
      <c r="FMY1" s="400"/>
      <c r="FMZ1" s="400"/>
      <c r="FNA1" s="400"/>
      <c r="FNB1" s="400"/>
      <c r="FNC1" s="400"/>
      <c r="FND1" s="400"/>
      <c r="FNE1" s="400"/>
      <c r="FNF1" s="400"/>
      <c r="FNG1" s="400"/>
      <c r="FNH1" s="400"/>
      <c r="FNI1" s="400"/>
      <c r="FNJ1" s="400"/>
      <c r="FNK1" s="400"/>
      <c r="FNL1" s="400"/>
      <c r="FNM1" s="400"/>
      <c r="FNN1" s="400"/>
      <c r="FNO1" s="400"/>
      <c r="FNP1" s="400"/>
      <c r="FNQ1" s="400"/>
      <c r="FNR1" s="400"/>
      <c r="FNS1" s="400"/>
      <c r="FNT1" s="400"/>
      <c r="FNU1" s="400"/>
      <c r="FNV1" s="400"/>
      <c r="FNW1" s="400"/>
      <c r="FNX1" s="400"/>
      <c r="FNY1" s="400"/>
      <c r="FNZ1" s="400"/>
      <c r="FOA1" s="400"/>
      <c r="FOB1" s="400"/>
      <c r="FOC1" s="400"/>
      <c r="FOD1" s="400"/>
      <c r="FOE1" s="400"/>
      <c r="FOF1" s="400"/>
      <c r="FOG1" s="400"/>
      <c r="FOH1" s="400"/>
      <c r="FOI1" s="400"/>
      <c r="FOJ1" s="400"/>
      <c r="FOK1" s="400"/>
      <c r="FOL1" s="400"/>
      <c r="FOM1" s="400"/>
      <c r="FON1" s="400"/>
      <c r="FOO1" s="400"/>
      <c r="FOP1" s="400"/>
      <c r="FOQ1" s="400"/>
      <c r="FOR1" s="400"/>
      <c r="FOS1" s="400"/>
      <c r="FOT1" s="400"/>
      <c r="FOU1" s="400"/>
      <c r="FOV1" s="400"/>
      <c r="FOW1" s="400"/>
      <c r="FOX1" s="400"/>
      <c r="FOY1" s="400"/>
      <c r="FOZ1" s="400"/>
      <c r="FPA1" s="400"/>
      <c r="FPB1" s="400"/>
      <c r="FPC1" s="400"/>
      <c r="FPD1" s="400"/>
      <c r="FPE1" s="400"/>
      <c r="FPF1" s="400"/>
      <c r="FPG1" s="400"/>
      <c r="FPH1" s="400"/>
      <c r="FPI1" s="400"/>
      <c r="FPJ1" s="400"/>
      <c r="FPK1" s="400"/>
      <c r="FPL1" s="400"/>
      <c r="FPM1" s="400"/>
      <c r="FPN1" s="400"/>
      <c r="FPO1" s="400"/>
      <c r="FPP1" s="400"/>
      <c r="FPQ1" s="400"/>
      <c r="FPR1" s="400"/>
      <c r="FPS1" s="400"/>
      <c r="FPT1" s="400"/>
      <c r="FPU1" s="400"/>
      <c r="FPV1" s="400"/>
      <c r="FPW1" s="400"/>
      <c r="FPX1" s="400"/>
      <c r="FPY1" s="400"/>
      <c r="FPZ1" s="400"/>
      <c r="FQA1" s="400"/>
      <c r="FQB1" s="400"/>
      <c r="FQC1" s="400"/>
      <c r="FQD1" s="400"/>
      <c r="FQE1" s="400"/>
      <c r="FQF1" s="400"/>
      <c r="FQG1" s="400"/>
      <c r="FQH1" s="400"/>
      <c r="FQI1" s="400"/>
      <c r="FQJ1" s="400"/>
      <c r="FQK1" s="400"/>
      <c r="FQL1" s="400"/>
      <c r="FQM1" s="400"/>
      <c r="FQN1" s="400"/>
      <c r="FQO1" s="400"/>
      <c r="FQP1" s="400"/>
      <c r="FQQ1" s="400"/>
      <c r="FQR1" s="400"/>
      <c r="FQS1" s="400"/>
      <c r="FQT1" s="400"/>
      <c r="FQU1" s="400"/>
      <c r="FQV1" s="400"/>
      <c r="FQW1" s="400"/>
      <c r="FQX1" s="400"/>
      <c r="FQY1" s="400"/>
      <c r="FQZ1" s="400"/>
      <c r="FRA1" s="400"/>
      <c r="FRB1" s="400"/>
      <c r="FRC1" s="400"/>
      <c r="FRD1" s="400"/>
      <c r="FRE1" s="400"/>
      <c r="FRF1" s="400"/>
      <c r="FRG1" s="400"/>
      <c r="FRH1" s="262"/>
      <c r="FRI1" s="262"/>
      <c r="FRJ1" s="262"/>
      <c r="FRK1" s="262"/>
      <c r="FRL1" s="262"/>
      <c r="FRM1" s="262"/>
      <c r="FRN1" s="262"/>
      <c r="FRO1" s="262"/>
      <c r="FRP1" s="262"/>
      <c r="FRQ1" s="262"/>
      <c r="FRR1" s="262"/>
      <c r="FRS1" s="262"/>
      <c r="FRT1" s="262"/>
      <c r="FRU1" s="262"/>
      <c r="FRV1" s="262"/>
      <c r="FRW1" s="262"/>
      <c r="FRX1" s="262"/>
      <c r="FRY1" s="262"/>
      <c r="FRZ1" s="262"/>
      <c r="FSA1" s="262"/>
      <c r="FSB1" s="262"/>
      <c r="FSC1" s="262"/>
      <c r="FSD1" s="262"/>
      <c r="FSE1" s="262"/>
      <c r="FSF1" s="262"/>
      <c r="FSG1" s="262"/>
      <c r="FSH1" s="262"/>
      <c r="FSI1" s="262"/>
      <c r="FSJ1" s="262"/>
      <c r="FSK1" s="262"/>
      <c r="FSL1" s="262"/>
      <c r="FSM1" s="262"/>
      <c r="FSN1" s="262"/>
      <c r="FSO1" s="262"/>
      <c r="FSP1" s="262"/>
      <c r="FSQ1" s="262"/>
      <c r="FSR1" s="262"/>
      <c r="FSS1" s="262"/>
      <c r="FST1" s="262"/>
      <c r="FSU1" s="262"/>
      <c r="FSV1" s="262"/>
      <c r="FSW1" s="262"/>
      <c r="FSX1" s="262"/>
      <c r="FSY1" s="262"/>
      <c r="FSZ1" s="262"/>
      <c r="FTA1" s="262"/>
      <c r="FTB1" s="262"/>
      <c r="FTC1" s="262"/>
      <c r="FTD1" s="262"/>
      <c r="FTE1" s="262"/>
      <c r="FTF1" s="262"/>
      <c r="FTG1" s="262"/>
      <c r="FTH1" s="262"/>
      <c r="FTI1" s="262"/>
      <c r="FTJ1" s="262"/>
      <c r="FTK1" s="262"/>
      <c r="FTL1" s="262"/>
      <c r="FTM1" s="262"/>
      <c r="FTN1" s="262"/>
      <c r="FTO1" s="262"/>
      <c r="FTP1" s="262"/>
      <c r="FTQ1" s="262"/>
      <c r="FTR1" s="262"/>
      <c r="FTS1" s="262"/>
      <c r="FTT1" s="262"/>
      <c r="FTU1" s="262"/>
      <c r="FTV1" s="262"/>
      <c r="FTW1" s="262"/>
      <c r="FTX1" s="262"/>
      <c r="FTY1" s="262"/>
      <c r="FTZ1" s="262"/>
      <c r="FUA1" s="262"/>
      <c r="FUB1" s="262"/>
      <c r="FUC1" s="262"/>
      <c r="FUD1" s="262"/>
      <c r="FUE1" s="262"/>
      <c r="FUF1" s="262"/>
      <c r="FUG1" s="262"/>
      <c r="FUH1" s="262"/>
      <c r="FUI1" s="262"/>
      <c r="FUJ1" s="262"/>
      <c r="FUK1" s="262"/>
      <c r="FUL1" s="262"/>
      <c r="FUM1" s="262"/>
      <c r="FUN1" s="262"/>
      <c r="FUO1" s="262"/>
      <c r="FUP1" s="262"/>
      <c r="FUQ1" s="262"/>
      <c r="FUR1" s="262"/>
      <c r="FUS1" s="262"/>
      <c r="FUT1" s="262"/>
      <c r="FUU1" s="262"/>
      <c r="FUV1" s="400"/>
      <c r="FUW1" s="400"/>
      <c r="FUX1" s="400"/>
      <c r="FUY1" s="400"/>
      <c r="FUZ1" s="400"/>
      <c r="FVA1" s="400"/>
      <c r="FVB1" s="400"/>
      <c r="FVC1" s="400"/>
      <c r="FVD1" s="400"/>
      <c r="FVE1" s="400"/>
      <c r="FVF1" s="400"/>
      <c r="FVG1" s="400"/>
      <c r="FVH1" s="400"/>
      <c r="FVI1" s="400"/>
      <c r="FVJ1" s="400"/>
      <c r="FVK1" s="400"/>
      <c r="FVL1" s="400"/>
      <c r="FVM1" s="400"/>
      <c r="FVN1" s="400"/>
      <c r="FVO1" s="400"/>
      <c r="FVP1" s="400"/>
      <c r="FVQ1" s="400"/>
      <c r="FVR1" s="400"/>
      <c r="FVS1" s="400"/>
      <c r="FVT1" s="400"/>
      <c r="FVU1" s="400"/>
      <c r="FVV1" s="400"/>
      <c r="FVW1" s="400"/>
      <c r="FVX1" s="400"/>
      <c r="FVY1" s="400"/>
      <c r="FVZ1" s="400"/>
      <c r="FWA1" s="400"/>
      <c r="FWB1" s="400"/>
      <c r="FWC1" s="400"/>
      <c r="FWD1" s="400"/>
      <c r="FWE1" s="400"/>
      <c r="FWF1" s="400"/>
      <c r="FWG1" s="400"/>
      <c r="FWH1" s="400"/>
      <c r="FWI1" s="400"/>
      <c r="FWJ1" s="400"/>
      <c r="FWK1" s="400"/>
      <c r="FWL1" s="400"/>
      <c r="FWM1" s="400"/>
      <c r="FWN1" s="400"/>
      <c r="FWO1" s="400"/>
      <c r="FWP1" s="400"/>
      <c r="FWQ1" s="400"/>
      <c r="FWR1" s="400"/>
      <c r="FWS1" s="400"/>
      <c r="FWT1" s="400"/>
      <c r="FWU1" s="400"/>
      <c r="FWV1" s="400"/>
      <c r="FWW1" s="400"/>
      <c r="FWX1" s="400"/>
      <c r="FWY1" s="400"/>
      <c r="FWZ1" s="400"/>
      <c r="FXA1" s="400"/>
      <c r="FXB1" s="400"/>
      <c r="FXC1" s="400"/>
      <c r="FXD1" s="400"/>
      <c r="FXE1" s="400"/>
      <c r="FXF1" s="400"/>
      <c r="FXG1" s="400"/>
      <c r="FXH1" s="400"/>
      <c r="FXI1" s="400"/>
      <c r="FXJ1" s="400"/>
      <c r="FXK1" s="400"/>
      <c r="FXL1" s="400"/>
      <c r="FXM1" s="400"/>
      <c r="FXN1" s="400"/>
      <c r="FXO1" s="400"/>
      <c r="FXP1" s="400"/>
      <c r="FXQ1" s="400"/>
      <c r="FXR1" s="400"/>
      <c r="FXS1" s="400"/>
      <c r="FXT1" s="400"/>
      <c r="FXU1" s="400"/>
      <c r="FXV1" s="400"/>
      <c r="FXW1" s="400"/>
      <c r="FXX1" s="400"/>
      <c r="FXY1" s="400"/>
      <c r="FXZ1" s="400"/>
      <c r="FYA1" s="400"/>
      <c r="FYB1" s="400"/>
      <c r="FYC1" s="400"/>
      <c r="FYD1" s="400"/>
      <c r="FYE1" s="400"/>
      <c r="FYF1" s="400"/>
      <c r="FYG1" s="400"/>
      <c r="FYH1" s="400"/>
      <c r="FYI1" s="400"/>
      <c r="FYJ1" s="400"/>
      <c r="FYK1" s="400"/>
      <c r="FYL1" s="400"/>
      <c r="FYM1" s="400"/>
      <c r="FYN1" s="400"/>
      <c r="FYO1" s="400"/>
      <c r="FYP1" s="400"/>
      <c r="FYQ1" s="400"/>
      <c r="FYR1" s="400"/>
      <c r="FYS1" s="400"/>
      <c r="FYT1" s="400"/>
      <c r="FYU1" s="400"/>
      <c r="FYV1" s="400"/>
      <c r="FYW1" s="400"/>
      <c r="FYX1" s="400"/>
      <c r="FYY1" s="400"/>
      <c r="FYZ1" s="400"/>
      <c r="FZA1" s="400"/>
      <c r="FZB1" s="400"/>
      <c r="FZC1" s="400"/>
      <c r="FZD1" s="400"/>
      <c r="FZE1" s="400"/>
      <c r="FZF1" s="400"/>
      <c r="FZG1" s="400"/>
      <c r="FZH1" s="400"/>
      <c r="FZI1" s="400"/>
      <c r="FZJ1" s="400"/>
      <c r="FZK1" s="400"/>
      <c r="FZL1" s="400"/>
      <c r="FZM1" s="400"/>
      <c r="FZN1" s="400"/>
      <c r="FZO1" s="400"/>
      <c r="FZP1" s="400"/>
      <c r="FZQ1" s="400"/>
      <c r="FZR1" s="400"/>
      <c r="FZS1" s="400"/>
      <c r="FZT1" s="400"/>
      <c r="FZU1" s="400"/>
      <c r="FZV1" s="400"/>
      <c r="FZW1" s="400"/>
      <c r="FZX1" s="400"/>
      <c r="FZY1" s="400"/>
      <c r="FZZ1" s="400"/>
      <c r="GAA1" s="400"/>
      <c r="GAB1" s="400"/>
      <c r="GAC1" s="400"/>
      <c r="GAD1" s="400"/>
      <c r="GAE1" s="400"/>
      <c r="GAF1" s="400"/>
      <c r="GAG1" s="400"/>
      <c r="GAH1" s="400"/>
      <c r="GAI1" s="400"/>
      <c r="GAJ1" s="400"/>
      <c r="GAK1" s="400"/>
      <c r="GAL1" s="400"/>
      <c r="GAM1" s="400"/>
      <c r="GAN1" s="400"/>
      <c r="GAO1" s="400"/>
      <c r="GAP1" s="400"/>
      <c r="GAQ1" s="400"/>
      <c r="GAR1" s="400"/>
      <c r="GAS1" s="400"/>
      <c r="GAT1" s="400"/>
      <c r="GAU1" s="400"/>
      <c r="GAV1" s="400"/>
      <c r="GAW1" s="400"/>
      <c r="GAX1" s="400"/>
      <c r="GAY1" s="400"/>
      <c r="GAZ1" s="400"/>
      <c r="GBA1" s="400"/>
      <c r="GBB1" s="400"/>
      <c r="GBC1" s="400"/>
      <c r="GBD1" s="262"/>
      <c r="GBE1" s="262"/>
      <c r="GBF1" s="262"/>
      <c r="GBG1" s="262"/>
      <c r="GBH1" s="262"/>
      <c r="GBI1" s="262"/>
      <c r="GBJ1" s="262"/>
      <c r="GBK1" s="262"/>
      <c r="GBL1" s="262"/>
      <c r="GBM1" s="262"/>
      <c r="GBN1" s="262"/>
      <c r="GBO1" s="262"/>
      <c r="GBP1" s="262"/>
      <c r="GBQ1" s="262"/>
      <c r="GBR1" s="262"/>
      <c r="GBS1" s="262"/>
      <c r="GBT1" s="262"/>
      <c r="GBU1" s="262"/>
      <c r="GBV1" s="262"/>
      <c r="GBW1" s="262"/>
      <c r="GBX1" s="262"/>
      <c r="GBY1" s="262"/>
      <c r="GBZ1" s="262"/>
      <c r="GCA1" s="262"/>
      <c r="GCB1" s="262"/>
      <c r="GCC1" s="262"/>
      <c r="GCD1" s="262"/>
      <c r="GCE1" s="262"/>
      <c r="GCF1" s="262"/>
      <c r="GCG1" s="262"/>
      <c r="GCH1" s="262"/>
      <c r="GCI1" s="262"/>
      <c r="GCJ1" s="262"/>
      <c r="GCK1" s="262"/>
      <c r="GCL1" s="262"/>
      <c r="GCM1" s="262"/>
      <c r="GCN1" s="262"/>
      <c r="GCO1" s="262"/>
      <c r="GCP1" s="262"/>
      <c r="GCQ1" s="262"/>
      <c r="GCR1" s="262"/>
      <c r="GCS1" s="262"/>
      <c r="GCT1" s="262"/>
      <c r="GCU1" s="262"/>
      <c r="GCV1" s="262"/>
      <c r="GCW1" s="262"/>
      <c r="GCX1" s="262"/>
      <c r="GCY1" s="262"/>
      <c r="GCZ1" s="262"/>
      <c r="GDA1" s="262"/>
      <c r="GDB1" s="262"/>
      <c r="GDC1" s="262"/>
      <c r="GDD1" s="262"/>
      <c r="GDE1" s="262"/>
      <c r="GDF1" s="262"/>
      <c r="GDG1" s="262"/>
      <c r="GDH1" s="262"/>
      <c r="GDI1" s="262"/>
      <c r="GDJ1" s="262"/>
      <c r="GDK1" s="262"/>
      <c r="GDL1" s="262"/>
      <c r="GDM1" s="262"/>
      <c r="GDN1" s="262"/>
      <c r="GDO1" s="262"/>
      <c r="GDP1" s="262"/>
      <c r="GDQ1" s="262"/>
      <c r="GDR1" s="262"/>
      <c r="GDS1" s="262"/>
      <c r="GDT1" s="262"/>
      <c r="GDU1" s="262"/>
      <c r="GDV1" s="262"/>
      <c r="GDW1" s="262"/>
      <c r="GDX1" s="262"/>
      <c r="GDY1" s="262"/>
      <c r="GDZ1" s="262"/>
      <c r="GEA1" s="262"/>
      <c r="GEB1" s="262"/>
      <c r="GEC1" s="262"/>
      <c r="GED1" s="262"/>
      <c r="GEE1" s="262"/>
      <c r="GEF1" s="262"/>
      <c r="GEG1" s="262"/>
      <c r="GEH1" s="262"/>
      <c r="GEI1" s="262"/>
      <c r="GEJ1" s="262"/>
      <c r="GEK1" s="262"/>
      <c r="GEL1" s="262"/>
      <c r="GEM1" s="262"/>
      <c r="GEN1" s="262"/>
      <c r="GEO1" s="262"/>
      <c r="GEP1" s="262"/>
      <c r="GEQ1" s="262"/>
      <c r="GER1" s="400"/>
      <c r="GES1" s="400"/>
      <c r="GET1" s="400"/>
      <c r="GEU1" s="400"/>
      <c r="GEV1" s="400"/>
      <c r="GEW1" s="400"/>
      <c r="GEX1" s="400"/>
      <c r="GEY1" s="400"/>
      <c r="GEZ1" s="400"/>
      <c r="GFA1" s="400"/>
      <c r="GFB1" s="400"/>
      <c r="GFC1" s="400"/>
      <c r="GFD1" s="400"/>
      <c r="GFE1" s="400"/>
      <c r="GFF1" s="400"/>
      <c r="GFG1" s="400"/>
      <c r="GFH1" s="400"/>
      <c r="GFI1" s="400"/>
      <c r="GFJ1" s="400"/>
      <c r="GFK1" s="400"/>
      <c r="GFL1" s="400"/>
      <c r="GFM1" s="400"/>
      <c r="GFN1" s="400"/>
      <c r="GFO1" s="400"/>
      <c r="GFP1" s="400"/>
      <c r="GFQ1" s="400"/>
      <c r="GFR1" s="400"/>
      <c r="GFS1" s="400"/>
      <c r="GFT1" s="400"/>
      <c r="GFU1" s="400"/>
      <c r="GFV1" s="400"/>
      <c r="GFW1" s="400"/>
      <c r="GFX1" s="400"/>
      <c r="GFY1" s="400"/>
      <c r="GFZ1" s="400"/>
      <c r="GGA1" s="400"/>
      <c r="GGB1" s="400"/>
      <c r="GGC1" s="400"/>
      <c r="GGD1" s="400"/>
      <c r="GGE1" s="400"/>
      <c r="GGF1" s="400"/>
      <c r="GGG1" s="400"/>
      <c r="GGH1" s="400"/>
      <c r="GGI1" s="400"/>
      <c r="GGJ1" s="400"/>
      <c r="GGK1" s="400"/>
      <c r="GGL1" s="400"/>
      <c r="GGM1" s="400"/>
      <c r="GGN1" s="400"/>
      <c r="GGO1" s="400"/>
      <c r="GGP1" s="400"/>
      <c r="GGQ1" s="400"/>
      <c r="GGR1" s="400"/>
      <c r="GGS1" s="400"/>
      <c r="GGT1" s="400"/>
      <c r="GGU1" s="400"/>
      <c r="GGV1" s="400"/>
      <c r="GGW1" s="400"/>
      <c r="GGX1" s="400"/>
      <c r="GGY1" s="400"/>
      <c r="GGZ1" s="400"/>
      <c r="GHA1" s="400"/>
      <c r="GHB1" s="400"/>
      <c r="GHC1" s="400"/>
      <c r="GHD1" s="400"/>
      <c r="GHE1" s="400"/>
      <c r="GHF1" s="400"/>
      <c r="GHG1" s="400"/>
      <c r="GHH1" s="400"/>
      <c r="GHI1" s="400"/>
      <c r="GHJ1" s="400"/>
      <c r="GHK1" s="400"/>
      <c r="GHL1" s="400"/>
      <c r="GHM1" s="400"/>
      <c r="GHN1" s="400"/>
      <c r="GHO1" s="400"/>
      <c r="GHP1" s="400"/>
      <c r="GHQ1" s="400"/>
      <c r="GHR1" s="400"/>
      <c r="GHS1" s="400"/>
      <c r="GHT1" s="400"/>
      <c r="GHU1" s="400"/>
      <c r="GHV1" s="400"/>
      <c r="GHW1" s="400"/>
      <c r="GHX1" s="400"/>
      <c r="GHY1" s="400"/>
      <c r="GHZ1" s="400"/>
      <c r="GIA1" s="400"/>
      <c r="GIB1" s="400"/>
      <c r="GIC1" s="400"/>
      <c r="GID1" s="400"/>
      <c r="GIE1" s="400"/>
      <c r="GIF1" s="400"/>
      <c r="GIG1" s="400"/>
      <c r="GIH1" s="400"/>
      <c r="GII1" s="400"/>
      <c r="GIJ1" s="400"/>
      <c r="GIK1" s="400"/>
      <c r="GIL1" s="400"/>
      <c r="GIM1" s="400"/>
      <c r="GIN1" s="400"/>
      <c r="GIO1" s="400"/>
      <c r="GIP1" s="400"/>
      <c r="GIQ1" s="400"/>
      <c r="GIR1" s="400"/>
      <c r="GIS1" s="400"/>
      <c r="GIT1" s="400"/>
      <c r="GIU1" s="400"/>
      <c r="GIV1" s="400"/>
      <c r="GIW1" s="400"/>
      <c r="GIX1" s="400"/>
      <c r="GIY1" s="400"/>
      <c r="GIZ1" s="400"/>
      <c r="GJA1" s="400"/>
      <c r="GJB1" s="400"/>
      <c r="GJC1" s="400"/>
      <c r="GJD1" s="400"/>
      <c r="GJE1" s="400"/>
      <c r="GJF1" s="400"/>
      <c r="GJG1" s="400"/>
      <c r="GJH1" s="400"/>
      <c r="GJI1" s="400"/>
      <c r="GJJ1" s="400"/>
      <c r="GJK1" s="400"/>
      <c r="GJL1" s="400"/>
      <c r="GJM1" s="400"/>
      <c r="GJN1" s="400"/>
      <c r="GJO1" s="400"/>
      <c r="GJP1" s="400"/>
      <c r="GJQ1" s="400"/>
      <c r="GJR1" s="400"/>
      <c r="GJS1" s="400"/>
      <c r="GJT1" s="400"/>
      <c r="GJU1" s="400"/>
      <c r="GJV1" s="400"/>
      <c r="GJW1" s="400"/>
      <c r="GJX1" s="400"/>
      <c r="GJY1" s="400"/>
      <c r="GJZ1" s="400"/>
      <c r="GKA1" s="400"/>
      <c r="GKB1" s="400"/>
      <c r="GKC1" s="400"/>
      <c r="GKD1" s="400"/>
      <c r="GKE1" s="400"/>
      <c r="GKF1" s="400"/>
      <c r="GKG1" s="400"/>
      <c r="GKH1" s="400"/>
      <c r="GKI1" s="400"/>
      <c r="GKJ1" s="400"/>
      <c r="GKK1" s="400"/>
      <c r="GKL1" s="400"/>
      <c r="GKM1" s="400"/>
      <c r="GKN1" s="400"/>
      <c r="GKO1" s="400"/>
      <c r="GKP1" s="400"/>
      <c r="GKQ1" s="400"/>
      <c r="GKR1" s="400"/>
      <c r="GKS1" s="400"/>
      <c r="GKT1" s="400"/>
      <c r="GKU1" s="400"/>
      <c r="GKV1" s="400"/>
      <c r="GKW1" s="400"/>
      <c r="GKX1" s="400"/>
      <c r="GKY1" s="400"/>
      <c r="GKZ1" s="262"/>
      <c r="GLA1" s="262"/>
      <c r="GLB1" s="262"/>
      <c r="GLC1" s="262"/>
      <c r="GLD1" s="262"/>
      <c r="GLE1" s="262"/>
      <c r="GLF1" s="262"/>
      <c r="GLG1" s="262"/>
      <c r="GLH1" s="262"/>
      <c r="GLI1" s="262"/>
      <c r="GLJ1" s="262"/>
      <c r="GLK1" s="262"/>
      <c r="GLL1" s="262"/>
      <c r="GLM1" s="262"/>
      <c r="GLN1" s="262"/>
      <c r="GLO1" s="262"/>
      <c r="GLP1" s="262"/>
      <c r="GLQ1" s="262"/>
      <c r="GLR1" s="262"/>
      <c r="GLS1" s="262"/>
      <c r="GLT1" s="262"/>
      <c r="GLU1" s="262"/>
      <c r="GLV1" s="262"/>
      <c r="GLW1" s="262"/>
      <c r="GLX1" s="262"/>
      <c r="GLY1" s="262"/>
      <c r="GLZ1" s="262"/>
      <c r="GMA1" s="262"/>
      <c r="GMB1" s="262"/>
      <c r="GMC1" s="262"/>
      <c r="GMD1" s="262"/>
      <c r="GME1" s="262"/>
      <c r="GMF1" s="262"/>
      <c r="GMG1" s="262"/>
      <c r="GMH1" s="262"/>
      <c r="GMI1" s="262"/>
      <c r="GMJ1" s="262"/>
      <c r="GMK1" s="262"/>
      <c r="GML1" s="262"/>
      <c r="GMM1" s="262"/>
      <c r="GMN1" s="262"/>
      <c r="GMO1" s="262"/>
      <c r="GMP1" s="262"/>
      <c r="GMQ1" s="262"/>
      <c r="GMR1" s="262"/>
      <c r="GMS1" s="262"/>
      <c r="GMT1" s="262"/>
      <c r="GMU1" s="262"/>
      <c r="GMV1" s="262"/>
      <c r="GMW1" s="262"/>
      <c r="GMX1" s="262"/>
      <c r="GMY1" s="262"/>
      <c r="GMZ1" s="262"/>
      <c r="GNA1" s="262"/>
      <c r="GNB1" s="262"/>
      <c r="GNC1" s="262"/>
      <c r="GND1" s="262"/>
      <c r="GNE1" s="262"/>
      <c r="GNF1" s="262"/>
      <c r="GNG1" s="262"/>
      <c r="GNH1" s="262"/>
      <c r="GNI1" s="262"/>
      <c r="GNJ1" s="262"/>
      <c r="GNK1" s="262"/>
      <c r="GNL1" s="262"/>
      <c r="GNM1" s="262"/>
      <c r="GNN1" s="262"/>
      <c r="GNO1" s="262"/>
      <c r="GNP1" s="262"/>
      <c r="GNQ1" s="262"/>
      <c r="GNR1" s="262"/>
      <c r="GNS1" s="262"/>
      <c r="GNT1" s="262"/>
      <c r="GNU1" s="262"/>
      <c r="GNV1" s="262"/>
      <c r="GNW1" s="262"/>
      <c r="GNX1" s="262"/>
      <c r="GNY1" s="262"/>
      <c r="GNZ1" s="262"/>
      <c r="GOA1" s="262"/>
      <c r="GOB1" s="262"/>
      <c r="GOC1" s="262"/>
      <c r="GOD1" s="262"/>
      <c r="GOE1" s="262"/>
      <c r="GOF1" s="262"/>
      <c r="GOG1" s="262"/>
      <c r="GOH1" s="262"/>
      <c r="GOI1" s="262"/>
      <c r="GOJ1" s="262"/>
      <c r="GOK1" s="262"/>
      <c r="GOL1" s="262"/>
      <c r="GOM1" s="262"/>
      <c r="GON1" s="400"/>
      <c r="GOO1" s="400"/>
      <c r="GOP1" s="400"/>
      <c r="GOQ1" s="400"/>
      <c r="GOR1" s="400"/>
      <c r="GOS1" s="400"/>
      <c r="GOT1" s="400"/>
      <c r="GOU1" s="400"/>
      <c r="GOV1" s="400"/>
      <c r="GOW1" s="400"/>
      <c r="GOX1" s="400"/>
      <c r="GOY1" s="400"/>
      <c r="GOZ1" s="400"/>
      <c r="GPA1" s="400"/>
      <c r="GPB1" s="400"/>
      <c r="GPC1" s="400"/>
      <c r="GPD1" s="400"/>
      <c r="GPE1" s="400"/>
      <c r="GPF1" s="400"/>
      <c r="GPG1" s="400"/>
      <c r="GPH1" s="400"/>
      <c r="GPI1" s="400"/>
      <c r="GPJ1" s="400"/>
      <c r="GPK1" s="400"/>
      <c r="GPL1" s="400"/>
      <c r="GPM1" s="400"/>
      <c r="GPN1" s="400"/>
      <c r="GPO1" s="400"/>
      <c r="GPP1" s="400"/>
      <c r="GPQ1" s="400"/>
      <c r="GPR1" s="400"/>
      <c r="GPS1" s="400"/>
      <c r="GPT1" s="400"/>
      <c r="GPU1" s="400"/>
      <c r="GPV1" s="400"/>
      <c r="GPW1" s="400"/>
      <c r="GPX1" s="400"/>
      <c r="GPY1" s="400"/>
      <c r="GPZ1" s="400"/>
      <c r="GQA1" s="400"/>
      <c r="GQB1" s="400"/>
      <c r="GQC1" s="400"/>
      <c r="GQD1" s="400"/>
      <c r="GQE1" s="400"/>
      <c r="GQF1" s="400"/>
      <c r="GQG1" s="400"/>
      <c r="GQH1" s="400"/>
      <c r="GQI1" s="400"/>
      <c r="GQJ1" s="400"/>
      <c r="GQK1" s="400"/>
      <c r="GQL1" s="400"/>
      <c r="GQM1" s="400"/>
      <c r="GQN1" s="400"/>
      <c r="GQO1" s="400"/>
      <c r="GQP1" s="400"/>
      <c r="GQQ1" s="400"/>
      <c r="GQR1" s="400"/>
      <c r="GQS1" s="400"/>
      <c r="GQT1" s="400"/>
      <c r="GQU1" s="400"/>
      <c r="GQV1" s="400"/>
      <c r="GQW1" s="400"/>
      <c r="GQX1" s="400"/>
      <c r="GQY1" s="400"/>
      <c r="GQZ1" s="400"/>
      <c r="GRA1" s="400"/>
      <c r="GRB1" s="400"/>
      <c r="GRC1" s="400"/>
      <c r="GRD1" s="400"/>
      <c r="GRE1" s="400"/>
      <c r="GRF1" s="400"/>
      <c r="GRG1" s="400"/>
      <c r="GRH1" s="400"/>
      <c r="GRI1" s="400"/>
      <c r="GRJ1" s="400"/>
      <c r="GRK1" s="400"/>
      <c r="GRL1" s="400"/>
      <c r="GRM1" s="400"/>
      <c r="GRN1" s="400"/>
      <c r="GRO1" s="400"/>
      <c r="GRP1" s="400"/>
      <c r="GRQ1" s="400"/>
      <c r="GRR1" s="400"/>
      <c r="GRS1" s="400"/>
      <c r="GRT1" s="400"/>
      <c r="GRU1" s="400"/>
      <c r="GRV1" s="400"/>
      <c r="GRW1" s="400"/>
      <c r="GRX1" s="400"/>
      <c r="GRY1" s="400"/>
      <c r="GRZ1" s="400"/>
      <c r="GSA1" s="400"/>
      <c r="GSB1" s="400"/>
      <c r="GSC1" s="400"/>
      <c r="GSD1" s="400"/>
      <c r="GSE1" s="400"/>
      <c r="GSF1" s="400"/>
      <c r="GSG1" s="400"/>
      <c r="GSH1" s="400"/>
      <c r="GSI1" s="400"/>
      <c r="GSJ1" s="400"/>
      <c r="GSK1" s="400"/>
      <c r="GSL1" s="400"/>
      <c r="GSM1" s="400"/>
      <c r="GSN1" s="400"/>
      <c r="GSO1" s="400"/>
      <c r="GSP1" s="400"/>
      <c r="GSQ1" s="400"/>
      <c r="GSR1" s="400"/>
      <c r="GSS1" s="400"/>
      <c r="GST1" s="400"/>
      <c r="GSU1" s="400"/>
      <c r="GSV1" s="400"/>
      <c r="GSW1" s="400"/>
      <c r="GSX1" s="400"/>
      <c r="GSY1" s="400"/>
      <c r="GSZ1" s="400"/>
      <c r="GTA1" s="400"/>
      <c r="GTB1" s="400"/>
      <c r="GTC1" s="400"/>
      <c r="GTD1" s="400"/>
      <c r="GTE1" s="400"/>
      <c r="GTF1" s="400"/>
      <c r="GTG1" s="400"/>
      <c r="GTH1" s="400"/>
      <c r="GTI1" s="400"/>
      <c r="GTJ1" s="400"/>
      <c r="GTK1" s="400"/>
      <c r="GTL1" s="400"/>
      <c r="GTM1" s="400"/>
      <c r="GTN1" s="400"/>
      <c r="GTO1" s="400"/>
      <c r="GTP1" s="400"/>
      <c r="GTQ1" s="400"/>
      <c r="GTR1" s="400"/>
      <c r="GTS1" s="400"/>
      <c r="GTT1" s="400"/>
      <c r="GTU1" s="400"/>
      <c r="GTV1" s="400"/>
      <c r="GTW1" s="400"/>
      <c r="GTX1" s="400"/>
      <c r="GTY1" s="400"/>
      <c r="GTZ1" s="400"/>
      <c r="GUA1" s="400"/>
      <c r="GUB1" s="400"/>
      <c r="GUC1" s="400"/>
      <c r="GUD1" s="400"/>
      <c r="GUE1" s="400"/>
      <c r="GUF1" s="400"/>
      <c r="GUG1" s="400"/>
      <c r="GUH1" s="400"/>
      <c r="GUI1" s="400"/>
      <c r="GUJ1" s="400"/>
      <c r="GUK1" s="400"/>
      <c r="GUL1" s="400"/>
      <c r="GUM1" s="400"/>
      <c r="GUN1" s="400"/>
      <c r="GUO1" s="400"/>
      <c r="GUP1" s="400"/>
      <c r="GUQ1" s="400"/>
      <c r="GUR1" s="400"/>
      <c r="GUS1" s="400"/>
      <c r="GUT1" s="400"/>
      <c r="GUU1" s="400"/>
      <c r="GUV1" s="262"/>
      <c r="GUW1" s="262"/>
      <c r="GUX1" s="262"/>
      <c r="GUY1" s="262"/>
      <c r="GUZ1" s="262"/>
      <c r="GVA1" s="262"/>
      <c r="GVB1" s="262"/>
      <c r="GVC1" s="262"/>
      <c r="GVD1" s="262"/>
      <c r="GVE1" s="262"/>
      <c r="GVF1" s="262"/>
      <c r="GVG1" s="262"/>
      <c r="GVH1" s="262"/>
      <c r="GVI1" s="262"/>
      <c r="GVJ1" s="262"/>
      <c r="GVK1" s="262"/>
      <c r="GVL1" s="262"/>
      <c r="GVM1" s="262"/>
      <c r="GVN1" s="262"/>
      <c r="GVO1" s="262"/>
      <c r="GVP1" s="262"/>
      <c r="GVQ1" s="262"/>
      <c r="GVR1" s="262"/>
      <c r="GVS1" s="262"/>
      <c r="GVT1" s="262"/>
      <c r="GVU1" s="262"/>
      <c r="GVV1" s="262"/>
      <c r="GVW1" s="262"/>
      <c r="GVX1" s="262"/>
      <c r="GVY1" s="262"/>
      <c r="GVZ1" s="262"/>
      <c r="GWA1" s="262"/>
      <c r="GWB1" s="262"/>
      <c r="GWC1" s="262"/>
      <c r="GWD1" s="262"/>
      <c r="GWE1" s="262"/>
      <c r="GWF1" s="262"/>
      <c r="GWG1" s="262"/>
      <c r="GWH1" s="262"/>
      <c r="GWI1" s="262"/>
      <c r="GWJ1" s="262"/>
      <c r="GWK1" s="262"/>
      <c r="GWL1" s="262"/>
      <c r="GWM1" s="262"/>
      <c r="GWN1" s="262"/>
      <c r="GWO1" s="262"/>
      <c r="GWP1" s="262"/>
      <c r="GWQ1" s="262"/>
      <c r="GWR1" s="262"/>
      <c r="GWS1" s="262"/>
      <c r="GWT1" s="262"/>
      <c r="GWU1" s="262"/>
      <c r="GWV1" s="262"/>
      <c r="GWW1" s="262"/>
      <c r="GWX1" s="262"/>
      <c r="GWY1" s="262"/>
      <c r="GWZ1" s="262"/>
      <c r="GXA1" s="262"/>
      <c r="GXB1" s="262"/>
      <c r="GXC1" s="262"/>
      <c r="GXD1" s="262"/>
      <c r="GXE1" s="262"/>
      <c r="GXF1" s="262"/>
      <c r="GXG1" s="262"/>
      <c r="GXH1" s="262"/>
      <c r="GXI1" s="262"/>
      <c r="GXJ1" s="262"/>
      <c r="GXK1" s="262"/>
      <c r="GXL1" s="262"/>
      <c r="GXM1" s="262"/>
      <c r="GXN1" s="262"/>
      <c r="GXO1" s="262"/>
      <c r="GXP1" s="262"/>
      <c r="GXQ1" s="262"/>
      <c r="GXR1" s="262"/>
      <c r="GXS1" s="262"/>
      <c r="GXT1" s="262"/>
      <c r="GXU1" s="262"/>
      <c r="GXV1" s="262"/>
      <c r="GXW1" s="262"/>
      <c r="GXX1" s="262"/>
      <c r="GXY1" s="262"/>
      <c r="GXZ1" s="262"/>
      <c r="GYA1" s="262"/>
      <c r="GYB1" s="262"/>
      <c r="GYC1" s="262"/>
      <c r="GYD1" s="262"/>
      <c r="GYE1" s="262"/>
      <c r="GYF1" s="262"/>
      <c r="GYG1" s="262"/>
      <c r="GYH1" s="262"/>
      <c r="GYI1" s="262"/>
      <c r="GYJ1" s="400"/>
      <c r="GYK1" s="400"/>
      <c r="GYL1" s="400"/>
      <c r="GYM1" s="400"/>
      <c r="GYN1" s="400"/>
      <c r="GYO1" s="400"/>
      <c r="GYP1" s="400"/>
      <c r="GYQ1" s="400"/>
      <c r="GYR1" s="400"/>
      <c r="GYS1" s="400"/>
      <c r="GYT1" s="400"/>
      <c r="GYU1" s="400"/>
      <c r="GYV1" s="400"/>
      <c r="GYW1" s="400"/>
      <c r="GYX1" s="400"/>
      <c r="GYY1" s="400"/>
      <c r="GYZ1" s="400"/>
      <c r="GZA1" s="400"/>
      <c r="GZB1" s="400"/>
      <c r="GZC1" s="400"/>
      <c r="GZD1" s="400"/>
      <c r="GZE1" s="400"/>
      <c r="GZF1" s="400"/>
      <c r="GZG1" s="400"/>
      <c r="GZH1" s="400"/>
      <c r="GZI1" s="400"/>
      <c r="GZJ1" s="400"/>
      <c r="GZK1" s="400"/>
      <c r="GZL1" s="400"/>
      <c r="GZM1" s="400"/>
      <c r="GZN1" s="400"/>
      <c r="GZO1" s="400"/>
      <c r="GZP1" s="400"/>
      <c r="GZQ1" s="400"/>
      <c r="GZR1" s="400"/>
      <c r="GZS1" s="400"/>
      <c r="GZT1" s="400"/>
      <c r="GZU1" s="400"/>
      <c r="GZV1" s="400"/>
      <c r="GZW1" s="400"/>
      <c r="GZX1" s="400"/>
      <c r="GZY1" s="400"/>
      <c r="GZZ1" s="400"/>
      <c r="HAA1" s="400"/>
      <c r="HAB1" s="400"/>
      <c r="HAC1" s="400"/>
      <c r="HAD1" s="400"/>
      <c r="HAE1" s="400"/>
      <c r="HAF1" s="400"/>
      <c r="HAG1" s="400"/>
      <c r="HAH1" s="400"/>
      <c r="HAI1" s="400"/>
      <c r="HAJ1" s="400"/>
      <c r="HAK1" s="400"/>
      <c r="HAL1" s="400"/>
      <c r="HAM1" s="400"/>
      <c r="HAN1" s="400"/>
      <c r="HAO1" s="400"/>
      <c r="HAP1" s="400"/>
      <c r="HAQ1" s="400"/>
      <c r="HAR1" s="400"/>
      <c r="HAS1" s="400"/>
      <c r="HAT1" s="400"/>
      <c r="HAU1" s="400"/>
      <c r="HAV1" s="400"/>
      <c r="HAW1" s="400"/>
      <c r="HAX1" s="400"/>
      <c r="HAY1" s="400"/>
      <c r="HAZ1" s="400"/>
      <c r="HBA1" s="400"/>
      <c r="HBB1" s="400"/>
      <c r="HBC1" s="400"/>
      <c r="HBD1" s="400"/>
      <c r="HBE1" s="400"/>
      <c r="HBF1" s="400"/>
      <c r="HBG1" s="400"/>
      <c r="HBH1" s="400"/>
      <c r="HBI1" s="400"/>
      <c r="HBJ1" s="400"/>
      <c r="HBK1" s="400"/>
      <c r="HBL1" s="400"/>
      <c r="HBM1" s="400"/>
      <c r="HBN1" s="400"/>
      <c r="HBO1" s="400"/>
      <c r="HBP1" s="400"/>
      <c r="HBQ1" s="400"/>
      <c r="HBR1" s="400"/>
      <c r="HBS1" s="400"/>
      <c r="HBT1" s="400"/>
      <c r="HBU1" s="400"/>
      <c r="HBV1" s="400"/>
      <c r="HBW1" s="400"/>
      <c r="HBX1" s="400"/>
      <c r="HBY1" s="400"/>
      <c r="HBZ1" s="400"/>
      <c r="HCA1" s="400"/>
      <c r="HCB1" s="400"/>
      <c r="HCC1" s="400"/>
      <c r="HCD1" s="400"/>
      <c r="HCE1" s="400"/>
      <c r="HCF1" s="400"/>
      <c r="HCG1" s="400"/>
      <c r="HCH1" s="400"/>
      <c r="HCI1" s="400"/>
      <c r="HCJ1" s="400"/>
      <c r="HCK1" s="400"/>
      <c r="HCL1" s="400"/>
      <c r="HCM1" s="400"/>
      <c r="HCN1" s="400"/>
      <c r="HCO1" s="400"/>
      <c r="HCP1" s="400"/>
      <c r="HCQ1" s="400"/>
      <c r="HCR1" s="400"/>
      <c r="HCS1" s="400"/>
      <c r="HCT1" s="400"/>
      <c r="HCU1" s="400"/>
      <c r="HCV1" s="400"/>
      <c r="HCW1" s="400"/>
      <c r="HCX1" s="400"/>
      <c r="HCY1" s="400"/>
      <c r="HCZ1" s="400"/>
      <c r="HDA1" s="400"/>
      <c r="HDB1" s="400"/>
      <c r="HDC1" s="400"/>
      <c r="HDD1" s="400"/>
      <c r="HDE1" s="400"/>
      <c r="HDF1" s="400"/>
      <c r="HDG1" s="400"/>
      <c r="HDH1" s="400"/>
      <c r="HDI1" s="400"/>
      <c r="HDJ1" s="400"/>
      <c r="HDK1" s="400"/>
      <c r="HDL1" s="400"/>
      <c r="HDM1" s="400"/>
      <c r="HDN1" s="400"/>
      <c r="HDO1" s="400"/>
      <c r="HDP1" s="400"/>
      <c r="HDQ1" s="400"/>
      <c r="HDR1" s="400"/>
      <c r="HDS1" s="400"/>
      <c r="HDT1" s="400"/>
      <c r="HDU1" s="400"/>
      <c r="HDV1" s="400"/>
      <c r="HDW1" s="400"/>
      <c r="HDX1" s="400"/>
      <c r="HDY1" s="400"/>
      <c r="HDZ1" s="400"/>
      <c r="HEA1" s="400"/>
      <c r="HEB1" s="400"/>
      <c r="HEC1" s="400"/>
      <c r="HED1" s="400"/>
      <c r="HEE1" s="400"/>
      <c r="HEF1" s="400"/>
      <c r="HEG1" s="400"/>
      <c r="HEH1" s="400"/>
      <c r="HEI1" s="400"/>
      <c r="HEJ1" s="400"/>
      <c r="HEK1" s="400"/>
      <c r="HEL1" s="400"/>
      <c r="HEM1" s="400"/>
      <c r="HEN1" s="400"/>
      <c r="HEO1" s="400"/>
      <c r="HEP1" s="400"/>
      <c r="HEQ1" s="400"/>
      <c r="HER1" s="262"/>
      <c r="HES1" s="262"/>
      <c r="HET1" s="262"/>
      <c r="HEU1" s="262"/>
      <c r="HEV1" s="262"/>
      <c r="HEW1" s="262"/>
      <c r="HEX1" s="262"/>
      <c r="HEY1" s="262"/>
      <c r="HEZ1" s="262"/>
      <c r="HFA1" s="262"/>
      <c r="HFB1" s="262"/>
      <c r="HFC1" s="262"/>
      <c r="HFD1" s="262"/>
      <c r="HFE1" s="262"/>
      <c r="HFF1" s="262"/>
      <c r="HFG1" s="262"/>
      <c r="HFH1" s="262"/>
      <c r="HFI1" s="262"/>
      <c r="HFJ1" s="262"/>
      <c r="HFK1" s="262"/>
      <c r="HFL1" s="262"/>
      <c r="HFM1" s="262"/>
      <c r="HFN1" s="262"/>
      <c r="HFO1" s="262"/>
      <c r="HFP1" s="262"/>
      <c r="HFQ1" s="262"/>
      <c r="HFR1" s="262"/>
      <c r="HFS1" s="262"/>
      <c r="HFT1" s="262"/>
      <c r="HFU1" s="262"/>
      <c r="HFV1" s="262"/>
      <c r="HFW1" s="262"/>
      <c r="HFX1" s="262"/>
      <c r="HFY1" s="262"/>
      <c r="HFZ1" s="262"/>
      <c r="HGA1" s="262"/>
      <c r="HGB1" s="262"/>
      <c r="HGC1" s="262"/>
      <c r="HGD1" s="262"/>
      <c r="HGE1" s="262"/>
      <c r="HGF1" s="262"/>
      <c r="HGG1" s="262"/>
      <c r="HGH1" s="262"/>
      <c r="HGI1" s="262"/>
      <c r="HGJ1" s="262"/>
      <c r="HGK1" s="262"/>
      <c r="HGL1" s="262"/>
      <c r="HGM1" s="262"/>
      <c r="HGN1" s="262"/>
      <c r="HGO1" s="262"/>
      <c r="HGP1" s="262"/>
      <c r="HGQ1" s="262"/>
      <c r="HGR1" s="262"/>
      <c r="HGS1" s="262"/>
      <c r="HGT1" s="262"/>
      <c r="HGU1" s="262"/>
      <c r="HGV1" s="262"/>
      <c r="HGW1" s="262"/>
      <c r="HGX1" s="262"/>
      <c r="HGY1" s="262"/>
      <c r="HGZ1" s="262"/>
      <c r="HHA1" s="262"/>
      <c r="HHB1" s="262"/>
      <c r="HHC1" s="262"/>
      <c r="HHD1" s="262"/>
      <c r="HHE1" s="262"/>
      <c r="HHF1" s="262"/>
      <c r="HHG1" s="262"/>
      <c r="HHH1" s="262"/>
      <c r="HHI1" s="262"/>
      <c r="HHJ1" s="262"/>
      <c r="HHK1" s="262"/>
      <c r="HHL1" s="262"/>
      <c r="HHM1" s="262"/>
      <c r="HHN1" s="262"/>
      <c r="HHO1" s="262"/>
      <c r="HHP1" s="262"/>
      <c r="HHQ1" s="262"/>
      <c r="HHR1" s="262"/>
      <c r="HHS1" s="262"/>
      <c r="HHT1" s="262"/>
      <c r="HHU1" s="262"/>
      <c r="HHV1" s="262"/>
      <c r="HHW1" s="262"/>
      <c r="HHX1" s="262"/>
      <c r="HHY1" s="262"/>
      <c r="HHZ1" s="262"/>
      <c r="HIA1" s="262"/>
      <c r="HIB1" s="262"/>
      <c r="HIC1" s="262"/>
      <c r="HID1" s="262"/>
      <c r="HIE1" s="262"/>
      <c r="HIF1" s="400"/>
      <c r="HIG1" s="400"/>
      <c r="HIH1" s="400"/>
      <c r="HII1" s="400"/>
      <c r="HIJ1" s="400"/>
      <c r="HIK1" s="400"/>
      <c r="HIL1" s="400"/>
      <c r="HIM1" s="400"/>
      <c r="HIN1" s="400"/>
      <c r="HIO1" s="400"/>
      <c r="HIP1" s="400"/>
      <c r="HIQ1" s="400"/>
      <c r="HIR1" s="400"/>
      <c r="HIS1" s="400"/>
      <c r="HIT1" s="400"/>
      <c r="HIU1" s="400"/>
      <c r="HIV1" s="400"/>
      <c r="HIW1" s="400"/>
      <c r="HIX1" s="400"/>
      <c r="HIY1" s="400"/>
      <c r="HIZ1" s="400"/>
      <c r="HJA1" s="400"/>
      <c r="HJB1" s="400"/>
      <c r="HJC1" s="400"/>
      <c r="HJD1" s="400"/>
      <c r="HJE1" s="400"/>
      <c r="HJF1" s="400"/>
      <c r="HJG1" s="400"/>
      <c r="HJH1" s="400"/>
      <c r="HJI1" s="400"/>
      <c r="HJJ1" s="400"/>
      <c r="HJK1" s="400"/>
      <c r="HJL1" s="400"/>
      <c r="HJM1" s="400"/>
      <c r="HJN1" s="400"/>
      <c r="HJO1" s="400"/>
      <c r="HJP1" s="400"/>
      <c r="HJQ1" s="400"/>
      <c r="HJR1" s="400"/>
      <c r="HJS1" s="400"/>
      <c r="HJT1" s="400"/>
      <c r="HJU1" s="400"/>
      <c r="HJV1" s="400"/>
      <c r="HJW1" s="400"/>
      <c r="HJX1" s="400"/>
      <c r="HJY1" s="400"/>
      <c r="HJZ1" s="400"/>
      <c r="HKA1" s="400"/>
      <c r="HKB1" s="400"/>
      <c r="HKC1" s="400"/>
      <c r="HKD1" s="400"/>
      <c r="HKE1" s="400"/>
      <c r="HKF1" s="400"/>
      <c r="HKG1" s="400"/>
      <c r="HKH1" s="400"/>
      <c r="HKI1" s="400"/>
      <c r="HKJ1" s="400"/>
      <c r="HKK1" s="400"/>
      <c r="HKL1" s="400"/>
      <c r="HKM1" s="400"/>
      <c r="HKN1" s="400"/>
      <c r="HKO1" s="400"/>
      <c r="HKP1" s="400"/>
      <c r="HKQ1" s="400"/>
      <c r="HKR1" s="400"/>
      <c r="HKS1" s="400"/>
      <c r="HKT1" s="400"/>
      <c r="HKU1" s="400"/>
      <c r="HKV1" s="400"/>
      <c r="HKW1" s="400"/>
      <c r="HKX1" s="400"/>
      <c r="HKY1" s="400"/>
      <c r="HKZ1" s="400"/>
      <c r="HLA1" s="400"/>
      <c r="HLB1" s="400"/>
      <c r="HLC1" s="400"/>
      <c r="HLD1" s="400"/>
      <c r="HLE1" s="400"/>
      <c r="HLF1" s="400"/>
      <c r="HLG1" s="400"/>
      <c r="HLH1" s="400"/>
      <c r="HLI1" s="400"/>
      <c r="HLJ1" s="400"/>
      <c r="HLK1" s="400"/>
      <c r="HLL1" s="400"/>
      <c r="HLM1" s="400"/>
      <c r="HLN1" s="400"/>
      <c r="HLO1" s="400"/>
      <c r="HLP1" s="400"/>
      <c r="HLQ1" s="400"/>
      <c r="HLR1" s="400"/>
      <c r="HLS1" s="400"/>
      <c r="HLT1" s="400"/>
      <c r="HLU1" s="400"/>
      <c r="HLV1" s="400"/>
      <c r="HLW1" s="400"/>
      <c r="HLX1" s="400"/>
      <c r="HLY1" s="400"/>
      <c r="HLZ1" s="400"/>
      <c r="HMA1" s="400"/>
      <c r="HMB1" s="400"/>
      <c r="HMC1" s="400"/>
      <c r="HMD1" s="400"/>
      <c r="HME1" s="400"/>
      <c r="HMF1" s="400"/>
      <c r="HMG1" s="400"/>
      <c r="HMH1" s="400"/>
      <c r="HMI1" s="400"/>
      <c r="HMJ1" s="400"/>
      <c r="HMK1" s="400"/>
      <c r="HML1" s="400"/>
      <c r="HMM1" s="400"/>
      <c r="HMN1" s="400"/>
      <c r="HMO1" s="400"/>
      <c r="HMP1" s="400"/>
      <c r="HMQ1" s="400"/>
      <c r="HMR1" s="400"/>
      <c r="HMS1" s="400"/>
      <c r="HMT1" s="400"/>
      <c r="HMU1" s="400"/>
      <c r="HMV1" s="400"/>
      <c r="HMW1" s="400"/>
      <c r="HMX1" s="400"/>
      <c r="HMY1" s="400"/>
      <c r="HMZ1" s="400"/>
      <c r="HNA1" s="400"/>
      <c r="HNB1" s="400"/>
      <c r="HNC1" s="400"/>
      <c r="HND1" s="400"/>
      <c r="HNE1" s="400"/>
      <c r="HNF1" s="400"/>
      <c r="HNG1" s="400"/>
      <c r="HNH1" s="400"/>
      <c r="HNI1" s="400"/>
      <c r="HNJ1" s="400"/>
      <c r="HNK1" s="400"/>
      <c r="HNL1" s="400"/>
      <c r="HNM1" s="400"/>
      <c r="HNN1" s="400"/>
      <c r="HNO1" s="400"/>
      <c r="HNP1" s="400"/>
      <c r="HNQ1" s="400"/>
      <c r="HNR1" s="400"/>
      <c r="HNS1" s="400"/>
      <c r="HNT1" s="400"/>
      <c r="HNU1" s="400"/>
      <c r="HNV1" s="400"/>
      <c r="HNW1" s="400"/>
      <c r="HNX1" s="400"/>
      <c r="HNY1" s="400"/>
      <c r="HNZ1" s="400"/>
      <c r="HOA1" s="400"/>
      <c r="HOB1" s="400"/>
      <c r="HOC1" s="400"/>
      <c r="HOD1" s="400"/>
      <c r="HOE1" s="400"/>
      <c r="HOF1" s="400"/>
      <c r="HOG1" s="400"/>
      <c r="HOH1" s="400"/>
      <c r="HOI1" s="400"/>
      <c r="HOJ1" s="400"/>
      <c r="HOK1" s="400"/>
      <c r="HOL1" s="400"/>
      <c r="HOM1" s="400"/>
      <c r="HON1" s="262"/>
      <c r="HOO1" s="262"/>
      <c r="HOP1" s="262"/>
      <c r="HOQ1" s="262"/>
      <c r="HOR1" s="262"/>
      <c r="HOS1" s="262"/>
      <c r="HOT1" s="262"/>
      <c r="HOU1" s="262"/>
      <c r="HOV1" s="262"/>
      <c r="HOW1" s="262"/>
      <c r="HOX1" s="262"/>
      <c r="HOY1" s="262"/>
      <c r="HOZ1" s="262"/>
      <c r="HPA1" s="262"/>
      <c r="HPB1" s="262"/>
      <c r="HPC1" s="262"/>
      <c r="HPD1" s="262"/>
      <c r="HPE1" s="262"/>
      <c r="HPF1" s="262"/>
      <c r="HPG1" s="262"/>
      <c r="HPH1" s="262"/>
      <c r="HPI1" s="262"/>
      <c r="HPJ1" s="262"/>
      <c r="HPK1" s="262"/>
      <c r="HPL1" s="262"/>
      <c r="HPM1" s="262"/>
      <c r="HPN1" s="262"/>
      <c r="HPO1" s="262"/>
      <c r="HPP1" s="262"/>
      <c r="HPQ1" s="262"/>
      <c r="HPR1" s="262"/>
      <c r="HPS1" s="262"/>
      <c r="HPT1" s="262"/>
      <c r="HPU1" s="262"/>
      <c r="HPV1" s="262"/>
      <c r="HPW1" s="262"/>
      <c r="HPX1" s="262"/>
      <c r="HPY1" s="262"/>
      <c r="HPZ1" s="262"/>
      <c r="HQA1" s="262"/>
      <c r="HQB1" s="262"/>
      <c r="HQC1" s="262"/>
      <c r="HQD1" s="262"/>
      <c r="HQE1" s="262"/>
      <c r="HQF1" s="262"/>
      <c r="HQG1" s="262"/>
      <c r="HQH1" s="262"/>
      <c r="HQI1" s="262"/>
      <c r="HQJ1" s="262"/>
      <c r="HQK1" s="262"/>
      <c r="HQL1" s="262"/>
      <c r="HQM1" s="262"/>
      <c r="HQN1" s="262"/>
      <c r="HQO1" s="262"/>
      <c r="HQP1" s="262"/>
      <c r="HQQ1" s="262"/>
      <c r="HQR1" s="262"/>
      <c r="HQS1" s="262"/>
      <c r="HQT1" s="262"/>
      <c r="HQU1" s="262"/>
      <c r="HQV1" s="262"/>
      <c r="HQW1" s="262"/>
      <c r="HQX1" s="262"/>
      <c r="HQY1" s="262"/>
      <c r="HQZ1" s="262"/>
      <c r="HRA1" s="262"/>
      <c r="HRB1" s="262"/>
      <c r="HRC1" s="262"/>
      <c r="HRD1" s="262"/>
      <c r="HRE1" s="262"/>
      <c r="HRF1" s="262"/>
      <c r="HRG1" s="262"/>
      <c r="HRH1" s="262"/>
      <c r="HRI1" s="262"/>
      <c r="HRJ1" s="262"/>
      <c r="HRK1" s="262"/>
      <c r="HRL1" s="262"/>
      <c r="HRM1" s="262"/>
      <c r="HRN1" s="262"/>
      <c r="HRO1" s="262"/>
      <c r="HRP1" s="262"/>
      <c r="HRQ1" s="262"/>
      <c r="HRR1" s="262"/>
      <c r="HRS1" s="262"/>
      <c r="HRT1" s="262"/>
      <c r="HRU1" s="262"/>
      <c r="HRV1" s="262"/>
      <c r="HRW1" s="262"/>
      <c r="HRX1" s="262"/>
      <c r="HRY1" s="262"/>
      <c r="HRZ1" s="262"/>
      <c r="HSA1" s="262"/>
      <c r="HSB1" s="400"/>
      <c r="HSC1" s="400"/>
      <c r="HSD1" s="400"/>
      <c r="HSE1" s="400"/>
      <c r="HSF1" s="400"/>
      <c r="HSG1" s="400"/>
      <c r="HSH1" s="400"/>
      <c r="HSI1" s="400"/>
      <c r="HSJ1" s="400"/>
      <c r="HSK1" s="400"/>
      <c r="HSL1" s="400"/>
      <c r="HSM1" s="400"/>
      <c r="HSN1" s="400"/>
      <c r="HSO1" s="400"/>
      <c r="HSP1" s="400"/>
      <c r="HSQ1" s="400"/>
      <c r="HSR1" s="400"/>
      <c r="HSS1" s="400"/>
      <c r="HST1" s="400"/>
      <c r="HSU1" s="400"/>
      <c r="HSV1" s="400"/>
      <c r="HSW1" s="400"/>
      <c r="HSX1" s="400"/>
      <c r="HSY1" s="400"/>
      <c r="HSZ1" s="400"/>
      <c r="HTA1" s="400"/>
      <c r="HTB1" s="400"/>
      <c r="HTC1" s="400"/>
      <c r="HTD1" s="400"/>
      <c r="HTE1" s="400"/>
      <c r="HTF1" s="400"/>
      <c r="HTG1" s="400"/>
      <c r="HTH1" s="400"/>
      <c r="HTI1" s="400"/>
      <c r="HTJ1" s="400"/>
      <c r="HTK1" s="400"/>
      <c r="HTL1" s="400"/>
      <c r="HTM1" s="400"/>
      <c r="HTN1" s="400"/>
      <c r="HTO1" s="400"/>
      <c r="HTP1" s="400"/>
      <c r="HTQ1" s="400"/>
      <c r="HTR1" s="400"/>
      <c r="HTS1" s="400"/>
      <c r="HTT1" s="400"/>
      <c r="HTU1" s="400"/>
      <c r="HTV1" s="400"/>
      <c r="HTW1" s="400"/>
      <c r="HTX1" s="400"/>
      <c r="HTY1" s="400"/>
      <c r="HTZ1" s="400"/>
      <c r="HUA1" s="400"/>
      <c r="HUB1" s="400"/>
      <c r="HUC1" s="400"/>
      <c r="HUD1" s="400"/>
      <c r="HUE1" s="400"/>
      <c r="HUF1" s="400"/>
      <c r="HUG1" s="400"/>
      <c r="HUH1" s="400"/>
      <c r="HUI1" s="400"/>
      <c r="HUJ1" s="400"/>
      <c r="HUK1" s="400"/>
      <c r="HUL1" s="400"/>
      <c r="HUM1" s="400"/>
      <c r="HUN1" s="400"/>
      <c r="HUO1" s="400"/>
      <c r="HUP1" s="400"/>
      <c r="HUQ1" s="400"/>
      <c r="HUR1" s="400"/>
      <c r="HUS1" s="400"/>
      <c r="HUT1" s="400"/>
      <c r="HUU1" s="400"/>
      <c r="HUV1" s="400"/>
      <c r="HUW1" s="400"/>
      <c r="HUX1" s="400"/>
      <c r="HUY1" s="400"/>
      <c r="HUZ1" s="400"/>
      <c r="HVA1" s="400"/>
      <c r="HVB1" s="400"/>
      <c r="HVC1" s="400"/>
      <c r="HVD1" s="400"/>
      <c r="HVE1" s="400"/>
      <c r="HVF1" s="400"/>
      <c r="HVG1" s="400"/>
      <c r="HVH1" s="400"/>
      <c r="HVI1" s="400"/>
      <c r="HVJ1" s="400"/>
      <c r="HVK1" s="400"/>
      <c r="HVL1" s="400"/>
      <c r="HVM1" s="400"/>
      <c r="HVN1" s="400"/>
      <c r="HVO1" s="400"/>
      <c r="HVP1" s="400"/>
      <c r="HVQ1" s="400"/>
      <c r="HVR1" s="400"/>
      <c r="HVS1" s="400"/>
      <c r="HVT1" s="400"/>
      <c r="HVU1" s="400"/>
      <c r="HVV1" s="400"/>
      <c r="HVW1" s="400"/>
      <c r="HVX1" s="400"/>
      <c r="HVY1" s="400"/>
      <c r="HVZ1" s="400"/>
      <c r="HWA1" s="400"/>
      <c r="HWB1" s="400"/>
      <c r="HWC1" s="400"/>
      <c r="HWD1" s="400"/>
      <c r="HWE1" s="400"/>
      <c r="HWF1" s="400"/>
      <c r="HWG1" s="400"/>
      <c r="HWH1" s="400"/>
      <c r="HWI1" s="400"/>
      <c r="HWJ1" s="400"/>
      <c r="HWK1" s="400"/>
      <c r="HWL1" s="400"/>
      <c r="HWM1" s="400"/>
      <c r="HWN1" s="400"/>
      <c r="HWO1" s="400"/>
      <c r="HWP1" s="400"/>
      <c r="HWQ1" s="400"/>
      <c r="HWR1" s="400"/>
      <c r="HWS1" s="400"/>
      <c r="HWT1" s="400"/>
      <c r="HWU1" s="400"/>
      <c r="HWV1" s="400"/>
      <c r="HWW1" s="400"/>
      <c r="HWX1" s="400"/>
      <c r="HWY1" s="400"/>
      <c r="HWZ1" s="400"/>
      <c r="HXA1" s="400"/>
      <c r="HXB1" s="400"/>
      <c r="HXC1" s="400"/>
      <c r="HXD1" s="400"/>
      <c r="HXE1" s="400"/>
      <c r="HXF1" s="400"/>
      <c r="HXG1" s="400"/>
      <c r="HXH1" s="400"/>
      <c r="HXI1" s="400"/>
      <c r="HXJ1" s="400"/>
      <c r="HXK1" s="400"/>
      <c r="HXL1" s="400"/>
      <c r="HXM1" s="400"/>
      <c r="HXN1" s="400"/>
      <c r="HXO1" s="400"/>
      <c r="HXP1" s="400"/>
      <c r="HXQ1" s="400"/>
      <c r="HXR1" s="400"/>
      <c r="HXS1" s="400"/>
      <c r="HXT1" s="400"/>
      <c r="HXU1" s="400"/>
      <c r="HXV1" s="400"/>
      <c r="HXW1" s="400"/>
      <c r="HXX1" s="400"/>
      <c r="HXY1" s="400"/>
      <c r="HXZ1" s="400"/>
      <c r="HYA1" s="400"/>
      <c r="HYB1" s="400"/>
      <c r="HYC1" s="400"/>
      <c r="HYD1" s="400"/>
      <c r="HYE1" s="400"/>
      <c r="HYF1" s="400"/>
      <c r="HYG1" s="400"/>
      <c r="HYH1" s="400"/>
      <c r="HYI1" s="400"/>
      <c r="HYJ1" s="262"/>
      <c r="HYK1" s="262"/>
      <c r="HYL1" s="262"/>
      <c r="HYM1" s="262"/>
      <c r="HYN1" s="262"/>
      <c r="HYO1" s="262"/>
      <c r="HYP1" s="262"/>
      <c r="HYQ1" s="262"/>
      <c r="HYR1" s="262"/>
      <c r="HYS1" s="262"/>
      <c r="HYT1" s="262"/>
      <c r="HYU1" s="262"/>
      <c r="HYV1" s="262"/>
      <c r="HYW1" s="262"/>
      <c r="HYX1" s="262"/>
      <c r="HYY1" s="262"/>
      <c r="HYZ1" s="262"/>
      <c r="HZA1" s="262"/>
      <c r="HZB1" s="262"/>
      <c r="HZC1" s="262"/>
      <c r="HZD1" s="262"/>
      <c r="HZE1" s="262"/>
      <c r="HZF1" s="262"/>
      <c r="HZG1" s="262"/>
      <c r="HZH1" s="262"/>
      <c r="HZI1" s="262"/>
      <c r="HZJ1" s="262"/>
      <c r="HZK1" s="262"/>
      <c r="HZL1" s="262"/>
      <c r="HZM1" s="262"/>
      <c r="HZN1" s="262"/>
      <c r="HZO1" s="262"/>
      <c r="HZP1" s="262"/>
      <c r="HZQ1" s="262"/>
      <c r="HZR1" s="262"/>
      <c r="HZS1" s="262"/>
      <c r="HZT1" s="262"/>
      <c r="HZU1" s="262"/>
      <c r="HZV1" s="262"/>
      <c r="HZW1" s="262"/>
      <c r="HZX1" s="262"/>
      <c r="HZY1" s="262"/>
      <c r="HZZ1" s="262"/>
      <c r="IAA1" s="262"/>
      <c r="IAB1" s="262"/>
      <c r="IAC1" s="262"/>
      <c r="IAD1" s="262"/>
      <c r="IAE1" s="262"/>
      <c r="IAF1" s="262"/>
      <c r="IAG1" s="262"/>
      <c r="IAH1" s="262"/>
      <c r="IAI1" s="262"/>
      <c r="IAJ1" s="262"/>
      <c r="IAK1" s="262"/>
      <c r="IAL1" s="262"/>
      <c r="IAM1" s="262"/>
      <c r="IAN1" s="262"/>
      <c r="IAO1" s="262"/>
      <c r="IAP1" s="262"/>
      <c r="IAQ1" s="262"/>
      <c r="IAR1" s="262"/>
      <c r="IAS1" s="262"/>
      <c r="IAT1" s="262"/>
      <c r="IAU1" s="262"/>
      <c r="IAV1" s="262"/>
      <c r="IAW1" s="262"/>
      <c r="IAX1" s="262"/>
      <c r="IAY1" s="262"/>
      <c r="IAZ1" s="262"/>
      <c r="IBA1" s="262"/>
      <c r="IBB1" s="262"/>
      <c r="IBC1" s="262"/>
      <c r="IBD1" s="262"/>
      <c r="IBE1" s="262"/>
      <c r="IBF1" s="262"/>
      <c r="IBG1" s="262"/>
      <c r="IBH1" s="262"/>
      <c r="IBI1" s="262"/>
      <c r="IBJ1" s="262"/>
      <c r="IBK1" s="262"/>
      <c r="IBL1" s="262"/>
      <c r="IBM1" s="262"/>
      <c r="IBN1" s="262"/>
      <c r="IBO1" s="262"/>
      <c r="IBP1" s="262"/>
      <c r="IBQ1" s="262"/>
      <c r="IBR1" s="262"/>
      <c r="IBS1" s="262"/>
      <c r="IBT1" s="262"/>
      <c r="IBU1" s="262"/>
      <c r="IBV1" s="262"/>
      <c r="IBW1" s="262"/>
      <c r="IBX1" s="400"/>
      <c r="IBY1" s="400"/>
      <c r="IBZ1" s="400"/>
      <c r="ICA1" s="400"/>
      <c r="ICB1" s="400"/>
      <c r="ICC1" s="400"/>
      <c r="ICD1" s="400"/>
      <c r="ICE1" s="400"/>
      <c r="ICF1" s="400"/>
      <c r="ICG1" s="400"/>
      <c r="ICH1" s="400"/>
      <c r="ICI1" s="400"/>
      <c r="ICJ1" s="400"/>
      <c r="ICK1" s="400"/>
      <c r="ICL1" s="400"/>
      <c r="ICM1" s="400"/>
      <c r="ICN1" s="400"/>
      <c r="ICO1" s="400"/>
      <c r="ICP1" s="400"/>
      <c r="ICQ1" s="400"/>
      <c r="ICR1" s="400"/>
      <c r="ICS1" s="400"/>
      <c r="ICT1" s="400"/>
      <c r="ICU1" s="400"/>
      <c r="ICV1" s="400"/>
      <c r="ICW1" s="400"/>
      <c r="ICX1" s="400"/>
      <c r="ICY1" s="400"/>
      <c r="ICZ1" s="400"/>
      <c r="IDA1" s="400"/>
      <c r="IDB1" s="400"/>
      <c r="IDC1" s="400"/>
      <c r="IDD1" s="400"/>
      <c r="IDE1" s="400"/>
      <c r="IDF1" s="400"/>
      <c r="IDG1" s="400"/>
      <c r="IDH1" s="400"/>
      <c r="IDI1" s="400"/>
      <c r="IDJ1" s="400"/>
      <c r="IDK1" s="400"/>
      <c r="IDL1" s="400"/>
      <c r="IDM1" s="400"/>
      <c r="IDN1" s="400"/>
      <c r="IDO1" s="400"/>
      <c r="IDP1" s="400"/>
      <c r="IDQ1" s="400"/>
      <c r="IDR1" s="400"/>
      <c r="IDS1" s="400"/>
      <c r="IDT1" s="400"/>
      <c r="IDU1" s="400"/>
      <c r="IDV1" s="400"/>
      <c r="IDW1" s="400"/>
      <c r="IDX1" s="400"/>
      <c r="IDY1" s="400"/>
      <c r="IDZ1" s="400"/>
      <c r="IEA1" s="400"/>
      <c r="IEB1" s="400"/>
      <c r="IEC1" s="400"/>
      <c r="IED1" s="400"/>
      <c r="IEE1" s="400"/>
      <c r="IEF1" s="400"/>
      <c r="IEG1" s="400"/>
      <c r="IEH1" s="400"/>
      <c r="IEI1" s="400"/>
      <c r="IEJ1" s="400"/>
      <c r="IEK1" s="400"/>
      <c r="IEL1" s="400"/>
      <c r="IEM1" s="400"/>
      <c r="IEN1" s="400"/>
      <c r="IEO1" s="400"/>
      <c r="IEP1" s="400"/>
      <c r="IEQ1" s="400"/>
      <c r="IER1" s="400"/>
      <c r="IES1" s="400"/>
      <c r="IET1" s="400"/>
      <c r="IEU1" s="400"/>
      <c r="IEV1" s="400"/>
      <c r="IEW1" s="400"/>
      <c r="IEX1" s="400"/>
      <c r="IEY1" s="400"/>
      <c r="IEZ1" s="400"/>
      <c r="IFA1" s="400"/>
      <c r="IFB1" s="400"/>
      <c r="IFC1" s="400"/>
      <c r="IFD1" s="400"/>
      <c r="IFE1" s="400"/>
      <c r="IFF1" s="400"/>
      <c r="IFG1" s="400"/>
      <c r="IFH1" s="400"/>
      <c r="IFI1" s="400"/>
      <c r="IFJ1" s="400"/>
      <c r="IFK1" s="400"/>
      <c r="IFL1" s="400"/>
      <c r="IFM1" s="400"/>
      <c r="IFN1" s="400"/>
      <c r="IFO1" s="400"/>
      <c r="IFP1" s="400"/>
      <c r="IFQ1" s="400"/>
      <c r="IFR1" s="400"/>
      <c r="IFS1" s="400"/>
      <c r="IFT1" s="400"/>
      <c r="IFU1" s="400"/>
      <c r="IFV1" s="400"/>
      <c r="IFW1" s="400"/>
      <c r="IFX1" s="400"/>
      <c r="IFY1" s="400"/>
      <c r="IFZ1" s="400"/>
      <c r="IGA1" s="400"/>
      <c r="IGB1" s="400"/>
      <c r="IGC1" s="400"/>
      <c r="IGD1" s="400"/>
      <c r="IGE1" s="400"/>
      <c r="IGF1" s="400"/>
      <c r="IGG1" s="400"/>
      <c r="IGH1" s="400"/>
      <c r="IGI1" s="400"/>
      <c r="IGJ1" s="400"/>
      <c r="IGK1" s="400"/>
      <c r="IGL1" s="400"/>
      <c r="IGM1" s="400"/>
      <c r="IGN1" s="400"/>
      <c r="IGO1" s="400"/>
      <c r="IGP1" s="400"/>
      <c r="IGQ1" s="400"/>
      <c r="IGR1" s="400"/>
      <c r="IGS1" s="400"/>
      <c r="IGT1" s="400"/>
      <c r="IGU1" s="400"/>
      <c r="IGV1" s="400"/>
      <c r="IGW1" s="400"/>
      <c r="IGX1" s="400"/>
      <c r="IGY1" s="400"/>
      <c r="IGZ1" s="400"/>
      <c r="IHA1" s="400"/>
      <c r="IHB1" s="400"/>
      <c r="IHC1" s="400"/>
      <c r="IHD1" s="400"/>
      <c r="IHE1" s="400"/>
      <c r="IHF1" s="400"/>
      <c r="IHG1" s="400"/>
      <c r="IHH1" s="400"/>
      <c r="IHI1" s="400"/>
      <c r="IHJ1" s="400"/>
      <c r="IHK1" s="400"/>
      <c r="IHL1" s="400"/>
      <c r="IHM1" s="400"/>
      <c r="IHN1" s="400"/>
      <c r="IHO1" s="400"/>
      <c r="IHP1" s="400"/>
      <c r="IHQ1" s="400"/>
      <c r="IHR1" s="400"/>
      <c r="IHS1" s="400"/>
      <c r="IHT1" s="400"/>
      <c r="IHU1" s="400"/>
      <c r="IHV1" s="400"/>
      <c r="IHW1" s="400"/>
      <c r="IHX1" s="400"/>
      <c r="IHY1" s="400"/>
      <c r="IHZ1" s="400"/>
      <c r="IIA1" s="400"/>
      <c r="IIB1" s="400"/>
      <c r="IIC1" s="400"/>
      <c r="IID1" s="400"/>
      <c r="IIE1" s="400"/>
      <c r="IIF1" s="262"/>
      <c r="IIG1" s="262"/>
      <c r="IIH1" s="262"/>
      <c r="III1" s="262"/>
      <c r="IIJ1" s="262"/>
      <c r="IIK1" s="262"/>
      <c r="IIL1" s="262"/>
      <c r="IIM1" s="262"/>
      <c r="IIN1" s="262"/>
      <c r="IIO1" s="262"/>
      <c r="IIP1" s="262"/>
      <c r="IIQ1" s="262"/>
      <c r="IIR1" s="262"/>
      <c r="IIS1" s="262"/>
      <c r="IIT1" s="262"/>
      <c r="IIU1" s="262"/>
      <c r="IIV1" s="262"/>
      <c r="IIW1" s="262"/>
      <c r="IIX1" s="262"/>
      <c r="IIY1" s="262"/>
      <c r="IIZ1" s="262"/>
      <c r="IJA1" s="262"/>
      <c r="IJB1" s="262"/>
      <c r="IJC1" s="262"/>
      <c r="IJD1" s="262"/>
      <c r="IJE1" s="262"/>
      <c r="IJF1" s="262"/>
      <c r="IJG1" s="262"/>
      <c r="IJH1" s="262"/>
      <c r="IJI1" s="262"/>
      <c r="IJJ1" s="262"/>
      <c r="IJK1" s="262"/>
      <c r="IJL1" s="262"/>
      <c r="IJM1" s="262"/>
      <c r="IJN1" s="262"/>
      <c r="IJO1" s="262"/>
      <c r="IJP1" s="262"/>
      <c r="IJQ1" s="262"/>
      <c r="IJR1" s="262"/>
      <c r="IJS1" s="262"/>
      <c r="IJT1" s="262"/>
      <c r="IJU1" s="262"/>
      <c r="IJV1" s="262"/>
      <c r="IJW1" s="262"/>
      <c r="IJX1" s="262"/>
      <c r="IJY1" s="262"/>
      <c r="IJZ1" s="262"/>
      <c r="IKA1" s="262"/>
      <c r="IKB1" s="262"/>
      <c r="IKC1" s="262"/>
      <c r="IKD1" s="262"/>
      <c r="IKE1" s="262"/>
      <c r="IKF1" s="262"/>
      <c r="IKG1" s="262"/>
      <c r="IKH1" s="262"/>
      <c r="IKI1" s="262"/>
      <c r="IKJ1" s="262"/>
      <c r="IKK1" s="262"/>
      <c r="IKL1" s="262"/>
      <c r="IKM1" s="262"/>
      <c r="IKN1" s="262"/>
      <c r="IKO1" s="262"/>
      <c r="IKP1" s="262"/>
      <c r="IKQ1" s="262"/>
      <c r="IKR1" s="262"/>
      <c r="IKS1" s="262"/>
      <c r="IKT1" s="262"/>
      <c r="IKU1" s="262"/>
      <c r="IKV1" s="262"/>
      <c r="IKW1" s="262"/>
      <c r="IKX1" s="262"/>
      <c r="IKY1" s="262"/>
      <c r="IKZ1" s="262"/>
      <c r="ILA1" s="262"/>
      <c r="ILB1" s="262"/>
      <c r="ILC1" s="262"/>
      <c r="ILD1" s="262"/>
      <c r="ILE1" s="262"/>
      <c r="ILF1" s="262"/>
      <c r="ILG1" s="262"/>
      <c r="ILH1" s="262"/>
      <c r="ILI1" s="262"/>
      <c r="ILJ1" s="262"/>
      <c r="ILK1" s="262"/>
      <c r="ILL1" s="262"/>
      <c r="ILM1" s="262"/>
      <c r="ILN1" s="262"/>
      <c r="ILO1" s="262"/>
      <c r="ILP1" s="262"/>
      <c r="ILQ1" s="262"/>
      <c r="ILR1" s="262"/>
      <c r="ILS1" s="262"/>
      <c r="ILT1" s="400"/>
      <c r="ILU1" s="400"/>
      <c r="ILV1" s="400"/>
      <c r="ILW1" s="400"/>
      <c r="ILX1" s="400"/>
      <c r="ILY1" s="400"/>
      <c r="ILZ1" s="400"/>
      <c r="IMA1" s="400"/>
      <c r="IMB1" s="400"/>
      <c r="IMC1" s="400"/>
      <c r="IMD1" s="400"/>
      <c r="IME1" s="400"/>
      <c r="IMF1" s="400"/>
      <c r="IMG1" s="400"/>
      <c r="IMH1" s="400"/>
      <c r="IMI1" s="400"/>
      <c r="IMJ1" s="400"/>
      <c r="IMK1" s="400"/>
      <c r="IML1" s="400"/>
      <c r="IMM1" s="400"/>
      <c r="IMN1" s="400"/>
      <c r="IMO1" s="400"/>
      <c r="IMP1" s="400"/>
      <c r="IMQ1" s="400"/>
      <c r="IMR1" s="400"/>
      <c r="IMS1" s="400"/>
      <c r="IMT1" s="400"/>
      <c r="IMU1" s="400"/>
      <c r="IMV1" s="400"/>
      <c r="IMW1" s="400"/>
      <c r="IMX1" s="400"/>
      <c r="IMY1" s="400"/>
      <c r="IMZ1" s="400"/>
      <c r="INA1" s="400"/>
      <c r="INB1" s="400"/>
      <c r="INC1" s="400"/>
      <c r="IND1" s="400"/>
      <c r="INE1" s="400"/>
      <c r="INF1" s="400"/>
      <c r="ING1" s="400"/>
      <c r="INH1" s="400"/>
      <c r="INI1" s="400"/>
      <c r="INJ1" s="400"/>
      <c r="INK1" s="400"/>
      <c r="INL1" s="400"/>
      <c r="INM1" s="400"/>
      <c r="INN1" s="400"/>
      <c r="INO1" s="400"/>
      <c r="INP1" s="400"/>
      <c r="INQ1" s="400"/>
      <c r="INR1" s="400"/>
      <c r="INS1" s="400"/>
      <c r="INT1" s="400"/>
      <c r="INU1" s="400"/>
      <c r="INV1" s="400"/>
      <c r="INW1" s="400"/>
      <c r="INX1" s="400"/>
      <c r="INY1" s="400"/>
      <c r="INZ1" s="400"/>
      <c r="IOA1" s="400"/>
      <c r="IOB1" s="400"/>
      <c r="IOC1" s="400"/>
      <c r="IOD1" s="400"/>
      <c r="IOE1" s="400"/>
      <c r="IOF1" s="400"/>
      <c r="IOG1" s="400"/>
      <c r="IOH1" s="400"/>
      <c r="IOI1" s="400"/>
      <c r="IOJ1" s="400"/>
      <c r="IOK1" s="400"/>
      <c r="IOL1" s="400"/>
      <c r="IOM1" s="400"/>
      <c r="ION1" s="400"/>
      <c r="IOO1" s="400"/>
      <c r="IOP1" s="400"/>
      <c r="IOQ1" s="400"/>
      <c r="IOR1" s="400"/>
      <c r="IOS1" s="400"/>
      <c r="IOT1" s="400"/>
      <c r="IOU1" s="400"/>
      <c r="IOV1" s="400"/>
      <c r="IOW1" s="400"/>
      <c r="IOX1" s="400"/>
      <c r="IOY1" s="400"/>
      <c r="IOZ1" s="400"/>
      <c r="IPA1" s="400"/>
      <c r="IPB1" s="400"/>
      <c r="IPC1" s="400"/>
      <c r="IPD1" s="400"/>
      <c r="IPE1" s="400"/>
      <c r="IPF1" s="400"/>
      <c r="IPG1" s="400"/>
      <c r="IPH1" s="400"/>
      <c r="IPI1" s="400"/>
      <c r="IPJ1" s="400"/>
      <c r="IPK1" s="400"/>
      <c r="IPL1" s="400"/>
      <c r="IPM1" s="400"/>
      <c r="IPN1" s="400"/>
      <c r="IPO1" s="400"/>
      <c r="IPP1" s="400"/>
      <c r="IPQ1" s="400"/>
      <c r="IPR1" s="400"/>
      <c r="IPS1" s="400"/>
      <c r="IPT1" s="400"/>
      <c r="IPU1" s="400"/>
      <c r="IPV1" s="400"/>
      <c r="IPW1" s="400"/>
      <c r="IPX1" s="400"/>
      <c r="IPY1" s="400"/>
      <c r="IPZ1" s="400"/>
      <c r="IQA1" s="400"/>
      <c r="IQB1" s="400"/>
      <c r="IQC1" s="400"/>
      <c r="IQD1" s="400"/>
      <c r="IQE1" s="400"/>
      <c r="IQF1" s="400"/>
      <c r="IQG1" s="400"/>
      <c r="IQH1" s="400"/>
      <c r="IQI1" s="400"/>
      <c r="IQJ1" s="400"/>
      <c r="IQK1" s="400"/>
      <c r="IQL1" s="400"/>
      <c r="IQM1" s="400"/>
      <c r="IQN1" s="400"/>
      <c r="IQO1" s="400"/>
      <c r="IQP1" s="400"/>
      <c r="IQQ1" s="400"/>
      <c r="IQR1" s="400"/>
      <c r="IQS1" s="400"/>
      <c r="IQT1" s="400"/>
      <c r="IQU1" s="400"/>
      <c r="IQV1" s="400"/>
      <c r="IQW1" s="400"/>
      <c r="IQX1" s="400"/>
      <c r="IQY1" s="400"/>
      <c r="IQZ1" s="400"/>
      <c r="IRA1" s="400"/>
      <c r="IRB1" s="400"/>
      <c r="IRC1" s="400"/>
      <c r="IRD1" s="400"/>
      <c r="IRE1" s="400"/>
      <c r="IRF1" s="400"/>
      <c r="IRG1" s="400"/>
      <c r="IRH1" s="400"/>
      <c r="IRI1" s="400"/>
      <c r="IRJ1" s="400"/>
      <c r="IRK1" s="400"/>
      <c r="IRL1" s="400"/>
      <c r="IRM1" s="400"/>
      <c r="IRN1" s="400"/>
      <c r="IRO1" s="400"/>
      <c r="IRP1" s="400"/>
      <c r="IRQ1" s="400"/>
      <c r="IRR1" s="400"/>
      <c r="IRS1" s="400"/>
      <c r="IRT1" s="400"/>
      <c r="IRU1" s="400"/>
      <c r="IRV1" s="400"/>
      <c r="IRW1" s="400"/>
      <c r="IRX1" s="400"/>
      <c r="IRY1" s="400"/>
      <c r="IRZ1" s="400"/>
      <c r="ISA1" s="400"/>
      <c r="ISB1" s="262"/>
      <c r="ISC1" s="262"/>
      <c r="ISD1" s="262"/>
      <c r="ISE1" s="262"/>
      <c r="ISF1" s="262"/>
      <c r="ISG1" s="262"/>
      <c r="ISH1" s="262"/>
      <c r="ISI1" s="262"/>
      <c r="ISJ1" s="262"/>
      <c r="ISK1" s="262"/>
      <c r="ISL1" s="262"/>
      <c r="ISM1" s="262"/>
      <c r="ISN1" s="262"/>
      <c r="ISO1" s="262"/>
      <c r="ISP1" s="262"/>
      <c r="ISQ1" s="262"/>
      <c r="ISR1" s="262"/>
      <c r="ISS1" s="262"/>
      <c r="IST1" s="262"/>
      <c r="ISU1" s="262"/>
      <c r="ISV1" s="262"/>
      <c r="ISW1" s="262"/>
      <c r="ISX1" s="262"/>
      <c r="ISY1" s="262"/>
      <c r="ISZ1" s="262"/>
      <c r="ITA1" s="262"/>
      <c r="ITB1" s="262"/>
      <c r="ITC1" s="262"/>
      <c r="ITD1" s="262"/>
      <c r="ITE1" s="262"/>
      <c r="ITF1" s="262"/>
      <c r="ITG1" s="262"/>
      <c r="ITH1" s="262"/>
      <c r="ITI1" s="262"/>
      <c r="ITJ1" s="262"/>
      <c r="ITK1" s="262"/>
      <c r="ITL1" s="262"/>
      <c r="ITM1" s="262"/>
      <c r="ITN1" s="262"/>
      <c r="ITO1" s="262"/>
      <c r="ITP1" s="262"/>
      <c r="ITQ1" s="262"/>
      <c r="ITR1" s="262"/>
      <c r="ITS1" s="262"/>
      <c r="ITT1" s="262"/>
      <c r="ITU1" s="262"/>
      <c r="ITV1" s="262"/>
      <c r="ITW1" s="262"/>
      <c r="ITX1" s="262"/>
      <c r="ITY1" s="262"/>
      <c r="ITZ1" s="262"/>
      <c r="IUA1" s="262"/>
      <c r="IUB1" s="262"/>
      <c r="IUC1" s="262"/>
      <c r="IUD1" s="262"/>
      <c r="IUE1" s="262"/>
      <c r="IUF1" s="262"/>
      <c r="IUG1" s="262"/>
      <c r="IUH1" s="262"/>
      <c r="IUI1" s="262"/>
      <c r="IUJ1" s="262"/>
      <c r="IUK1" s="262"/>
      <c r="IUL1" s="262"/>
      <c r="IUM1" s="262"/>
      <c r="IUN1" s="262"/>
      <c r="IUO1" s="262"/>
      <c r="IUP1" s="262"/>
      <c r="IUQ1" s="262"/>
      <c r="IUR1" s="262"/>
      <c r="IUS1" s="262"/>
      <c r="IUT1" s="262"/>
      <c r="IUU1" s="262"/>
      <c r="IUV1" s="262"/>
      <c r="IUW1" s="262"/>
      <c r="IUX1" s="262"/>
      <c r="IUY1" s="262"/>
      <c r="IUZ1" s="262"/>
      <c r="IVA1" s="262"/>
      <c r="IVB1" s="262"/>
      <c r="IVC1" s="262"/>
      <c r="IVD1" s="262"/>
      <c r="IVE1" s="262"/>
      <c r="IVF1" s="262"/>
      <c r="IVG1" s="262"/>
      <c r="IVH1" s="262"/>
      <c r="IVI1" s="262"/>
      <c r="IVJ1" s="262"/>
      <c r="IVK1" s="262"/>
      <c r="IVL1" s="262"/>
      <c r="IVM1" s="262"/>
      <c r="IVN1" s="262"/>
      <c r="IVO1" s="262"/>
      <c r="IVP1" s="400"/>
      <c r="IVQ1" s="400"/>
      <c r="IVR1" s="400"/>
      <c r="IVS1" s="400"/>
      <c r="IVT1" s="400"/>
      <c r="IVU1" s="400"/>
      <c r="IVV1" s="400"/>
      <c r="IVW1" s="400"/>
      <c r="IVX1" s="400"/>
      <c r="IVY1" s="400"/>
      <c r="IVZ1" s="400"/>
      <c r="IWA1" s="400"/>
      <c r="IWB1" s="400"/>
      <c r="IWC1" s="400"/>
      <c r="IWD1" s="400"/>
      <c r="IWE1" s="400"/>
      <c r="IWF1" s="400"/>
      <c r="IWG1" s="400"/>
      <c r="IWH1" s="400"/>
      <c r="IWI1" s="400"/>
      <c r="IWJ1" s="400"/>
      <c r="IWK1" s="400"/>
      <c r="IWL1" s="400"/>
      <c r="IWM1" s="400"/>
      <c r="IWN1" s="400"/>
      <c r="IWO1" s="400"/>
      <c r="IWP1" s="400"/>
      <c r="IWQ1" s="400"/>
      <c r="IWR1" s="400"/>
      <c r="IWS1" s="400"/>
      <c r="IWT1" s="400"/>
      <c r="IWU1" s="400"/>
      <c r="IWV1" s="400"/>
      <c r="IWW1" s="400"/>
      <c r="IWX1" s="400"/>
      <c r="IWY1" s="400"/>
      <c r="IWZ1" s="400"/>
      <c r="IXA1" s="400"/>
      <c r="IXB1" s="400"/>
      <c r="IXC1" s="400"/>
      <c r="IXD1" s="400"/>
      <c r="IXE1" s="400"/>
      <c r="IXF1" s="400"/>
      <c r="IXG1" s="400"/>
      <c r="IXH1" s="400"/>
      <c r="IXI1" s="400"/>
      <c r="IXJ1" s="400"/>
      <c r="IXK1" s="400"/>
      <c r="IXL1" s="400"/>
      <c r="IXM1" s="400"/>
      <c r="IXN1" s="400"/>
      <c r="IXO1" s="400"/>
      <c r="IXP1" s="400"/>
      <c r="IXQ1" s="400"/>
      <c r="IXR1" s="400"/>
      <c r="IXS1" s="400"/>
      <c r="IXT1" s="400"/>
      <c r="IXU1" s="400"/>
      <c r="IXV1" s="400"/>
      <c r="IXW1" s="400"/>
      <c r="IXX1" s="400"/>
      <c r="IXY1" s="400"/>
      <c r="IXZ1" s="400"/>
      <c r="IYA1" s="400"/>
      <c r="IYB1" s="400"/>
      <c r="IYC1" s="400"/>
      <c r="IYD1" s="400"/>
      <c r="IYE1" s="400"/>
      <c r="IYF1" s="400"/>
      <c r="IYG1" s="400"/>
      <c r="IYH1" s="400"/>
      <c r="IYI1" s="400"/>
      <c r="IYJ1" s="400"/>
      <c r="IYK1" s="400"/>
      <c r="IYL1" s="400"/>
      <c r="IYM1" s="400"/>
      <c r="IYN1" s="400"/>
      <c r="IYO1" s="400"/>
      <c r="IYP1" s="400"/>
      <c r="IYQ1" s="400"/>
      <c r="IYR1" s="400"/>
      <c r="IYS1" s="400"/>
      <c r="IYT1" s="400"/>
      <c r="IYU1" s="400"/>
      <c r="IYV1" s="400"/>
      <c r="IYW1" s="400"/>
      <c r="IYX1" s="400"/>
      <c r="IYY1" s="400"/>
      <c r="IYZ1" s="400"/>
      <c r="IZA1" s="400"/>
      <c r="IZB1" s="400"/>
      <c r="IZC1" s="400"/>
      <c r="IZD1" s="400"/>
      <c r="IZE1" s="400"/>
      <c r="IZF1" s="400"/>
      <c r="IZG1" s="400"/>
      <c r="IZH1" s="400"/>
      <c r="IZI1" s="400"/>
      <c r="IZJ1" s="400"/>
      <c r="IZK1" s="400"/>
      <c r="IZL1" s="400"/>
      <c r="IZM1" s="400"/>
      <c r="IZN1" s="400"/>
      <c r="IZO1" s="400"/>
      <c r="IZP1" s="400"/>
      <c r="IZQ1" s="400"/>
      <c r="IZR1" s="400"/>
      <c r="IZS1" s="400"/>
      <c r="IZT1" s="400"/>
      <c r="IZU1" s="400"/>
      <c r="IZV1" s="400"/>
      <c r="IZW1" s="400"/>
      <c r="IZX1" s="400"/>
      <c r="IZY1" s="400"/>
      <c r="IZZ1" s="400"/>
      <c r="JAA1" s="400"/>
      <c r="JAB1" s="400"/>
      <c r="JAC1" s="400"/>
      <c r="JAD1" s="400"/>
      <c r="JAE1" s="400"/>
      <c r="JAF1" s="400"/>
      <c r="JAG1" s="400"/>
      <c r="JAH1" s="400"/>
      <c r="JAI1" s="400"/>
      <c r="JAJ1" s="400"/>
      <c r="JAK1" s="400"/>
      <c r="JAL1" s="400"/>
      <c r="JAM1" s="400"/>
      <c r="JAN1" s="400"/>
      <c r="JAO1" s="400"/>
      <c r="JAP1" s="400"/>
      <c r="JAQ1" s="400"/>
      <c r="JAR1" s="400"/>
      <c r="JAS1" s="400"/>
      <c r="JAT1" s="400"/>
      <c r="JAU1" s="400"/>
      <c r="JAV1" s="400"/>
      <c r="JAW1" s="400"/>
      <c r="JAX1" s="400"/>
      <c r="JAY1" s="400"/>
      <c r="JAZ1" s="400"/>
      <c r="JBA1" s="400"/>
      <c r="JBB1" s="400"/>
      <c r="JBC1" s="400"/>
      <c r="JBD1" s="400"/>
      <c r="JBE1" s="400"/>
      <c r="JBF1" s="400"/>
      <c r="JBG1" s="400"/>
      <c r="JBH1" s="400"/>
      <c r="JBI1" s="400"/>
      <c r="JBJ1" s="400"/>
      <c r="JBK1" s="400"/>
      <c r="JBL1" s="400"/>
      <c r="JBM1" s="400"/>
      <c r="JBN1" s="400"/>
      <c r="JBO1" s="400"/>
      <c r="JBP1" s="400"/>
      <c r="JBQ1" s="400"/>
      <c r="JBR1" s="400"/>
      <c r="JBS1" s="400"/>
      <c r="JBT1" s="400"/>
      <c r="JBU1" s="400"/>
      <c r="JBV1" s="400"/>
      <c r="JBW1" s="400"/>
      <c r="JBX1" s="262"/>
      <c r="JBY1" s="262"/>
      <c r="JBZ1" s="262"/>
      <c r="JCA1" s="262"/>
      <c r="JCB1" s="262"/>
      <c r="JCC1" s="262"/>
      <c r="JCD1" s="262"/>
      <c r="JCE1" s="262"/>
      <c r="JCF1" s="262"/>
      <c r="JCG1" s="262"/>
      <c r="JCH1" s="262"/>
      <c r="JCI1" s="262"/>
      <c r="JCJ1" s="262"/>
      <c r="JCK1" s="262"/>
      <c r="JCL1" s="262"/>
      <c r="JCM1" s="262"/>
      <c r="JCN1" s="262"/>
      <c r="JCO1" s="262"/>
      <c r="JCP1" s="262"/>
      <c r="JCQ1" s="262"/>
      <c r="JCR1" s="262"/>
      <c r="JCS1" s="262"/>
      <c r="JCT1" s="262"/>
      <c r="JCU1" s="262"/>
      <c r="JCV1" s="262"/>
      <c r="JCW1" s="262"/>
      <c r="JCX1" s="262"/>
      <c r="JCY1" s="262"/>
      <c r="JCZ1" s="262"/>
      <c r="JDA1" s="262"/>
      <c r="JDB1" s="262"/>
      <c r="JDC1" s="262"/>
      <c r="JDD1" s="262"/>
      <c r="JDE1" s="262"/>
      <c r="JDF1" s="262"/>
      <c r="JDG1" s="262"/>
      <c r="JDH1" s="262"/>
      <c r="JDI1" s="262"/>
      <c r="JDJ1" s="262"/>
      <c r="JDK1" s="262"/>
      <c r="JDL1" s="262"/>
      <c r="JDM1" s="262"/>
      <c r="JDN1" s="262"/>
      <c r="JDO1" s="262"/>
      <c r="JDP1" s="262"/>
      <c r="JDQ1" s="262"/>
      <c r="JDR1" s="262"/>
      <c r="JDS1" s="262"/>
      <c r="JDT1" s="262"/>
      <c r="JDU1" s="262"/>
      <c r="JDV1" s="262"/>
      <c r="JDW1" s="262"/>
      <c r="JDX1" s="262"/>
      <c r="JDY1" s="262"/>
      <c r="JDZ1" s="262"/>
      <c r="JEA1" s="262"/>
      <c r="JEB1" s="262"/>
      <c r="JEC1" s="262"/>
      <c r="JED1" s="262"/>
      <c r="JEE1" s="262"/>
      <c r="JEF1" s="262"/>
      <c r="JEG1" s="262"/>
      <c r="JEH1" s="262"/>
      <c r="JEI1" s="262"/>
      <c r="JEJ1" s="262"/>
      <c r="JEK1" s="262"/>
      <c r="JEL1" s="262"/>
      <c r="JEM1" s="262"/>
      <c r="JEN1" s="262"/>
      <c r="JEO1" s="262"/>
      <c r="JEP1" s="262"/>
      <c r="JEQ1" s="262"/>
      <c r="JER1" s="262"/>
      <c r="JES1" s="262"/>
      <c r="JET1" s="262"/>
      <c r="JEU1" s="262"/>
      <c r="JEV1" s="262"/>
      <c r="JEW1" s="262"/>
      <c r="JEX1" s="262"/>
      <c r="JEY1" s="262"/>
      <c r="JEZ1" s="262"/>
      <c r="JFA1" s="262"/>
      <c r="JFB1" s="262"/>
      <c r="JFC1" s="262"/>
      <c r="JFD1" s="262"/>
      <c r="JFE1" s="262"/>
      <c r="JFF1" s="262"/>
      <c r="JFG1" s="262"/>
      <c r="JFH1" s="262"/>
      <c r="JFI1" s="262"/>
      <c r="JFJ1" s="262"/>
      <c r="JFK1" s="262"/>
      <c r="JFL1" s="400"/>
      <c r="JFM1" s="400"/>
      <c r="JFN1" s="400"/>
      <c r="JFO1" s="400"/>
      <c r="JFP1" s="400"/>
      <c r="JFQ1" s="400"/>
      <c r="JFR1" s="400"/>
      <c r="JFS1" s="400"/>
      <c r="JFT1" s="400"/>
      <c r="JFU1" s="400"/>
      <c r="JFV1" s="400"/>
      <c r="JFW1" s="400"/>
      <c r="JFX1" s="400"/>
      <c r="JFY1" s="400"/>
      <c r="JFZ1" s="400"/>
      <c r="JGA1" s="400"/>
      <c r="JGB1" s="400"/>
      <c r="JGC1" s="400"/>
      <c r="JGD1" s="400"/>
      <c r="JGE1" s="400"/>
      <c r="JGF1" s="400"/>
      <c r="JGG1" s="400"/>
      <c r="JGH1" s="400"/>
      <c r="JGI1" s="400"/>
      <c r="JGJ1" s="400"/>
      <c r="JGK1" s="400"/>
      <c r="JGL1" s="400"/>
      <c r="JGM1" s="400"/>
      <c r="JGN1" s="400"/>
      <c r="JGO1" s="400"/>
      <c r="JGP1" s="400"/>
      <c r="JGQ1" s="400"/>
      <c r="JGR1" s="400"/>
      <c r="JGS1" s="400"/>
      <c r="JGT1" s="400"/>
      <c r="JGU1" s="400"/>
      <c r="JGV1" s="400"/>
      <c r="JGW1" s="400"/>
      <c r="JGX1" s="400"/>
      <c r="JGY1" s="400"/>
      <c r="JGZ1" s="400"/>
      <c r="JHA1" s="400"/>
      <c r="JHB1" s="400"/>
      <c r="JHC1" s="400"/>
      <c r="JHD1" s="400"/>
      <c r="JHE1" s="400"/>
      <c r="JHF1" s="400"/>
      <c r="JHG1" s="400"/>
      <c r="JHH1" s="400"/>
      <c r="JHI1" s="400"/>
      <c r="JHJ1" s="400"/>
      <c r="JHK1" s="400"/>
      <c r="JHL1" s="400"/>
      <c r="JHM1" s="400"/>
      <c r="JHN1" s="400"/>
      <c r="JHO1" s="400"/>
      <c r="JHP1" s="400"/>
      <c r="JHQ1" s="400"/>
      <c r="JHR1" s="400"/>
      <c r="JHS1" s="400"/>
      <c r="JHT1" s="400"/>
      <c r="JHU1" s="400"/>
      <c r="JHV1" s="400"/>
      <c r="JHW1" s="400"/>
      <c r="JHX1" s="400"/>
      <c r="JHY1" s="400"/>
      <c r="JHZ1" s="400"/>
      <c r="JIA1" s="400"/>
      <c r="JIB1" s="400"/>
      <c r="JIC1" s="400"/>
      <c r="JID1" s="400"/>
      <c r="JIE1" s="400"/>
      <c r="JIF1" s="400"/>
      <c r="JIG1" s="400"/>
      <c r="JIH1" s="400"/>
      <c r="JII1" s="400"/>
      <c r="JIJ1" s="400"/>
      <c r="JIK1" s="400"/>
      <c r="JIL1" s="400"/>
      <c r="JIM1" s="400"/>
      <c r="JIN1" s="400"/>
      <c r="JIO1" s="400"/>
      <c r="JIP1" s="400"/>
      <c r="JIQ1" s="400"/>
      <c r="JIR1" s="400"/>
      <c r="JIS1" s="400"/>
      <c r="JIT1" s="400"/>
      <c r="JIU1" s="400"/>
      <c r="JIV1" s="400"/>
      <c r="JIW1" s="400"/>
      <c r="JIX1" s="400"/>
      <c r="JIY1" s="400"/>
      <c r="JIZ1" s="400"/>
      <c r="JJA1" s="400"/>
      <c r="JJB1" s="400"/>
      <c r="JJC1" s="400"/>
      <c r="JJD1" s="400"/>
      <c r="JJE1" s="400"/>
      <c r="JJF1" s="400"/>
      <c r="JJG1" s="400"/>
      <c r="JJH1" s="400"/>
      <c r="JJI1" s="400"/>
      <c r="JJJ1" s="400"/>
      <c r="JJK1" s="400"/>
      <c r="JJL1" s="400"/>
      <c r="JJM1" s="400"/>
      <c r="JJN1" s="400"/>
      <c r="JJO1" s="400"/>
      <c r="JJP1" s="400"/>
      <c r="JJQ1" s="400"/>
      <c r="JJR1" s="400"/>
      <c r="JJS1" s="400"/>
      <c r="JJT1" s="400"/>
      <c r="JJU1" s="400"/>
      <c r="JJV1" s="400"/>
      <c r="JJW1" s="400"/>
      <c r="JJX1" s="400"/>
      <c r="JJY1" s="400"/>
      <c r="JJZ1" s="400"/>
      <c r="JKA1" s="400"/>
      <c r="JKB1" s="400"/>
      <c r="JKC1" s="400"/>
      <c r="JKD1" s="400"/>
      <c r="JKE1" s="400"/>
      <c r="JKF1" s="400"/>
      <c r="JKG1" s="400"/>
      <c r="JKH1" s="400"/>
      <c r="JKI1" s="400"/>
      <c r="JKJ1" s="400"/>
      <c r="JKK1" s="400"/>
      <c r="JKL1" s="400"/>
      <c r="JKM1" s="400"/>
      <c r="JKN1" s="400"/>
      <c r="JKO1" s="400"/>
      <c r="JKP1" s="400"/>
      <c r="JKQ1" s="400"/>
      <c r="JKR1" s="400"/>
      <c r="JKS1" s="400"/>
      <c r="JKT1" s="400"/>
      <c r="JKU1" s="400"/>
      <c r="JKV1" s="400"/>
      <c r="JKW1" s="400"/>
      <c r="JKX1" s="400"/>
      <c r="JKY1" s="400"/>
      <c r="JKZ1" s="400"/>
      <c r="JLA1" s="400"/>
      <c r="JLB1" s="400"/>
      <c r="JLC1" s="400"/>
      <c r="JLD1" s="400"/>
      <c r="JLE1" s="400"/>
      <c r="JLF1" s="400"/>
      <c r="JLG1" s="400"/>
      <c r="JLH1" s="400"/>
      <c r="JLI1" s="400"/>
      <c r="JLJ1" s="400"/>
      <c r="JLK1" s="400"/>
      <c r="JLL1" s="400"/>
      <c r="JLM1" s="400"/>
      <c r="JLN1" s="400"/>
      <c r="JLO1" s="400"/>
      <c r="JLP1" s="400"/>
      <c r="JLQ1" s="400"/>
      <c r="JLR1" s="400"/>
      <c r="JLS1" s="400"/>
      <c r="JLT1" s="262"/>
      <c r="JLU1" s="262"/>
      <c r="JLV1" s="262"/>
      <c r="JLW1" s="262"/>
      <c r="JLX1" s="262"/>
      <c r="JLY1" s="262"/>
      <c r="JLZ1" s="262"/>
      <c r="JMA1" s="262"/>
      <c r="JMB1" s="262"/>
      <c r="JMC1" s="262"/>
      <c r="JMD1" s="262"/>
      <c r="JME1" s="262"/>
      <c r="JMF1" s="262"/>
      <c r="JMG1" s="262"/>
      <c r="JMH1" s="262"/>
      <c r="JMI1" s="262"/>
      <c r="JMJ1" s="262"/>
      <c r="JMK1" s="262"/>
      <c r="JML1" s="262"/>
      <c r="JMM1" s="262"/>
      <c r="JMN1" s="262"/>
      <c r="JMO1" s="262"/>
      <c r="JMP1" s="262"/>
      <c r="JMQ1" s="262"/>
      <c r="JMR1" s="262"/>
      <c r="JMS1" s="262"/>
      <c r="JMT1" s="262"/>
      <c r="JMU1" s="262"/>
      <c r="JMV1" s="262"/>
      <c r="JMW1" s="262"/>
      <c r="JMX1" s="262"/>
      <c r="JMY1" s="262"/>
      <c r="JMZ1" s="262"/>
      <c r="JNA1" s="262"/>
      <c r="JNB1" s="262"/>
      <c r="JNC1" s="262"/>
      <c r="JND1" s="262"/>
      <c r="JNE1" s="262"/>
      <c r="JNF1" s="262"/>
      <c r="JNG1" s="262"/>
      <c r="JNH1" s="262"/>
      <c r="JNI1" s="262"/>
      <c r="JNJ1" s="262"/>
      <c r="JNK1" s="262"/>
      <c r="JNL1" s="262"/>
      <c r="JNM1" s="262"/>
      <c r="JNN1" s="262"/>
      <c r="JNO1" s="262"/>
      <c r="JNP1" s="262"/>
      <c r="JNQ1" s="262"/>
      <c r="JNR1" s="262"/>
      <c r="JNS1" s="262"/>
      <c r="JNT1" s="262"/>
      <c r="JNU1" s="262"/>
      <c r="JNV1" s="262"/>
      <c r="JNW1" s="262"/>
      <c r="JNX1" s="262"/>
      <c r="JNY1" s="262"/>
      <c r="JNZ1" s="262"/>
      <c r="JOA1" s="262"/>
      <c r="JOB1" s="262"/>
      <c r="JOC1" s="262"/>
      <c r="JOD1" s="262"/>
      <c r="JOE1" s="262"/>
      <c r="JOF1" s="262"/>
      <c r="JOG1" s="262"/>
      <c r="JOH1" s="262"/>
      <c r="JOI1" s="262"/>
      <c r="JOJ1" s="262"/>
      <c r="JOK1" s="262"/>
      <c r="JOL1" s="262"/>
      <c r="JOM1" s="262"/>
      <c r="JON1" s="262"/>
      <c r="JOO1" s="262"/>
      <c r="JOP1" s="262"/>
      <c r="JOQ1" s="262"/>
      <c r="JOR1" s="262"/>
      <c r="JOS1" s="262"/>
      <c r="JOT1" s="262"/>
      <c r="JOU1" s="262"/>
      <c r="JOV1" s="262"/>
      <c r="JOW1" s="262"/>
      <c r="JOX1" s="262"/>
      <c r="JOY1" s="262"/>
      <c r="JOZ1" s="262"/>
      <c r="JPA1" s="262"/>
      <c r="JPB1" s="262"/>
      <c r="JPC1" s="262"/>
      <c r="JPD1" s="262"/>
      <c r="JPE1" s="262"/>
      <c r="JPF1" s="262"/>
      <c r="JPG1" s="262"/>
      <c r="JPH1" s="400"/>
      <c r="JPI1" s="400"/>
      <c r="JPJ1" s="400"/>
      <c r="JPK1" s="400"/>
      <c r="JPL1" s="400"/>
      <c r="JPM1" s="400"/>
      <c r="JPN1" s="400"/>
      <c r="JPO1" s="400"/>
      <c r="JPP1" s="400"/>
      <c r="JPQ1" s="400"/>
      <c r="JPR1" s="400"/>
      <c r="JPS1" s="400"/>
      <c r="JPT1" s="400"/>
      <c r="JPU1" s="400"/>
      <c r="JPV1" s="400"/>
      <c r="JPW1" s="400"/>
      <c r="JPX1" s="400"/>
      <c r="JPY1" s="400"/>
      <c r="JPZ1" s="400"/>
      <c r="JQA1" s="400"/>
      <c r="JQB1" s="400"/>
      <c r="JQC1" s="400"/>
      <c r="JQD1" s="400"/>
      <c r="JQE1" s="400"/>
      <c r="JQF1" s="400"/>
      <c r="JQG1" s="400"/>
      <c r="JQH1" s="400"/>
      <c r="JQI1" s="400"/>
      <c r="JQJ1" s="400"/>
      <c r="JQK1" s="400"/>
      <c r="JQL1" s="400"/>
      <c r="JQM1" s="400"/>
      <c r="JQN1" s="400"/>
      <c r="JQO1" s="400"/>
      <c r="JQP1" s="400"/>
      <c r="JQQ1" s="400"/>
      <c r="JQR1" s="400"/>
      <c r="JQS1" s="400"/>
      <c r="JQT1" s="400"/>
      <c r="JQU1" s="400"/>
      <c r="JQV1" s="400"/>
      <c r="JQW1" s="400"/>
      <c r="JQX1" s="400"/>
      <c r="JQY1" s="400"/>
      <c r="JQZ1" s="400"/>
      <c r="JRA1" s="400"/>
      <c r="JRB1" s="400"/>
      <c r="JRC1" s="400"/>
      <c r="JRD1" s="400"/>
      <c r="JRE1" s="400"/>
      <c r="JRF1" s="400"/>
      <c r="JRG1" s="400"/>
      <c r="JRH1" s="400"/>
      <c r="JRI1" s="400"/>
      <c r="JRJ1" s="400"/>
      <c r="JRK1" s="400"/>
      <c r="JRL1" s="400"/>
      <c r="JRM1" s="400"/>
      <c r="JRN1" s="400"/>
      <c r="JRO1" s="400"/>
      <c r="JRP1" s="400"/>
      <c r="JRQ1" s="400"/>
      <c r="JRR1" s="400"/>
      <c r="JRS1" s="400"/>
      <c r="JRT1" s="400"/>
      <c r="JRU1" s="400"/>
      <c r="JRV1" s="400"/>
      <c r="JRW1" s="400"/>
      <c r="JRX1" s="400"/>
      <c r="JRY1" s="400"/>
      <c r="JRZ1" s="400"/>
      <c r="JSA1" s="400"/>
      <c r="JSB1" s="400"/>
      <c r="JSC1" s="400"/>
      <c r="JSD1" s="400"/>
      <c r="JSE1" s="400"/>
      <c r="JSF1" s="400"/>
      <c r="JSG1" s="400"/>
      <c r="JSH1" s="400"/>
      <c r="JSI1" s="400"/>
      <c r="JSJ1" s="400"/>
      <c r="JSK1" s="400"/>
      <c r="JSL1" s="400"/>
      <c r="JSM1" s="400"/>
      <c r="JSN1" s="400"/>
      <c r="JSO1" s="400"/>
      <c r="JSP1" s="400"/>
      <c r="JSQ1" s="400"/>
      <c r="JSR1" s="400"/>
      <c r="JSS1" s="400"/>
      <c r="JST1" s="400"/>
      <c r="JSU1" s="400"/>
      <c r="JSV1" s="400"/>
      <c r="JSW1" s="400"/>
      <c r="JSX1" s="400"/>
      <c r="JSY1" s="400"/>
      <c r="JSZ1" s="400"/>
      <c r="JTA1" s="400"/>
      <c r="JTB1" s="400"/>
      <c r="JTC1" s="400"/>
      <c r="JTD1" s="400"/>
      <c r="JTE1" s="400"/>
      <c r="JTF1" s="400"/>
      <c r="JTG1" s="400"/>
      <c r="JTH1" s="400"/>
      <c r="JTI1" s="400"/>
      <c r="JTJ1" s="400"/>
      <c r="JTK1" s="400"/>
      <c r="JTL1" s="400"/>
      <c r="JTM1" s="400"/>
      <c r="JTN1" s="400"/>
      <c r="JTO1" s="400"/>
      <c r="JTP1" s="400"/>
      <c r="JTQ1" s="400"/>
      <c r="JTR1" s="400"/>
      <c r="JTS1" s="400"/>
      <c r="JTT1" s="400"/>
      <c r="JTU1" s="400"/>
      <c r="JTV1" s="400"/>
      <c r="JTW1" s="400"/>
      <c r="JTX1" s="400"/>
      <c r="JTY1" s="400"/>
      <c r="JTZ1" s="400"/>
      <c r="JUA1" s="400"/>
      <c r="JUB1" s="400"/>
      <c r="JUC1" s="400"/>
      <c r="JUD1" s="400"/>
      <c r="JUE1" s="400"/>
      <c r="JUF1" s="400"/>
      <c r="JUG1" s="400"/>
      <c r="JUH1" s="400"/>
      <c r="JUI1" s="400"/>
      <c r="JUJ1" s="400"/>
      <c r="JUK1" s="400"/>
      <c r="JUL1" s="400"/>
      <c r="JUM1" s="400"/>
      <c r="JUN1" s="400"/>
      <c r="JUO1" s="400"/>
      <c r="JUP1" s="400"/>
      <c r="JUQ1" s="400"/>
      <c r="JUR1" s="400"/>
      <c r="JUS1" s="400"/>
      <c r="JUT1" s="400"/>
      <c r="JUU1" s="400"/>
      <c r="JUV1" s="400"/>
      <c r="JUW1" s="400"/>
      <c r="JUX1" s="400"/>
      <c r="JUY1" s="400"/>
      <c r="JUZ1" s="400"/>
      <c r="JVA1" s="400"/>
      <c r="JVB1" s="400"/>
      <c r="JVC1" s="400"/>
      <c r="JVD1" s="400"/>
      <c r="JVE1" s="400"/>
      <c r="JVF1" s="400"/>
      <c r="JVG1" s="400"/>
      <c r="JVH1" s="400"/>
      <c r="JVI1" s="400"/>
      <c r="JVJ1" s="400"/>
      <c r="JVK1" s="400"/>
      <c r="JVL1" s="400"/>
      <c r="JVM1" s="400"/>
      <c r="JVN1" s="400"/>
      <c r="JVO1" s="400"/>
      <c r="JVP1" s="262"/>
      <c r="JVQ1" s="262"/>
      <c r="JVR1" s="262"/>
      <c r="JVS1" s="262"/>
      <c r="JVT1" s="262"/>
      <c r="JVU1" s="262"/>
      <c r="JVV1" s="262"/>
      <c r="JVW1" s="262"/>
      <c r="JVX1" s="262"/>
      <c r="JVY1" s="262"/>
      <c r="JVZ1" s="262"/>
      <c r="JWA1" s="262"/>
      <c r="JWB1" s="262"/>
      <c r="JWC1" s="262"/>
      <c r="JWD1" s="262"/>
      <c r="JWE1" s="262"/>
      <c r="JWF1" s="262"/>
      <c r="JWG1" s="262"/>
      <c r="JWH1" s="262"/>
      <c r="JWI1" s="262"/>
      <c r="JWJ1" s="262"/>
      <c r="JWK1" s="262"/>
      <c r="JWL1" s="262"/>
      <c r="JWM1" s="262"/>
      <c r="JWN1" s="262"/>
      <c r="JWO1" s="262"/>
      <c r="JWP1" s="262"/>
      <c r="JWQ1" s="262"/>
      <c r="JWR1" s="262"/>
      <c r="JWS1" s="262"/>
      <c r="JWT1" s="262"/>
      <c r="JWU1" s="262"/>
      <c r="JWV1" s="262"/>
      <c r="JWW1" s="262"/>
      <c r="JWX1" s="262"/>
      <c r="JWY1" s="262"/>
      <c r="JWZ1" s="262"/>
      <c r="JXA1" s="262"/>
      <c r="JXB1" s="262"/>
      <c r="JXC1" s="262"/>
      <c r="JXD1" s="262"/>
      <c r="JXE1" s="262"/>
      <c r="JXF1" s="262"/>
      <c r="JXG1" s="262"/>
      <c r="JXH1" s="262"/>
      <c r="JXI1" s="262"/>
      <c r="JXJ1" s="262"/>
      <c r="JXK1" s="262"/>
      <c r="JXL1" s="262"/>
      <c r="JXM1" s="262"/>
      <c r="JXN1" s="262"/>
      <c r="JXO1" s="262"/>
      <c r="JXP1" s="262"/>
      <c r="JXQ1" s="262"/>
      <c r="JXR1" s="262"/>
      <c r="JXS1" s="262"/>
      <c r="JXT1" s="262"/>
      <c r="JXU1" s="262"/>
      <c r="JXV1" s="262"/>
      <c r="JXW1" s="262"/>
      <c r="JXX1" s="262"/>
      <c r="JXY1" s="262"/>
      <c r="JXZ1" s="262"/>
      <c r="JYA1" s="262"/>
      <c r="JYB1" s="262"/>
      <c r="JYC1" s="262"/>
      <c r="JYD1" s="262"/>
      <c r="JYE1" s="262"/>
      <c r="JYF1" s="262"/>
      <c r="JYG1" s="262"/>
      <c r="JYH1" s="262"/>
      <c r="JYI1" s="262"/>
      <c r="JYJ1" s="262"/>
      <c r="JYK1" s="262"/>
      <c r="JYL1" s="262"/>
      <c r="JYM1" s="262"/>
      <c r="JYN1" s="262"/>
      <c r="JYO1" s="262"/>
      <c r="JYP1" s="262"/>
      <c r="JYQ1" s="262"/>
      <c r="JYR1" s="262"/>
      <c r="JYS1" s="262"/>
      <c r="JYT1" s="262"/>
      <c r="JYU1" s="262"/>
      <c r="JYV1" s="262"/>
      <c r="JYW1" s="262"/>
      <c r="JYX1" s="262"/>
      <c r="JYY1" s="262"/>
      <c r="JYZ1" s="262"/>
      <c r="JZA1" s="262"/>
      <c r="JZB1" s="262"/>
      <c r="JZC1" s="262"/>
      <c r="JZD1" s="400"/>
      <c r="JZE1" s="400"/>
      <c r="JZF1" s="400"/>
      <c r="JZG1" s="400"/>
      <c r="JZH1" s="400"/>
      <c r="JZI1" s="400"/>
      <c r="JZJ1" s="400"/>
      <c r="JZK1" s="400"/>
      <c r="JZL1" s="400"/>
      <c r="JZM1" s="400"/>
      <c r="JZN1" s="400"/>
      <c r="JZO1" s="400"/>
      <c r="JZP1" s="400"/>
      <c r="JZQ1" s="400"/>
      <c r="JZR1" s="400"/>
      <c r="JZS1" s="400"/>
      <c r="JZT1" s="400"/>
      <c r="JZU1" s="400"/>
      <c r="JZV1" s="400"/>
      <c r="JZW1" s="400"/>
      <c r="JZX1" s="400"/>
      <c r="JZY1" s="400"/>
      <c r="JZZ1" s="400"/>
      <c r="KAA1" s="400"/>
      <c r="KAB1" s="400"/>
      <c r="KAC1" s="400"/>
      <c r="KAD1" s="400"/>
      <c r="KAE1" s="400"/>
      <c r="KAF1" s="400"/>
      <c r="KAG1" s="400"/>
      <c r="KAH1" s="400"/>
      <c r="KAI1" s="400"/>
      <c r="KAJ1" s="400"/>
      <c r="KAK1" s="400"/>
      <c r="KAL1" s="400"/>
      <c r="KAM1" s="400"/>
      <c r="KAN1" s="400"/>
      <c r="KAO1" s="400"/>
      <c r="KAP1" s="400"/>
      <c r="KAQ1" s="400"/>
      <c r="KAR1" s="400"/>
      <c r="KAS1" s="400"/>
      <c r="KAT1" s="400"/>
      <c r="KAU1" s="400"/>
      <c r="KAV1" s="400"/>
      <c r="KAW1" s="400"/>
      <c r="KAX1" s="400"/>
      <c r="KAY1" s="400"/>
      <c r="KAZ1" s="400"/>
      <c r="KBA1" s="400"/>
      <c r="KBB1" s="400"/>
      <c r="KBC1" s="400"/>
      <c r="KBD1" s="400"/>
      <c r="KBE1" s="400"/>
      <c r="KBF1" s="400"/>
      <c r="KBG1" s="400"/>
      <c r="KBH1" s="400"/>
      <c r="KBI1" s="400"/>
      <c r="KBJ1" s="400"/>
      <c r="KBK1" s="400"/>
      <c r="KBL1" s="400"/>
      <c r="KBM1" s="400"/>
      <c r="KBN1" s="400"/>
      <c r="KBO1" s="400"/>
      <c r="KBP1" s="400"/>
      <c r="KBQ1" s="400"/>
      <c r="KBR1" s="400"/>
      <c r="KBS1" s="400"/>
      <c r="KBT1" s="400"/>
      <c r="KBU1" s="400"/>
      <c r="KBV1" s="400"/>
      <c r="KBW1" s="400"/>
      <c r="KBX1" s="400"/>
      <c r="KBY1" s="400"/>
      <c r="KBZ1" s="400"/>
      <c r="KCA1" s="400"/>
      <c r="KCB1" s="400"/>
      <c r="KCC1" s="400"/>
      <c r="KCD1" s="400"/>
      <c r="KCE1" s="400"/>
      <c r="KCF1" s="400"/>
      <c r="KCG1" s="400"/>
      <c r="KCH1" s="400"/>
      <c r="KCI1" s="400"/>
      <c r="KCJ1" s="400"/>
      <c r="KCK1" s="400"/>
      <c r="KCL1" s="400"/>
      <c r="KCM1" s="400"/>
      <c r="KCN1" s="400"/>
      <c r="KCO1" s="400"/>
      <c r="KCP1" s="400"/>
      <c r="KCQ1" s="400"/>
      <c r="KCR1" s="400"/>
      <c r="KCS1" s="400"/>
      <c r="KCT1" s="400"/>
      <c r="KCU1" s="400"/>
      <c r="KCV1" s="400"/>
      <c r="KCW1" s="400"/>
      <c r="KCX1" s="400"/>
      <c r="KCY1" s="400"/>
      <c r="KCZ1" s="400"/>
      <c r="KDA1" s="400"/>
      <c r="KDB1" s="400"/>
      <c r="KDC1" s="400"/>
      <c r="KDD1" s="400"/>
      <c r="KDE1" s="400"/>
      <c r="KDF1" s="400"/>
      <c r="KDG1" s="400"/>
      <c r="KDH1" s="400"/>
      <c r="KDI1" s="400"/>
      <c r="KDJ1" s="400"/>
      <c r="KDK1" s="400"/>
      <c r="KDL1" s="400"/>
      <c r="KDM1" s="400"/>
      <c r="KDN1" s="400"/>
      <c r="KDO1" s="400"/>
      <c r="KDP1" s="400"/>
      <c r="KDQ1" s="400"/>
      <c r="KDR1" s="400"/>
      <c r="KDS1" s="400"/>
      <c r="KDT1" s="400"/>
      <c r="KDU1" s="400"/>
      <c r="KDV1" s="400"/>
      <c r="KDW1" s="400"/>
      <c r="KDX1" s="400"/>
      <c r="KDY1" s="400"/>
      <c r="KDZ1" s="400"/>
      <c r="KEA1" s="400"/>
      <c r="KEB1" s="400"/>
      <c r="KEC1" s="400"/>
      <c r="KED1" s="400"/>
      <c r="KEE1" s="400"/>
      <c r="KEF1" s="400"/>
      <c r="KEG1" s="400"/>
      <c r="KEH1" s="400"/>
      <c r="KEI1" s="400"/>
      <c r="KEJ1" s="400"/>
      <c r="KEK1" s="400"/>
      <c r="KEL1" s="400"/>
      <c r="KEM1" s="400"/>
      <c r="KEN1" s="400"/>
      <c r="KEO1" s="400"/>
      <c r="KEP1" s="400"/>
      <c r="KEQ1" s="400"/>
      <c r="KER1" s="400"/>
      <c r="KES1" s="400"/>
      <c r="KET1" s="400"/>
      <c r="KEU1" s="400"/>
      <c r="KEV1" s="400"/>
      <c r="KEW1" s="400"/>
      <c r="KEX1" s="400"/>
      <c r="KEY1" s="400"/>
      <c r="KEZ1" s="400"/>
      <c r="KFA1" s="400"/>
      <c r="KFB1" s="400"/>
      <c r="KFC1" s="400"/>
      <c r="KFD1" s="400"/>
      <c r="KFE1" s="400"/>
      <c r="KFF1" s="400"/>
      <c r="KFG1" s="400"/>
      <c r="KFH1" s="400"/>
      <c r="KFI1" s="400"/>
      <c r="KFJ1" s="400"/>
      <c r="KFK1" s="400"/>
      <c r="KFL1" s="262"/>
      <c r="KFM1" s="262"/>
      <c r="KFN1" s="262"/>
      <c r="KFO1" s="262"/>
      <c r="KFP1" s="262"/>
      <c r="KFQ1" s="262"/>
      <c r="KFR1" s="262"/>
      <c r="KFS1" s="262"/>
      <c r="KFT1" s="262"/>
      <c r="KFU1" s="262"/>
      <c r="KFV1" s="262"/>
      <c r="KFW1" s="262"/>
      <c r="KFX1" s="262"/>
      <c r="KFY1" s="262"/>
      <c r="KFZ1" s="262"/>
      <c r="KGA1" s="262"/>
      <c r="KGB1" s="262"/>
      <c r="KGC1" s="262"/>
      <c r="KGD1" s="262"/>
      <c r="KGE1" s="262"/>
      <c r="KGF1" s="262"/>
      <c r="KGG1" s="262"/>
      <c r="KGH1" s="262"/>
      <c r="KGI1" s="262"/>
      <c r="KGJ1" s="262"/>
      <c r="KGK1" s="262"/>
      <c r="KGL1" s="262"/>
      <c r="KGM1" s="262"/>
      <c r="KGN1" s="262"/>
      <c r="KGO1" s="262"/>
      <c r="KGP1" s="262"/>
      <c r="KGQ1" s="262"/>
      <c r="KGR1" s="262"/>
      <c r="KGS1" s="262"/>
      <c r="KGT1" s="262"/>
      <c r="KGU1" s="262"/>
      <c r="KGV1" s="262"/>
      <c r="KGW1" s="262"/>
      <c r="KGX1" s="262"/>
      <c r="KGY1" s="262"/>
      <c r="KGZ1" s="262"/>
      <c r="KHA1" s="262"/>
      <c r="KHB1" s="262"/>
      <c r="KHC1" s="262"/>
      <c r="KHD1" s="262"/>
      <c r="KHE1" s="262"/>
      <c r="KHF1" s="262"/>
      <c r="KHG1" s="262"/>
      <c r="KHH1" s="262"/>
      <c r="KHI1" s="262"/>
      <c r="KHJ1" s="262"/>
      <c r="KHK1" s="262"/>
      <c r="KHL1" s="262"/>
      <c r="KHM1" s="262"/>
      <c r="KHN1" s="262"/>
      <c r="KHO1" s="262"/>
      <c r="KHP1" s="262"/>
      <c r="KHQ1" s="262"/>
      <c r="KHR1" s="262"/>
      <c r="KHS1" s="262"/>
      <c r="KHT1" s="262"/>
      <c r="KHU1" s="262"/>
      <c r="KHV1" s="262"/>
      <c r="KHW1" s="262"/>
      <c r="KHX1" s="262"/>
      <c r="KHY1" s="262"/>
      <c r="KHZ1" s="262"/>
      <c r="KIA1" s="262"/>
      <c r="KIB1" s="262"/>
      <c r="KIC1" s="262"/>
      <c r="KID1" s="262"/>
      <c r="KIE1" s="262"/>
      <c r="KIF1" s="262"/>
      <c r="KIG1" s="262"/>
      <c r="KIH1" s="262"/>
      <c r="KII1" s="262"/>
      <c r="KIJ1" s="262"/>
      <c r="KIK1" s="262"/>
      <c r="KIL1" s="262"/>
      <c r="KIM1" s="262"/>
      <c r="KIN1" s="262"/>
      <c r="KIO1" s="262"/>
      <c r="KIP1" s="262"/>
      <c r="KIQ1" s="262"/>
      <c r="KIR1" s="262"/>
      <c r="KIS1" s="262"/>
      <c r="KIT1" s="262"/>
      <c r="KIU1" s="262"/>
      <c r="KIV1" s="262"/>
      <c r="KIW1" s="262"/>
      <c r="KIX1" s="262"/>
      <c r="KIY1" s="262"/>
      <c r="KIZ1" s="400"/>
      <c r="KJA1" s="400"/>
      <c r="KJB1" s="400"/>
      <c r="KJC1" s="400"/>
      <c r="KJD1" s="400"/>
      <c r="KJE1" s="400"/>
      <c r="KJF1" s="400"/>
      <c r="KJG1" s="400"/>
      <c r="KJH1" s="400"/>
      <c r="KJI1" s="400"/>
      <c r="KJJ1" s="400"/>
      <c r="KJK1" s="400"/>
      <c r="KJL1" s="400"/>
      <c r="KJM1" s="400"/>
      <c r="KJN1" s="400"/>
      <c r="KJO1" s="400"/>
      <c r="KJP1" s="400"/>
      <c r="KJQ1" s="400"/>
      <c r="KJR1" s="400"/>
      <c r="KJS1" s="400"/>
      <c r="KJT1" s="400"/>
      <c r="KJU1" s="400"/>
      <c r="KJV1" s="400"/>
      <c r="KJW1" s="400"/>
      <c r="KJX1" s="400"/>
      <c r="KJY1" s="400"/>
      <c r="KJZ1" s="400"/>
      <c r="KKA1" s="400"/>
      <c r="KKB1" s="400"/>
      <c r="KKC1" s="400"/>
      <c r="KKD1" s="400"/>
      <c r="KKE1" s="400"/>
      <c r="KKF1" s="400"/>
      <c r="KKG1" s="400"/>
      <c r="KKH1" s="400"/>
      <c r="KKI1" s="400"/>
      <c r="KKJ1" s="400"/>
      <c r="KKK1" s="400"/>
      <c r="KKL1" s="400"/>
      <c r="KKM1" s="400"/>
      <c r="KKN1" s="400"/>
      <c r="KKO1" s="400"/>
      <c r="KKP1" s="400"/>
      <c r="KKQ1" s="400"/>
      <c r="KKR1" s="400"/>
      <c r="KKS1" s="400"/>
      <c r="KKT1" s="400"/>
      <c r="KKU1" s="400"/>
      <c r="KKV1" s="400"/>
      <c r="KKW1" s="400"/>
      <c r="KKX1" s="400"/>
      <c r="KKY1" s="400"/>
      <c r="KKZ1" s="400"/>
      <c r="KLA1" s="400"/>
      <c r="KLB1" s="400"/>
      <c r="KLC1" s="400"/>
      <c r="KLD1" s="400"/>
      <c r="KLE1" s="400"/>
      <c r="KLF1" s="400"/>
      <c r="KLG1" s="400"/>
      <c r="KLH1" s="400"/>
      <c r="KLI1" s="400"/>
      <c r="KLJ1" s="400"/>
      <c r="KLK1" s="400"/>
      <c r="KLL1" s="400"/>
      <c r="KLM1" s="400"/>
      <c r="KLN1" s="400"/>
      <c r="KLO1" s="400"/>
      <c r="KLP1" s="400"/>
      <c r="KLQ1" s="400"/>
      <c r="KLR1" s="400"/>
      <c r="KLS1" s="400"/>
      <c r="KLT1" s="400"/>
      <c r="KLU1" s="400"/>
      <c r="KLV1" s="400"/>
      <c r="KLW1" s="400"/>
      <c r="KLX1" s="400"/>
      <c r="KLY1" s="400"/>
      <c r="KLZ1" s="400"/>
      <c r="KMA1" s="400"/>
      <c r="KMB1" s="400"/>
      <c r="KMC1" s="400"/>
      <c r="KMD1" s="400"/>
      <c r="KME1" s="400"/>
      <c r="KMF1" s="400"/>
      <c r="KMG1" s="400"/>
      <c r="KMH1" s="400"/>
      <c r="KMI1" s="400"/>
      <c r="KMJ1" s="400"/>
      <c r="KMK1" s="400"/>
      <c r="KML1" s="400"/>
      <c r="KMM1" s="400"/>
      <c r="KMN1" s="400"/>
      <c r="KMO1" s="400"/>
      <c r="KMP1" s="400"/>
      <c r="KMQ1" s="400"/>
      <c r="KMR1" s="400"/>
      <c r="KMS1" s="400"/>
      <c r="KMT1" s="400"/>
      <c r="KMU1" s="400"/>
      <c r="KMV1" s="400"/>
      <c r="KMW1" s="400"/>
      <c r="KMX1" s="400"/>
      <c r="KMY1" s="400"/>
      <c r="KMZ1" s="400"/>
      <c r="KNA1" s="400"/>
      <c r="KNB1" s="400"/>
      <c r="KNC1" s="400"/>
      <c r="KND1" s="400"/>
      <c r="KNE1" s="400"/>
      <c r="KNF1" s="400"/>
      <c r="KNG1" s="400"/>
      <c r="KNH1" s="400"/>
      <c r="KNI1" s="400"/>
      <c r="KNJ1" s="400"/>
      <c r="KNK1" s="400"/>
      <c r="KNL1" s="400"/>
      <c r="KNM1" s="400"/>
      <c r="KNN1" s="400"/>
      <c r="KNO1" s="400"/>
      <c r="KNP1" s="400"/>
      <c r="KNQ1" s="400"/>
      <c r="KNR1" s="400"/>
      <c r="KNS1" s="400"/>
      <c r="KNT1" s="400"/>
      <c r="KNU1" s="400"/>
      <c r="KNV1" s="400"/>
      <c r="KNW1" s="400"/>
      <c r="KNX1" s="400"/>
      <c r="KNY1" s="400"/>
      <c r="KNZ1" s="400"/>
      <c r="KOA1" s="400"/>
      <c r="KOB1" s="400"/>
      <c r="KOC1" s="400"/>
      <c r="KOD1" s="400"/>
      <c r="KOE1" s="400"/>
      <c r="KOF1" s="400"/>
      <c r="KOG1" s="400"/>
      <c r="KOH1" s="400"/>
      <c r="KOI1" s="400"/>
      <c r="KOJ1" s="400"/>
      <c r="KOK1" s="400"/>
      <c r="KOL1" s="400"/>
      <c r="KOM1" s="400"/>
      <c r="KON1" s="400"/>
      <c r="KOO1" s="400"/>
      <c r="KOP1" s="400"/>
      <c r="KOQ1" s="400"/>
      <c r="KOR1" s="400"/>
      <c r="KOS1" s="400"/>
      <c r="KOT1" s="400"/>
      <c r="KOU1" s="400"/>
      <c r="KOV1" s="400"/>
      <c r="KOW1" s="400"/>
      <c r="KOX1" s="400"/>
      <c r="KOY1" s="400"/>
      <c r="KOZ1" s="400"/>
      <c r="KPA1" s="400"/>
      <c r="KPB1" s="400"/>
      <c r="KPC1" s="400"/>
      <c r="KPD1" s="400"/>
      <c r="KPE1" s="400"/>
      <c r="KPF1" s="400"/>
      <c r="KPG1" s="400"/>
      <c r="KPH1" s="262"/>
      <c r="KPI1" s="262"/>
      <c r="KPJ1" s="262"/>
      <c r="KPK1" s="262"/>
      <c r="KPL1" s="262"/>
      <c r="KPM1" s="262"/>
      <c r="KPN1" s="262"/>
      <c r="KPO1" s="262"/>
      <c r="KPP1" s="262"/>
      <c r="KPQ1" s="262"/>
      <c r="KPR1" s="262"/>
      <c r="KPS1" s="262"/>
      <c r="KPT1" s="262"/>
      <c r="KPU1" s="262"/>
      <c r="KPV1" s="262"/>
      <c r="KPW1" s="262"/>
      <c r="KPX1" s="262"/>
      <c r="KPY1" s="262"/>
      <c r="KPZ1" s="262"/>
      <c r="KQA1" s="262"/>
      <c r="KQB1" s="262"/>
      <c r="KQC1" s="262"/>
      <c r="KQD1" s="262"/>
      <c r="KQE1" s="262"/>
      <c r="KQF1" s="262"/>
      <c r="KQG1" s="262"/>
      <c r="KQH1" s="262"/>
      <c r="KQI1" s="262"/>
      <c r="KQJ1" s="262"/>
      <c r="KQK1" s="262"/>
      <c r="KQL1" s="262"/>
      <c r="KQM1" s="262"/>
      <c r="KQN1" s="262"/>
      <c r="KQO1" s="262"/>
      <c r="KQP1" s="262"/>
      <c r="KQQ1" s="262"/>
      <c r="KQR1" s="262"/>
      <c r="KQS1" s="262"/>
      <c r="KQT1" s="262"/>
      <c r="KQU1" s="262"/>
      <c r="KQV1" s="262"/>
      <c r="KQW1" s="262"/>
      <c r="KQX1" s="262"/>
      <c r="KQY1" s="262"/>
      <c r="KQZ1" s="262"/>
      <c r="KRA1" s="262"/>
      <c r="KRB1" s="262"/>
      <c r="KRC1" s="262"/>
      <c r="KRD1" s="262"/>
      <c r="KRE1" s="262"/>
      <c r="KRF1" s="262"/>
      <c r="KRG1" s="262"/>
      <c r="KRH1" s="262"/>
      <c r="KRI1" s="262"/>
      <c r="KRJ1" s="262"/>
      <c r="KRK1" s="262"/>
      <c r="KRL1" s="262"/>
      <c r="KRM1" s="262"/>
      <c r="KRN1" s="262"/>
      <c r="KRO1" s="262"/>
      <c r="KRP1" s="262"/>
      <c r="KRQ1" s="262"/>
      <c r="KRR1" s="262"/>
      <c r="KRS1" s="262"/>
      <c r="KRT1" s="262"/>
      <c r="KRU1" s="262"/>
      <c r="KRV1" s="262"/>
      <c r="KRW1" s="262"/>
      <c r="KRX1" s="262"/>
      <c r="KRY1" s="262"/>
      <c r="KRZ1" s="262"/>
      <c r="KSA1" s="262"/>
      <c r="KSB1" s="262"/>
      <c r="KSC1" s="262"/>
      <c r="KSD1" s="262"/>
      <c r="KSE1" s="262"/>
      <c r="KSF1" s="262"/>
      <c r="KSG1" s="262"/>
      <c r="KSH1" s="262"/>
      <c r="KSI1" s="262"/>
      <c r="KSJ1" s="262"/>
      <c r="KSK1" s="262"/>
      <c r="KSL1" s="262"/>
      <c r="KSM1" s="262"/>
      <c r="KSN1" s="262"/>
      <c r="KSO1" s="262"/>
      <c r="KSP1" s="262"/>
      <c r="KSQ1" s="262"/>
      <c r="KSR1" s="262"/>
      <c r="KSS1" s="262"/>
      <c r="KST1" s="262"/>
      <c r="KSU1" s="262"/>
      <c r="KSV1" s="400"/>
      <c r="KSW1" s="400"/>
      <c r="KSX1" s="400"/>
      <c r="KSY1" s="400"/>
      <c r="KSZ1" s="400"/>
      <c r="KTA1" s="400"/>
      <c r="KTB1" s="400"/>
      <c r="KTC1" s="400"/>
      <c r="KTD1" s="400"/>
      <c r="KTE1" s="400"/>
      <c r="KTF1" s="400"/>
      <c r="KTG1" s="400"/>
      <c r="KTH1" s="400"/>
      <c r="KTI1" s="400"/>
      <c r="KTJ1" s="400"/>
      <c r="KTK1" s="400"/>
      <c r="KTL1" s="400"/>
      <c r="KTM1" s="400"/>
      <c r="KTN1" s="400"/>
      <c r="KTO1" s="400"/>
      <c r="KTP1" s="400"/>
      <c r="KTQ1" s="400"/>
      <c r="KTR1" s="400"/>
      <c r="KTS1" s="400"/>
      <c r="KTT1" s="400"/>
      <c r="KTU1" s="400"/>
      <c r="KTV1" s="400"/>
      <c r="KTW1" s="400"/>
      <c r="KTX1" s="400"/>
      <c r="KTY1" s="400"/>
      <c r="KTZ1" s="400"/>
      <c r="KUA1" s="400"/>
      <c r="KUB1" s="400"/>
      <c r="KUC1" s="400"/>
      <c r="KUD1" s="400"/>
      <c r="KUE1" s="400"/>
      <c r="KUF1" s="400"/>
      <c r="KUG1" s="400"/>
      <c r="KUH1" s="400"/>
      <c r="KUI1" s="400"/>
      <c r="KUJ1" s="400"/>
      <c r="KUK1" s="400"/>
      <c r="KUL1" s="400"/>
      <c r="KUM1" s="400"/>
      <c r="KUN1" s="400"/>
      <c r="KUO1" s="400"/>
      <c r="KUP1" s="400"/>
      <c r="KUQ1" s="400"/>
      <c r="KUR1" s="400"/>
      <c r="KUS1" s="400"/>
      <c r="KUT1" s="400"/>
      <c r="KUU1" s="400"/>
      <c r="KUV1" s="400"/>
      <c r="KUW1" s="400"/>
      <c r="KUX1" s="400"/>
      <c r="KUY1" s="400"/>
      <c r="KUZ1" s="400"/>
      <c r="KVA1" s="400"/>
      <c r="KVB1" s="400"/>
      <c r="KVC1" s="400"/>
      <c r="KVD1" s="400"/>
      <c r="KVE1" s="400"/>
      <c r="KVF1" s="400"/>
      <c r="KVG1" s="400"/>
      <c r="KVH1" s="400"/>
      <c r="KVI1" s="400"/>
      <c r="KVJ1" s="400"/>
      <c r="KVK1" s="400"/>
      <c r="KVL1" s="400"/>
      <c r="KVM1" s="400"/>
      <c r="KVN1" s="400"/>
      <c r="KVO1" s="400"/>
      <c r="KVP1" s="400"/>
      <c r="KVQ1" s="400"/>
      <c r="KVR1" s="400"/>
      <c r="KVS1" s="400"/>
      <c r="KVT1" s="400"/>
      <c r="KVU1" s="400"/>
      <c r="KVV1" s="400"/>
      <c r="KVW1" s="400"/>
      <c r="KVX1" s="400"/>
      <c r="KVY1" s="400"/>
      <c r="KVZ1" s="400"/>
      <c r="KWA1" s="400"/>
      <c r="KWB1" s="400"/>
      <c r="KWC1" s="400"/>
      <c r="KWD1" s="400"/>
      <c r="KWE1" s="400"/>
      <c r="KWF1" s="400"/>
      <c r="KWG1" s="400"/>
      <c r="KWH1" s="400"/>
      <c r="KWI1" s="400"/>
      <c r="KWJ1" s="400"/>
      <c r="KWK1" s="400"/>
      <c r="KWL1" s="400"/>
      <c r="KWM1" s="400"/>
      <c r="KWN1" s="400"/>
      <c r="KWO1" s="400"/>
      <c r="KWP1" s="400"/>
      <c r="KWQ1" s="400"/>
      <c r="KWR1" s="400"/>
      <c r="KWS1" s="400"/>
      <c r="KWT1" s="400"/>
      <c r="KWU1" s="400"/>
      <c r="KWV1" s="400"/>
      <c r="KWW1" s="400"/>
      <c r="KWX1" s="400"/>
      <c r="KWY1" s="400"/>
      <c r="KWZ1" s="400"/>
      <c r="KXA1" s="400"/>
      <c r="KXB1" s="400"/>
      <c r="KXC1" s="400"/>
      <c r="KXD1" s="400"/>
      <c r="KXE1" s="400"/>
      <c r="KXF1" s="400"/>
      <c r="KXG1" s="400"/>
      <c r="KXH1" s="400"/>
      <c r="KXI1" s="400"/>
      <c r="KXJ1" s="400"/>
      <c r="KXK1" s="400"/>
      <c r="KXL1" s="400"/>
      <c r="KXM1" s="400"/>
      <c r="KXN1" s="400"/>
      <c r="KXO1" s="400"/>
      <c r="KXP1" s="400"/>
      <c r="KXQ1" s="400"/>
      <c r="KXR1" s="400"/>
      <c r="KXS1" s="400"/>
      <c r="KXT1" s="400"/>
      <c r="KXU1" s="400"/>
      <c r="KXV1" s="400"/>
      <c r="KXW1" s="400"/>
      <c r="KXX1" s="400"/>
      <c r="KXY1" s="400"/>
      <c r="KXZ1" s="400"/>
      <c r="KYA1" s="400"/>
      <c r="KYB1" s="400"/>
      <c r="KYC1" s="400"/>
      <c r="KYD1" s="400"/>
      <c r="KYE1" s="400"/>
      <c r="KYF1" s="400"/>
      <c r="KYG1" s="400"/>
      <c r="KYH1" s="400"/>
      <c r="KYI1" s="400"/>
      <c r="KYJ1" s="400"/>
      <c r="KYK1" s="400"/>
      <c r="KYL1" s="400"/>
      <c r="KYM1" s="400"/>
      <c r="KYN1" s="400"/>
      <c r="KYO1" s="400"/>
      <c r="KYP1" s="400"/>
      <c r="KYQ1" s="400"/>
      <c r="KYR1" s="400"/>
      <c r="KYS1" s="400"/>
      <c r="KYT1" s="400"/>
      <c r="KYU1" s="400"/>
      <c r="KYV1" s="400"/>
      <c r="KYW1" s="400"/>
      <c r="KYX1" s="400"/>
      <c r="KYY1" s="400"/>
      <c r="KYZ1" s="400"/>
      <c r="KZA1" s="400"/>
      <c r="KZB1" s="400"/>
      <c r="KZC1" s="400"/>
      <c r="KZD1" s="262"/>
      <c r="KZE1" s="262"/>
      <c r="KZF1" s="262"/>
      <c r="KZG1" s="262"/>
      <c r="KZH1" s="262"/>
      <c r="KZI1" s="262"/>
      <c r="KZJ1" s="262"/>
      <c r="KZK1" s="262"/>
      <c r="KZL1" s="262"/>
      <c r="KZM1" s="262"/>
      <c r="KZN1" s="262"/>
      <c r="KZO1" s="262"/>
      <c r="KZP1" s="262"/>
      <c r="KZQ1" s="262"/>
      <c r="KZR1" s="262"/>
      <c r="KZS1" s="262"/>
      <c r="KZT1" s="262"/>
      <c r="KZU1" s="262"/>
      <c r="KZV1" s="262"/>
      <c r="KZW1" s="262"/>
      <c r="KZX1" s="262"/>
      <c r="KZY1" s="262"/>
      <c r="KZZ1" s="262"/>
      <c r="LAA1" s="262"/>
      <c r="LAB1" s="262"/>
      <c r="LAC1" s="262"/>
      <c r="LAD1" s="262"/>
      <c r="LAE1" s="262"/>
      <c r="LAF1" s="262"/>
      <c r="LAG1" s="262"/>
      <c r="LAH1" s="262"/>
      <c r="LAI1" s="262"/>
      <c r="LAJ1" s="262"/>
      <c r="LAK1" s="262"/>
      <c r="LAL1" s="262"/>
      <c r="LAM1" s="262"/>
      <c r="LAN1" s="262"/>
      <c r="LAO1" s="262"/>
      <c r="LAP1" s="262"/>
      <c r="LAQ1" s="262"/>
      <c r="LAR1" s="262"/>
      <c r="LAS1" s="262"/>
      <c r="LAT1" s="262"/>
      <c r="LAU1" s="262"/>
      <c r="LAV1" s="262"/>
      <c r="LAW1" s="262"/>
      <c r="LAX1" s="262"/>
      <c r="LAY1" s="262"/>
      <c r="LAZ1" s="262"/>
      <c r="LBA1" s="262"/>
      <c r="LBB1" s="262"/>
      <c r="LBC1" s="262"/>
      <c r="LBD1" s="262"/>
      <c r="LBE1" s="262"/>
      <c r="LBF1" s="262"/>
      <c r="LBG1" s="262"/>
      <c r="LBH1" s="262"/>
      <c r="LBI1" s="262"/>
      <c r="LBJ1" s="262"/>
      <c r="LBK1" s="262"/>
      <c r="LBL1" s="262"/>
      <c r="LBM1" s="262"/>
      <c r="LBN1" s="262"/>
      <c r="LBO1" s="262"/>
      <c r="LBP1" s="262"/>
      <c r="LBQ1" s="262"/>
      <c r="LBR1" s="262"/>
      <c r="LBS1" s="262"/>
      <c r="LBT1" s="262"/>
      <c r="LBU1" s="262"/>
      <c r="LBV1" s="262"/>
      <c r="LBW1" s="262"/>
      <c r="LBX1" s="262"/>
      <c r="LBY1" s="262"/>
      <c r="LBZ1" s="262"/>
      <c r="LCA1" s="262"/>
      <c r="LCB1" s="262"/>
      <c r="LCC1" s="262"/>
      <c r="LCD1" s="262"/>
      <c r="LCE1" s="262"/>
      <c r="LCF1" s="262"/>
      <c r="LCG1" s="262"/>
      <c r="LCH1" s="262"/>
      <c r="LCI1" s="262"/>
      <c r="LCJ1" s="262"/>
      <c r="LCK1" s="262"/>
      <c r="LCL1" s="262"/>
      <c r="LCM1" s="262"/>
      <c r="LCN1" s="262"/>
      <c r="LCO1" s="262"/>
      <c r="LCP1" s="262"/>
      <c r="LCQ1" s="262"/>
      <c r="LCR1" s="400"/>
      <c r="LCS1" s="400"/>
      <c r="LCT1" s="400"/>
      <c r="LCU1" s="400"/>
      <c r="LCV1" s="400"/>
      <c r="LCW1" s="400"/>
      <c r="LCX1" s="400"/>
      <c r="LCY1" s="400"/>
      <c r="LCZ1" s="400"/>
      <c r="LDA1" s="400"/>
      <c r="LDB1" s="400"/>
      <c r="LDC1" s="400"/>
      <c r="LDD1" s="400"/>
      <c r="LDE1" s="400"/>
      <c r="LDF1" s="400"/>
      <c r="LDG1" s="400"/>
      <c r="LDH1" s="400"/>
      <c r="LDI1" s="400"/>
      <c r="LDJ1" s="400"/>
      <c r="LDK1" s="400"/>
      <c r="LDL1" s="400"/>
      <c r="LDM1" s="400"/>
      <c r="LDN1" s="400"/>
      <c r="LDO1" s="400"/>
      <c r="LDP1" s="400"/>
      <c r="LDQ1" s="400"/>
      <c r="LDR1" s="400"/>
      <c r="LDS1" s="400"/>
      <c r="LDT1" s="400"/>
      <c r="LDU1" s="400"/>
      <c r="LDV1" s="400"/>
      <c r="LDW1" s="400"/>
      <c r="LDX1" s="400"/>
      <c r="LDY1" s="400"/>
      <c r="LDZ1" s="400"/>
      <c r="LEA1" s="400"/>
      <c r="LEB1" s="400"/>
      <c r="LEC1" s="400"/>
      <c r="LED1" s="400"/>
      <c r="LEE1" s="400"/>
      <c r="LEF1" s="400"/>
      <c r="LEG1" s="400"/>
      <c r="LEH1" s="400"/>
      <c r="LEI1" s="400"/>
      <c r="LEJ1" s="400"/>
      <c r="LEK1" s="400"/>
      <c r="LEL1" s="400"/>
      <c r="LEM1" s="400"/>
      <c r="LEN1" s="400"/>
      <c r="LEO1" s="400"/>
      <c r="LEP1" s="400"/>
      <c r="LEQ1" s="400"/>
      <c r="LER1" s="400"/>
      <c r="LES1" s="400"/>
      <c r="LET1" s="400"/>
      <c r="LEU1" s="400"/>
      <c r="LEV1" s="400"/>
      <c r="LEW1" s="400"/>
      <c r="LEX1" s="400"/>
      <c r="LEY1" s="400"/>
      <c r="LEZ1" s="400"/>
      <c r="LFA1" s="400"/>
      <c r="LFB1" s="400"/>
      <c r="LFC1" s="400"/>
      <c r="LFD1" s="400"/>
      <c r="LFE1" s="400"/>
      <c r="LFF1" s="400"/>
      <c r="LFG1" s="400"/>
      <c r="LFH1" s="400"/>
      <c r="LFI1" s="400"/>
      <c r="LFJ1" s="400"/>
      <c r="LFK1" s="400"/>
      <c r="LFL1" s="400"/>
      <c r="LFM1" s="400"/>
      <c r="LFN1" s="400"/>
      <c r="LFO1" s="400"/>
      <c r="LFP1" s="400"/>
      <c r="LFQ1" s="400"/>
      <c r="LFR1" s="400"/>
      <c r="LFS1" s="400"/>
      <c r="LFT1" s="400"/>
      <c r="LFU1" s="400"/>
      <c r="LFV1" s="400"/>
      <c r="LFW1" s="400"/>
      <c r="LFX1" s="400"/>
      <c r="LFY1" s="400"/>
      <c r="LFZ1" s="400"/>
      <c r="LGA1" s="400"/>
      <c r="LGB1" s="400"/>
      <c r="LGC1" s="400"/>
      <c r="LGD1" s="400"/>
      <c r="LGE1" s="400"/>
      <c r="LGF1" s="400"/>
      <c r="LGG1" s="400"/>
      <c r="LGH1" s="400"/>
      <c r="LGI1" s="400"/>
      <c r="LGJ1" s="400"/>
      <c r="LGK1" s="400"/>
      <c r="LGL1" s="400"/>
      <c r="LGM1" s="400"/>
      <c r="LGN1" s="400"/>
      <c r="LGO1" s="400"/>
      <c r="LGP1" s="400"/>
      <c r="LGQ1" s="400"/>
      <c r="LGR1" s="400"/>
      <c r="LGS1" s="400"/>
      <c r="LGT1" s="400"/>
      <c r="LGU1" s="400"/>
      <c r="LGV1" s="400"/>
      <c r="LGW1" s="400"/>
      <c r="LGX1" s="400"/>
      <c r="LGY1" s="400"/>
      <c r="LGZ1" s="400"/>
      <c r="LHA1" s="400"/>
      <c r="LHB1" s="400"/>
      <c r="LHC1" s="400"/>
      <c r="LHD1" s="400"/>
      <c r="LHE1" s="400"/>
      <c r="LHF1" s="400"/>
      <c r="LHG1" s="400"/>
      <c r="LHH1" s="400"/>
      <c r="LHI1" s="400"/>
      <c r="LHJ1" s="400"/>
      <c r="LHK1" s="400"/>
      <c r="LHL1" s="400"/>
      <c r="LHM1" s="400"/>
      <c r="LHN1" s="400"/>
      <c r="LHO1" s="400"/>
      <c r="LHP1" s="400"/>
      <c r="LHQ1" s="400"/>
      <c r="LHR1" s="400"/>
      <c r="LHS1" s="400"/>
      <c r="LHT1" s="400"/>
      <c r="LHU1" s="400"/>
      <c r="LHV1" s="400"/>
      <c r="LHW1" s="400"/>
      <c r="LHX1" s="400"/>
      <c r="LHY1" s="400"/>
      <c r="LHZ1" s="400"/>
      <c r="LIA1" s="400"/>
      <c r="LIB1" s="400"/>
      <c r="LIC1" s="400"/>
      <c r="LID1" s="400"/>
      <c r="LIE1" s="400"/>
      <c r="LIF1" s="400"/>
      <c r="LIG1" s="400"/>
      <c r="LIH1" s="400"/>
      <c r="LII1" s="400"/>
      <c r="LIJ1" s="400"/>
      <c r="LIK1" s="400"/>
      <c r="LIL1" s="400"/>
      <c r="LIM1" s="400"/>
      <c r="LIN1" s="400"/>
      <c r="LIO1" s="400"/>
      <c r="LIP1" s="400"/>
      <c r="LIQ1" s="400"/>
      <c r="LIR1" s="400"/>
      <c r="LIS1" s="400"/>
      <c r="LIT1" s="400"/>
      <c r="LIU1" s="400"/>
      <c r="LIV1" s="400"/>
      <c r="LIW1" s="400"/>
      <c r="LIX1" s="400"/>
      <c r="LIY1" s="400"/>
      <c r="LIZ1" s="262"/>
      <c r="LJA1" s="262"/>
      <c r="LJB1" s="262"/>
      <c r="LJC1" s="262"/>
      <c r="LJD1" s="262"/>
      <c r="LJE1" s="262"/>
      <c r="LJF1" s="262"/>
      <c r="LJG1" s="262"/>
      <c r="LJH1" s="262"/>
      <c r="LJI1" s="262"/>
      <c r="LJJ1" s="262"/>
      <c r="LJK1" s="262"/>
      <c r="LJL1" s="262"/>
      <c r="LJM1" s="262"/>
      <c r="LJN1" s="262"/>
      <c r="LJO1" s="262"/>
      <c r="LJP1" s="262"/>
      <c r="LJQ1" s="262"/>
      <c r="LJR1" s="262"/>
      <c r="LJS1" s="262"/>
      <c r="LJT1" s="262"/>
      <c r="LJU1" s="262"/>
      <c r="LJV1" s="262"/>
      <c r="LJW1" s="262"/>
      <c r="LJX1" s="262"/>
      <c r="LJY1" s="262"/>
      <c r="LJZ1" s="262"/>
      <c r="LKA1" s="262"/>
      <c r="LKB1" s="262"/>
      <c r="LKC1" s="262"/>
      <c r="LKD1" s="262"/>
      <c r="LKE1" s="262"/>
      <c r="LKF1" s="262"/>
      <c r="LKG1" s="262"/>
      <c r="LKH1" s="262"/>
      <c r="LKI1" s="262"/>
      <c r="LKJ1" s="262"/>
      <c r="LKK1" s="262"/>
      <c r="LKL1" s="262"/>
      <c r="LKM1" s="262"/>
      <c r="LKN1" s="262"/>
      <c r="LKO1" s="262"/>
      <c r="LKP1" s="262"/>
      <c r="LKQ1" s="262"/>
      <c r="LKR1" s="262"/>
      <c r="LKS1" s="262"/>
      <c r="LKT1" s="262"/>
      <c r="LKU1" s="262"/>
      <c r="LKV1" s="262"/>
      <c r="LKW1" s="262"/>
      <c r="LKX1" s="262"/>
      <c r="LKY1" s="262"/>
      <c r="LKZ1" s="262"/>
      <c r="LLA1" s="262"/>
      <c r="LLB1" s="262"/>
      <c r="LLC1" s="262"/>
      <c r="LLD1" s="262"/>
      <c r="LLE1" s="262"/>
      <c r="LLF1" s="262"/>
      <c r="LLG1" s="262"/>
      <c r="LLH1" s="262"/>
      <c r="LLI1" s="262"/>
      <c r="LLJ1" s="262"/>
      <c r="LLK1" s="262"/>
      <c r="LLL1" s="262"/>
      <c r="LLM1" s="262"/>
      <c r="LLN1" s="262"/>
      <c r="LLO1" s="262"/>
      <c r="LLP1" s="262"/>
      <c r="LLQ1" s="262"/>
      <c r="LLR1" s="262"/>
      <c r="LLS1" s="262"/>
      <c r="LLT1" s="262"/>
      <c r="LLU1" s="262"/>
      <c r="LLV1" s="262"/>
      <c r="LLW1" s="262"/>
      <c r="LLX1" s="262"/>
      <c r="LLY1" s="262"/>
      <c r="LLZ1" s="262"/>
      <c r="LMA1" s="262"/>
      <c r="LMB1" s="262"/>
      <c r="LMC1" s="262"/>
      <c r="LMD1" s="262"/>
      <c r="LME1" s="262"/>
      <c r="LMF1" s="262"/>
      <c r="LMG1" s="262"/>
      <c r="LMH1" s="262"/>
      <c r="LMI1" s="262"/>
      <c r="LMJ1" s="262"/>
      <c r="LMK1" s="262"/>
      <c r="LML1" s="262"/>
      <c r="LMM1" s="262"/>
      <c r="LMN1" s="400"/>
      <c r="LMO1" s="400"/>
      <c r="LMP1" s="400"/>
      <c r="LMQ1" s="400"/>
      <c r="LMR1" s="400"/>
      <c r="LMS1" s="400"/>
      <c r="LMT1" s="400"/>
      <c r="LMU1" s="400"/>
      <c r="LMV1" s="400"/>
      <c r="LMW1" s="400"/>
      <c r="LMX1" s="400"/>
      <c r="LMY1" s="400"/>
      <c r="LMZ1" s="400"/>
      <c r="LNA1" s="400"/>
      <c r="LNB1" s="400"/>
      <c r="LNC1" s="400"/>
      <c r="LND1" s="400"/>
      <c r="LNE1" s="400"/>
      <c r="LNF1" s="400"/>
      <c r="LNG1" s="400"/>
      <c r="LNH1" s="400"/>
      <c r="LNI1" s="400"/>
      <c r="LNJ1" s="400"/>
      <c r="LNK1" s="400"/>
      <c r="LNL1" s="400"/>
      <c r="LNM1" s="400"/>
      <c r="LNN1" s="400"/>
      <c r="LNO1" s="400"/>
      <c r="LNP1" s="400"/>
      <c r="LNQ1" s="400"/>
      <c r="LNR1" s="400"/>
      <c r="LNS1" s="400"/>
      <c r="LNT1" s="400"/>
      <c r="LNU1" s="400"/>
      <c r="LNV1" s="400"/>
      <c r="LNW1" s="400"/>
      <c r="LNX1" s="400"/>
      <c r="LNY1" s="400"/>
      <c r="LNZ1" s="400"/>
      <c r="LOA1" s="400"/>
      <c r="LOB1" s="400"/>
      <c r="LOC1" s="400"/>
      <c r="LOD1" s="400"/>
      <c r="LOE1" s="400"/>
      <c r="LOF1" s="400"/>
      <c r="LOG1" s="400"/>
      <c r="LOH1" s="400"/>
      <c r="LOI1" s="400"/>
      <c r="LOJ1" s="400"/>
      <c r="LOK1" s="400"/>
      <c r="LOL1" s="400"/>
      <c r="LOM1" s="400"/>
      <c r="LON1" s="400"/>
      <c r="LOO1" s="400"/>
      <c r="LOP1" s="400"/>
      <c r="LOQ1" s="400"/>
      <c r="LOR1" s="400"/>
      <c r="LOS1" s="400"/>
      <c r="LOT1" s="400"/>
      <c r="LOU1" s="400"/>
      <c r="LOV1" s="400"/>
      <c r="LOW1" s="400"/>
      <c r="LOX1" s="400"/>
      <c r="LOY1" s="400"/>
      <c r="LOZ1" s="400"/>
      <c r="LPA1" s="400"/>
      <c r="LPB1" s="400"/>
      <c r="LPC1" s="400"/>
      <c r="LPD1" s="400"/>
      <c r="LPE1" s="400"/>
      <c r="LPF1" s="400"/>
      <c r="LPG1" s="400"/>
      <c r="LPH1" s="400"/>
      <c r="LPI1" s="400"/>
      <c r="LPJ1" s="400"/>
      <c r="LPK1" s="400"/>
      <c r="LPL1" s="400"/>
      <c r="LPM1" s="400"/>
      <c r="LPN1" s="400"/>
      <c r="LPO1" s="400"/>
      <c r="LPP1" s="400"/>
      <c r="LPQ1" s="400"/>
      <c r="LPR1" s="400"/>
      <c r="LPS1" s="400"/>
      <c r="LPT1" s="400"/>
      <c r="LPU1" s="400"/>
      <c r="LPV1" s="400"/>
      <c r="LPW1" s="400"/>
      <c r="LPX1" s="400"/>
      <c r="LPY1" s="400"/>
      <c r="LPZ1" s="400"/>
      <c r="LQA1" s="400"/>
      <c r="LQB1" s="400"/>
      <c r="LQC1" s="400"/>
      <c r="LQD1" s="400"/>
      <c r="LQE1" s="400"/>
      <c r="LQF1" s="400"/>
      <c r="LQG1" s="400"/>
      <c r="LQH1" s="400"/>
      <c r="LQI1" s="400"/>
      <c r="LQJ1" s="400"/>
      <c r="LQK1" s="400"/>
      <c r="LQL1" s="400"/>
      <c r="LQM1" s="400"/>
      <c r="LQN1" s="400"/>
      <c r="LQO1" s="400"/>
      <c r="LQP1" s="400"/>
      <c r="LQQ1" s="400"/>
      <c r="LQR1" s="400"/>
      <c r="LQS1" s="400"/>
      <c r="LQT1" s="400"/>
      <c r="LQU1" s="400"/>
      <c r="LQV1" s="400"/>
      <c r="LQW1" s="400"/>
      <c r="LQX1" s="400"/>
      <c r="LQY1" s="400"/>
      <c r="LQZ1" s="400"/>
      <c r="LRA1" s="400"/>
      <c r="LRB1" s="400"/>
      <c r="LRC1" s="400"/>
      <c r="LRD1" s="400"/>
      <c r="LRE1" s="400"/>
      <c r="LRF1" s="400"/>
      <c r="LRG1" s="400"/>
      <c r="LRH1" s="400"/>
      <c r="LRI1" s="400"/>
      <c r="LRJ1" s="400"/>
      <c r="LRK1" s="400"/>
      <c r="LRL1" s="400"/>
      <c r="LRM1" s="400"/>
      <c r="LRN1" s="400"/>
      <c r="LRO1" s="400"/>
      <c r="LRP1" s="400"/>
      <c r="LRQ1" s="400"/>
      <c r="LRR1" s="400"/>
      <c r="LRS1" s="400"/>
      <c r="LRT1" s="400"/>
      <c r="LRU1" s="400"/>
      <c r="LRV1" s="400"/>
      <c r="LRW1" s="400"/>
      <c r="LRX1" s="400"/>
      <c r="LRY1" s="400"/>
      <c r="LRZ1" s="400"/>
      <c r="LSA1" s="400"/>
      <c r="LSB1" s="400"/>
      <c r="LSC1" s="400"/>
      <c r="LSD1" s="400"/>
      <c r="LSE1" s="400"/>
      <c r="LSF1" s="400"/>
      <c r="LSG1" s="400"/>
      <c r="LSH1" s="400"/>
      <c r="LSI1" s="400"/>
      <c r="LSJ1" s="400"/>
      <c r="LSK1" s="400"/>
      <c r="LSL1" s="400"/>
      <c r="LSM1" s="400"/>
      <c r="LSN1" s="400"/>
      <c r="LSO1" s="400"/>
      <c r="LSP1" s="400"/>
      <c r="LSQ1" s="400"/>
      <c r="LSR1" s="400"/>
      <c r="LSS1" s="400"/>
      <c r="LST1" s="400"/>
      <c r="LSU1" s="400"/>
      <c r="LSV1" s="262"/>
      <c r="LSW1" s="262"/>
      <c r="LSX1" s="262"/>
      <c r="LSY1" s="262"/>
      <c r="LSZ1" s="262"/>
      <c r="LTA1" s="262"/>
      <c r="LTB1" s="262"/>
      <c r="LTC1" s="262"/>
      <c r="LTD1" s="262"/>
      <c r="LTE1" s="262"/>
      <c r="LTF1" s="262"/>
      <c r="LTG1" s="262"/>
      <c r="LTH1" s="262"/>
      <c r="LTI1" s="262"/>
      <c r="LTJ1" s="262"/>
      <c r="LTK1" s="262"/>
      <c r="LTL1" s="262"/>
      <c r="LTM1" s="262"/>
      <c r="LTN1" s="262"/>
      <c r="LTO1" s="262"/>
      <c r="LTP1" s="262"/>
      <c r="LTQ1" s="262"/>
      <c r="LTR1" s="262"/>
      <c r="LTS1" s="262"/>
      <c r="LTT1" s="262"/>
      <c r="LTU1" s="262"/>
      <c r="LTV1" s="262"/>
      <c r="LTW1" s="262"/>
      <c r="LTX1" s="262"/>
      <c r="LTY1" s="262"/>
      <c r="LTZ1" s="262"/>
      <c r="LUA1" s="262"/>
      <c r="LUB1" s="262"/>
      <c r="LUC1" s="262"/>
      <c r="LUD1" s="262"/>
      <c r="LUE1" s="262"/>
      <c r="LUF1" s="262"/>
      <c r="LUG1" s="262"/>
      <c r="LUH1" s="262"/>
      <c r="LUI1" s="262"/>
      <c r="LUJ1" s="262"/>
      <c r="LUK1" s="262"/>
      <c r="LUL1" s="262"/>
      <c r="LUM1" s="262"/>
      <c r="LUN1" s="262"/>
      <c r="LUO1" s="262"/>
      <c r="LUP1" s="262"/>
      <c r="LUQ1" s="262"/>
      <c r="LUR1" s="262"/>
      <c r="LUS1" s="262"/>
      <c r="LUT1" s="262"/>
      <c r="LUU1" s="262"/>
      <c r="LUV1" s="262"/>
      <c r="LUW1" s="262"/>
      <c r="LUX1" s="262"/>
      <c r="LUY1" s="262"/>
      <c r="LUZ1" s="262"/>
      <c r="LVA1" s="262"/>
      <c r="LVB1" s="262"/>
      <c r="LVC1" s="262"/>
      <c r="LVD1" s="262"/>
      <c r="LVE1" s="262"/>
      <c r="LVF1" s="262"/>
      <c r="LVG1" s="262"/>
      <c r="LVH1" s="262"/>
      <c r="LVI1" s="262"/>
      <c r="LVJ1" s="262"/>
      <c r="LVK1" s="262"/>
      <c r="LVL1" s="262"/>
      <c r="LVM1" s="262"/>
      <c r="LVN1" s="262"/>
      <c r="LVO1" s="262"/>
      <c r="LVP1" s="262"/>
      <c r="LVQ1" s="262"/>
      <c r="LVR1" s="262"/>
      <c r="LVS1" s="262"/>
      <c r="LVT1" s="262"/>
      <c r="LVU1" s="262"/>
      <c r="LVV1" s="262"/>
      <c r="LVW1" s="262"/>
      <c r="LVX1" s="262"/>
      <c r="LVY1" s="262"/>
      <c r="LVZ1" s="262"/>
      <c r="LWA1" s="262"/>
      <c r="LWB1" s="262"/>
      <c r="LWC1" s="262"/>
      <c r="LWD1" s="262"/>
      <c r="LWE1" s="262"/>
      <c r="LWF1" s="262"/>
      <c r="LWG1" s="262"/>
      <c r="LWH1" s="262"/>
      <c r="LWI1" s="262"/>
      <c r="LWJ1" s="400"/>
      <c r="LWK1" s="400"/>
      <c r="LWL1" s="400"/>
      <c r="LWM1" s="400"/>
      <c r="LWN1" s="400"/>
      <c r="LWO1" s="400"/>
      <c r="LWP1" s="400"/>
      <c r="LWQ1" s="400"/>
      <c r="LWR1" s="400"/>
      <c r="LWS1" s="400"/>
      <c r="LWT1" s="400"/>
      <c r="LWU1" s="400"/>
      <c r="LWV1" s="400"/>
      <c r="LWW1" s="400"/>
      <c r="LWX1" s="400"/>
      <c r="LWY1" s="400"/>
      <c r="LWZ1" s="400"/>
      <c r="LXA1" s="400"/>
      <c r="LXB1" s="400"/>
      <c r="LXC1" s="400"/>
      <c r="LXD1" s="400"/>
      <c r="LXE1" s="400"/>
      <c r="LXF1" s="400"/>
      <c r="LXG1" s="400"/>
      <c r="LXH1" s="400"/>
      <c r="LXI1" s="400"/>
      <c r="LXJ1" s="400"/>
      <c r="LXK1" s="400"/>
      <c r="LXL1" s="400"/>
      <c r="LXM1" s="400"/>
      <c r="LXN1" s="400"/>
      <c r="LXO1" s="400"/>
      <c r="LXP1" s="400"/>
      <c r="LXQ1" s="400"/>
      <c r="LXR1" s="400"/>
      <c r="LXS1" s="400"/>
      <c r="LXT1" s="400"/>
      <c r="LXU1" s="400"/>
      <c r="LXV1" s="400"/>
      <c r="LXW1" s="400"/>
      <c r="LXX1" s="400"/>
      <c r="LXY1" s="400"/>
      <c r="LXZ1" s="400"/>
      <c r="LYA1" s="400"/>
      <c r="LYB1" s="400"/>
      <c r="LYC1" s="400"/>
      <c r="LYD1" s="400"/>
      <c r="LYE1" s="400"/>
      <c r="LYF1" s="400"/>
      <c r="LYG1" s="400"/>
      <c r="LYH1" s="400"/>
      <c r="LYI1" s="400"/>
      <c r="LYJ1" s="400"/>
      <c r="LYK1" s="400"/>
      <c r="LYL1" s="400"/>
      <c r="LYM1" s="400"/>
      <c r="LYN1" s="400"/>
      <c r="LYO1" s="400"/>
      <c r="LYP1" s="400"/>
      <c r="LYQ1" s="400"/>
      <c r="LYR1" s="400"/>
      <c r="LYS1" s="400"/>
      <c r="LYT1" s="400"/>
      <c r="LYU1" s="400"/>
      <c r="LYV1" s="400"/>
      <c r="LYW1" s="400"/>
      <c r="LYX1" s="400"/>
      <c r="LYY1" s="400"/>
      <c r="LYZ1" s="400"/>
      <c r="LZA1" s="400"/>
      <c r="LZB1" s="400"/>
      <c r="LZC1" s="400"/>
      <c r="LZD1" s="400"/>
      <c r="LZE1" s="400"/>
      <c r="LZF1" s="400"/>
      <c r="LZG1" s="400"/>
      <c r="LZH1" s="400"/>
      <c r="LZI1" s="400"/>
      <c r="LZJ1" s="400"/>
      <c r="LZK1" s="400"/>
      <c r="LZL1" s="400"/>
      <c r="LZM1" s="400"/>
      <c r="LZN1" s="400"/>
      <c r="LZO1" s="400"/>
      <c r="LZP1" s="400"/>
      <c r="LZQ1" s="400"/>
      <c r="LZR1" s="400"/>
      <c r="LZS1" s="400"/>
      <c r="LZT1" s="400"/>
      <c r="LZU1" s="400"/>
      <c r="LZV1" s="400"/>
      <c r="LZW1" s="400"/>
      <c r="LZX1" s="400"/>
      <c r="LZY1" s="400"/>
      <c r="LZZ1" s="400"/>
      <c r="MAA1" s="400"/>
      <c r="MAB1" s="400"/>
      <c r="MAC1" s="400"/>
      <c r="MAD1" s="400"/>
      <c r="MAE1" s="400"/>
      <c r="MAF1" s="400"/>
      <c r="MAG1" s="400"/>
      <c r="MAH1" s="400"/>
      <c r="MAI1" s="400"/>
      <c r="MAJ1" s="400"/>
      <c r="MAK1" s="400"/>
      <c r="MAL1" s="400"/>
      <c r="MAM1" s="400"/>
      <c r="MAN1" s="400"/>
      <c r="MAO1" s="400"/>
      <c r="MAP1" s="400"/>
      <c r="MAQ1" s="400"/>
      <c r="MAR1" s="400"/>
      <c r="MAS1" s="400"/>
      <c r="MAT1" s="400"/>
      <c r="MAU1" s="400"/>
      <c r="MAV1" s="400"/>
      <c r="MAW1" s="400"/>
      <c r="MAX1" s="400"/>
      <c r="MAY1" s="400"/>
      <c r="MAZ1" s="400"/>
      <c r="MBA1" s="400"/>
      <c r="MBB1" s="400"/>
      <c r="MBC1" s="400"/>
      <c r="MBD1" s="400"/>
      <c r="MBE1" s="400"/>
      <c r="MBF1" s="400"/>
      <c r="MBG1" s="400"/>
      <c r="MBH1" s="400"/>
      <c r="MBI1" s="400"/>
      <c r="MBJ1" s="400"/>
      <c r="MBK1" s="400"/>
      <c r="MBL1" s="400"/>
      <c r="MBM1" s="400"/>
      <c r="MBN1" s="400"/>
      <c r="MBO1" s="400"/>
      <c r="MBP1" s="400"/>
      <c r="MBQ1" s="400"/>
      <c r="MBR1" s="400"/>
      <c r="MBS1" s="400"/>
      <c r="MBT1" s="400"/>
      <c r="MBU1" s="400"/>
      <c r="MBV1" s="400"/>
      <c r="MBW1" s="400"/>
      <c r="MBX1" s="400"/>
      <c r="MBY1" s="400"/>
      <c r="MBZ1" s="400"/>
      <c r="MCA1" s="400"/>
      <c r="MCB1" s="400"/>
      <c r="MCC1" s="400"/>
      <c r="MCD1" s="400"/>
      <c r="MCE1" s="400"/>
      <c r="MCF1" s="400"/>
      <c r="MCG1" s="400"/>
      <c r="MCH1" s="400"/>
      <c r="MCI1" s="400"/>
      <c r="MCJ1" s="400"/>
      <c r="MCK1" s="400"/>
      <c r="MCL1" s="400"/>
      <c r="MCM1" s="400"/>
      <c r="MCN1" s="400"/>
      <c r="MCO1" s="400"/>
      <c r="MCP1" s="400"/>
      <c r="MCQ1" s="400"/>
      <c r="MCR1" s="262"/>
      <c r="MCS1" s="262"/>
      <c r="MCT1" s="262"/>
      <c r="MCU1" s="262"/>
      <c r="MCV1" s="262"/>
      <c r="MCW1" s="262"/>
      <c r="MCX1" s="262"/>
      <c r="MCY1" s="262"/>
      <c r="MCZ1" s="262"/>
      <c r="MDA1" s="262"/>
      <c r="MDB1" s="262"/>
      <c r="MDC1" s="262"/>
      <c r="MDD1" s="262"/>
      <c r="MDE1" s="262"/>
      <c r="MDF1" s="262"/>
      <c r="MDG1" s="262"/>
      <c r="MDH1" s="262"/>
      <c r="MDI1" s="262"/>
      <c r="MDJ1" s="262"/>
      <c r="MDK1" s="262"/>
      <c r="MDL1" s="262"/>
      <c r="MDM1" s="262"/>
      <c r="MDN1" s="262"/>
      <c r="MDO1" s="262"/>
      <c r="MDP1" s="262"/>
      <c r="MDQ1" s="262"/>
      <c r="MDR1" s="262"/>
      <c r="MDS1" s="262"/>
      <c r="MDT1" s="262"/>
      <c r="MDU1" s="262"/>
      <c r="MDV1" s="262"/>
      <c r="MDW1" s="262"/>
      <c r="MDX1" s="262"/>
      <c r="MDY1" s="262"/>
      <c r="MDZ1" s="262"/>
      <c r="MEA1" s="262"/>
      <c r="MEB1" s="262"/>
      <c r="MEC1" s="262"/>
      <c r="MED1" s="262"/>
      <c r="MEE1" s="262"/>
      <c r="MEF1" s="262"/>
      <c r="MEG1" s="262"/>
      <c r="MEH1" s="262"/>
      <c r="MEI1" s="262"/>
      <c r="MEJ1" s="262"/>
      <c r="MEK1" s="262"/>
      <c r="MEL1" s="262"/>
      <c r="MEM1" s="262"/>
      <c r="MEN1" s="262"/>
      <c r="MEO1" s="262"/>
      <c r="MEP1" s="262"/>
      <c r="MEQ1" s="262"/>
      <c r="MER1" s="262"/>
      <c r="MES1" s="262"/>
      <c r="MET1" s="262"/>
      <c r="MEU1" s="262"/>
      <c r="MEV1" s="262"/>
      <c r="MEW1" s="262"/>
      <c r="MEX1" s="262"/>
      <c r="MEY1" s="262"/>
      <c r="MEZ1" s="262"/>
      <c r="MFA1" s="262"/>
      <c r="MFB1" s="262"/>
      <c r="MFC1" s="262"/>
      <c r="MFD1" s="262"/>
      <c r="MFE1" s="262"/>
      <c r="MFF1" s="262"/>
      <c r="MFG1" s="262"/>
      <c r="MFH1" s="262"/>
      <c r="MFI1" s="262"/>
      <c r="MFJ1" s="262"/>
      <c r="MFK1" s="262"/>
      <c r="MFL1" s="262"/>
      <c r="MFM1" s="262"/>
      <c r="MFN1" s="262"/>
      <c r="MFO1" s="262"/>
      <c r="MFP1" s="262"/>
      <c r="MFQ1" s="262"/>
      <c r="MFR1" s="262"/>
      <c r="MFS1" s="262"/>
      <c r="MFT1" s="262"/>
      <c r="MFU1" s="262"/>
      <c r="MFV1" s="262"/>
      <c r="MFW1" s="262"/>
      <c r="MFX1" s="262"/>
      <c r="MFY1" s="262"/>
      <c r="MFZ1" s="262"/>
      <c r="MGA1" s="262"/>
      <c r="MGB1" s="262"/>
      <c r="MGC1" s="262"/>
      <c r="MGD1" s="262"/>
      <c r="MGE1" s="262"/>
      <c r="MGF1" s="400"/>
      <c r="MGG1" s="400"/>
      <c r="MGH1" s="400"/>
      <c r="MGI1" s="400"/>
      <c r="MGJ1" s="400"/>
      <c r="MGK1" s="400"/>
      <c r="MGL1" s="400"/>
      <c r="MGM1" s="400"/>
      <c r="MGN1" s="400"/>
      <c r="MGO1" s="400"/>
      <c r="MGP1" s="400"/>
      <c r="MGQ1" s="400"/>
      <c r="MGR1" s="400"/>
      <c r="MGS1" s="400"/>
      <c r="MGT1" s="400"/>
      <c r="MGU1" s="400"/>
      <c r="MGV1" s="400"/>
      <c r="MGW1" s="400"/>
      <c r="MGX1" s="400"/>
      <c r="MGY1" s="400"/>
      <c r="MGZ1" s="400"/>
      <c r="MHA1" s="400"/>
      <c r="MHB1" s="400"/>
      <c r="MHC1" s="400"/>
      <c r="MHD1" s="400"/>
      <c r="MHE1" s="400"/>
      <c r="MHF1" s="400"/>
      <c r="MHG1" s="400"/>
      <c r="MHH1" s="400"/>
      <c r="MHI1" s="400"/>
      <c r="MHJ1" s="400"/>
      <c r="MHK1" s="400"/>
      <c r="MHL1" s="400"/>
      <c r="MHM1" s="400"/>
      <c r="MHN1" s="400"/>
      <c r="MHO1" s="400"/>
      <c r="MHP1" s="400"/>
      <c r="MHQ1" s="400"/>
      <c r="MHR1" s="400"/>
      <c r="MHS1" s="400"/>
      <c r="MHT1" s="400"/>
      <c r="MHU1" s="400"/>
      <c r="MHV1" s="400"/>
      <c r="MHW1" s="400"/>
      <c r="MHX1" s="400"/>
      <c r="MHY1" s="400"/>
      <c r="MHZ1" s="400"/>
      <c r="MIA1" s="400"/>
      <c r="MIB1" s="400"/>
      <c r="MIC1" s="400"/>
      <c r="MID1" s="400"/>
      <c r="MIE1" s="400"/>
      <c r="MIF1" s="400"/>
      <c r="MIG1" s="400"/>
      <c r="MIH1" s="400"/>
      <c r="MII1" s="400"/>
      <c r="MIJ1" s="400"/>
      <c r="MIK1" s="400"/>
      <c r="MIL1" s="400"/>
      <c r="MIM1" s="400"/>
      <c r="MIN1" s="400"/>
      <c r="MIO1" s="400"/>
      <c r="MIP1" s="400"/>
      <c r="MIQ1" s="400"/>
      <c r="MIR1" s="400"/>
      <c r="MIS1" s="400"/>
      <c r="MIT1" s="400"/>
      <c r="MIU1" s="400"/>
      <c r="MIV1" s="400"/>
      <c r="MIW1" s="400"/>
      <c r="MIX1" s="400"/>
      <c r="MIY1" s="400"/>
      <c r="MIZ1" s="400"/>
      <c r="MJA1" s="400"/>
      <c r="MJB1" s="400"/>
      <c r="MJC1" s="400"/>
      <c r="MJD1" s="400"/>
      <c r="MJE1" s="400"/>
      <c r="MJF1" s="400"/>
      <c r="MJG1" s="400"/>
      <c r="MJH1" s="400"/>
      <c r="MJI1" s="400"/>
      <c r="MJJ1" s="400"/>
      <c r="MJK1" s="400"/>
      <c r="MJL1" s="400"/>
      <c r="MJM1" s="400"/>
      <c r="MJN1" s="400"/>
      <c r="MJO1" s="400"/>
      <c r="MJP1" s="400"/>
      <c r="MJQ1" s="400"/>
      <c r="MJR1" s="400"/>
      <c r="MJS1" s="400"/>
      <c r="MJT1" s="400"/>
      <c r="MJU1" s="400"/>
      <c r="MJV1" s="400"/>
      <c r="MJW1" s="400"/>
      <c r="MJX1" s="400"/>
      <c r="MJY1" s="400"/>
      <c r="MJZ1" s="400"/>
      <c r="MKA1" s="400"/>
      <c r="MKB1" s="400"/>
      <c r="MKC1" s="400"/>
      <c r="MKD1" s="400"/>
      <c r="MKE1" s="400"/>
      <c r="MKF1" s="400"/>
      <c r="MKG1" s="400"/>
      <c r="MKH1" s="400"/>
      <c r="MKI1" s="400"/>
      <c r="MKJ1" s="400"/>
      <c r="MKK1" s="400"/>
      <c r="MKL1" s="400"/>
      <c r="MKM1" s="400"/>
      <c r="MKN1" s="400"/>
      <c r="MKO1" s="400"/>
      <c r="MKP1" s="400"/>
      <c r="MKQ1" s="400"/>
      <c r="MKR1" s="400"/>
      <c r="MKS1" s="400"/>
      <c r="MKT1" s="400"/>
      <c r="MKU1" s="400"/>
      <c r="MKV1" s="400"/>
      <c r="MKW1" s="400"/>
      <c r="MKX1" s="400"/>
      <c r="MKY1" s="400"/>
      <c r="MKZ1" s="400"/>
      <c r="MLA1" s="400"/>
      <c r="MLB1" s="400"/>
      <c r="MLC1" s="400"/>
      <c r="MLD1" s="400"/>
      <c r="MLE1" s="400"/>
      <c r="MLF1" s="400"/>
      <c r="MLG1" s="400"/>
      <c r="MLH1" s="400"/>
      <c r="MLI1" s="400"/>
      <c r="MLJ1" s="400"/>
      <c r="MLK1" s="400"/>
      <c r="MLL1" s="400"/>
      <c r="MLM1" s="400"/>
      <c r="MLN1" s="400"/>
      <c r="MLO1" s="400"/>
      <c r="MLP1" s="400"/>
      <c r="MLQ1" s="400"/>
      <c r="MLR1" s="400"/>
      <c r="MLS1" s="400"/>
      <c r="MLT1" s="400"/>
      <c r="MLU1" s="400"/>
      <c r="MLV1" s="400"/>
      <c r="MLW1" s="400"/>
      <c r="MLX1" s="400"/>
      <c r="MLY1" s="400"/>
      <c r="MLZ1" s="400"/>
      <c r="MMA1" s="400"/>
      <c r="MMB1" s="400"/>
      <c r="MMC1" s="400"/>
      <c r="MMD1" s="400"/>
      <c r="MME1" s="400"/>
      <c r="MMF1" s="400"/>
      <c r="MMG1" s="400"/>
      <c r="MMH1" s="400"/>
      <c r="MMI1" s="400"/>
      <c r="MMJ1" s="400"/>
      <c r="MMK1" s="400"/>
      <c r="MML1" s="400"/>
      <c r="MMM1" s="400"/>
      <c r="MMN1" s="262"/>
      <c r="MMO1" s="262"/>
      <c r="MMP1" s="262"/>
      <c r="MMQ1" s="262"/>
      <c r="MMR1" s="262"/>
      <c r="MMS1" s="262"/>
      <c r="MMT1" s="262"/>
      <c r="MMU1" s="262"/>
      <c r="MMV1" s="262"/>
      <c r="MMW1" s="262"/>
      <c r="MMX1" s="262"/>
      <c r="MMY1" s="262"/>
      <c r="MMZ1" s="262"/>
      <c r="MNA1" s="262"/>
      <c r="MNB1" s="262"/>
      <c r="MNC1" s="262"/>
      <c r="MND1" s="262"/>
      <c r="MNE1" s="262"/>
      <c r="MNF1" s="262"/>
      <c r="MNG1" s="262"/>
      <c r="MNH1" s="262"/>
      <c r="MNI1" s="262"/>
      <c r="MNJ1" s="262"/>
      <c r="MNK1" s="262"/>
      <c r="MNL1" s="262"/>
      <c r="MNM1" s="262"/>
      <c r="MNN1" s="262"/>
      <c r="MNO1" s="262"/>
      <c r="MNP1" s="262"/>
      <c r="MNQ1" s="262"/>
      <c r="MNR1" s="262"/>
      <c r="MNS1" s="262"/>
      <c r="MNT1" s="262"/>
      <c r="MNU1" s="262"/>
      <c r="MNV1" s="262"/>
      <c r="MNW1" s="262"/>
      <c r="MNX1" s="262"/>
      <c r="MNY1" s="262"/>
      <c r="MNZ1" s="262"/>
      <c r="MOA1" s="262"/>
      <c r="MOB1" s="262"/>
      <c r="MOC1" s="262"/>
      <c r="MOD1" s="262"/>
      <c r="MOE1" s="262"/>
      <c r="MOF1" s="262"/>
      <c r="MOG1" s="262"/>
      <c r="MOH1" s="262"/>
      <c r="MOI1" s="262"/>
      <c r="MOJ1" s="262"/>
      <c r="MOK1" s="262"/>
      <c r="MOL1" s="262"/>
      <c r="MOM1" s="262"/>
      <c r="MON1" s="262"/>
      <c r="MOO1" s="262"/>
      <c r="MOP1" s="262"/>
      <c r="MOQ1" s="262"/>
      <c r="MOR1" s="262"/>
      <c r="MOS1" s="262"/>
      <c r="MOT1" s="262"/>
      <c r="MOU1" s="262"/>
      <c r="MOV1" s="262"/>
      <c r="MOW1" s="262"/>
      <c r="MOX1" s="262"/>
      <c r="MOY1" s="262"/>
      <c r="MOZ1" s="262"/>
      <c r="MPA1" s="262"/>
      <c r="MPB1" s="262"/>
      <c r="MPC1" s="262"/>
      <c r="MPD1" s="262"/>
      <c r="MPE1" s="262"/>
      <c r="MPF1" s="262"/>
      <c r="MPG1" s="262"/>
      <c r="MPH1" s="262"/>
      <c r="MPI1" s="262"/>
      <c r="MPJ1" s="262"/>
      <c r="MPK1" s="262"/>
      <c r="MPL1" s="262"/>
      <c r="MPM1" s="262"/>
      <c r="MPN1" s="262"/>
      <c r="MPO1" s="262"/>
      <c r="MPP1" s="262"/>
      <c r="MPQ1" s="262"/>
      <c r="MPR1" s="262"/>
      <c r="MPS1" s="262"/>
      <c r="MPT1" s="262"/>
      <c r="MPU1" s="262"/>
      <c r="MPV1" s="262"/>
      <c r="MPW1" s="262"/>
      <c r="MPX1" s="262"/>
      <c r="MPY1" s="262"/>
      <c r="MPZ1" s="262"/>
      <c r="MQA1" s="262"/>
      <c r="MQB1" s="400"/>
      <c r="MQC1" s="400"/>
      <c r="MQD1" s="400"/>
      <c r="MQE1" s="400"/>
      <c r="MQF1" s="400"/>
      <c r="MQG1" s="400"/>
      <c r="MQH1" s="400"/>
      <c r="MQI1" s="400"/>
      <c r="MQJ1" s="400"/>
      <c r="MQK1" s="400"/>
      <c r="MQL1" s="400"/>
      <c r="MQM1" s="400"/>
      <c r="MQN1" s="400"/>
      <c r="MQO1" s="400"/>
      <c r="MQP1" s="400"/>
      <c r="MQQ1" s="400"/>
      <c r="MQR1" s="400"/>
      <c r="MQS1" s="400"/>
      <c r="MQT1" s="400"/>
      <c r="MQU1" s="400"/>
      <c r="MQV1" s="400"/>
      <c r="MQW1" s="400"/>
      <c r="MQX1" s="400"/>
      <c r="MQY1" s="400"/>
      <c r="MQZ1" s="400"/>
      <c r="MRA1" s="400"/>
      <c r="MRB1" s="400"/>
      <c r="MRC1" s="400"/>
      <c r="MRD1" s="400"/>
      <c r="MRE1" s="400"/>
      <c r="MRF1" s="400"/>
      <c r="MRG1" s="400"/>
      <c r="MRH1" s="400"/>
      <c r="MRI1" s="400"/>
      <c r="MRJ1" s="400"/>
      <c r="MRK1" s="400"/>
      <c r="MRL1" s="400"/>
      <c r="MRM1" s="400"/>
      <c r="MRN1" s="400"/>
      <c r="MRO1" s="400"/>
      <c r="MRP1" s="400"/>
      <c r="MRQ1" s="400"/>
      <c r="MRR1" s="400"/>
      <c r="MRS1" s="400"/>
      <c r="MRT1" s="400"/>
      <c r="MRU1" s="400"/>
      <c r="MRV1" s="400"/>
      <c r="MRW1" s="400"/>
      <c r="MRX1" s="400"/>
      <c r="MRY1" s="400"/>
      <c r="MRZ1" s="400"/>
      <c r="MSA1" s="400"/>
      <c r="MSB1" s="400"/>
      <c r="MSC1" s="400"/>
      <c r="MSD1" s="400"/>
      <c r="MSE1" s="400"/>
      <c r="MSF1" s="400"/>
      <c r="MSG1" s="400"/>
      <c r="MSH1" s="400"/>
      <c r="MSI1" s="400"/>
      <c r="MSJ1" s="400"/>
      <c r="MSK1" s="400"/>
      <c r="MSL1" s="400"/>
      <c r="MSM1" s="400"/>
      <c r="MSN1" s="400"/>
      <c r="MSO1" s="400"/>
      <c r="MSP1" s="400"/>
      <c r="MSQ1" s="400"/>
      <c r="MSR1" s="400"/>
      <c r="MSS1" s="400"/>
      <c r="MST1" s="400"/>
      <c r="MSU1" s="400"/>
      <c r="MSV1" s="400"/>
      <c r="MSW1" s="400"/>
      <c r="MSX1" s="400"/>
      <c r="MSY1" s="400"/>
      <c r="MSZ1" s="400"/>
      <c r="MTA1" s="400"/>
      <c r="MTB1" s="400"/>
      <c r="MTC1" s="400"/>
      <c r="MTD1" s="400"/>
      <c r="MTE1" s="400"/>
      <c r="MTF1" s="400"/>
      <c r="MTG1" s="400"/>
      <c r="MTH1" s="400"/>
      <c r="MTI1" s="400"/>
      <c r="MTJ1" s="400"/>
      <c r="MTK1" s="400"/>
      <c r="MTL1" s="400"/>
      <c r="MTM1" s="400"/>
      <c r="MTN1" s="400"/>
      <c r="MTO1" s="400"/>
      <c r="MTP1" s="400"/>
      <c r="MTQ1" s="400"/>
      <c r="MTR1" s="400"/>
      <c r="MTS1" s="400"/>
      <c r="MTT1" s="400"/>
      <c r="MTU1" s="400"/>
      <c r="MTV1" s="400"/>
      <c r="MTW1" s="400"/>
      <c r="MTX1" s="400"/>
      <c r="MTY1" s="400"/>
      <c r="MTZ1" s="400"/>
      <c r="MUA1" s="400"/>
      <c r="MUB1" s="400"/>
      <c r="MUC1" s="400"/>
      <c r="MUD1" s="400"/>
      <c r="MUE1" s="400"/>
      <c r="MUF1" s="400"/>
      <c r="MUG1" s="400"/>
      <c r="MUH1" s="400"/>
      <c r="MUI1" s="400"/>
      <c r="MUJ1" s="400"/>
      <c r="MUK1" s="400"/>
      <c r="MUL1" s="400"/>
      <c r="MUM1" s="400"/>
      <c r="MUN1" s="400"/>
      <c r="MUO1" s="400"/>
      <c r="MUP1" s="400"/>
      <c r="MUQ1" s="400"/>
      <c r="MUR1" s="400"/>
      <c r="MUS1" s="400"/>
      <c r="MUT1" s="400"/>
      <c r="MUU1" s="400"/>
      <c r="MUV1" s="400"/>
      <c r="MUW1" s="400"/>
      <c r="MUX1" s="400"/>
      <c r="MUY1" s="400"/>
      <c r="MUZ1" s="400"/>
      <c r="MVA1" s="400"/>
      <c r="MVB1" s="400"/>
      <c r="MVC1" s="400"/>
      <c r="MVD1" s="400"/>
      <c r="MVE1" s="400"/>
      <c r="MVF1" s="400"/>
      <c r="MVG1" s="400"/>
      <c r="MVH1" s="400"/>
      <c r="MVI1" s="400"/>
      <c r="MVJ1" s="400"/>
      <c r="MVK1" s="400"/>
      <c r="MVL1" s="400"/>
      <c r="MVM1" s="400"/>
      <c r="MVN1" s="400"/>
      <c r="MVO1" s="400"/>
      <c r="MVP1" s="400"/>
      <c r="MVQ1" s="400"/>
      <c r="MVR1" s="400"/>
      <c r="MVS1" s="400"/>
      <c r="MVT1" s="400"/>
      <c r="MVU1" s="400"/>
      <c r="MVV1" s="400"/>
      <c r="MVW1" s="400"/>
      <c r="MVX1" s="400"/>
      <c r="MVY1" s="400"/>
      <c r="MVZ1" s="400"/>
      <c r="MWA1" s="400"/>
      <c r="MWB1" s="400"/>
      <c r="MWC1" s="400"/>
      <c r="MWD1" s="400"/>
      <c r="MWE1" s="400"/>
      <c r="MWF1" s="400"/>
      <c r="MWG1" s="400"/>
      <c r="MWH1" s="400"/>
      <c r="MWI1" s="400"/>
      <c r="MWJ1" s="262"/>
      <c r="MWK1" s="262"/>
      <c r="MWL1" s="262"/>
      <c r="MWM1" s="262"/>
      <c r="MWN1" s="262"/>
      <c r="MWO1" s="262"/>
      <c r="MWP1" s="262"/>
      <c r="MWQ1" s="262"/>
      <c r="MWR1" s="262"/>
      <c r="MWS1" s="262"/>
      <c r="MWT1" s="262"/>
      <c r="MWU1" s="262"/>
      <c r="MWV1" s="262"/>
      <c r="MWW1" s="262"/>
      <c r="MWX1" s="262"/>
      <c r="MWY1" s="262"/>
      <c r="MWZ1" s="262"/>
      <c r="MXA1" s="262"/>
      <c r="MXB1" s="262"/>
      <c r="MXC1" s="262"/>
      <c r="MXD1" s="262"/>
      <c r="MXE1" s="262"/>
      <c r="MXF1" s="262"/>
      <c r="MXG1" s="262"/>
      <c r="MXH1" s="262"/>
      <c r="MXI1" s="262"/>
      <c r="MXJ1" s="262"/>
      <c r="MXK1" s="262"/>
      <c r="MXL1" s="262"/>
      <c r="MXM1" s="262"/>
      <c r="MXN1" s="262"/>
      <c r="MXO1" s="262"/>
      <c r="MXP1" s="262"/>
      <c r="MXQ1" s="262"/>
      <c r="MXR1" s="262"/>
      <c r="MXS1" s="262"/>
      <c r="MXT1" s="262"/>
      <c r="MXU1" s="262"/>
      <c r="MXV1" s="262"/>
      <c r="MXW1" s="262"/>
      <c r="MXX1" s="262"/>
      <c r="MXY1" s="262"/>
      <c r="MXZ1" s="262"/>
      <c r="MYA1" s="262"/>
      <c r="MYB1" s="262"/>
      <c r="MYC1" s="262"/>
      <c r="MYD1" s="262"/>
      <c r="MYE1" s="262"/>
      <c r="MYF1" s="262"/>
      <c r="MYG1" s="262"/>
      <c r="MYH1" s="262"/>
      <c r="MYI1" s="262"/>
      <c r="MYJ1" s="262"/>
      <c r="MYK1" s="262"/>
      <c r="MYL1" s="262"/>
      <c r="MYM1" s="262"/>
      <c r="MYN1" s="262"/>
      <c r="MYO1" s="262"/>
      <c r="MYP1" s="262"/>
      <c r="MYQ1" s="262"/>
      <c r="MYR1" s="262"/>
      <c r="MYS1" s="262"/>
      <c r="MYT1" s="262"/>
      <c r="MYU1" s="262"/>
      <c r="MYV1" s="262"/>
      <c r="MYW1" s="262"/>
      <c r="MYX1" s="262"/>
      <c r="MYY1" s="262"/>
      <c r="MYZ1" s="262"/>
      <c r="MZA1" s="262"/>
      <c r="MZB1" s="262"/>
      <c r="MZC1" s="262"/>
      <c r="MZD1" s="262"/>
      <c r="MZE1" s="262"/>
      <c r="MZF1" s="262"/>
      <c r="MZG1" s="262"/>
      <c r="MZH1" s="262"/>
      <c r="MZI1" s="262"/>
      <c r="MZJ1" s="262"/>
      <c r="MZK1" s="262"/>
      <c r="MZL1" s="262"/>
      <c r="MZM1" s="262"/>
      <c r="MZN1" s="262"/>
      <c r="MZO1" s="262"/>
      <c r="MZP1" s="262"/>
      <c r="MZQ1" s="262"/>
      <c r="MZR1" s="262"/>
      <c r="MZS1" s="262"/>
      <c r="MZT1" s="262"/>
      <c r="MZU1" s="262"/>
      <c r="MZV1" s="262"/>
      <c r="MZW1" s="262"/>
      <c r="MZX1" s="400"/>
      <c r="MZY1" s="400"/>
      <c r="MZZ1" s="400"/>
      <c r="NAA1" s="400"/>
      <c r="NAB1" s="400"/>
      <c r="NAC1" s="400"/>
      <c r="NAD1" s="400"/>
      <c r="NAE1" s="400"/>
      <c r="NAF1" s="400"/>
      <c r="NAG1" s="400"/>
      <c r="NAH1" s="400"/>
      <c r="NAI1" s="400"/>
      <c r="NAJ1" s="400"/>
      <c r="NAK1" s="400"/>
      <c r="NAL1" s="400"/>
      <c r="NAM1" s="400"/>
      <c r="NAN1" s="400"/>
      <c r="NAO1" s="400"/>
      <c r="NAP1" s="400"/>
      <c r="NAQ1" s="400"/>
      <c r="NAR1" s="400"/>
      <c r="NAS1" s="400"/>
      <c r="NAT1" s="400"/>
      <c r="NAU1" s="400"/>
      <c r="NAV1" s="400"/>
      <c r="NAW1" s="400"/>
      <c r="NAX1" s="400"/>
      <c r="NAY1" s="400"/>
      <c r="NAZ1" s="400"/>
      <c r="NBA1" s="400"/>
      <c r="NBB1" s="400"/>
      <c r="NBC1" s="400"/>
      <c r="NBD1" s="400"/>
      <c r="NBE1" s="400"/>
      <c r="NBF1" s="400"/>
      <c r="NBG1" s="400"/>
      <c r="NBH1" s="400"/>
      <c r="NBI1" s="400"/>
      <c r="NBJ1" s="400"/>
      <c r="NBK1" s="400"/>
      <c r="NBL1" s="400"/>
      <c r="NBM1" s="400"/>
      <c r="NBN1" s="400"/>
      <c r="NBO1" s="400"/>
      <c r="NBP1" s="400"/>
      <c r="NBQ1" s="400"/>
      <c r="NBR1" s="400"/>
      <c r="NBS1" s="400"/>
      <c r="NBT1" s="400"/>
      <c r="NBU1" s="400"/>
      <c r="NBV1" s="400"/>
      <c r="NBW1" s="400"/>
      <c r="NBX1" s="400"/>
      <c r="NBY1" s="400"/>
      <c r="NBZ1" s="400"/>
      <c r="NCA1" s="400"/>
      <c r="NCB1" s="400"/>
      <c r="NCC1" s="400"/>
      <c r="NCD1" s="400"/>
      <c r="NCE1" s="400"/>
      <c r="NCF1" s="400"/>
      <c r="NCG1" s="400"/>
      <c r="NCH1" s="400"/>
      <c r="NCI1" s="400"/>
      <c r="NCJ1" s="400"/>
      <c r="NCK1" s="400"/>
      <c r="NCL1" s="400"/>
      <c r="NCM1" s="400"/>
      <c r="NCN1" s="400"/>
      <c r="NCO1" s="400"/>
      <c r="NCP1" s="400"/>
      <c r="NCQ1" s="400"/>
      <c r="NCR1" s="400"/>
      <c r="NCS1" s="400"/>
      <c r="NCT1" s="400"/>
      <c r="NCU1" s="400"/>
      <c r="NCV1" s="400"/>
      <c r="NCW1" s="400"/>
      <c r="NCX1" s="400"/>
      <c r="NCY1" s="400"/>
      <c r="NCZ1" s="400"/>
      <c r="NDA1" s="400"/>
      <c r="NDB1" s="400"/>
      <c r="NDC1" s="400"/>
      <c r="NDD1" s="400"/>
      <c r="NDE1" s="400"/>
      <c r="NDF1" s="400"/>
      <c r="NDG1" s="400"/>
      <c r="NDH1" s="400"/>
      <c r="NDI1" s="400"/>
      <c r="NDJ1" s="400"/>
      <c r="NDK1" s="400"/>
      <c r="NDL1" s="400"/>
      <c r="NDM1" s="400"/>
      <c r="NDN1" s="400"/>
      <c r="NDO1" s="400"/>
      <c r="NDP1" s="400"/>
      <c r="NDQ1" s="400"/>
      <c r="NDR1" s="400"/>
      <c r="NDS1" s="400"/>
      <c r="NDT1" s="400"/>
      <c r="NDU1" s="400"/>
      <c r="NDV1" s="400"/>
      <c r="NDW1" s="400"/>
      <c r="NDX1" s="400"/>
      <c r="NDY1" s="400"/>
      <c r="NDZ1" s="400"/>
      <c r="NEA1" s="400"/>
      <c r="NEB1" s="400"/>
      <c r="NEC1" s="400"/>
      <c r="NED1" s="400"/>
      <c r="NEE1" s="400"/>
      <c r="NEF1" s="400"/>
      <c r="NEG1" s="400"/>
      <c r="NEH1" s="400"/>
      <c r="NEI1" s="400"/>
      <c r="NEJ1" s="400"/>
      <c r="NEK1" s="400"/>
      <c r="NEL1" s="400"/>
      <c r="NEM1" s="400"/>
      <c r="NEN1" s="400"/>
      <c r="NEO1" s="400"/>
      <c r="NEP1" s="400"/>
      <c r="NEQ1" s="400"/>
      <c r="NER1" s="400"/>
      <c r="NES1" s="400"/>
      <c r="NET1" s="400"/>
      <c r="NEU1" s="400"/>
      <c r="NEV1" s="400"/>
      <c r="NEW1" s="400"/>
      <c r="NEX1" s="400"/>
      <c r="NEY1" s="400"/>
      <c r="NEZ1" s="400"/>
      <c r="NFA1" s="400"/>
      <c r="NFB1" s="400"/>
      <c r="NFC1" s="400"/>
      <c r="NFD1" s="400"/>
      <c r="NFE1" s="400"/>
      <c r="NFF1" s="400"/>
      <c r="NFG1" s="400"/>
      <c r="NFH1" s="400"/>
      <c r="NFI1" s="400"/>
      <c r="NFJ1" s="400"/>
      <c r="NFK1" s="400"/>
      <c r="NFL1" s="400"/>
      <c r="NFM1" s="400"/>
      <c r="NFN1" s="400"/>
      <c r="NFO1" s="400"/>
      <c r="NFP1" s="400"/>
      <c r="NFQ1" s="400"/>
      <c r="NFR1" s="400"/>
      <c r="NFS1" s="400"/>
      <c r="NFT1" s="400"/>
      <c r="NFU1" s="400"/>
      <c r="NFV1" s="400"/>
      <c r="NFW1" s="400"/>
      <c r="NFX1" s="400"/>
      <c r="NFY1" s="400"/>
      <c r="NFZ1" s="400"/>
      <c r="NGA1" s="400"/>
      <c r="NGB1" s="400"/>
      <c r="NGC1" s="400"/>
      <c r="NGD1" s="400"/>
      <c r="NGE1" s="400"/>
      <c r="NGF1" s="262"/>
      <c r="NGG1" s="262"/>
      <c r="NGH1" s="262"/>
      <c r="NGI1" s="262"/>
      <c r="NGJ1" s="262"/>
      <c r="NGK1" s="262"/>
      <c r="NGL1" s="262"/>
      <c r="NGM1" s="262"/>
      <c r="NGN1" s="262"/>
      <c r="NGO1" s="262"/>
      <c r="NGP1" s="262"/>
      <c r="NGQ1" s="262"/>
      <c r="NGR1" s="262"/>
      <c r="NGS1" s="262"/>
      <c r="NGT1" s="262"/>
      <c r="NGU1" s="262"/>
      <c r="NGV1" s="262"/>
      <c r="NGW1" s="262"/>
      <c r="NGX1" s="262"/>
      <c r="NGY1" s="262"/>
      <c r="NGZ1" s="262"/>
      <c r="NHA1" s="262"/>
      <c r="NHB1" s="262"/>
      <c r="NHC1" s="262"/>
      <c r="NHD1" s="262"/>
      <c r="NHE1" s="262"/>
      <c r="NHF1" s="262"/>
      <c r="NHG1" s="262"/>
      <c r="NHH1" s="262"/>
      <c r="NHI1" s="262"/>
      <c r="NHJ1" s="262"/>
      <c r="NHK1" s="262"/>
      <c r="NHL1" s="262"/>
      <c r="NHM1" s="262"/>
      <c r="NHN1" s="262"/>
      <c r="NHO1" s="262"/>
      <c r="NHP1" s="262"/>
      <c r="NHQ1" s="262"/>
      <c r="NHR1" s="262"/>
      <c r="NHS1" s="262"/>
      <c r="NHT1" s="262"/>
      <c r="NHU1" s="262"/>
      <c r="NHV1" s="262"/>
      <c r="NHW1" s="262"/>
      <c r="NHX1" s="262"/>
      <c r="NHY1" s="262"/>
      <c r="NHZ1" s="262"/>
      <c r="NIA1" s="262"/>
      <c r="NIB1" s="262"/>
      <c r="NIC1" s="262"/>
      <c r="NID1" s="262"/>
      <c r="NIE1" s="262"/>
      <c r="NIF1" s="262"/>
      <c r="NIG1" s="262"/>
      <c r="NIH1" s="262"/>
      <c r="NII1" s="262"/>
      <c r="NIJ1" s="262"/>
      <c r="NIK1" s="262"/>
      <c r="NIL1" s="262"/>
      <c r="NIM1" s="262"/>
      <c r="NIN1" s="262"/>
      <c r="NIO1" s="262"/>
      <c r="NIP1" s="262"/>
      <c r="NIQ1" s="262"/>
      <c r="NIR1" s="262"/>
      <c r="NIS1" s="262"/>
      <c r="NIT1" s="262"/>
      <c r="NIU1" s="262"/>
      <c r="NIV1" s="262"/>
      <c r="NIW1" s="262"/>
      <c r="NIX1" s="262"/>
      <c r="NIY1" s="262"/>
      <c r="NIZ1" s="262"/>
      <c r="NJA1" s="262"/>
      <c r="NJB1" s="262"/>
      <c r="NJC1" s="262"/>
      <c r="NJD1" s="262"/>
      <c r="NJE1" s="262"/>
      <c r="NJF1" s="262"/>
      <c r="NJG1" s="262"/>
      <c r="NJH1" s="262"/>
      <c r="NJI1" s="262"/>
      <c r="NJJ1" s="262"/>
      <c r="NJK1" s="262"/>
      <c r="NJL1" s="262"/>
      <c r="NJM1" s="262"/>
      <c r="NJN1" s="262"/>
      <c r="NJO1" s="262"/>
      <c r="NJP1" s="262"/>
      <c r="NJQ1" s="262"/>
      <c r="NJR1" s="262"/>
      <c r="NJS1" s="262"/>
      <c r="NJT1" s="400"/>
      <c r="NJU1" s="400"/>
      <c r="NJV1" s="400"/>
      <c r="NJW1" s="400"/>
      <c r="NJX1" s="400"/>
      <c r="NJY1" s="400"/>
      <c r="NJZ1" s="400"/>
      <c r="NKA1" s="400"/>
      <c r="NKB1" s="400"/>
      <c r="NKC1" s="400"/>
      <c r="NKD1" s="400"/>
      <c r="NKE1" s="400"/>
      <c r="NKF1" s="400"/>
      <c r="NKG1" s="400"/>
      <c r="NKH1" s="400"/>
      <c r="NKI1" s="400"/>
      <c r="NKJ1" s="400"/>
      <c r="NKK1" s="400"/>
      <c r="NKL1" s="400"/>
      <c r="NKM1" s="400"/>
      <c r="NKN1" s="400"/>
      <c r="NKO1" s="400"/>
      <c r="NKP1" s="400"/>
      <c r="NKQ1" s="400"/>
      <c r="NKR1" s="400"/>
      <c r="NKS1" s="400"/>
      <c r="NKT1" s="400"/>
      <c r="NKU1" s="400"/>
      <c r="NKV1" s="400"/>
      <c r="NKW1" s="400"/>
      <c r="NKX1" s="400"/>
      <c r="NKY1" s="400"/>
      <c r="NKZ1" s="400"/>
      <c r="NLA1" s="400"/>
      <c r="NLB1" s="400"/>
      <c r="NLC1" s="400"/>
      <c r="NLD1" s="400"/>
      <c r="NLE1" s="400"/>
      <c r="NLF1" s="400"/>
      <c r="NLG1" s="400"/>
      <c r="NLH1" s="400"/>
      <c r="NLI1" s="400"/>
      <c r="NLJ1" s="400"/>
      <c r="NLK1" s="400"/>
      <c r="NLL1" s="400"/>
      <c r="NLM1" s="400"/>
      <c r="NLN1" s="400"/>
      <c r="NLO1" s="400"/>
      <c r="NLP1" s="400"/>
      <c r="NLQ1" s="400"/>
      <c r="NLR1" s="400"/>
      <c r="NLS1" s="400"/>
      <c r="NLT1" s="400"/>
      <c r="NLU1" s="400"/>
      <c r="NLV1" s="400"/>
      <c r="NLW1" s="400"/>
      <c r="NLX1" s="400"/>
      <c r="NLY1" s="400"/>
      <c r="NLZ1" s="400"/>
      <c r="NMA1" s="400"/>
      <c r="NMB1" s="400"/>
      <c r="NMC1" s="400"/>
      <c r="NMD1" s="400"/>
      <c r="NME1" s="400"/>
      <c r="NMF1" s="400"/>
      <c r="NMG1" s="400"/>
      <c r="NMH1" s="400"/>
      <c r="NMI1" s="400"/>
      <c r="NMJ1" s="400"/>
      <c r="NMK1" s="400"/>
      <c r="NML1" s="400"/>
      <c r="NMM1" s="400"/>
      <c r="NMN1" s="400"/>
      <c r="NMO1" s="400"/>
      <c r="NMP1" s="400"/>
      <c r="NMQ1" s="400"/>
      <c r="NMR1" s="400"/>
      <c r="NMS1" s="400"/>
      <c r="NMT1" s="400"/>
      <c r="NMU1" s="400"/>
      <c r="NMV1" s="400"/>
      <c r="NMW1" s="400"/>
      <c r="NMX1" s="400"/>
      <c r="NMY1" s="400"/>
      <c r="NMZ1" s="400"/>
      <c r="NNA1" s="400"/>
      <c r="NNB1" s="400"/>
      <c r="NNC1" s="400"/>
      <c r="NND1" s="400"/>
      <c r="NNE1" s="400"/>
      <c r="NNF1" s="400"/>
      <c r="NNG1" s="400"/>
      <c r="NNH1" s="400"/>
      <c r="NNI1" s="400"/>
      <c r="NNJ1" s="400"/>
      <c r="NNK1" s="400"/>
      <c r="NNL1" s="400"/>
      <c r="NNM1" s="400"/>
      <c r="NNN1" s="400"/>
      <c r="NNO1" s="400"/>
      <c r="NNP1" s="400"/>
      <c r="NNQ1" s="400"/>
      <c r="NNR1" s="400"/>
      <c r="NNS1" s="400"/>
      <c r="NNT1" s="400"/>
      <c r="NNU1" s="400"/>
      <c r="NNV1" s="400"/>
      <c r="NNW1" s="400"/>
      <c r="NNX1" s="400"/>
      <c r="NNY1" s="400"/>
      <c r="NNZ1" s="400"/>
      <c r="NOA1" s="400"/>
      <c r="NOB1" s="400"/>
      <c r="NOC1" s="400"/>
      <c r="NOD1" s="400"/>
      <c r="NOE1" s="400"/>
      <c r="NOF1" s="400"/>
      <c r="NOG1" s="400"/>
      <c r="NOH1" s="400"/>
      <c r="NOI1" s="400"/>
      <c r="NOJ1" s="400"/>
      <c r="NOK1" s="400"/>
      <c r="NOL1" s="400"/>
      <c r="NOM1" s="400"/>
      <c r="NON1" s="400"/>
      <c r="NOO1" s="400"/>
      <c r="NOP1" s="400"/>
      <c r="NOQ1" s="400"/>
      <c r="NOR1" s="400"/>
      <c r="NOS1" s="400"/>
      <c r="NOT1" s="400"/>
      <c r="NOU1" s="400"/>
      <c r="NOV1" s="400"/>
      <c r="NOW1" s="400"/>
      <c r="NOX1" s="400"/>
      <c r="NOY1" s="400"/>
      <c r="NOZ1" s="400"/>
      <c r="NPA1" s="400"/>
      <c r="NPB1" s="400"/>
      <c r="NPC1" s="400"/>
      <c r="NPD1" s="400"/>
      <c r="NPE1" s="400"/>
      <c r="NPF1" s="400"/>
      <c r="NPG1" s="400"/>
      <c r="NPH1" s="400"/>
      <c r="NPI1" s="400"/>
      <c r="NPJ1" s="400"/>
      <c r="NPK1" s="400"/>
      <c r="NPL1" s="400"/>
      <c r="NPM1" s="400"/>
      <c r="NPN1" s="400"/>
      <c r="NPO1" s="400"/>
      <c r="NPP1" s="400"/>
      <c r="NPQ1" s="400"/>
      <c r="NPR1" s="400"/>
      <c r="NPS1" s="400"/>
      <c r="NPT1" s="400"/>
      <c r="NPU1" s="400"/>
      <c r="NPV1" s="400"/>
      <c r="NPW1" s="400"/>
      <c r="NPX1" s="400"/>
      <c r="NPY1" s="400"/>
      <c r="NPZ1" s="400"/>
      <c r="NQA1" s="400"/>
      <c r="NQB1" s="262"/>
      <c r="NQC1" s="262"/>
      <c r="NQD1" s="262"/>
      <c r="NQE1" s="262"/>
      <c r="NQF1" s="262"/>
      <c r="NQG1" s="262"/>
      <c r="NQH1" s="262"/>
      <c r="NQI1" s="262"/>
      <c r="NQJ1" s="262"/>
      <c r="NQK1" s="262"/>
      <c r="NQL1" s="262"/>
      <c r="NQM1" s="262"/>
      <c r="NQN1" s="262"/>
      <c r="NQO1" s="262"/>
      <c r="NQP1" s="262"/>
      <c r="NQQ1" s="262"/>
      <c r="NQR1" s="262"/>
      <c r="NQS1" s="262"/>
      <c r="NQT1" s="262"/>
      <c r="NQU1" s="262"/>
      <c r="NQV1" s="262"/>
      <c r="NQW1" s="262"/>
      <c r="NQX1" s="262"/>
      <c r="NQY1" s="262"/>
      <c r="NQZ1" s="262"/>
      <c r="NRA1" s="262"/>
      <c r="NRB1" s="262"/>
      <c r="NRC1" s="262"/>
      <c r="NRD1" s="262"/>
      <c r="NRE1" s="262"/>
      <c r="NRF1" s="262"/>
      <c r="NRG1" s="262"/>
      <c r="NRH1" s="262"/>
      <c r="NRI1" s="262"/>
      <c r="NRJ1" s="262"/>
      <c r="NRK1" s="262"/>
      <c r="NRL1" s="262"/>
      <c r="NRM1" s="262"/>
      <c r="NRN1" s="262"/>
      <c r="NRO1" s="262"/>
      <c r="NRP1" s="262"/>
      <c r="NRQ1" s="262"/>
      <c r="NRR1" s="262"/>
      <c r="NRS1" s="262"/>
      <c r="NRT1" s="262"/>
      <c r="NRU1" s="262"/>
      <c r="NRV1" s="262"/>
      <c r="NRW1" s="262"/>
      <c r="NRX1" s="262"/>
      <c r="NRY1" s="262"/>
      <c r="NRZ1" s="262"/>
      <c r="NSA1" s="262"/>
      <c r="NSB1" s="262"/>
      <c r="NSC1" s="262"/>
      <c r="NSD1" s="262"/>
      <c r="NSE1" s="262"/>
      <c r="NSF1" s="262"/>
      <c r="NSG1" s="262"/>
      <c r="NSH1" s="262"/>
      <c r="NSI1" s="262"/>
      <c r="NSJ1" s="262"/>
      <c r="NSK1" s="262"/>
      <c r="NSL1" s="262"/>
      <c r="NSM1" s="262"/>
      <c r="NSN1" s="262"/>
      <c r="NSO1" s="262"/>
      <c r="NSP1" s="262"/>
      <c r="NSQ1" s="262"/>
      <c r="NSR1" s="262"/>
      <c r="NSS1" s="262"/>
      <c r="NST1" s="262"/>
      <c r="NSU1" s="262"/>
      <c r="NSV1" s="262"/>
      <c r="NSW1" s="262"/>
      <c r="NSX1" s="262"/>
      <c r="NSY1" s="262"/>
      <c r="NSZ1" s="262"/>
      <c r="NTA1" s="262"/>
      <c r="NTB1" s="262"/>
      <c r="NTC1" s="262"/>
      <c r="NTD1" s="262"/>
      <c r="NTE1" s="262"/>
      <c r="NTF1" s="262"/>
      <c r="NTG1" s="262"/>
      <c r="NTH1" s="262"/>
      <c r="NTI1" s="262"/>
      <c r="NTJ1" s="262"/>
      <c r="NTK1" s="262"/>
      <c r="NTL1" s="262"/>
      <c r="NTM1" s="262"/>
      <c r="NTN1" s="262"/>
      <c r="NTO1" s="262"/>
      <c r="NTP1" s="400"/>
      <c r="NTQ1" s="400"/>
      <c r="NTR1" s="400"/>
      <c r="NTS1" s="400"/>
      <c r="NTT1" s="400"/>
      <c r="NTU1" s="400"/>
      <c r="NTV1" s="400"/>
      <c r="NTW1" s="400"/>
      <c r="NTX1" s="400"/>
      <c r="NTY1" s="400"/>
      <c r="NTZ1" s="400"/>
      <c r="NUA1" s="400"/>
      <c r="NUB1" s="400"/>
      <c r="NUC1" s="400"/>
      <c r="NUD1" s="400"/>
      <c r="NUE1" s="400"/>
      <c r="NUF1" s="400"/>
      <c r="NUG1" s="400"/>
      <c r="NUH1" s="400"/>
      <c r="NUI1" s="400"/>
      <c r="NUJ1" s="400"/>
      <c r="NUK1" s="400"/>
      <c r="NUL1" s="400"/>
      <c r="NUM1" s="400"/>
      <c r="NUN1" s="400"/>
      <c r="NUO1" s="400"/>
      <c r="NUP1" s="400"/>
      <c r="NUQ1" s="400"/>
      <c r="NUR1" s="400"/>
      <c r="NUS1" s="400"/>
      <c r="NUT1" s="400"/>
      <c r="NUU1" s="400"/>
      <c r="NUV1" s="400"/>
      <c r="NUW1" s="400"/>
      <c r="NUX1" s="400"/>
      <c r="NUY1" s="400"/>
      <c r="NUZ1" s="400"/>
      <c r="NVA1" s="400"/>
      <c r="NVB1" s="400"/>
      <c r="NVC1" s="400"/>
      <c r="NVD1" s="400"/>
      <c r="NVE1" s="400"/>
      <c r="NVF1" s="400"/>
      <c r="NVG1" s="400"/>
      <c r="NVH1" s="400"/>
      <c r="NVI1" s="400"/>
      <c r="NVJ1" s="400"/>
      <c r="NVK1" s="400"/>
      <c r="NVL1" s="400"/>
      <c r="NVM1" s="400"/>
      <c r="NVN1" s="400"/>
      <c r="NVO1" s="400"/>
      <c r="NVP1" s="400"/>
      <c r="NVQ1" s="400"/>
      <c r="NVR1" s="400"/>
      <c r="NVS1" s="400"/>
      <c r="NVT1" s="400"/>
      <c r="NVU1" s="400"/>
      <c r="NVV1" s="400"/>
      <c r="NVW1" s="400"/>
      <c r="NVX1" s="400"/>
      <c r="NVY1" s="400"/>
      <c r="NVZ1" s="400"/>
      <c r="NWA1" s="400"/>
      <c r="NWB1" s="400"/>
      <c r="NWC1" s="400"/>
      <c r="NWD1" s="400"/>
      <c r="NWE1" s="400"/>
      <c r="NWF1" s="400"/>
      <c r="NWG1" s="400"/>
      <c r="NWH1" s="400"/>
      <c r="NWI1" s="400"/>
      <c r="NWJ1" s="400"/>
      <c r="NWK1" s="400"/>
      <c r="NWL1" s="400"/>
      <c r="NWM1" s="400"/>
      <c r="NWN1" s="400"/>
      <c r="NWO1" s="400"/>
      <c r="NWP1" s="400"/>
      <c r="NWQ1" s="400"/>
      <c r="NWR1" s="400"/>
      <c r="NWS1" s="400"/>
      <c r="NWT1" s="400"/>
      <c r="NWU1" s="400"/>
      <c r="NWV1" s="400"/>
      <c r="NWW1" s="400"/>
      <c r="NWX1" s="400"/>
      <c r="NWY1" s="400"/>
      <c r="NWZ1" s="400"/>
      <c r="NXA1" s="400"/>
      <c r="NXB1" s="400"/>
      <c r="NXC1" s="400"/>
      <c r="NXD1" s="400"/>
      <c r="NXE1" s="400"/>
      <c r="NXF1" s="400"/>
      <c r="NXG1" s="400"/>
      <c r="NXH1" s="400"/>
      <c r="NXI1" s="400"/>
      <c r="NXJ1" s="400"/>
      <c r="NXK1" s="400"/>
      <c r="NXL1" s="400"/>
      <c r="NXM1" s="400"/>
      <c r="NXN1" s="400"/>
      <c r="NXO1" s="400"/>
      <c r="NXP1" s="400"/>
      <c r="NXQ1" s="400"/>
      <c r="NXR1" s="400"/>
      <c r="NXS1" s="400"/>
      <c r="NXT1" s="400"/>
      <c r="NXU1" s="400"/>
      <c r="NXV1" s="400"/>
      <c r="NXW1" s="400"/>
      <c r="NXX1" s="400"/>
      <c r="NXY1" s="400"/>
      <c r="NXZ1" s="400"/>
      <c r="NYA1" s="400"/>
      <c r="NYB1" s="400"/>
      <c r="NYC1" s="400"/>
      <c r="NYD1" s="400"/>
      <c r="NYE1" s="400"/>
      <c r="NYF1" s="400"/>
      <c r="NYG1" s="400"/>
      <c r="NYH1" s="400"/>
      <c r="NYI1" s="400"/>
      <c r="NYJ1" s="400"/>
      <c r="NYK1" s="400"/>
      <c r="NYL1" s="400"/>
      <c r="NYM1" s="400"/>
      <c r="NYN1" s="400"/>
      <c r="NYO1" s="400"/>
      <c r="NYP1" s="400"/>
      <c r="NYQ1" s="400"/>
      <c r="NYR1" s="400"/>
      <c r="NYS1" s="400"/>
      <c r="NYT1" s="400"/>
      <c r="NYU1" s="400"/>
      <c r="NYV1" s="400"/>
      <c r="NYW1" s="400"/>
      <c r="NYX1" s="400"/>
      <c r="NYY1" s="400"/>
      <c r="NYZ1" s="400"/>
      <c r="NZA1" s="400"/>
      <c r="NZB1" s="400"/>
      <c r="NZC1" s="400"/>
      <c r="NZD1" s="400"/>
      <c r="NZE1" s="400"/>
      <c r="NZF1" s="400"/>
      <c r="NZG1" s="400"/>
      <c r="NZH1" s="400"/>
      <c r="NZI1" s="400"/>
      <c r="NZJ1" s="400"/>
      <c r="NZK1" s="400"/>
      <c r="NZL1" s="400"/>
      <c r="NZM1" s="400"/>
      <c r="NZN1" s="400"/>
      <c r="NZO1" s="400"/>
      <c r="NZP1" s="400"/>
      <c r="NZQ1" s="400"/>
      <c r="NZR1" s="400"/>
      <c r="NZS1" s="400"/>
      <c r="NZT1" s="400"/>
      <c r="NZU1" s="400"/>
      <c r="NZV1" s="400"/>
      <c r="NZW1" s="400"/>
      <c r="NZX1" s="262"/>
      <c r="NZY1" s="262"/>
      <c r="NZZ1" s="262"/>
      <c r="OAA1" s="262"/>
      <c r="OAB1" s="262"/>
      <c r="OAC1" s="262"/>
      <c r="OAD1" s="262"/>
      <c r="OAE1" s="262"/>
      <c r="OAF1" s="262"/>
      <c r="OAG1" s="262"/>
      <c r="OAH1" s="262"/>
      <c r="OAI1" s="262"/>
      <c r="OAJ1" s="262"/>
      <c r="OAK1" s="262"/>
      <c r="OAL1" s="262"/>
      <c r="OAM1" s="262"/>
      <c r="OAN1" s="262"/>
      <c r="OAO1" s="262"/>
      <c r="OAP1" s="262"/>
      <c r="OAQ1" s="262"/>
      <c r="OAR1" s="262"/>
      <c r="OAS1" s="262"/>
      <c r="OAT1" s="262"/>
      <c r="OAU1" s="262"/>
      <c r="OAV1" s="262"/>
      <c r="OAW1" s="262"/>
      <c r="OAX1" s="262"/>
      <c r="OAY1" s="262"/>
      <c r="OAZ1" s="262"/>
      <c r="OBA1" s="262"/>
      <c r="OBB1" s="262"/>
      <c r="OBC1" s="262"/>
      <c r="OBD1" s="262"/>
      <c r="OBE1" s="262"/>
      <c r="OBF1" s="262"/>
      <c r="OBG1" s="262"/>
      <c r="OBH1" s="262"/>
      <c r="OBI1" s="262"/>
      <c r="OBJ1" s="262"/>
      <c r="OBK1" s="262"/>
      <c r="OBL1" s="262"/>
      <c r="OBM1" s="262"/>
      <c r="OBN1" s="262"/>
      <c r="OBO1" s="262"/>
      <c r="OBP1" s="262"/>
      <c r="OBQ1" s="262"/>
      <c r="OBR1" s="262"/>
      <c r="OBS1" s="262"/>
      <c r="OBT1" s="262"/>
      <c r="OBU1" s="262"/>
      <c r="OBV1" s="262"/>
      <c r="OBW1" s="262"/>
      <c r="OBX1" s="262"/>
      <c r="OBY1" s="262"/>
      <c r="OBZ1" s="262"/>
      <c r="OCA1" s="262"/>
      <c r="OCB1" s="262"/>
      <c r="OCC1" s="262"/>
      <c r="OCD1" s="262"/>
      <c r="OCE1" s="262"/>
      <c r="OCF1" s="262"/>
      <c r="OCG1" s="262"/>
      <c r="OCH1" s="262"/>
      <c r="OCI1" s="262"/>
      <c r="OCJ1" s="262"/>
      <c r="OCK1" s="262"/>
      <c r="OCL1" s="262"/>
      <c r="OCM1" s="262"/>
      <c r="OCN1" s="262"/>
      <c r="OCO1" s="262"/>
      <c r="OCP1" s="262"/>
      <c r="OCQ1" s="262"/>
      <c r="OCR1" s="262"/>
      <c r="OCS1" s="262"/>
      <c r="OCT1" s="262"/>
      <c r="OCU1" s="262"/>
      <c r="OCV1" s="262"/>
      <c r="OCW1" s="262"/>
      <c r="OCX1" s="262"/>
      <c r="OCY1" s="262"/>
      <c r="OCZ1" s="262"/>
      <c r="ODA1" s="262"/>
      <c r="ODB1" s="262"/>
      <c r="ODC1" s="262"/>
      <c r="ODD1" s="262"/>
      <c r="ODE1" s="262"/>
      <c r="ODF1" s="262"/>
      <c r="ODG1" s="262"/>
      <c r="ODH1" s="262"/>
      <c r="ODI1" s="262"/>
      <c r="ODJ1" s="262"/>
      <c r="ODK1" s="262"/>
      <c r="ODL1" s="400"/>
      <c r="ODM1" s="400"/>
      <c r="ODN1" s="400"/>
      <c r="ODO1" s="400"/>
      <c r="ODP1" s="400"/>
      <c r="ODQ1" s="400"/>
      <c r="ODR1" s="400"/>
      <c r="ODS1" s="400"/>
      <c r="ODT1" s="400"/>
      <c r="ODU1" s="400"/>
      <c r="ODV1" s="400"/>
      <c r="ODW1" s="400"/>
      <c r="ODX1" s="400"/>
      <c r="ODY1" s="400"/>
      <c r="ODZ1" s="400"/>
      <c r="OEA1" s="400"/>
      <c r="OEB1" s="400"/>
      <c r="OEC1" s="400"/>
      <c r="OED1" s="400"/>
      <c r="OEE1" s="400"/>
      <c r="OEF1" s="400"/>
      <c r="OEG1" s="400"/>
      <c r="OEH1" s="400"/>
      <c r="OEI1" s="400"/>
      <c r="OEJ1" s="400"/>
      <c r="OEK1" s="400"/>
      <c r="OEL1" s="400"/>
      <c r="OEM1" s="400"/>
      <c r="OEN1" s="400"/>
      <c r="OEO1" s="400"/>
      <c r="OEP1" s="400"/>
      <c r="OEQ1" s="400"/>
      <c r="OER1" s="400"/>
      <c r="OES1" s="400"/>
      <c r="OET1" s="400"/>
      <c r="OEU1" s="400"/>
      <c r="OEV1" s="400"/>
      <c r="OEW1" s="400"/>
      <c r="OEX1" s="400"/>
      <c r="OEY1" s="400"/>
      <c r="OEZ1" s="400"/>
      <c r="OFA1" s="400"/>
      <c r="OFB1" s="400"/>
      <c r="OFC1" s="400"/>
      <c r="OFD1" s="400"/>
      <c r="OFE1" s="400"/>
      <c r="OFF1" s="400"/>
      <c r="OFG1" s="400"/>
      <c r="OFH1" s="400"/>
      <c r="OFI1" s="400"/>
      <c r="OFJ1" s="400"/>
      <c r="OFK1" s="400"/>
      <c r="OFL1" s="400"/>
      <c r="OFM1" s="400"/>
      <c r="OFN1" s="400"/>
      <c r="OFO1" s="400"/>
      <c r="OFP1" s="400"/>
      <c r="OFQ1" s="400"/>
      <c r="OFR1" s="400"/>
      <c r="OFS1" s="400"/>
      <c r="OFT1" s="400"/>
      <c r="OFU1" s="400"/>
      <c r="OFV1" s="400"/>
      <c r="OFW1" s="400"/>
      <c r="OFX1" s="400"/>
      <c r="OFY1" s="400"/>
      <c r="OFZ1" s="400"/>
      <c r="OGA1" s="400"/>
      <c r="OGB1" s="400"/>
      <c r="OGC1" s="400"/>
      <c r="OGD1" s="400"/>
      <c r="OGE1" s="400"/>
      <c r="OGF1" s="400"/>
      <c r="OGG1" s="400"/>
      <c r="OGH1" s="400"/>
      <c r="OGI1" s="400"/>
      <c r="OGJ1" s="400"/>
      <c r="OGK1" s="400"/>
      <c r="OGL1" s="400"/>
      <c r="OGM1" s="400"/>
      <c r="OGN1" s="400"/>
      <c r="OGO1" s="400"/>
      <c r="OGP1" s="400"/>
      <c r="OGQ1" s="400"/>
      <c r="OGR1" s="400"/>
      <c r="OGS1" s="400"/>
      <c r="OGT1" s="400"/>
      <c r="OGU1" s="400"/>
      <c r="OGV1" s="400"/>
      <c r="OGW1" s="400"/>
      <c r="OGX1" s="400"/>
      <c r="OGY1" s="400"/>
      <c r="OGZ1" s="400"/>
      <c r="OHA1" s="400"/>
      <c r="OHB1" s="400"/>
      <c r="OHC1" s="400"/>
      <c r="OHD1" s="400"/>
      <c r="OHE1" s="400"/>
      <c r="OHF1" s="400"/>
      <c r="OHG1" s="400"/>
      <c r="OHH1" s="400"/>
      <c r="OHI1" s="400"/>
      <c r="OHJ1" s="400"/>
      <c r="OHK1" s="400"/>
      <c r="OHL1" s="400"/>
      <c r="OHM1" s="400"/>
      <c r="OHN1" s="400"/>
      <c r="OHO1" s="400"/>
      <c r="OHP1" s="400"/>
      <c r="OHQ1" s="400"/>
      <c r="OHR1" s="400"/>
      <c r="OHS1" s="400"/>
      <c r="OHT1" s="400"/>
      <c r="OHU1" s="400"/>
      <c r="OHV1" s="400"/>
      <c r="OHW1" s="400"/>
      <c r="OHX1" s="400"/>
      <c r="OHY1" s="400"/>
      <c r="OHZ1" s="400"/>
      <c r="OIA1" s="400"/>
      <c r="OIB1" s="400"/>
      <c r="OIC1" s="400"/>
      <c r="OID1" s="400"/>
      <c r="OIE1" s="400"/>
      <c r="OIF1" s="400"/>
      <c r="OIG1" s="400"/>
      <c r="OIH1" s="400"/>
      <c r="OII1" s="400"/>
      <c r="OIJ1" s="400"/>
      <c r="OIK1" s="400"/>
      <c r="OIL1" s="400"/>
      <c r="OIM1" s="400"/>
      <c r="OIN1" s="400"/>
      <c r="OIO1" s="400"/>
      <c r="OIP1" s="400"/>
      <c r="OIQ1" s="400"/>
      <c r="OIR1" s="400"/>
      <c r="OIS1" s="400"/>
      <c r="OIT1" s="400"/>
      <c r="OIU1" s="400"/>
      <c r="OIV1" s="400"/>
      <c r="OIW1" s="400"/>
      <c r="OIX1" s="400"/>
      <c r="OIY1" s="400"/>
      <c r="OIZ1" s="400"/>
      <c r="OJA1" s="400"/>
      <c r="OJB1" s="400"/>
      <c r="OJC1" s="400"/>
      <c r="OJD1" s="400"/>
      <c r="OJE1" s="400"/>
      <c r="OJF1" s="400"/>
      <c r="OJG1" s="400"/>
      <c r="OJH1" s="400"/>
      <c r="OJI1" s="400"/>
      <c r="OJJ1" s="400"/>
      <c r="OJK1" s="400"/>
      <c r="OJL1" s="400"/>
      <c r="OJM1" s="400"/>
      <c r="OJN1" s="400"/>
      <c r="OJO1" s="400"/>
      <c r="OJP1" s="400"/>
      <c r="OJQ1" s="400"/>
      <c r="OJR1" s="400"/>
      <c r="OJS1" s="400"/>
      <c r="OJT1" s="262"/>
      <c r="OJU1" s="262"/>
      <c r="OJV1" s="262"/>
      <c r="OJW1" s="262"/>
      <c r="OJX1" s="262"/>
      <c r="OJY1" s="262"/>
      <c r="OJZ1" s="262"/>
      <c r="OKA1" s="262"/>
      <c r="OKB1" s="262"/>
      <c r="OKC1" s="262"/>
      <c r="OKD1" s="262"/>
      <c r="OKE1" s="262"/>
      <c r="OKF1" s="262"/>
      <c r="OKG1" s="262"/>
      <c r="OKH1" s="262"/>
      <c r="OKI1" s="262"/>
      <c r="OKJ1" s="262"/>
      <c r="OKK1" s="262"/>
      <c r="OKL1" s="262"/>
      <c r="OKM1" s="262"/>
      <c r="OKN1" s="262"/>
      <c r="OKO1" s="262"/>
      <c r="OKP1" s="262"/>
      <c r="OKQ1" s="262"/>
      <c r="OKR1" s="262"/>
      <c r="OKS1" s="262"/>
      <c r="OKT1" s="262"/>
      <c r="OKU1" s="262"/>
      <c r="OKV1" s="262"/>
      <c r="OKW1" s="262"/>
      <c r="OKX1" s="262"/>
      <c r="OKY1" s="262"/>
      <c r="OKZ1" s="262"/>
      <c r="OLA1" s="262"/>
      <c r="OLB1" s="262"/>
      <c r="OLC1" s="262"/>
      <c r="OLD1" s="262"/>
      <c r="OLE1" s="262"/>
      <c r="OLF1" s="262"/>
      <c r="OLG1" s="262"/>
      <c r="OLH1" s="262"/>
      <c r="OLI1" s="262"/>
      <c r="OLJ1" s="262"/>
      <c r="OLK1" s="262"/>
      <c r="OLL1" s="262"/>
      <c r="OLM1" s="262"/>
      <c r="OLN1" s="262"/>
      <c r="OLO1" s="262"/>
      <c r="OLP1" s="262"/>
      <c r="OLQ1" s="262"/>
      <c r="OLR1" s="262"/>
      <c r="OLS1" s="262"/>
      <c r="OLT1" s="262"/>
      <c r="OLU1" s="262"/>
      <c r="OLV1" s="262"/>
      <c r="OLW1" s="262"/>
      <c r="OLX1" s="262"/>
      <c r="OLY1" s="262"/>
      <c r="OLZ1" s="262"/>
      <c r="OMA1" s="262"/>
      <c r="OMB1" s="262"/>
      <c r="OMC1" s="262"/>
      <c r="OMD1" s="262"/>
      <c r="OME1" s="262"/>
      <c r="OMF1" s="262"/>
      <c r="OMG1" s="262"/>
      <c r="OMH1" s="262"/>
      <c r="OMI1" s="262"/>
      <c r="OMJ1" s="262"/>
      <c r="OMK1" s="262"/>
      <c r="OML1" s="262"/>
      <c r="OMM1" s="262"/>
      <c r="OMN1" s="262"/>
      <c r="OMO1" s="262"/>
      <c r="OMP1" s="262"/>
      <c r="OMQ1" s="262"/>
      <c r="OMR1" s="262"/>
      <c r="OMS1" s="262"/>
      <c r="OMT1" s="262"/>
      <c r="OMU1" s="262"/>
      <c r="OMV1" s="262"/>
      <c r="OMW1" s="262"/>
      <c r="OMX1" s="262"/>
      <c r="OMY1" s="262"/>
      <c r="OMZ1" s="262"/>
      <c r="ONA1" s="262"/>
      <c r="ONB1" s="262"/>
      <c r="ONC1" s="262"/>
      <c r="OND1" s="262"/>
      <c r="ONE1" s="262"/>
      <c r="ONF1" s="262"/>
      <c r="ONG1" s="262"/>
      <c r="ONH1" s="400"/>
      <c r="ONI1" s="400"/>
      <c r="ONJ1" s="400"/>
      <c r="ONK1" s="400"/>
      <c r="ONL1" s="400"/>
      <c r="ONM1" s="400"/>
      <c r="ONN1" s="400"/>
      <c r="ONO1" s="400"/>
      <c r="ONP1" s="400"/>
      <c r="ONQ1" s="400"/>
      <c r="ONR1" s="400"/>
      <c r="ONS1" s="400"/>
      <c r="ONT1" s="400"/>
      <c r="ONU1" s="400"/>
      <c r="ONV1" s="400"/>
      <c r="ONW1" s="400"/>
      <c r="ONX1" s="400"/>
      <c r="ONY1" s="400"/>
      <c r="ONZ1" s="400"/>
      <c r="OOA1" s="400"/>
      <c r="OOB1" s="400"/>
      <c r="OOC1" s="400"/>
      <c r="OOD1" s="400"/>
      <c r="OOE1" s="400"/>
      <c r="OOF1" s="400"/>
      <c r="OOG1" s="400"/>
      <c r="OOH1" s="400"/>
      <c r="OOI1" s="400"/>
      <c r="OOJ1" s="400"/>
      <c r="OOK1" s="400"/>
      <c r="OOL1" s="400"/>
      <c r="OOM1" s="400"/>
      <c r="OON1" s="400"/>
      <c r="OOO1" s="400"/>
      <c r="OOP1" s="400"/>
      <c r="OOQ1" s="400"/>
      <c r="OOR1" s="400"/>
      <c r="OOS1" s="400"/>
      <c r="OOT1" s="400"/>
      <c r="OOU1" s="400"/>
      <c r="OOV1" s="400"/>
      <c r="OOW1" s="400"/>
      <c r="OOX1" s="400"/>
      <c r="OOY1" s="400"/>
      <c r="OOZ1" s="400"/>
      <c r="OPA1" s="400"/>
      <c r="OPB1" s="400"/>
      <c r="OPC1" s="400"/>
      <c r="OPD1" s="400"/>
      <c r="OPE1" s="400"/>
      <c r="OPF1" s="400"/>
      <c r="OPG1" s="400"/>
      <c r="OPH1" s="400"/>
      <c r="OPI1" s="400"/>
      <c r="OPJ1" s="400"/>
      <c r="OPK1" s="400"/>
      <c r="OPL1" s="400"/>
      <c r="OPM1" s="400"/>
      <c r="OPN1" s="400"/>
      <c r="OPO1" s="400"/>
      <c r="OPP1" s="400"/>
      <c r="OPQ1" s="400"/>
      <c r="OPR1" s="400"/>
      <c r="OPS1" s="400"/>
      <c r="OPT1" s="400"/>
      <c r="OPU1" s="400"/>
      <c r="OPV1" s="400"/>
      <c r="OPW1" s="400"/>
      <c r="OPX1" s="400"/>
      <c r="OPY1" s="400"/>
      <c r="OPZ1" s="400"/>
      <c r="OQA1" s="400"/>
      <c r="OQB1" s="400"/>
      <c r="OQC1" s="400"/>
      <c r="OQD1" s="400"/>
      <c r="OQE1" s="400"/>
      <c r="OQF1" s="400"/>
      <c r="OQG1" s="400"/>
      <c r="OQH1" s="400"/>
      <c r="OQI1" s="400"/>
      <c r="OQJ1" s="400"/>
      <c r="OQK1" s="400"/>
      <c r="OQL1" s="400"/>
      <c r="OQM1" s="400"/>
      <c r="OQN1" s="400"/>
      <c r="OQO1" s="400"/>
      <c r="OQP1" s="400"/>
      <c r="OQQ1" s="400"/>
      <c r="OQR1" s="400"/>
      <c r="OQS1" s="400"/>
      <c r="OQT1" s="400"/>
      <c r="OQU1" s="400"/>
      <c r="OQV1" s="400"/>
      <c r="OQW1" s="400"/>
      <c r="OQX1" s="400"/>
      <c r="OQY1" s="400"/>
      <c r="OQZ1" s="400"/>
      <c r="ORA1" s="400"/>
      <c r="ORB1" s="400"/>
      <c r="ORC1" s="400"/>
      <c r="ORD1" s="400"/>
      <c r="ORE1" s="400"/>
      <c r="ORF1" s="400"/>
      <c r="ORG1" s="400"/>
      <c r="ORH1" s="400"/>
      <c r="ORI1" s="400"/>
      <c r="ORJ1" s="400"/>
      <c r="ORK1" s="400"/>
      <c r="ORL1" s="400"/>
      <c r="ORM1" s="400"/>
      <c r="ORN1" s="400"/>
      <c r="ORO1" s="400"/>
      <c r="ORP1" s="400"/>
      <c r="ORQ1" s="400"/>
      <c r="ORR1" s="400"/>
      <c r="ORS1" s="400"/>
      <c r="ORT1" s="400"/>
      <c r="ORU1" s="400"/>
      <c r="ORV1" s="400"/>
      <c r="ORW1" s="400"/>
      <c r="ORX1" s="400"/>
      <c r="ORY1" s="400"/>
      <c r="ORZ1" s="400"/>
      <c r="OSA1" s="400"/>
      <c r="OSB1" s="400"/>
      <c r="OSC1" s="400"/>
      <c r="OSD1" s="400"/>
      <c r="OSE1" s="400"/>
      <c r="OSF1" s="400"/>
      <c r="OSG1" s="400"/>
      <c r="OSH1" s="400"/>
      <c r="OSI1" s="400"/>
      <c r="OSJ1" s="400"/>
      <c r="OSK1" s="400"/>
      <c r="OSL1" s="400"/>
      <c r="OSM1" s="400"/>
      <c r="OSN1" s="400"/>
      <c r="OSO1" s="400"/>
      <c r="OSP1" s="400"/>
      <c r="OSQ1" s="400"/>
      <c r="OSR1" s="400"/>
      <c r="OSS1" s="400"/>
      <c r="OST1" s="400"/>
      <c r="OSU1" s="400"/>
      <c r="OSV1" s="400"/>
      <c r="OSW1" s="400"/>
      <c r="OSX1" s="400"/>
      <c r="OSY1" s="400"/>
      <c r="OSZ1" s="400"/>
      <c r="OTA1" s="400"/>
      <c r="OTB1" s="400"/>
      <c r="OTC1" s="400"/>
      <c r="OTD1" s="400"/>
      <c r="OTE1" s="400"/>
      <c r="OTF1" s="400"/>
      <c r="OTG1" s="400"/>
      <c r="OTH1" s="400"/>
      <c r="OTI1" s="400"/>
      <c r="OTJ1" s="400"/>
      <c r="OTK1" s="400"/>
      <c r="OTL1" s="400"/>
      <c r="OTM1" s="400"/>
      <c r="OTN1" s="400"/>
      <c r="OTO1" s="400"/>
      <c r="OTP1" s="262"/>
      <c r="OTQ1" s="262"/>
      <c r="OTR1" s="262"/>
      <c r="OTS1" s="262"/>
      <c r="OTT1" s="262"/>
      <c r="OTU1" s="262"/>
      <c r="OTV1" s="262"/>
      <c r="OTW1" s="262"/>
      <c r="OTX1" s="262"/>
      <c r="OTY1" s="262"/>
      <c r="OTZ1" s="262"/>
      <c r="OUA1" s="262"/>
      <c r="OUB1" s="262"/>
      <c r="OUC1" s="262"/>
      <c r="OUD1" s="262"/>
      <c r="OUE1" s="262"/>
      <c r="OUF1" s="262"/>
      <c r="OUG1" s="262"/>
      <c r="OUH1" s="262"/>
      <c r="OUI1" s="262"/>
      <c r="OUJ1" s="262"/>
      <c r="OUK1" s="262"/>
      <c r="OUL1" s="262"/>
      <c r="OUM1" s="262"/>
      <c r="OUN1" s="262"/>
      <c r="OUO1" s="262"/>
      <c r="OUP1" s="262"/>
      <c r="OUQ1" s="262"/>
      <c r="OUR1" s="262"/>
      <c r="OUS1" s="262"/>
      <c r="OUT1" s="262"/>
      <c r="OUU1" s="262"/>
      <c r="OUV1" s="262"/>
      <c r="OUW1" s="262"/>
      <c r="OUX1" s="262"/>
      <c r="OUY1" s="262"/>
      <c r="OUZ1" s="262"/>
      <c r="OVA1" s="262"/>
      <c r="OVB1" s="262"/>
      <c r="OVC1" s="262"/>
      <c r="OVD1" s="262"/>
      <c r="OVE1" s="262"/>
      <c r="OVF1" s="262"/>
      <c r="OVG1" s="262"/>
      <c r="OVH1" s="262"/>
      <c r="OVI1" s="262"/>
      <c r="OVJ1" s="262"/>
      <c r="OVK1" s="262"/>
      <c r="OVL1" s="262"/>
      <c r="OVM1" s="262"/>
      <c r="OVN1" s="262"/>
      <c r="OVO1" s="262"/>
      <c r="OVP1" s="262"/>
      <c r="OVQ1" s="262"/>
      <c r="OVR1" s="262"/>
      <c r="OVS1" s="262"/>
      <c r="OVT1" s="262"/>
      <c r="OVU1" s="262"/>
      <c r="OVV1" s="262"/>
      <c r="OVW1" s="262"/>
      <c r="OVX1" s="262"/>
      <c r="OVY1" s="262"/>
      <c r="OVZ1" s="262"/>
      <c r="OWA1" s="262"/>
      <c r="OWB1" s="262"/>
      <c r="OWC1" s="262"/>
      <c r="OWD1" s="262"/>
      <c r="OWE1" s="262"/>
      <c r="OWF1" s="262"/>
      <c r="OWG1" s="262"/>
      <c r="OWH1" s="262"/>
      <c r="OWI1" s="262"/>
      <c r="OWJ1" s="262"/>
      <c r="OWK1" s="262"/>
      <c r="OWL1" s="262"/>
      <c r="OWM1" s="262"/>
      <c r="OWN1" s="262"/>
      <c r="OWO1" s="262"/>
      <c r="OWP1" s="262"/>
      <c r="OWQ1" s="262"/>
      <c r="OWR1" s="262"/>
      <c r="OWS1" s="262"/>
      <c r="OWT1" s="262"/>
      <c r="OWU1" s="262"/>
      <c r="OWV1" s="262"/>
      <c r="OWW1" s="262"/>
      <c r="OWX1" s="262"/>
      <c r="OWY1" s="262"/>
      <c r="OWZ1" s="262"/>
      <c r="OXA1" s="262"/>
      <c r="OXB1" s="262"/>
      <c r="OXC1" s="262"/>
      <c r="OXD1" s="400"/>
      <c r="OXE1" s="400"/>
      <c r="OXF1" s="400"/>
      <c r="OXG1" s="400"/>
      <c r="OXH1" s="400"/>
      <c r="OXI1" s="400"/>
      <c r="OXJ1" s="400"/>
      <c r="OXK1" s="400"/>
      <c r="OXL1" s="400"/>
      <c r="OXM1" s="400"/>
      <c r="OXN1" s="400"/>
      <c r="OXO1" s="400"/>
      <c r="OXP1" s="400"/>
      <c r="OXQ1" s="400"/>
      <c r="OXR1" s="400"/>
      <c r="OXS1" s="400"/>
      <c r="OXT1" s="400"/>
      <c r="OXU1" s="400"/>
      <c r="OXV1" s="400"/>
      <c r="OXW1" s="400"/>
      <c r="OXX1" s="400"/>
      <c r="OXY1" s="400"/>
      <c r="OXZ1" s="400"/>
      <c r="OYA1" s="400"/>
      <c r="OYB1" s="400"/>
      <c r="OYC1" s="400"/>
      <c r="OYD1" s="400"/>
      <c r="OYE1" s="400"/>
      <c r="OYF1" s="400"/>
      <c r="OYG1" s="400"/>
      <c r="OYH1" s="400"/>
      <c r="OYI1" s="400"/>
      <c r="OYJ1" s="400"/>
      <c r="OYK1" s="400"/>
      <c r="OYL1" s="400"/>
      <c r="OYM1" s="400"/>
      <c r="OYN1" s="400"/>
      <c r="OYO1" s="400"/>
      <c r="OYP1" s="400"/>
      <c r="OYQ1" s="400"/>
      <c r="OYR1" s="400"/>
      <c r="OYS1" s="400"/>
      <c r="OYT1" s="400"/>
      <c r="OYU1" s="400"/>
      <c r="OYV1" s="400"/>
      <c r="OYW1" s="400"/>
      <c r="OYX1" s="400"/>
      <c r="OYY1" s="400"/>
      <c r="OYZ1" s="400"/>
      <c r="OZA1" s="400"/>
      <c r="OZB1" s="400"/>
      <c r="OZC1" s="400"/>
      <c r="OZD1" s="400"/>
      <c r="OZE1" s="400"/>
      <c r="OZF1" s="400"/>
      <c r="OZG1" s="400"/>
      <c r="OZH1" s="400"/>
      <c r="OZI1" s="400"/>
      <c r="OZJ1" s="400"/>
      <c r="OZK1" s="400"/>
      <c r="OZL1" s="400"/>
      <c r="OZM1" s="400"/>
      <c r="OZN1" s="400"/>
      <c r="OZO1" s="400"/>
      <c r="OZP1" s="400"/>
      <c r="OZQ1" s="400"/>
      <c r="OZR1" s="400"/>
      <c r="OZS1" s="400"/>
      <c r="OZT1" s="400"/>
      <c r="OZU1" s="400"/>
      <c r="OZV1" s="400"/>
      <c r="OZW1" s="400"/>
      <c r="OZX1" s="400"/>
      <c r="OZY1" s="400"/>
      <c r="OZZ1" s="400"/>
      <c r="PAA1" s="400"/>
      <c r="PAB1" s="400"/>
      <c r="PAC1" s="400"/>
      <c r="PAD1" s="400"/>
      <c r="PAE1" s="400"/>
      <c r="PAF1" s="400"/>
      <c r="PAG1" s="400"/>
      <c r="PAH1" s="400"/>
      <c r="PAI1" s="400"/>
      <c r="PAJ1" s="400"/>
      <c r="PAK1" s="400"/>
      <c r="PAL1" s="400"/>
      <c r="PAM1" s="400"/>
      <c r="PAN1" s="400"/>
      <c r="PAO1" s="400"/>
      <c r="PAP1" s="400"/>
      <c r="PAQ1" s="400"/>
      <c r="PAR1" s="400"/>
      <c r="PAS1" s="400"/>
      <c r="PAT1" s="400"/>
      <c r="PAU1" s="400"/>
      <c r="PAV1" s="400"/>
      <c r="PAW1" s="400"/>
      <c r="PAX1" s="400"/>
      <c r="PAY1" s="400"/>
      <c r="PAZ1" s="400"/>
      <c r="PBA1" s="400"/>
      <c r="PBB1" s="400"/>
      <c r="PBC1" s="400"/>
      <c r="PBD1" s="400"/>
      <c r="PBE1" s="400"/>
      <c r="PBF1" s="400"/>
      <c r="PBG1" s="400"/>
      <c r="PBH1" s="400"/>
      <c r="PBI1" s="400"/>
      <c r="PBJ1" s="400"/>
      <c r="PBK1" s="400"/>
      <c r="PBL1" s="400"/>
      <c r="PBM1" s="400"/>
      <c r="PBN1" s="400"/>
      <c r="PBO1" s="400"/>
      <c r="PBP1" s="400"/>
      <c r="PBQ1" s="400"/>
      <c r="PBR1" s="400"/>
      <c r="PBS1" s="400"/>
      <c r="PBT1" s="400"/>
      <c r="PBU1" s="400"/>
      <c r="PBV1" s="400"/>
      <c r="PBW1" s="400"/>
      <c r="PBX1" s="400"/>
      <c r="PBY1" s="400"/>
      <c r="PBZ1" s="400"/>
      <c r="PCA1" s="400"/>
      <c r="PCB1" s="400"/>
      <c r="PCC1" s="400"/>
      <c r="PCD1" s="400"/>
      <c r="PCE1" s="400"/>
      <c r="PCF1" s="400"/>
      <c r="PCG1" s="400"/>
      <c r="PCH1" s="400"/>
      <c r="PCI1" s="400"/>
      <c r="PCJ1" s="400"/>
      <c r="PCK1" s="400"/>
      <c r="PCL1" s="400"/>
      <c r="PCM1" s="400"/>
      <c r="PCN1" s="400"/>
      <c r="PCO1" s="400"/>
      <c r="PCP1" s="400"/>
      <c r="PCQ1" s="400"/>
      <c r="PCR1" s="400"/>
      <c r="PCS1" s="400"/>
      <c r="PCT1" s="400"/>
      <c r="PCU1" s="400"/>
      <c r="PCV1" s="400"/>
      <c r="PCW1" s="400"/>
      <c r="PCX1" s="400"/>
      <c r="PCY1" s="400"/>
      <c r="PCZ1" s="400"/>
      <c r="PDA1" s="400"/>
      <c r="PDB1" s="400"/>
      <c r="PDC1" s="400"/>
      <c r="PDD1" s="400"/>
      <c r="PDE1" s="400"/>
      <c r="PDF1" s="400"/>
      <c r="PDG1" s="400"/>
      <c r="PDH1" s="400"/>
      <c r="PDI1" s="400"/>
      <c r="PDJ1" s="400"/>
      <c r="PDK1" s="400"/>
      <c r="PDL1" s="262"/>
      <c r="PDM1" s="262"/>
      <c r="PDN1" s="262"/>
      <c r="PDO1" s="262"/>
      <c r="PDP1" s="262"/>
      <c r="PDQ1" s="262"/>
      <c r="PDR1" s="262"/>
      <c r="PDS1" s="262"/>
      <c r="PDT1" s="262"/>
      <c r="PDU1" s="262"/>
      <c r="PDV1" s="262"/>
      <c r="PDW1" s="262"/>
      <c r="PDX1" s="262"/>
      <c r="PDY1" s="262"/>
      <c r="PDZ1" s="262"/>
      <c r="PEA1" s="262"/>
      <c r="PEB1" s="262"/>
      <c r="PEC1" s="262"/>
      <c r="PED1" s="262"/>
      <c r="PEE1" s="262"/>
      <c r="PEF1" s="262"/>
      <c r="PEG1" s="262"/>
      <c r="PEH1" s="262"/>
      <c r="PEI1" s="262"/>
      <c r="PEJ1" s="262"/>
      <c r="PEK1" s="262"/>
      <c r="PEL1" s="262"/>
      <c r="PEM1" s="262"/>
      <c r="PEN1" s="262"/>
      <c r="PEO1" s="262"/>
      <c r="PEP1" s="262"/>
      <c r="PEQ1" s="262"/>
      <c r="PER1" s="262"/>
      <c r="PES1" s="262"/>
      <c r="PET1" s="262"/>
      <c r="PEU1" s="262"/>
      <c r="PEV1" s="262"/>
      <c r="PEW1" s="262"/>
      <c r="PEX1" s="262"/>
      <c r="PEY1" s="262"/>
      <c r="PEZ1" s="262"/>
      <c r="PFA1" s="262"/>
      <c r="PFB1" s="262"/>
      <c r="PFC1" s="262"/>
      <c r="PFD1" s="262"/>
      <c r="PFE1" s="262"/>
      <c r="PFF1" s="262"/>
      <c r="PFG1" s="262"/>
      <c r="PFH1" s="262"/>
      <c r="PFI1" s="262"/>
      <c r="PFJ1" s="262"/>
      <c r="PFK1" s="262"/>
      <c r="PFL1" s="262"/>
      <c r="PFM1" s="262"/>
      <c r="PFN1" s="262"/>
      <c r="PFO1" s="262"/>
      <c r="PFP1" s="262"/>
      <c r="PFQ1" s="262"/>
      <c r="PFR1" s="262"/>
      <c r="PFS1" s="262"/>
      <c r="PFT1" s="262"/>
      <c r="PFU1" s="262"/>
      <c r="PFV1" s="262"/>
      <c r="PFW1" s="262"/>
      <c r="PFX1" s="262"/>
      <c r="PFY1" s="262"/>
      <c r="PFZ1" s="262"/>
      <c r="PGA1" s="262"/>
      <c r="PGB1" s="262"/>
      <c r="PGC1" s="262"/>
      <c r="PGD1" s="262"/>
      <c r="PGE1" s="262"/>
      <c r="PGF1" s="262"/>
      <c r="PGG1" s="262"/>
      <c r="PGH1" s="262"/>
      <c r="PGI1" s="262"/>
      <c r="PGJ1" s="262"/>
      <c r="PGK1" s="262"/>
      <c r="PGL1" s="262"/>
      <c r="PGM1" s="262"/>
      <c r="PGN1" s="262"/>
      <c r="PGO1" s="262"/>
      <c r="PGP1" s="262"/>
      <c r="PGQ1" s="262"/>
      <c r="PGR1" s="262"/>
      <c r="PGS1" s="262"/>
      <c r="PGT1" s="262"/>
      <c r="PGU1" s="262"/>
      <c r="PGV1" s="262"/>
      <c r="PGW1" s="262"/>
      <c r="PGX1" s="262"/>
      <c r="PGY1" s="262"/>
      <c r="PGZ1" s="400"/>
      <c r="PHA1" s="400"/>
      <c r="PHB1" s="400"/>
      <c r="PHC1" s="400"/>
      <c r="PHD1" s="400"/>
      <c r="PHE1" s="400"/>
      <c r="PHF1" s="400"/>
      <c r="PHG1" s="400"/>
      <c r="PHH1" s="400"/>
      <c r="PHI1" s="400"/>
      <c r="PHJ1" s="400"/>
      <c r="PHK1" s="400"/>
      <c r="PHL1" s="400"/>
      <c r="PHM1" s="400"/>
      <c r="PHN1" s="400"/>
      <c r="PHO1" s="400"/>
      <c r="PHP1" s="400"/>
      <c r="PHQ1" s="400"/>
      <c r="PHR1" s="400"/>
      <c r="PHS1" s="400"/>
      <c r="PHT1" s="400"/>
      <c r="PHU1" s="400"/>
      <c r="PHV1" s="400"/>
      <c r="PHW1" s="400"/>
      <c r="PHX1" s="400"/>
      <c r="PHY1" s="400"/>
      <c r="PHZ1" s="400"/>
      <c r="PIA1" s="400"/>
      <c r="PIB1" s="400"/>
      <c r="PIC1" s="400"/>
      <c r="PID1" s="400"/>
      <c r="PIE1" s="400"/>
      <c r="PIF1" s="400"/>
      <c r="PIG1" s="400"/>
      <c r="PIH1" s="400"/>
      <c r="PII1" s="400"/>
      <c r="PIJ1" s="400"/>
      <c r="PIK1" s="400"/>
      <c r="PIL1" s="400"/>
      <c r="PIM1" s="400"/>
      <c r="PIN1" s="400"/>
      <c r="PIO1" s="400"/>
      <c r="PIP1" s="400"/>
      <c r="PIQ1" s="400"/>
      <c r="PIR1" s="400"/>
      <c r="PIS1" s="400"/>
      <c r="PIT1" s="400"/>
      <c r="PIU1" s="400"/>
      <c r="PIV1" s="400"/>
      <c r="PIW1" s="400"/>
      <c r="PIX1" s="400"/>
      <c r="PIY1" s="400"/>
      <c r="PIZ1" s="400"/>
      <c r="PJA1" s="400"/>
      <c r="PJB1" s="400"/>
      <c r="PJC1" s="400"/>
      <c r="PJD1" s="400"/>
      <c r="PJE1" s="400"/>
      <c r="PJF1" s="400"/>
      <c r="PJG1" s="400"/>
      <c r="PJH1" s="400"/>
      <c r="PJI1" s="400"/>
      <c r="PJJ1" s="400"/>
      <c r="PJK1" s="400"/>
      <c r="PJL1" s="400"/>
      <c r="PJM1" s="400"/>
      <c r="PJN1" s="400"/>
      <c r="PJO1" s="400"/>
      <c r="PJP1" s="400"/>
      <c r="PJQ1" s="400"/>
      <c r="PJR1" s="400"/>
      <c r="PJS1" s="400"/>
      <c r="PJT1" s="400"/>
      <c r="PJU1" s="400"/>
      <c r="PJV1" s="400"/>
      <c r="PJW1" s="400"/>
      <c r="PJX1" s="400"/>
      <c r="PJY1" s="400"/>
      <c r="PJZ1" s="400"/>
      <c r="PKA1" s="400"/>
      <c r="PKB1" s="400"/>
      <c r="PKC1" s="400"/>
      <c r="PKD1" s="400"/>
      <c r="PKE1" s="400"/>
      <c r="PKF1" s="400"/>
      <c r="PKG1" s="400"/>
      <c r="PKH1" s="400"/>
      <c r="PKI1" s="400"/>
      <c r="PKJ1" s="400"/>
      <c r="PKK1" s="400"/>
      <c r="PKL1" s="400"/>
      <c r="PKM1" s="400"/>
      <c r="PKN1" s="400"/>
      <c r="PKO1" s="400"/>
      <c r="PKP1" s="400"/>
      <c r="PKQ1" s="400"/>
      <c r="PKR1" s="400"/>
      <c r="PKS1" s="400"/>
      <c r="PKT1" s="400"/>
      <c r="PKU1" s="400"/>
      <c r="PKV1" s="400"/>
      <c r="PKW1" s="400"/>
      <c r="PKX1" s="400"/>
      <c r="PKY1" s="400"/>
      <c r="PKZ1" s="400"/>
      <c r="PLA1" s="400"/>
      <c r="PLB1" s="400"/>
      <c r="PLC1" s="400"/>
      <c r="PLD1" s="400"/>
      <c r="PLE1" s="400"/>
      <c r="PLF1" s="400"/>
      <c r="PLG1" s="400"/>
      <c r="PLH1" s="400"/>
      <c r="PLI1" s="400"/>
      <c r="PLJ1" s="400"/>
      <c r="PLK1" s="400"/>
      <c r="PLL1" s="400"/>
      <c r="PLM1" s="400"/>
      <c r="PLN1" s="400"/>
      <c r="PLO1" s="400"/>
      <c r="PLP1" s="400"/>
      <c r="PLQ1" s="400"/>
      <c r="PLR1" s="400"/>
      <c r="PLS1" s="400"/>
      <c r="PLT1" s="400"/>
      <c r="PLU1" s="400"/>
      <c r="PLV1" s="400"/>
      <c r="PLW1" s="400"/>
      <c r="PLX1" s="400"/>
      <c r="PLY1" s="400"/>
      <c r="PLZ1" s="400"/>
      <c r="PMA1" s="400"/>
      <c r="PMB1" s="400"/>
      <c r="PMC1" s="400"/>
      <c r="PMD1" s="400"/>
      <c r="PME1" s="400"/>
      <c r="PMF1" s="400"/>
      <c r="PMG1" s="400"/>
      <c r="PMH1" s="400"/>
      <c r="PMI1" s="400"/>
      <c r="PMJ1" s="400"/>
      <c r="PMK1" s="400"/>
      <c r="PML1" s="400"/>
      <c r="PMM1" s="400"/>
      <c r="PMN1" s="400"/>
      <c r="PMO1" s="400"/>
      <c r="PMP1" s="400"/>
      <c r="PMQ1" s="400"/>
      <c r="PMR1" s="400"/>
      <c r="PMS1" s="400"/>
      <c r="PMT1" s="400"/>
      <c r="PMU1" s="400"/>
      <c r="PMV1" s="400"/>
      <c r="PMW1" s="400"/>
      <c r="PMX1" s="400"/>
      <c r="PMY1" s="400"/>
      <c r="PMZ1" s="400"/>
      <c r="PNA1" s="400"/>
      <c r="PNB1" s="400"/>
      <c r="PNC1" s="400"/>
      <c r="PND1" s="400"/>
      <c r="PNE1" s="400"/>
      <c r="PNF1" s="400"/>
      <c r="PNG1" s="400"/>
      <c r="PNH1" s="262"/>
      <c r="PNI1" s="262"/>
      <c r="PNJ1" s="262"/>
      <c r="PNK1" s="262"/>
      <c r="PNL1" s="262"/>
      <c r="PNM1" s="262"/>
      <c r="PNN1" s="262"/>
      <c r="PNO1" s="262"/>
      <c r="PNP1" s="262"/>
      <c r="PNQ1" s="262"/>
      <c r="PNR1" s="262"/>
      <c r="PNS1" s="262"/>
      <c r="PNT1" s="262"/>
      <c r="PNU1" s="262"/>
      <c r="PNV1" s="262"/>
      <c r="PNW1" s="262"/>
      <c r="PNX1" s="262"/>
      <c r="PNY1" s="262"/>
      <c r="PNZ1" s="262"/>
      <c r="POA1" s="262"/>
      <c r="POB1" s="262"/>
      <c r="POC1" s="262"/>
      <c r="POD1" s="262"/>
      <c r="POE1" s="262"/>
      <c r="POF1" s="262"/>
      <c r="POG1" s="262"/>
      <c r="POH1" s="262"/>
      <c r="POI1" s="262"/>
      <c r="POJ1" s="262"/>
      <c r="POK1" s="262"/>
      <c r="POL1" s="262"/>
      <c r="POM1" s="262"/>
      <c r="PON1" s="262"/>
      <c r="POO1" s="262"/>
      <c r="POP1" s="262"/>
      <c r="POQ1" s="262"/>
      <c r="POR1" s="262"/>
      <c r="POS1" s="262"/>
      <c r="POT1" s="262"/>
      <c r="POU1" s="262"/>
      <c r="POV1" s="262"/>
      <c r="POW1" s="262"/>
      <c r="POX1" s="262"/>
      <c r="POY1" s="262"/>
      <c r="POZ1" s="262"/>
      <c r="PPA1" s="262"/>
      <c r="PPB1" s="262"/>
      <c r="PPC1" s="262"/>
      <c r="PPD1" s="262"/>
      <c r="PPE1" s="262"/>
      <c r="PPF1" s="262"/>
      <c r="PPG1" s="262"/>
      <c r="PPH1" s="262"/>
      <c r="PPI1" s="262"/>
      <c r="PPJ1" s="262"/>
      <c r="PPK1" s="262"/>
      <c r="PPL1" s="262"/>
      <c r="PPM1" s="262"/>
      <c r="PPN1" s="262"/>
      <c r="PPO1" s="262"/>
      <c r="PPP1" s="262"/>
      <c r="PPQ1" s="262"/>
      <c r="PPR1" s="262"/>
      <c r="PPS1" s="262"/>
      <c r="PPT1" s="262"/>
      <c r="PPU1" s="262"/>
      <c r="PPV1" s="262"/>
      <c r="PPW1" s="262"/>
      <c r="PPX1" s="262"/>
      <c r="PPY1" s="262"/>
      <c r="PPZ1" s="262"/>
      <c r="PQA1" s="262"/>
      <c r="PQB1" s="262"/>
      <c r="PQC1" s="262"/>
      <c r="PQD1" s="262"/>
      <c r="PQE1" s="262"/>
      <c r="PQF1" s="262"/>
      <c r="PQG1" s="262"/>
      <c r="PQH1" s="262"/>
      <c r="PQI1" s="262"/>
      <c r="PQJ1" s="262"/>
      <c r="PQK1" s="262"/>
      <c r="PQL1" s="262"/>
      <c r="PQM1" s="262"/>
      <c r="PQN1" s="262"/>
      <c r="PQO1" s="262"/>
      <c r="PQP1" s="262"/>
      <c r="PQQ1" s="262"/>
      <c r="PQR1" s="262"/>
      <c r="PQS1" s="262"/>
      <c r="PQT1" s="262"/>
      <c r="PQU1" s="262"/>
      <c r="PQV1" s="400"/>
      <c r="PQW1" s="400"/>
      <c r="PQX1" s="400"/>
      <c r="PQY1" s="400"/>
      <c r="PQZ1" s="400"/>
      <c r="PRA1" s="400"/>
      <c r="PRB1" s="400"/>
      <c r="PRC1" s="400"/>
      <c r="PRD1" s="400"/>
      <c r="PRE1" s="400"/>
      <c r="PRF1" s="400"/>
      <c r="PRG1" s="400"/>
      <c r="PRH1" s="400"/>
      <c r="PRI1" s="400"/>
      <c r="PRJ1" s="400"/>
      <c r="PRK1" s="400"/>
      <c r="PRL1" s="400"/>
      <c r="PRM1" s="400"/>
      <c r="PRN1" s="400"/>
      <c r="PRO1" s="400"/>
      <c r="PRP1" s="400"/>
      <c r="PRQ1" s="400"/>
      <c r="PRR1" s="400"/>
      <c r="PRS1" s="400"/>
      <c r="PRT1" s="400"/>
      <c r="PRU1" s="400"/>
      <c r="PRV1" s="400"/>
      <c r="PRW1" s="400"/>
      <c r="PRX1" s="400"/>
      <c r="PRY1" s="400"/>
      <c r="PRZ1" s="400"/>
      <c r="PSA1" s="400"/>
      <c r="PSB1" s="400"/>
      <c r="PSC1" s="400"/>
      <c r="PSD1" s="400"/>
      <c r="PSE1" s="400"/>
      <c r="PSF1" s="400"/>
      <c r="PSG1" s="400"/>
      <c r="PSH1" s="400"/>
      <c r="PSI1" s="400"/>
      <c r="PSJ1" s="400"/>
      <c r="PSK1" s="400"/>
      <c r="PSL1" s="400"/>
      <c r="PSM1" s="400"/>
      <c r="PSN1" s="400"/>
      <c r="PSO1" s="400"/>
      <c r="PSP1" s="400"/>
      <c r="PSQ1" s="400"/>
      <c r="PSR1" s="400"/>
      <c r="PSS1" s="400"/>
      <c r="PST1" s="400"/>
      <c r="PSU1" s="400"/>
      <c r="PSV1" s="400"/>
      <c r="PSW1" s="400"/>
      <c r="PSX1" s="400"/>
      <c r="PSY1" s="400"/>
      <c r="PSZ1" s="400"/>
      <c r="PTA1" s="400"/>
      <c r="PTB1" s="400"/>
      <c r="PTC1" s="400"/>
      <c r="PTD1" s="400"/>
      <c r="PTE1" s="400"/>
      <c r="PTF1" s="400"/>
      <c r="PTG1" s="400"/>
      <c r="PTH1" s="400"/>
      <c r="PTI1" s="400"/>
      <c r="PTJ1" s="400"/>
      <c r="PTK1" s="400"/>
      <c r="PTL1" s="400"/>
      <c r="PTM1" s="400"/>
      <c r="PTN1" s="400"/>
      <c r="PTO1" s="400"/>
      <c r="PTP1" s="400"/>
      <c r="PTQ1" s="400"/>
      <c r="PTR1" s="400"/>
      <c r="PTS1" s="400"/>
      <c r="PTT1" s="400"/>
      <c r="PTU1" s="400"/>
      <c r="PTV1" s="400"/>
      <c r="PTW1" s="400"/>
      <c r="PTX1" s="400"/>
      <c r="PTY1" s="400"/>
      <c r="PTZ1" s="400"/>
      <c r="PUA1" s="400"/>
      <c r="PUB1" s="400"/>
      <c r="PUC1" s="400"/>
      <c r="PUD1" s="400"/>
      <c r="PUE1" s="400"/>
      <c r="PUF1" s="400"/>
      <c r="PUG1" s="400"/>
      <c r="PUH1" s="400"/>
      <c r="PUI1" s="400"/>
      <c r="PUJ1" s="400"/>
      <c r="PUK1" s="400"/>
      <c r="PUL1" s="400"/>
      <c r="PUM1" s="400"/>
      <c r="PUN1" s="400"/>
      <c r="PUO1" s="400"/>
      <c r="PUP1" s="400"/>
      <c r="PUQ1" s="400"/>
      <c r="PUR1" s="400"/>
      <c r="PUS1" s="400"/>
      <c r="PUT1" s="400"/>
      <c r="PUU1" s="400"/>
      <c r="PUV1" s="400"/>
      <c r="PUW1" s="400"/>
      <c r="PUX1" s="400"/>
      <c r="PUY1" s="400"/>
      <c r="PUZ1" s="400"/>
      <c r="PVA1" s="400"/>
      <c r="PVB1" s="400"/>
      <c r="PVC1" s="400"/>
      <c r="PVD1" s="400"/>
      <c r="PVE1" s="400"/>
      <c r="PVF1" s="400"/>
      <c r="PVG1" s="400"/>
      <c r="PVH1" s="400"/>
      <c r="PVI1" s="400"/>
      <c r="PVJ1" s="400"/>
      <c r="PVK1" s="400"/>
      <c r="PVL1" s="400"/>
      <c r="PVM1" s="400"/>
      <c r="PVN1" s="400"/>
      <c r="PVO1" s="400"/>
      <c r="PVP1" s="400"/>
      <c r="PVQ1" s="400"/>
      <c r="PVR1" s="400"/>
      <c r="PVS1" s="400"/>
      <c r="PVT1" s="400"/>
      <c r="PVU1" s="400"/>
      <c r="PVV1" s="400"/>
      <c r="PVW1" s="400"/>
      <c r="PVX1" s="400"/>
      <c r="PVY1" s="400"/>
      <c r="PVZ1" s="400"/>
      <c r="PWA1" s="400"/>
      <c r="PWB1" s="400"/>
      <c r="PWC1" s="400"/>
      <c r="PWD1" s="400"/>
      <c r="PWE1" s="400"/>
      <c r="PWF1" s="400"/>
      <c r="PWG1" s="400"/>
      <c r="PWH1" s="400"/>
      <c r="PWI1" s="400"/>
      <c r="PWJ1" s="400"/>
      <c r="PWK1" s="400"/>
      <c r="PWL1" s="400"/>
      <c r="PWM1" s="400"/>
      <c r="PWN1" s="400"/>
      <c r="PWO1" s="400"/>
      <c r="PWP1" s="400"/>
      <c r="PWQ1" s="400"/>
      <c r="PWR1" s="400"/>
      <c r="PWS1" s="400"/>
      <c r="PWT1" s="400"/>
      <c r="PWU1" s="400"/>
      <c r="PWV1" s="400"/>
      <c r="PWW1" s="400"/>
      <c r="PWX1" s="400"/>
      <c r="PWY1" s="400"/>
      <c r="PWZ1" s="400"/>
      <c r="PXA1" s="400"/>
      <c r="PXB1" s="400"/>
      <c r="PXC1" s="400"/>
      <c r="PXD1" s="262"/>
      <c r="PXE1" s="262"/>
      <c r="PXF1" s="262"/>
      <c r="PXG1" s="262"/>
      <c r="PXH1" s="262"/>
      <c r="PXI1" s="262"/>
      <c r="PXJ1" s="262"/>
      <c r="PXK1" s="262"/>
      <c r="PXL1" s="262"/>
      <c r="PXM1" s="262"/>
      <c r="PXN1" s="262"/>
      <c r="PXO1" s="262"/>
      <c r="PXP1" s="262"/>
      <c r="PXQ1" s="262"/>
      <c r="PXR1" s="262"/>
      <c r="PXS1" s="262"/>
      <c r="PXT1" s="262"/>
      <c r="PXU1" s="262"/>
      <c r="PXV1" s="262"/>
      <c r="PXW1" s="262"/>
      <c r="PXX1" s="262"/>
      <c r="PXY1" s="262"/>
      <c r="PXZ1" s="262"/>
      <c r="PYA1" s="262"/>
      <c r="PYB1" s="262"/>
      <c r="PYC1" s="262"/>
      <c r="PYD1" s="262"/>
      <c r="PYE1" s="262"/>
      <c r="PYF1" s="262"/>
      <c r="PYG1" s="262"/>
      <c r="PYH1" s="262"/>
      <c r="PYI1" s="262"/>
      <c r="PYJ1" s="262"/>
      <c r="PYK1" s="262"/>
      <c r="PYL1" s="262"/>
      <c r="PYM1" s="262"/>
      <c r="PYN1" s="262"/>
      <c r="PYO1" s="262"/>
      <c r="PYP1" s="262"/>
      <c r="PYQ1" s="262"/>
      <c r="PYR1" s="262"/>
      <c r="PYS1" s="262"/>
      <c r="PYT1" s="262"/>
      <c r="PYU1" s="262"/>
      <c r="PYV1" s="262"/>
      <c r="PYW1" s="262"/>
      <c r="PYX1" s="262"/>
      <c r="PYY1" s="262"/>
      <c r="PYZ1" s="262"/>
      <c r="PZA1" s="262"/>
      <c r="PZB1" s="262"/>
      <c r="PZC1" s="262"/>
      <c r="PZD1" s="262"/>
      <c r="PZE1" s="262"/>
      <c r="PZF1" s="262"/>
      <c r="PZG1" s="262"/>
      <c r="PZH1" s="262"/>
      <c r="PZI1" s="262"/>
      <c r="PZJ1" s="262"/>
      <c r="PZK1" s="262"/>
      <c r="PZL1" s="262"/>
      <c r="PZM1" s="262"/>
      <c r="PZN1" s="262"/>
      <c r="PZO1" s="262"/>
      <c r="PZP1" s="262"/>
      <c r="PZQ1" s="262"/>
      <c r="PZR1" s="262"/>
      <c r="PZS1" s="262"/>
      <c r="PZT1" s="262"/>
      <c r="PZU1" s="262"/>
      <c r="PZV1" s="262"/>
      <c r="PZW1" s="262"/>
      <c r="PZX1" s="262"/>
      <c r="PZY1" s="262"/>
      <c r="PZZ1" s="262"/>
      <c r="QAA1" s="262"/>
      <c r="QAB1" s="262"/>
      <c r="QAC1" s="262"/>
      <c r="QAD1" s="262"/>
      <c r="QAE1" s="262"/>
      <c r="QAF1" s="262"/>
      <c r="QAG1" s="262"/>
      <c r="QAH1" s="262"/>
      <c r="QAI1" s="262"/>
      <c r="QAJ1" s="262"/>
      <c r="QAK1" s="262"/>
      <c r="QAL1" s="262"/>
      <c r="QAM1" s="262"/>
      <c r="QAN1" s="262"/>
      <c r="QAO1" s="262"/>
      <c r="QAP1" s="262"/>
      <c r="QAQ1" s="262"/>
      <c r="QAR1" s="400"/>
      <c r="QAS1" s="400"/>
      <c r="QAT1" s="400"/>
      <c r="QAU1" s="400"/>
      <c r="QAV1" s="400"/>
      <c r="QAW1" s="400"/>
      <c r="QAX1" s="400"/>
      <c r="QAY1" s="400"/>
      <c r="QAZ1" s="400"/>
      <c r="QBA1" s="400"/>
      <c r="QBB1" s="400"/>
      <c r="QBC1" s="400"/>
      <c r="QBD1" s="400"/>
      <c r="QBE1" s="400"/>
      <c r="QBF1" s="400"/>
      <c r="QBG1" s="400"/>
      <c r="QBH1" s="400"/>
      <c r="QBI1" s="400"/>
      <c r="QBJ1" s="400"/>
      <c r="QBK1" s="400"/>
      <c r="QBL1" s="400"/>
      <c r="QBM1" s="400"/>
      <c r="QBN1" s="400"/>
      <c r="QBO1" s="400"/>
      <c r="QBP1" s="400"/>
      <c r="QBQ1" s="400"/>
      <c r="QBR1" s="400"/>
      <c r="QBS1" s="400"/>
      <c r="QBT1" s="400"/>
      <c r="QBU1" s="400"/>
      <c r="QBV1" s="400"/>
      <c r="QBW1" s="400"/>
      <c r="QBX1" s="400"/>
      <c r="QBY1" s="400"/>
      <c r="QBZ1" s="400"/>
      <c r="QCA1" s="400"/>
      <c r="QCB1" s="400"/>
      <c r="QCC1" s="400"/>
      <c r="QCD1" s="400"/>
      <c r="QCE1" s="400"/>
      <c r="QCF1" s="400"/>
      <c r="QCG1" s="400"/>
      <c r="QCH1" s="400"/>
      <c r="QCI1" s="400"/>
      <c r="QCJ1" s="400"/>
      <c r="QCK1" s="400"/>
      <c r="QCL1" s="400"/>
      <c r="QCM1" s="400"/>
      <c r="QCN1" s="400"/>
      <c r="QCO1" s="400"/>
      <c r="QCP1" s="400"/>
      <c r="QCQ1" s="400"/>
      <c r="QCR1" s="400"/>
      <c r="QCS1" s="400"/>
      <c r="QCT1" s="400"/>
      <c r="QCU1" s="400"/>
      <c r="QCV1" s="400"/>
      <c r="QCW1" s="400"/>
      <c r="QCX1" s="400"/>
      <c r="QCY1" s="400"/>
      <c r="QCZ1" s="400"/>
      <c r="QDA1" s="400"/>
      <c r="QDB1" s="400"/>
      <c r="QDC1" s="400"/>
      <c r="QDD1" s="400"/>
      <c r="QDE1" s="400"/>
      <c r="QDF1" s="400"/>
      <c r="QDG1" s="400"/>
      <c r="QDH1" s="400"/>
      <c r="QDI1" s="400"/>
      <c r="QDJ1" s="400"/>
      <c r="QDK1" s="400"/>
      <c r="QDL1" s="400"/>
      <c r="QDM1" s="400"/>
      <c r="QDN1" s="400"/>
      <c r="QDO1" s="400"/>
      <c r="QDP1" s="400"/>
      <c r="QDQ1" s="400"/>
      <c r="QDR1" s="400"/>
      <c r="QDS1" s="400"/>
      <c r="QDT1" s="400"/>
      <c r="QDU1" s="400"/>
      <c r="QDV1" s="400"/>
      <c r="QDW1" s="400"/>
      <c r="QDX1" s="400"/>
      <c r="QDY1" s="400"/>
      <c r="QDZ1" s="400"/>
      <c r="QEA1" s="400"/>
      <c r="QEB1" s="400"/>
      <c r="QEC1" s="400"/>
      <c r="QED1" s="400"/>
      <c r="QEE1" s="400"/>
      <c r="QEF1" s="400"/>
      <c r="QEG1" s="400"/>
      <c r="QEH1" s="400"/>
      <c r="QEI1" s="400"/>
      <c r="QEJ1" s="400"/>
      <c r="QEK1" s="400"/>
      <c r="QEL1" s="400"/>
      <c r="QEM1" s="400"/>
      <c r="QEN1" s="400"/>
      <c r="QEO1" s="400"/>
      <c r="QEP1" s="400"/>
      <c r="QEQ1" s="400"/>
      <c r="QER1" s="400"/>
      <c r="QES1" s="400"/>
      <c r="QET1" s="400"/>
      <c r="QEU1" s="400"/>
      <c r="QEV1" s="400"/>
      <c r="QEW1" s="400"/>
      <c r="QEX1" s="400"/>
      <c r="QEY1" s="400"/>
      <c r="QEZ1" s="400"/>
      <c r="QFA1" s="400"/>
      <c r="QFB1" s="400"/>
      <c r="QFC1" s="400"/>
      <c r="QFD1" s="400"/>
      <c r="QFE1" s="400"/>
      <c r="QFF1" s="400"/>
      <c r="QFG1" s="400"/>
      <c r="QFH1" s="400"/>
      <c r="QFI1" s="400"/>
      <c r="QFJ1" s="400"/>
      <c r="QFK1" s="400"/>
      <c r="QFL1" s="400"/>
      <c r="QFM1" s="400"/>
      <c r="QFN1" s="400"/>
      <c r="QFO1" s="400"/>
      <c r="QFP1" s="400"/>
      <c r="QFQ1" s="400"/>
      <c r="QFR1" s="400"/>
      <c r="QFS1" s="400"/>
      <c r="QFT1" s="400"/>
      <c r="QFU1" s="400"/>
      <c r="QFV1" s="400"/>
      <c r="QFW1" s="400"/>
      <c r="QFX1" s="400"/>
      <c r="QFY1" s="400"/>
      <c r="QFZ1" s="400"/>
      <c r="QGA1" s="400"/>
      <c r="QGB1" s="400"/>
      <c r="QGC1" s="400"/>
      <c r="QGD1" s="400"/>
      <c r="QGE1" s="400"/>
      <c r="QGF1" s="400"/>
      <c r="QGG1" s="400"/>
      <c r="QGH1" s="400"/>
      <c r="QGI1" s="400"/>
      <c r="QGJ1" s="400"/>
      <c r="QGK1" s="400"/>
      <c r="QGL1" s="400"/>
      <c r="QGM1" s="400"/>
      <c r="QGN1" s="400"/>
      <c r="QGO1" s="400"/>
      <c r="QGP1" s="400"/>
      <c r="QGQ1" s="400"/>
      <c r="QGR1" s="400"/>
      <c r="QGS1" s="400"/>
      <c r="QGT1" s="400"/>
      <c r="QGU1" s="400"/>
      <c r="QGV1" s="400"/>
      <c r="QGW1" s="400"/>
      <c r="QGX1" s="400"/>
      <c r="QGY1" s="400"/>
      <c r="QGZ1" s="262"/>
      <c r="QHA1" s="262"/>
      <c r="QHB1" s="262"/>
      <c r="QHC1" s="262"/>
      <c r="QHD1" s="262"/>
      <c r="QHE1" s="262"/>
      <c r="QHF1" s="262"/>
      <c r="QHG1" s="262"/>
      <c r="QHH1" s="262"/>
      <c r="QHI1" s="262"/>
      <c r="QHJ1" s="262"/>
      <c r="QHK1" s="262"/>
      <c r="QHL1" s="262"/>
      <c r="QHM1" s="262"/>
      <c r="QHN1" s="262"/>
      <c r="QHO1" s="262"/>
      <c r="QHP1" s="262"/>
      <c r="QHQ1" s="262"/>
      <c r="QHR1" s="262"/>
      <c r="QHS1" s="262"/>
      <c r="QHT1" s="262"/>
      <c r="QHU1" s="262"/>
      <c r="QHV1" s="262"/>
      <c r="QHW1" s="262"/>
      <c r="QHX1" s="262"/>
      <c r="QHY1" s="262"/>
      <c r="QHZ1" s="262"/>
      <c r="QIA1" s="262"/>
      <c r="QIB1" s="262"/>
      <c r="QIC1" s="262"/>
      <c r="QID1" s="262"/>
      <c r="QIE1" s="262"/>
      <c r="QIF1" s="262"/>
      <c r="QIG1" s="262"/>
      <c r="QIH1" s="262"/>
      <c r="QII1" s="262"/>
      <c r="QIJ1" s="262"/>
      <c r="QIK1" s="262"/>
      <c r="QIL1" s="262"/>
      <c r="QIM1" s="262"/>
      <c r="QIN1" s="262"/>
      <c r="QIO1" s="262"/>
      <c r="QIP1" s="262"/>
      <c r="QIQ1" s="262"/>
      <c r="QIR1" s="262"/>
      <c r="QIS1" s="262"/>
      <c r="QIT1" s="262"/>
      <c r="QIU1" s="262"/>
      <c r="QIV1" s="262"/>
      <c r="QIW1" s="262"/>
      <c r="QIX1" s="262"/>
      <c r="QIY1" s="262"/>
      <c r="QIZ1" s="262"/>
      <c r="QJA1" s="262"/>
      <c r="QJB1" s="262"/>
      <c r="QJC1" s="262"/>
      <c r="QJD1" s="262"/>
      <c r="QJE1" s="262"/>
      <c r="QJF1" s="262"/>
      <c r="QJG1" s="262"/>
      <c r="QJH1" s="262"/>
      <c r="QJI1" s="262"/>
      <c r="QJJ1" s="262"/>
      <c r="QJK1" s="262"/>
      <c r="QJL1" s="262"/>
      <c r="QJM1" s="262"/>
      <c r="QJN1" s="262"/>
      <c r="QJO1" s="262"/>
      <c r="QJP1" s="262"/>
      <c r="QJQ1" s="262"/>
      <c r="QJR1" s="262"/>
      <c r="QJS1" s="262"/>
      <c r="QJT1" s="262"/>
      <c r="QJU1" s="262"/>
      <c r="QJV1" s="262"/>
      <c r="QJW1" s="262"/>
      <c r="QJX1" s="262"/>
      <c r="QJY1" s="262"/>
      <c r="QJZ1" s="262"/>
      <c r="QKA1" s="262"/>
      <c r="QKB1" s="262"/>
      <c r="QKC1" s="262"/>
      <c r="QKD1" s="262"/>
      <c r="QKE1" s="262"/>
      <c r="QKF1" s="262"/>
      <c r="QKG1" s="262"/>
      <c r="QKH1" s="262"/>
      <c r="QKI1" s="262"/>
      <c r="QKJ1" s="262"/>
      <c r="QKK1" s="262"/>
      <c r="QKL1" s="262"/>
      <c r="QKM1" s="262"/>
      <c r="QKN1" s="400"/>
      <c r="QKO1" s="400"/>
      <c r="QKP1" s="400"/>
      <c r="QKQ1" s="400"/>
      <c r="QKR1" s="400"/>
      <c r="QKS1" s="400"/>
      <c r="QKT1" s="400"/>
      <c r="QKU1" s="400"/>
      <c r="QKV1" s="400"/>
      <c r="QKW1" s="400"/>
      <c r="QKX1" s="400"/>
      <c r="QKY1" s="400"/>
      <c r="QKZ1" s="400"/>
      <c r="QLA1" s="400"/>
      <c r="QLB1" s="400"/>
      <c r="QLC1" s="400"/>
      <c r="QLD1" s="400"/>
      <c r="QLE1" s="400"/>
      <c r="QLF1" s="400"/>
      <c r="QLG1" s="400"/>
      <c r="QLH1" s="400"/>
      <c r="QLI1" s="400"/>
      <c r="QLJ1" s="400"/>
      <c r="QLK1" s="400"/>
      <c r="QLL1" s="400"/>
      <c r="QLM1" s="400"/>
      <c r="QLN1" s="400"/>
      <c r="QLO1" s="400"/>
      <c r="QLP1" s="400"/>
      <c r="QLQ1" s="400"/>
      <c r="QLR1" s="400"/>
      <c r="QLS1" s="400"/>
      <c r="QLT1" s="400"/>
      <c r="QLU1" s="400"/>
      <c r="QLV1" s="400"/>
      <c r="QLW1" s="400"/>
      <c r="QLX1" s="400"/>
      <c r="QLY1" s="400"/>
      <c r="QLZ1" s="400"/>
      <c r="QMA1" s="400"/>
      <c r="QMB1" s="400"/>
      <c r="QMC1" s="400"/>
      <c r="QMD1" s="400"/>
      <c r="QME1" s="400"/>
      <c r="QMF1" s="400"/>
      <c r="QMG1" s="400"/>
      <c r="QMH1" s="400"/>
      <c r="QMI1" s="400"/>
      <c r="QMJ1" s="400"/>
      <c r="QMK1" s="400"/>
      <c r="QML1" s="400"/>
      <c r="QMM1" s="400"/>
      <c r="QMN1" s="400"/>
      <c r="QMO1" s="400"/>
      <c r="QMP1" s="400"/>
      <c r="QMQ1" s="400"/>
      <c r="QMR1" s="400"/>
      <c r="QMS1" s="400"/>
      <c r="QMT1" s="400"/>
      <c r="QMU1" s="400"/>
      <c r="QMV1" s="400"/>
      <c r="QMW1" s="400"/>
      <c r="QMX1" s="400"/>
      <c r="QMY1" s="400"/>
      <c r="QMZ1" s="400"/>
      <c r="QNA1" s="400"/>
      <c r="QNB1" s="400"/>
      <c r="QNC1" s="400"/>
      <c r="QND1" s="400"/>
      <c r="QNE1" s="400"/>
      <c r="QNF1" s="400"/>
      <c r="QNG1" s="400"/>
      <c r="QNH1" s="400"/>
      <c r="QNI1" s="400"/>
      <c r="QNJ1" s="400"/>
      <c r="QNK1" s="400"/>
      <c r="QNL1" s="400"/>
      <c r="QNM1" s="400"/>
      <c r="QNN1" s="400"/>
      <c r="QNO1" s="400"/>
      <c r="QNP1" s="400"/>
      <c r="QNQ1" s="400"/>
      <c r="QNR1" s="400"/>
      <c r="QNS1" s="400"/>
      <c r="QNT1" s="400"/>
      <c r="QNU1" s="400"/>
      <c r="QNV1" s="400"/>
      <c r="QNW1" s="400"/>
      <c r="QNX1" s="400"/>
      <c r="QNY1" s="400"/>
      <c r="QNZ1" s="400"/>
      <c r="QOA1" s="400"/>
      <c r="QOB1" s="400"/>
      <c r="QOC1" s="400"/>
      <c r="QOD1" s="400"/>
      <c r="QOE1" s="400"/>
      <c r="QOF1" s="400"/>
      <c r="QOG1" s="400"/>
      <c r="QOH1" s="400"/>
      <c r="QOI1" s="400"/>
      <c r="QOJ1" s="400"/>
      <c r="QOK1" s="400"/>
      <c r="QOL1" s="400"/>
      <c r="QOM1" s="400"/>
      <c r="QON1" s="400"/>
      <c r="QOO1" s="400"/>
      <c r="QOP1" s="400"/>
      <c r="QOQ1" s="400"/>
      <c r="QOR1" s="400"/>
      <c r="QOS1" s="400"/>
      <c r="QOT1" s="400"/>
      <c r="QOU1" s="400"/>
      <c r="QOV1" s="400"/>
      <c r="QOW1" s="400"/>
      <c r="QOX1" s="400"/>
      <c r="QOY1" s="400"/>
      <c r="QOZ1" s="400"/>
      <c r="QPA1" s="400"/>
      <c r="QPB1" s="400"/>
      <c r="QPC1" s="400"/>
      <c r="QPD1" s="400"/>
      <c r="QPE1" s="400"/>
      <c r="QPF1" s="400"/>
      <c r="QPG1" s="400"/>
      <c r="QPH1" s="400"/>
      <c r="QPI1" s="400"/>
      <c r="QPJ1" s="400"/>
      <c r="QPK1" s="400"/>
      <c r="QPL1" s="400"/>
      <c r="QPM1" s="400"/>
      <c r="QPN1" s="400"/>
      <c r="QPO1" s="400"/>
      <c r="QPP1" s="400"/>
      <c r="QPQ1" s="400"/>
      <c r="QPR1" s="400"/>
      <c r="QPS1" s="400"/>
      <c r="QPT1" s="400"/>
      <c r="QPU1" s="400"/>
      <c r="QPV1" s="400"/>
      <c r="QPW1" s="400"/>
      <c r="QPX1" s="400"/>
      <c r="QPY1" s="400"/>
      <c r="QPZ1" s="400"/>
      <c r="QQA1" s="400"/>
      <c r="QQB1" s="400"/>
      <c r="QQC1" s="400"/>
      <c r="QQD1" s="400"/>
      <c r="QQE1" s="400"/>
      <c r="QQF1" s="400"/>
      <c r="QQG1" s="400"/>
      <c r="QQH1" s="400"/>
      <c r="QQI1" s="400"/>
      <c r="QQJ1" s="400"/>
      <c r="QQK1" s="400"/>
      <c r="QQL1" s="400"/>
      <c r="QQM1" s="400"/>
      <c r="QQN1" s="400"/>
      <c r="QQO1" s="400"/>
      <c r="QQP1" s="400"/>
      <c r="QQQ1" s="400"/>
      <c r="QQR1" s="400"/>
      <c r="QQS1" s="400"/>
      <c r="QQT1" s="400"/>
      <c r="QQU1" s="400"/>
      <c r="QQV1" s="262"/>
      <c r="QQW1" s="262"/>
      <c r="QQX1" s="262"/>
      <c r="QQY1" s="262"/>
      <c r="QQZ1" s="262"/>
      <c r="QRA1" s="262"/>
      <c r="QRB1" s="262"/>
      <c r="QRC1" s="262"/>
      <c r="QRD1" s="262"/>
      <c r="QRE1" s="262"/>
      <c r="QRF1" s="262"/>
      <c r="QRG1" s="262"/>
      <c r="QRH1" s="262"/>
      <c r="QRI1" s="262"/>
      <c r="QRJ1" s="262"/>
      <c r="QRK1" s="262"/>
      <c r="QRL1" s="262"/>
      <c r="QRM1" s="262"/>
      <c r="QRN1" s="262"/>
      <c r="QRO1" s="262"/>
      <c r="QRP1" s="262"/>
      <c r="QRQ1" s="262"/>
      <c r="QRR1" s="262"/>
      <c r="QRS1" s="262"/>
      <c r="QRT1" s="262"/>
      <c r="QRU1" s="262"/>
      <c r="QRV1" s="262"/>
      <c r="QRW1" s="262"/>
      <c r="QRX1" s="262"/>
      <c r="QRY1" s="262"/>
      <c r="QRZ1" s="262"/>
      <c r="QSA1" s="262"/>
      <c r="QSB1" s="262"/>
      <c r="QSC1" s="262"/>
      <c r="QSD1" s="262"/>
      <c r="QSE1" s="262"/>
      <c r="QSF1" s="262"/>
      <c r="QSG1" s="262"/>
      <c r="QSH1" s="262"/>
      <c r="QSI1" s="262"/>
      <c r="QSJ1" s="262"/>
      <c r="QSK1" s="262"/>
      <c r="QSL1" s="262"/>
      <c r="QSM1" s="262"/>
      <c r="QSN1" s="262"/>
      <c r="QSO1" s="262"/>
      <c r="QSP1" s="262"/>
      <c r="QSQ1" s="262"/>
      <c r="QSR1" s="262"/>
      <c r="QSS1" s="262"/>
      <c r="QST1" s="262"/>
      <c r="QSU1" s="262"/>
      <c r="QSV1" s="262"/>
      <c r="QSW1" s="262"/>
      <c r="QSX1" s="262"/>
      <c r="QSY1" s="262"/>
      <c r="QSZ1" s="262"/>
      <c r="QTA1" s="262"/>
      <c r="QTB1" s="262"/>
      <c r="QTC1" s="262"/>
      <c r="QTD1" s="262"/>
      <c r="QTE1" s="262"/>
      <c r="QTF1" s="262"/>
      <c r="QTG1" s="262"/>
      <c r="QTH1" s="262"/>
      <c r="QTI1" s="262"/>
      <c r="QTJ1" s="262"/>
      <c r="QTK1" s="262"/>
      <c r="QTL1" s="262"/>
      <c r="QTM1" s="262"/>
      <c r="QTN1" s="262"/>
      <c r="QTO1" s="262"/>
      <c r="QTP1" s="262"/>
      <c r="QTQ1" s="262"/>
      <c r="QTR1" s="262"/>
      <c r="QTS1" s="262"/>
      <c r="QTT1" s="262"/>
      <c r="QTU1" s="262"/>
      <c r="QTV1" s="262"/>
      <c r="QTW1" s="262"/>
      <c r="QTX1" s="262"/>
      <c r="QTY1" s="262"/>
      <c r="QTZ1" s="262"/>
      <c r="QUA1" s="262"/>
      <c r="QUB1" s="262"/>
      <c r="QUC1" s="262"/>
      <c r="QUD1" s="262"/>
      <c r="QUE1" s="262"/>
      <c r="QUF1" s="262"/>
      <c r="QUG1" s="262"/>
      <c r="QUH1" s="262"/>
      <c r="QUI1" s="262"/>
      <c r="QUJ1" s="400"/>
      <c r="QUK1" s="400"/>
      <c r="QUL1" s="400"/>
      <c r="QUM1" s="400"/>
      <c r="QUN1" s="400"/>
      <c r="QUO1" s="400"/>
      <c r="QUP1" s="400"/>
      <c r="QUQ1" s="400"/>
      <c r="QUR1" s="400"/>
      <c r="QUS1" s="400"/>
      <c r="QUT1" s="400"/>
      <c r="QUU1" s="400"/>
      <c r="QUV1" s="400"/>
      <c r="QUW1" s="400"/>
      <c r="QUX1" s="400"/>
      <c r="QUY1" s="400"/>
      <c r="QUZ1" s="400"/>
      <c r="QVA1" s="400"/>
      <c r="QVB1" s="400"/>
      <c r="QVC1" s="400"/>
      <c r="QVD1" s="400"/>
      <c r="QVE1" s="400"/>
      <c r="QVF1" s="400"/>
      <c r="QVG1" s="400"/>
      <c r="QVH1" s="400"/>
      <c r="QVI1" s="400"/>
      <c r="QVJ1" s="400"/>
      <c r="QVK1" s="400"/>
      <c r="QVL1" s="400"/>
      <c r="QVM1" s="400"/>
      <c r="QVN1" s="400"/>
      <c r="QVO1" s="400"/>
      <c r="QVP1" s="400"/>
      <c r="QVQ1" s="400"/>
      <c r="QVR1" s="400"/>
      <c r="QVS1" s="400"/>
      <c r="QVT1" s="400"/>
      <c r="QVU1" s="400"/>
      <c r="QVV1" s="400"/>
      <c r="QVW1" s="400"/>
      <c r="QVX1" s="400"/>
      <c r="QVY1" s="400"/>
      <c r="QVZ1" s="400"/>
      <c r="QWA1" s="400"/>
      <c r="QWB1" s="400"/>
      <c r="QWC1" s="400"/>
      <c r="QWD1" s="400"/>
      <c r="QWE1" s="400"/>
      <c r="QWF1" s="400"/>
      <c r="QWG1" s="400"/>
      <c r="QWH1" s="400"/>
      <c r="QWI1" s="400"/>
      <c r="QWJ1" s="400"/>
      <c r="QWK1" s="400"/>
      <c r="QWL1" s="400"/>
      <c r="QWM1" s="400"/>
      <c r="QWN1" s="400"/>
      <c r="QWO1" s="400"/>
      <c r="QWP1" s="400"/>
      <c r="QWQ1" s="400"/>
      <c r="QWR1" s="400"/>
      <c r="QWS1" s="400"/>
      <c r="QWT1" s="400"/>
      <c r="QWU1" s="400"/>
      <c r="QWV1" s="400"/>
      <c r="QWW1" s="400"/>
      <c r="QWX1" s="400"/>
      <c r="QWY1" s="400"/>
      <c r="QWZ1" s="400"/>
      <c r="QXA1" s="400"/>
      <c r="QXB1" s="400"/>
      <c r="QXC1" s="400"/>
      <c r="QXD1" s="400"/>
      <c r="QXE1" s="400"/>
      <c r="QXF1" s="400"/>
      <c r="QXG1" s="400"/>
      <c r="QXH1" s="400"/>
      <c r="QXI1" s="400"/>
      <c r="QXJ1" s="400"/>
      <c r="QXK1" s="400"/>
      <c r="QXL1" s="400"/>
      <c r="QXM1" s="400"/>
      <c r="QXN1" s="400"/>
      <c r="QXO1" s="400"/>
      <c r="QXP1" s="400"/>
      <c r="QXQ1" s="400"/>
      <c r="QXR1" s="400"/>
      <c r="QXS1" s="400"/>
      <c r="QXT1" s="400"/>
      <c r="QXU1" s="400"/>
      <c r="QXV1" s="400"/>
      <c r="QXW1" s="400"/>
      <c r="QXX1" s="400"/>
      <c r="QXY1" s="400"/>
      <c r="QXZ1" s="400"/>
      <c r="QYA1" s="400"/>
      <c r="QYB1" s="400"/>
      <c r="QYC1" s="400"/>
      <c r="QYD1" s="400"/>
      <c r="QYE1" s="400"/>
      <c r="QYF1" s="400"/>
      <c r="QYG1" s="400"/>
      <c r="QYH1" s="400"/>
      <c r="QYI1" s="400"/>
      <c r="QYJ1" s="400"/>
      <c r="QYK1" s="400"/>
      <c r="QYL1" s="400"/>
      <c r="QYM1" s="400"/>
      <c r="QYN1" s="400"/>
      <c r="QYO1" s="400"/>
      <c r="QYP1" s="400"/>
      <c r="QYQ1" s="400"/>
      <c r="QYR1" s="400"/>
      <c r="QYS1" s="400"/>
      <c r="QYT1" s="400"/>
      <c r="QYU1" s="400"/>
      <c r="QYV1" s="400"/>
      <c r="QYW1" s="400"/>
      <c r="QYX1" s="400"/>
      <c r="QYY1" s="400"/>
      <c r="QYZ1" s="400"/>
      <c r="QZA1" s="400"/>
      <c r="QZB1" s="400"/>
      <c r="QZC1" s="400"/>
      <c r="QZD1" s="400"/>
      <c r="QZE1" s="400"/>
      <c r="QZF1" s="400"/>
      <c r="QZG1" s="400"/>
      <c r="QZH1" s="400"/>
      <c r="QZI1" s="400"/>
      <c r="QZJ1" s="400"/>
      <c r="QZK1" s="400"/>
      <c r="QZL1" s="400"/>
      <c r="QZM1" s="400"/>
      <c r="QZN1" s="400"/>
      <c r="QZO1" s="400"/>
      <c r="QZP1" s="400"/>
      <c r="QZQ1" s="400"/>
      <c r="QZR1" s="400"/>
      <c r="QZS1" s="400"/>
      <c r="QZT1" s="400"/>
      <c r="QZU1" s="400"/>
      <c r="QZV1" s="400"/>
      <c r="QZW1" s="400"/>
      <c r="QZX1" s="400"/>
      <c r="QZY1" s="400"/>
      <c r="QZZ1" s="400"/>
      <c r="RAA1" s="400"/>
      <c r="RAB1" s="400"/>
      <c r="RAC1" s="400"/>
      <c r="RAD1" s="400"/>
      <c r="RAE1" s="400"/>
      <c r="RAF1" s="400"/>
      <c r="RAG1" s="400"/>
      <c r="RAH1" s="400"/>
      <c r="RAI1" s="400"/>
      <c r="RAJ1" s="400"/>
      <c r="RAK1" s="400"/>
      <c r="RAL1" s="400"/>
      <c r="RAM1" s="400"/>
      <c r="RAN1" s="400"/>
      <c r="RAO1" s="400"/>
      <c r="RAP1" s="400"/>
      <c r="RAQ1" s="400"/>
      <c r="RAR1" s="262"/>
      <c r="RAS1" s="262"/>
      <c r="RAT1" s="262"/>
      <c r="RAU1" s="262"/>
      <c r="RAV1" s="262"/>
      <c r="RAW1" s="262"/>
      <c r="RAX1" s="262"/>
      <c r="RAY1" s="262"/>
      <c r="RAZ1" s="262"/>
      <c r="RBA1" s="262"/>
      <c r="RBB1" s="262"/>
      <c r="RBC1" s="262"/>
      <c r="RBD1" s="262"/>
      <c r="RBE1" s="262"/>
      <c r="RBF1" s="262"/>
      <c r="RBG1" s="262"/>
      <c r="RBH1" s="262"/>
      <c r="RBI1" s="262"/>
      <c r="RBJ1" s="262"/>
      <c r="RBK1" s="262"/>
      <c r="RBL1" s="262"/>
      <c r="RBM1" s="262"/>
      <c r="RBN1" s="262"/>
      <c r="RBO1" s="262"/>
      <c r="RBP1" s="262"/>
      <c r="RBQ1" s="262"/>
      <c r="RBR1" s="262"/>
      <c r="RBS1" s="262"/>
      <c r="RBT1" s="262"/>
      <c r="RBU1" s="262"/>
      <c r="RBV1" s="262"/>
      <c r="RBW1" s="262"/>
      <c r="RBX1" s="262"/>
      <c r="RBY1" s="262"/>
      <c r="RBZ1" s="262"/>
      <c r="RCA1" s="262"/>
      <c r="RCB1" s="262"/>
      <c r="RCC1" s="262"/>
      <c r="RCD1" s="262"/>
      <c r="RCE1" s="262"/>
      <c r="RCF1" s="262"/>
      <c r="RCG1" s="262"/>
      <c r="RCH1" s="262"/>
      <c r="RCI1" s="262"/>
      <c r="RCJ1" s="262"/>
      <c r="RCK1" s="262"/>
      <c r="RCL1" s="262"/>
      <c r="RCM1" s="262"/>
      <c r="RCN1" s="262"/>
      <c r="RCO1" s="262"/>
      <c r="RCP1" s="262"/>
      <c r="RCQ1" s="262"/>
      <c r="RCR1" s="262"/>
      <c r="RCS1" s="262"/>
      <c r="RCT1" s="262"/>
      <c r="RCU1" s="262"/>
      <c r="RCV1" s="262"/>
      <c r="RCW1" s="262"/>
      <c r="RCX1" s="262"/>
      <c r="RCY1" s="262"/>
      <c r="RCZ1" s="262"/>
      <c r="RDA1" s="262"/>
      <c r="RDB1" s="262"/>
      <c r="RDC1" s="262"/>
      <c r="RDD1" s="262"/>
      <c r="RDE1" s="262"/>
      <c r="RDF1" s="262"/>
      <c r="RDG1" s="262"/>
      <c r="RDH1" s="262"/>
      <c r="RDI1" s="262"/>
      <c r="RDJ1" s="262"/>
      <c r="RDK1" s="262"/>
      <c r="RDL1" s="262"/>
      <c r="RDM1" s="262"/>
      <c r="RDN1" s="262"/>
      <c r="RDO1" s="262"/>
      <c r="RDP1" s="262"/>
      <c r="RDQ1" s="262"/>
      <c r="RDR1" s="262"/>
      <c r="RDS1" s="262"/>
      <c r="RDT1" s="262"/>
      <c r="RDU1" s="262"/>
      <c r="RDV1" s="262"/>
      <c r="RDW1" s="262"/>
      <c r="RDX1" s="262"/>
      <c r="RDY1" s="262"/>
      <c r="RDZ1" s="262"/>
      <c r="REA1" s="262"/>
      <c r="REB1" s="262"/>
      <c r="REC1" s="262"/>
      <c r="RED1" s="262"/>
      <c r="REE1" s="262"/>
      <c r="REF1" s="400"/>
      <c r="REG1" s="400"/>
      <c r="REH1" s="400"/>
      <c r="REI1" s="400"/>
      <c r="REJ1" s="400"/>
      <c r="REK1" s="400"/>
      <c r="REL1" s="400"/>
      <c r="REM1" s="400"/>
      <c r="REN1" s="400"/>
      <c r="REO1" s="400"/>
      <c r="REP1" s="400"/>
      <c r="REQ1" s="400"/>
      <c r="RER1" s="400"/>
      <c r="RES1" s="400"/>
      <c r="RET1" s="400"/>
      <c r="REU1" s="400"/>
      <c r="REV1" s="400"/>
      <c r="REW1" s="400"/>
      <c r="REX1" s="400"/>
      <c r="REY1" s="400"/>
      <c r="REZ1" s="400"/>
      <c r="RFA1" s="400"/>
      <c r="RFB1" s="400"/>
      <c r="RFC1" s="400"/>
      <c r="RFD1" s="400"/>
      <c r="RFE1" s="400"/>
      <c r="RFF1" s="400"/>
      <c r="RFG1" s="400"/>
      <c r="RFH1" s="400"/>
      <c r="RFI1" s="400"/>
      <c r="RFJ1" s="400"/>
      <c r="RFK1" s="400"/>
      <c r="RFL1" s="400"/>
      <c r="RFM1" s="400"/>
      <c r="RFN1" s="400"/>
      <c r="RFO1" s="400"/>
      <c r="RFP1" s="400"/>
      <c r="RFQ1" s="400"/>
      <c r="RFR1" s="400"/>
      <c r="RFS1" s="400"/>
      <c r="RFT1" s="400"/>
      <c r="RFU1" s="400"/>
      <c r="RFV1" s="400"/>
      <c r="RFW1" s="400"/>
      <c r="RFX1" s="400"/>
      <c r="RFY1" s="400"/>
      <c r="RFZ1" s="400"/>
      <c r="RGA1" s="400"/>
      <c r="RGB1" s="400"/>
      <c r="RGC1" s="400"/>
      <c r="RGD1" s="400"/>
      <c r="RGE1" s="400"/>
      <c r="RGF1" s="400"/>
      <c r="RGG1" s="400"/>
      <c r="RGH1" s="400"/>
      <c r="RGI1" s="400"/>
      <c r="RGJ1" s="400"/>
      <c r="RGK1" s="400"/>
      <c r="RGL1" s="400"/>
      <c r="RGM1" s="400"/>
      <c r="RGN1" s="400"/>
      <c r="RGO1" s="400"/>
      <c r="RGP1" s="400"/>
      <c r="RGQ1" s="400"/>
      <c r="RGR1" s="400"/>
      <c r="RGS1" s="400"/>
      <c r="RGT1" s="400"/>
      <c r="RGU1" s="400"/>
      <c r="RGV1" s="400"/>
      <c r="RGW1" s="400"/>
      <c r="RGX1" s="400"/>
      <c r="RGY1" s="400"/>
      <c r="RGZ1" s="400"/>
      <c r="RHA1" s="400"/>
      <c r="RHB1" s="400"/>
      <c r="RHC1" s="400"/>
      <c r="RHD1" s="400"/>
      <c r="RHE1" s="400"/>
      <c r="RHF1" s="400"/>
      <c r="RHG1" s="400"/>
      <c r="RHH1" s="400"/>
      <c r="RHI1" s="400"/>
      <c r="RHJ1" s="400"/>
      <c r="RHK1" s="400"/>
      <c r="RHL1" s="400"/>
      <c r="RHM1" s="400"/>
      <c r="RHN1" s="400"/>
      <c r="RHO1" s="400"/>
      <c r="RHP1" s="400"/>
      <c r="RHQ1" s="400"/>
      <c r="RHR1" s="400"/>
      <c r="RHS1" s="400"/>
      <c r="RHT1" s="400"/>
      <c r="RHU1" s="400"/>
      <c r="RHV1" s="400"/>
      <c r="RHW1" s="400"/>
      <c r="RHX1" s="400"/>
      <c r="RHY1" s="400"/>
      <c r="RHZ1" s="400"/>
      <c r="RIA1" s="400"/>
      <c r="RIB1" s="400"/>
      <c r="RIC1" s="400"/>
      <c r="RID1" s="400"/>
      <c r="RIE1" s="400"/>
      <c r="RIF1" s="400"/>
      <c r="RIG1" s="400"/>
      <c r="RIH1" s="400"/>
      <c r="RII1" s="400"/>
      <c r="RIJ1" s="400"/>
      <c r="RIK1" s="400"/>
      <c r="RIL1" s="400"/>
      <c r="RIM1" s="400"/>
      <c r="RIN1" s="400"/>
      <c r="RIO1" s="400"/>
      <c r="RIP1" s="400"/>
      <c r="RIQ1" s="400"/>
      <c r="RIR1" s="400"/>
      <c r="RIS1" s="400"/>
      <c r="RIT1" s="400"/>
      <c r="RIU1" s="400"/>
      <c r="RIV1" s="400"/>
      <c r="RIW1" s="400"/>
      <c r="RIX1" s="400"/>
      <c r="RIY1" s="400"/>
      <c r="RIZ1" s="400"/>
      <c r="RJA1" s="400"/>
      <c r="RJB1" s="400"/>
      <c r="RJC1" s="400"/>
      <c r="RJD1" s="400"/>
      <c r="RJE1" s="400"/>
      <c r="RJF1" s="400"/>
      <c r="RJG1" s="400"/>
      <c r="RJH1" s="400"/>
      <c r="RJI1" s="400"/>
      <c r="RJJ1" s="400"/>
      <c r="RJK1" s="400"/>
      <c r="RJL1" s="400"/>
      <c r="RJM1" s="400"/>
      <c r="RJN1" s="400"/>
      <c r="RJO1" s="400"/>
      <c r="RJP1" s="400"/>
      <c r="RJQ1" s="400"/>
      <c r="RJR1" s="400"/>
      <c r="RJS1" s="400"/>
      <c r="RJT1" s="400"/>
      <c r="RJU1" s="400"/>
      <c r="RJV1" s="400"/>
      <c r="RJW1" s="400"/>
      <c r="RJX1" s="400"/>
      <c r="RJY1" s="400"/>
      <c r="RJZ1" s="400"/>
      <c r="RKA1" s="400"/>
      <c r="RKB1" s="400"/>
      <c r="RKC1" s="400"/>
      <c r="RKD1" s="400"/>
      <c r="RKE1" s="400"/>
      <c r="RKF1" s="400"/>
      <c r="RKG1" s="400"/>
      <c r="RKH1" s="400"/>
      <c r="RKI1" s="400"/>
      <c r="RKJ1" s="400"/>
      <c r="RKK1" s="400"/>
      <c r="RKL1" s="400"/>
      <c r="RKM1" s="400"/>
      <c r="RKN1" s="262"/>
      <c r="RKO1" s="262"/>
      <c r="RKP1" s="262"/>
      <c r="RKQ1" s="262"/>
      <c r="RKR1" s="262"/>
      <c r="RKS1" s="262"/>
      <c r="RKT1" s="262"/>
      <c r="RKU1" s="262"/>
      <c r="RKV1" s="262"/>
      <c r="RKW1" s="262"/>
      <c r="RKX1" s="262"/>
      <c r="RKY1" s="262"/>
      <c r="RKZ1" s="262"/>
      <c r="RLA1" s="262"/>
      <c r="RLB1" s="262"/>
      <c r="RLC1" s="262"/>
      <c r="RLD1" s="262"/>
      <c r="RLE1" s="262"/>
      <c r="RLF1" s="262"/>
      <c r="RLG1" s="262"/>
      <c r="RLH1" s="262"/>
      <c r="RLI1" s="262"/>
      <c r="RLJ1" s="262"/>
      <c r="RLK1" s="262"/>
      <c r="RLL1" s="262"/>
      <c r="RLM1" s="262"/>
      <c r="RLN1" s="262"/>
      <c r="RLO1" s="262"/>
      <c r="RLP1" s="262"/>
      <c r="RLQ1" s="262"/>
      <c r="RLR1" s="262"/>
      <c r="RLS1" s="262"/>
      <c r="RLT1" s="262"/>
      <c r="RLU1" s="262"/>
      <c r="RLV1" s="262"/>
      <c r="RLW1" s="262"/>
      <c r="RLX1" s="262"/>
      <c r="RLY1" s="262"/>
      <c r="RLZ1" s="262"/>
      <c r="RMA1" s="262"/>
      <c r="RMB1" s="262"/>
      <c r="RMC1" s="262"/>
      <c r="RMD1" s="262"/>
      <c r="RME1" s="262"/>
      <c r="RMF1" s="262"/>
      <c r="RMG1" s="262"/>
      <c r="RMH1" s="262"/>
      <c r="RMI1" s="262"/>
      <c r="RMJ1" s="262"/>
      <c r="RMK1" s="262"/>
      <c r="RML1" s="262"/>
      <c r="RMM1" s="262"/>
      <c r="RMN1" s="262"/>
      <c r="RMO1" s="262"/>
      <c r="RMP1" s="262"/>
      <c r="RMQ1" s="262"/>
      <c r="RMR1" s="262"/>
      <c r="RMS1" s="262"/>
      <c r="RMT1" s="262"/>
      <c r="RMU1" s="262"/>
      <c r="RMV1" s="262"/>
      <c r="RMW1" s="262"/>
      <c r="RMX1" s="262"/>
      <c r="RMY1" s="262"/>
      <c r="RMZ1" s="262"/>
      <c r="RNA1" s="262"/>
      <c r="RNB1" s="262"/>
      <c r="RNC1" s="262"/>
      <c r="RND1" s="262"/>
      <c r="RNE1" s="262"/>
      <c r="RNF1" s="262"/>
      <c r="RNG1" s="262"/>
      <c r="RNH1" s="262"/>
      <c r="RNI1" s="262"/>
      <c r="RNJ1" s="262"/>
      <c r="RNK1" s="262"/>
      <c r="RNL1" s="262"/>
      <c r="RNM1" s="262"/>
      <c r="RNN1" s="262"/>
      <c r="RNO1" s="262"/>
      <c r="RNP1" s="262"/>
      <c r="RNQ1" s="262"/>
      <c r="RNR1" s="262"/>
      <c r="RNS1" s="262"/>
      <c r="RNT1" s="262"/>
      <c r="RNU1" s="262"/>
      <c r="RNV1" s="262"/>
      <c r="RNW1" s="262"/>
      <c r="RNX1" s="262"/>
      <c r="RNY1" s="262"/>
      <c r="RNZ1" s="262"/>
      <c r="ROA1" s="262"/>
      <c r="ROB1" s="400"/>
      <c r="ROC1" s="400"/>
      <c r="ROD1" s="400"/>
      <c r="ROE1" s="400"/>
      <c r="ROF1" s="400"/>
      <c r="ROG1" s="400"/>
      <c r="ROH1" s="400"/>
      <c r="ROI1" s="400"/>
      <c r="ROJ1" s="400"/>
      <c r="ROK1" s="400"/>
      <c r="ROL1" s="400"/>
      <c r="ROM1" s="400"/>
      <c r="RON1" s="400"/>
      <c r="ROO1" s="400"/>
      <c r="ROP1" s="400"/>
      <c r="ROQ1" s="400"/>
      <c r="ROR1" s="400"/>
      <c r="ROS1" s="400"/>
      <c r="ROT1" s="400"/>
      <c r="ROU1" s="400"/>
      <c r="ROV1" s="400"/>
      <c r="ROW1" s="400"/>
      <c r="ROX1" s="400"/>
      <c r="ROY1" s="400"/>
      <c r="ROZ1" s="400"/>
      <c r="RPA1" s="400"/>
      <c r="RPB1" s="400"/>
      <c r="RPC1" s="400"/>
      <c r="RPD1" s="400"/>
      <c r="RPE1" s="400"/>
      <c r="RPF1" s="400"/>
      <c r="RPG1" s="400"/>
      <c r="RPH1" s="400"/>
      <c r="RPI1" s="400"/>
      <c r="RPJ1" s="400"/>
      <c r="RPK1" s="400"/>
      <c r="RPL1" s="400"/>
      <c r="RPM1" s="400"/>
      <c r="RPN1" s="400"/>
      <c r="RPO1" s="400"/>
      <c r="RPP1" s="400"/>
      <c r="RPQ1" s="400"/>
      <c r="RPR1" s="400"/>
      <c r="RPS1" s="400"/>
      <c r="RPT1" s="400"/>
      <c r="RPU1" s="400"/>
      <c r="RPV1" s="400"/>
      <c r="RPW1" s="400"/>
      <c r="RPX1" s="400"/>
      <c r="RPY1" s="400"/>
      <c r="RPZ1" s="400"/>
      <c r="RQA1" s="400"/>
      <c r="RQB1" s="400"/>
      <c r="RQC1" s="400"/>
      <c r="RQD1" s="400"/>
      <c r="RQE1" s="400"/>
      <c r="RQF1" s="400"/>
      <c r="RQG1" s="400"/>
      <c r="RQH1" s="400"/>
      <c r="RQI1" s="400"/>
      <c r="RQJ1" s="400"/>
      <c r="RQK1" s="400"/>
      <c r="RQL1" s="400"/>
      <c r="RQM1" s="400"/>
      <c r="RQN1" s="400"/>
      <c r="RQO1" s="400"/>
      <c r="RQP1" s="400"/>
      <c r="RQQ1" s="400"/>
      <c r="RQR1" s="400"/>
      <c r="RQS1" s="400"/>
      <c r="RQT1" s="400"/>
      <c r="RQU1" s="400"/>
      <c r="RQV1" s="400"/>
      <c r="RQW1" s="400"/>
      <c r="RQX1" s="400"/>
      <c r="RQY1" s="400"/>
      <c r="RQZ1" s="400"/>
      <c r="RRA1" s="400"/>
      <c r="RRB1" s="400"/>
      <c r="RRC1" s="400"/>
      <c r="RRD1" s="400"/>
      <c r="RRE1" s="400"/>
      <c r="RRF1" s="400"/>
      <c r="RRG1" s="400"/>
      <c r="RRH1" s="400"/>
      <c r="RRI1" s="400"/>
      <c r="RRJ1" s="400"/>
      <c r="RRK1" s="400"/>
      <c r="RRL1" s="400"/>
      <c r="RRM1" s="400"/>
      <c r="RRN1" s="400"/>
      <c r="RRO1" s="400"/>
      <c r="RRP1" s="400"/>
      <c r="RRQ1" s="400"/>
      <c r="RRR1" s="400"/>
      <c r="RRS1" s="400"/>
      <c r="RRT1" s="400"/>
      <c r="RRU1" s="400"/>
      <c r="RRV1" s="400"/>
      <c r="RRW1" s="400"/>
      <c r="RRX1" s="400"/>
      <c r="RRY1" s="400"/>
      <c r="RRZ1" s="400"/>
      <c r="RSA1" s="400"/>
      <c r="RSB1" s="400"/>
      <c r="RSC1" s="400"/>
      <c r="RSD1" s="400"/>
      <c r="RSE1" s="400"/>
      <c r="RSF1" s="400"/>
      <c r="RSG1" s="400"/>
      <c r="RSH1" s="400"/>
      <c r="RSI1" s="400"/>
      <c r="RSJ1" s="400"/>
      <c r="RSK1" s="400"/>
      <c r="RSL1" s="400"/>
      <c r="RSM1" s="400"/>
      <c r="RSN1" s="400"/>
      <c r="RSO1" s="400"/>
      <c r="RSP1" s="400"/>
      <c r="RSQ1" s="400"/>
      <c r="RSR1" s="400"/>
      <c r="RSS1" s="400"/>
      <c r="RST1" s="400"/>
      <c r="RSU1" s="400"/>
      <c r="RSV1" s="400"/>
      <c r="RSW1" s="400"/>
      <c r="RSX1" s="400"/>
      <c r="RSY1" s="400"/>
      <c r="RSZ1" s="400"/>
      <c r="RTA1" s="400"/>
      <c r="RTB1" s="400"/>
      <c r="RTC1" s="400"/>
      <c r="RTD1" s="400"/>
      <c r="RTE1" s="400"/>
      <c r="RTF1" s="400"/>
      <c r="RTG1" s="400"/>
      <c r="RTH1" s="400"/>
      <c r="RTI1" s="400"/>
      <c r="RTJ1" s="400"/>
      <c r="RTK1" s="400"/>
      <c r="RTL1" s="400"/>
      <c r="RTM1" s="400"/>
      <c r="RTN1" s="400"/>
      <c r="RTO1" s="400"/>
      <c r="RTP1" s="400"/>
      <c r="RTQ1" s="400"/>
      <c r="RTR1" s="400"/>
      <c r="RTS1" s="400"/>
      <c r="RTT1" s="400"/>
      <c r="RTU1" s="400"/>
      <c r="RTV1" s="400"/>
      <c r="RTW1" s="400"/>
      <c r="RTX1" s="400"/>
      <c r="RTY1" s="400"/>
      <c r="RTZ1" s="400"/>
      <c r="RUA1" s="400"/>
      <c r="RUB1" s="400"/>
      <c r="RUC1" s="400"/>
      <c r="RUD1" s="400"/>
      <c r="RUE1" s="400"/>
      <c r="RUF1" s="400"/>
      <c r="RUG1" s="400"/>
      <c r="RUH1" s="400"/>
      <c r="RUI1" s="400"/>
      <c r="RUJ1" s="262"/>
      <c r="RUK1" s="262"/>
      <c r="RUL1" s="262"/>
      <c r="RUM1" s="262"/>
      <c r="RUN1" s="262"/>
      <c r="RUO1" s="262"/>
      <c r="RUP1" s="262"/>
      <c r="RUQ1" s="262"/>
      <c r="RUR1" s="262"/>
      <c r="RUS1" s="262"/>
      <c r="RUT1" s="262"/>
      <c r="RUU1" s="262"/>
      <c r="RUV1" s="262"/>
      <c r="RUW1" s="262"/>
      <c r="RUX1" s="262"/>
      <c r="RUY1" s="262"/>
      <c r="RUZ1" s="262"/>
      <c r="RVA1" s="262"/>
      <c r="RVB1" s="262"/>
      <c r="RVC1" s="262"/>
      <c r="RVD1" s="262"/>
      <c r="RVE1" s="262"/>
      <c r="RVF1" s="262"/>
      <c r="RVG1" s="262"/>
      <c r="RVH1" s="262"/>
      <c r="RVI1" s="262"/>
      <c r="RVJ1" s="262"/>
      <c r="RVK1" s="262"/>
      <c r="RVL1" s="262"/>
      <c r="RVM1" s="262"/>
      <c r="RVN1" s="262"/>
      <c r="RVO1" s="262"/>
      <c r="RVP1" s="262"/>
      <c r="RVQ1" s="262"/>
      <c r="RVR1" s="262"/>
      <c r="RVS1" s="262"/>
      <c r="RVT1" s="262"/>
      <c r="RVU1" s="262"/>
      <c r="RVV1" s="262"/>
      <c r="RVW1" s="262"/>
      <c r="RVX1" s="262"/>
      <c r="RVY1" s="262"/>
      <c r="RVZ1" s="262"/>
      <c r="RWA1" s="262"/>
      <c r="RWB1" s="262"/>
      <c r="RWC1" s="262"/>
      <c r="RWD1" s="262"/>
      <c r="RWE1" s="262"/>
      <c r="RWF1" s="262"/>
      <c r="RWG1" s="262"/>
      <c r="RWH1" s="262"/>
      <c r="RWI1" s="262"/>
      <c r="RWJ1" s="262"/>
      <c r="RWK1" s="262"/>
      <c r="RWL1" s="262"/>
      <c r="RWM1" s="262"/>
      <c r="RWN1" s="262"/>
      <c r="RWO1" s="262"/>
      <c r="RWP1" s="262"/>
      <c r="RWQ1" s="262"/>
      <c r="RWR1" s="262"/>
      <c r="RWS1" s="262"/>
      <c r="RWT1" s="262"/>
      <c r="RWU1" s="262"/>
      <c r="RWV1" s="262"/>
      <c r="RWW1" s="262"/>
      <c r="RWX1" s="262"/>
      <c r="RWY1" s="262"/>
      <c r="RWZ1" s="262"/>
      <c r="RXA1" s="262"/>
      <c r="RXB1" s="262"/>
      <c r="RXC1" s="262"/>
      <c r="RXD1" s="262"/>
      <c r="RXE1" s="262"/>
      <c r="RXF1" s="262"/>
      <c r="RXG1" s="262"/>
      <c r="RXH1" s="262"/>
      <c r="RXI1" s="262"/>
      <c r="RXJ1" s="262"/>
      <c r="RXK1" s="262"/>
      <c r="RXL1" s="262"/>
      <c r="RXM1" s="262"/>
      <c r="RXN1" s="262"/>
      <c r="RXO1" s="262"/>
      <c r="RXP1" s="262"/>
      <c r="RXQ1" s="262"/>
      <c r="RXR1" s="262"/>
      <c r="RXS1" s="262"/>
      <c r="RXT1" s="262"/>
      <c r="RXU1" s="262"/>
      <c r="RXV1" s="262"/>
      <c r="RXW1" s="262"/>
      <c r="RXX1" s="400"/>
      <c r="RXY1" s="400"/>
      <c r="RXZ1" s="400"/>
      <c r="RYA1" s="400"/>
      <c r="RYB1" s="400"/>
      <c r="RYC1" s="400"/>
      <c r="RYD1" s="400"/>
      <c r="RYE1" s="400"/>
      <c r="RYF1" s="400"/>
      <c r="RYG1" s="400"/>
      <c r="RYH1" s="400"/>
      <c r="RYI1" s="400"/>
      <c r="RYJ1" s="400"/>
      <c r="RYK1" s="400"/>
      <c r="RYL1" s="400"/>
      <c r="RYM1" s="400"/>
      <c r="RYN1" s="400"/>
      <c r="RYO1" s="400"/>
      <c r="RYP1" s="400"/>
      <c r="RYQ1" s="400"/>
      <c r="RYR1" s="400"/>
      <c r="RYS1" s="400"/>
      <c r="RYT1" s="400"/>
      <c r="RYU1" s="400"/>
      <c r="RYV1" s="400"/>
      <c r="RYW1" s="400"/>
      <c r="RYX1" s="400"/>
      <c r="RYY1" s="400"/>
      <c r="RYZ1" s="400"/>
      <c r="RZA1" s="400"/>
      <c r="RZB1" s="400"/>
      <c r="RZC1" s="400"/>
      <c r="RZD1" s="400"/>
      <c r="RZE1" s="400"/>
      <c r="RZF1" s="400"/>
      <c r="RZG1" s="400"/>
      <c r="RZH1" s="400"/>
      <c r="RZI1" s="400"/>
      <c r="RZJ1" s="400"/>
      <c r="RZK1" s="400"/>
      <c r="RZL1" s="400"/>
      <c r="RZM1" s="400"/>
      <c r="RZN1" s="400"/>
      <c r="RZO1" s="400"/>
      <c r="RZP1" s="400"/>
      <c r="RZQ1" s="400"/>
      <c r="RZR1" s="400"/>
      <c r="RZS1" s="400"/>
      <c r="RZT1" s="400"/>
      <c r="RZU1" s="400"/>
      <c r="RZV1" s="400"/>
      <c r="RZW1" s="400"/>
      <c r="RZX1" s="400"/>
      <c r="RZY1" s="400"/>
      <c r="RZZ1" s="400"/>
      <c r="SAA1" s="400"/>
      <c r="SAB1" s="400"/>
      <c r="SAC1" s="400"/>
      <c r="SAD1" s="400"/>
      <c r="SAE1" s="400"/>
      <c r="SAF1" s="400"/>
      <c r="SAG1" s="400"/>
      <c r="SAH1" s="400"/>
      <c r="SAI1" s="400"/>
      <c r="SAJ1" s="400"/>
      <c r="SAK1" s="400"/>
      <c r="SAL1" s="400"/>
      <c r="SAM1" s="400"/>
      <c r="SAN1" s="400"/>
      <c r="SAO1" s="400"/>
      <c r="SAP1" s="400"/>
      <c r="SAQ1" s="400"/>
      <c r="SAR1" s="400"/>
      <c r="SAS1" s="400"/>
      <c r="SAT1" s="400"/>
      <c r="SAU1" s="400"/>
      <c r="SAV1" s="400"/>
      <c r="SAW1" s="400"/>
      <c r="SAX1" s="400"/>
      <c r="SAY1" s="400"/>
      <c r="SAZ1" s="400"/>
      <c r="SBA1" s="400"/>
      <c r="SBB1" s="400"/>
      <c r="SBC1" s="400"/>
      <c r="SBD1" s="400"/>
      <c r="SBE1" s="400"/>
      <c r="SBF1" s="400"/>
      <c r="SBG1" s="400"/>
      <c r="SBH1" s="400"/>
      <c r="SBI1" s="400"/>
      <c r="SBJ1" s="400"/>
      <c r="SBK1" s="400"/>
      <c r="SBL1" s="400"/>
      <c r="SBM1" s="400"/>
      <c r="SBN1" s="400"/>
      <c r="SBO1" s="400"/>
      <c r="SBP1" s="400"/>
      <c r="SBQ1" s="400"/>
      <c r="SBR1" s="400"/>
      <c r="SBS1" s="400"/>
      <c r="SBT1" s="400"/>
      <c r="SBU1" s="400"/>
      <c r="SBV1" s="400"/>
      <c r="SBW1" s="400"/>
      <c r="SBX1" s="400"/>
      <c r="SBY1" s="400"/>
      <c r="SBZ1" s="400"/>
      <c r="SCA1" s="400"/>
      <c r="SCB1" s="400"/>
      <c r="SCC1" s="400"/>
      <c r="SCD1" s="400"/>
      <c r="SCE1" s="400"/>
      <c r="SCF1" s="400"/>
      <c r="SCG1" s="400"/>
      <c r="SCH1" s="400"/>
      <c r="SCI1" s="400"/>
      <c r="SCJ1" s="400"/>
      <c r="SCK1" s="400"/>
      <c r="SCL1" s="400"/>
      <c r="SCM1" s="400"/>
      <c r="SCN1" s="400"/>
      <c r="SCO1" s="400"/>
      <c r="SCP1" s="400"/>
      <c r="SCQ1" s="400"/>
      <c r="SCR1" s="400"/>
      <c r="SCS1" s="400"/>
      <c r="SCT1" s="400"/>
      <c r="SCU1" s="400"/>
      <c r="SCV1" s="400"/>
      <c r="SCW1" s="400"/>
      <c r="SCX1" s="400"/>
      <c r="SCY1" s="400"/>
      <c r="SCZ1" s="400"/>
      <c r="SDA1" s="400"/>
      <c r="SDB1" s="400"/>
      <c r="SDC1" s="400"/>
      <c r="SDD1" s="400"/>
      <c r="SDE1" s="400"/>
      <c r="SDF1" s="400"/>
      <c r="SDG1" s="400"/>
      <c r="SDH1" s="400"/>
      <c r="SDI1" s="400"/>
      <c r="SDJ1" s="400"/>
      <c r="SDK1" s="400"/>
      <c r="SDL1" s="400"/>
      <c r="SDM1" s="400"/>
      <c r="SDN1" s="400"/>
      <c r="SDO1" s="400"/>
      <c r="SDP1" s="400"/>
      <c r="SDQ1" s="400"/>
      <c r="SDR1" s="400"/>
      <c r="SDS1" s="400"/>
      <c r="SDT1" s="400"/>
      <c r="SDU1" s="400"/>
      <c r="SDV1" s="400"/>
      <c r="SDW1" s="400"/>
      <c r="SDX1" s="400"/>
      <c r="SDY1" s="400"/>
      <c r="SDZ1" s="400"/>
      <c r="SEA1" s="400"/>
      <c r="SEB1" s="400"/>
      <c r="SEC1" s="400"/>
      <c r="SED1" s="400"/>
      <c r="SEE1" s="400"/>
      <c r="SEF1" s="262"/>
      <c r="SEG1" s="262"/>
      <c r="SEH1" s="262"/>
      <c r="SEI1" s="262"/>
      <c r="SEJ1" s="262"/>
      <c r="SEK1" s="262"/>
      <c r="SEL1" s="262"/>
      <c r="SEM1" s="262"/>
      <c r="SEN1" s="262"/>
      <c r="SEO1" s="262"/>
      <c r="SEP1" s="262"/>
      <c r="SEQ1" s="262"/>
      <c r="SER1" s="262"/>
      <c r="SES1" s="262"/>
      <c r="SET1" s="262"/>
      <c r="SEU1" s="262"/>
      <c r="SEV1" s="262"/>
      <c r="SEW1" s="262"/>
      <c r="SEX1" s="262"/>
      <c r="SEY1" s="262"/>
      <c r="SEZ1" s="262"/>
      <c r="SFA1" s="262"/>
      <c r="SFB1" s="262"/>
      <c r="SFC1" s="262"/>
      <c r="SFD1" s="262"/>
      <c r="SFE1" s="262"/>
      <c r="SFF1" s="262"/>
      <c r="SFG1" s="262"/>
      <c r="SFH1" s="262"/>
      <c r="SFI1" s="262"/>
      <c r="SFJ1" s="262"/>
      <c r="SFK1" s="262"/>
      <c r="SFL1" s="262"/>
      <c r="SFM1" s="262"/>
      <c r="SFN1" s="262"/>
      <c r="SFO1" s="262"/>
      <c r="SFP1" s="262"/>
      <c r="SFQ1" s="262"/>
      <c r="SFR1" s="262"/>
      <c r="SFS1" s="262"/>
      <c r="SFT1" s="262"/>
      <c r="SFU1" s="262"/>
      <c r="SFV1" s="262"/>
      <c r="SFW1" s="262"/>
      <c r="SFX1" s="262"/>
      <c r="SFY1" s="262"/>
      <c r="SFZ1" s="262"/>
      <c r="SGA1" s="262"/>
      <c r="SGB1" s="262"/>
      <c r="SGC1" s="262"/>
      <c r="SGD1" s="262"/>
      <c r="SGE1" s="262"/>
      <c r="SGF1" s="262"/>
      <c r="SGG1" s="262"/>
      <c r="SGH1" s="262"/>
      <c r="SGI1" s="262"/>
      <c r="SGJ1" s="262"/>
      <c r="SGK1" s="262"/>
      <c r="SGL1" s="262"/>
      <c r="SGM1" s="262"/>
      <c r="SGN1" s="262"/>
      <c r="SGO1" s="262"/>
      <c r="SGP1" s="262"/>
      <c r="SGQ1" s="262"/>
      <c r="SGR1" s="262"/>
      <c r="SGS1" s="262"/>
      <c r="SGT1" s="262"/>
      <c r="SGU1" s="262"/>
      <c r="SGV1" s="262"/>
      <c r="SGW1" s="262"/>
      <c r="SGX1" s="262"/>
      <c r="SGY1" s="262"/>
      <c r="SGZ1" s="262"/>
      <c r="SHA1" s="262"/>
      <c r="SHB1" s="262"/>
      <c r="SHC1" s="262"/>
      <c r="SHD1" s="262"/>
      <c r="SHE1" s="262"/>
      <c r="SHF1" s="262"/>
      <c r="SHG1" s="262"/>
      <c r="SHH1" s="262"/>
      <c r="SHI1" s="262"/>
      <c r="SHJ1" s="262"/>
      <c r="SHK1" s="262"/>
      <c r="SHL1" s="262"/>
      <c r="SHM1" s="262"/>
      <c r="SHN1" s="262"/>
      <c r="SHO1" s="262"/>
      <c r="SHP1" s="262"/>
      <c r="SHQ1" s="262"/>
      <c r="SHR1" s="262"/>
      <c r="SHS1" s="262"/>
      <c r="SHT1" s="400"/>
      <c r="SHU1" s="400"/>
      <c r="SHV1" s="400"/>
      <c r="SHW1" s="400"/>
      <c r="SHX1" s="400"/>
      <c r="SHY1" s="400"/>
      <c r="SHZ1" s="400"/>
      <c r="SIA1" s="400"/>
      <c r="SIB1" s="400"/>
      <c r="SIC1" s="400"/>
      <c r="SID1" s="400"/>
      <c r="SIE1" s="400"/>
      <c r="SIF1" s="400"/>
      <c r="SIG1" s="400"/>
      <c r="SIH1" s="400"/>
      <c r="SII1" s="400"/>
      <c r="SIJ1" s="400"/>
      <c r="SIK1" s="400"/>
      <c r="SIL1" s="400"/>
      <c r="SIM1" s="400"/>
      <c r="SIN1" s="400"/>
      <c r="SIO1" s="400"/>
      <c r="SIP1" s="400"/>
      <c r="SIQ1" s="400"/>
      <c r="SIR1" s="400"/>
      <c r="SIS1" s="400"/>
      <c r="SIT1" s="400"/>
      <c r="SIU1" s="400"/>
      <c r="SIV1" s="400"/>
      <c r="SIW1" s="400"/>
      <c r="SIX1" s="400"/>
      <c r="SIY1" s="400"/>
      <c r="SIZ1" s="400"/>
      <c r="SJA1" s="400"/>
      <c r="SJB1" s="400"/>
      <c r="SJC1" s="400"/>
      <c r="SJD1" s="400"/>
      <c r="SJE1" s="400"/>
      <c r="SJF1" s="400"/>
      <c r="SJG1" s="400"/>
      <c r="SJH1" s="400"/>
      <c r="SJI1" s="400"/>
      <c r="SJJ1" s="400"/>
      <c r="SJK1" s="400"/>
      <c r="SJL1" s="400"/>
      <c r="SJM1" s="400"/>
      <c r="SJN1" s="400"/>
      <c r="SJO1" s="400"/>
      <c r="SJP1" s="400"/>
      <c r="SJQ1" s="400"/>
      <c r="SJR1" s="400"/>
      <c r="SJS1" s="400"/>
      <c r="SJT1" s="400"/>
      <c r="SJU1" s="400"/>
      <c r="SJV1" s="400"/>
      <c r="SJW1" s="400"/>
      <c r="SJX1" s="400"/>
      <c r="SJY1" s="400"/>
      <c r="SJZ1" s="400"/>
      <c r="SKA1" s="400"/>
      <c r="SKB1" s="400"/>
      <c r="SKC1" s="400"/>
      <c r="SKD1" s="400"/>
      <c r="SKE1" s="400"/>
      <c r="SKF1" s="400"/>
      <c r="SKG1" s="400"/>
      <c r="SKH1" s="400"/>
      <c r="SKI1" s="400"/>
      <c r="SKJ1" s="400"/>
      <c r="SKK1" s="400"/>
      <c r="SKL1" s="400"/>
      <c r="SKM1" s="400"/>
      <c r="SKN1" s="400"/>
      <c r="SKO1" s="400"/>
      <c r="SKP1" s="400"/>
      <c r="SKQ1" s="400"/>
      <c r="SKR1" s="400"/>
      <c r="SKS1" s="400"/>
      <c r="SKT1" s="400"/>
      <c r="SKU1" s="400"/>
      <c r="SKV1" s="400"/>
      <c r="SKW1" s="400"/>
      <c r="SKX1" s="400"/>
      <c r="SKY1" s="400"/>
      <c r="SKZ1" s="400"/>
      <c r="SLA1" s="400"/>
      <c r="SLB1" s="400"/>
      <c r="SLC1" s="400"/>
      <c r="SLD1" s="400"/>
      <c r="SLE1" s="400"/>
      <c r="SLF1" s="400"/>
      <c r="SLG1" s="400"/>
      <c r="SLH1" s="400"/>
      <c r="SLI1" s="400"/>
      <c r="SLJ1" s="400"/>
      <c r="SLK1" s="400"/>
      <c r="SLL1" s="400"/>
      <c r="SLM1" s="400"/>
      <c r="SLN1" s="400"/>
      <c r="SLO1" s="400"/>
      <c r="SLP1" s="400"/>
      <c r="SLQ1" s="400"/>
      <c r="SLR1" s="400"/>
      <c r="SLS1" s="400"/>
      <c r="SLT1" s="400"/>
      <c r="SLU1" s="400"/>
      <c r="SLV1" s="400"/>
      <c r="SLW1" s="400"/>
      <c r="SLX1" s="400"/>
      <c r="SLY1" s="400"/>
      <c r="SLZ1" s="400"/>
      <c r="SMA1" s="400"/>
      <c r="SMB1" s="400"/>
      <c r="SMC1" s="400"/>
      <c r="SMD1" s="400"/>
      <c r="SME1" s="400"/>
      <c r="SMF1" s="400"/>
      <c r="SMG1" s="400"/>
      <c r="SMH1" s="400"/>
      <c r="SMI1" s="400"/>
      <c r="SMJ1" s="400"/>
      <c r="SMK1" s="400"/>
      <c r="SML1" s="400"/>
      <c r="SMM1" s="400"/>
      <c r="SMN1" s="400"/>
      <c r="SMO1" s="400"/>
      <c r="SMP1" s="400"/>
      <c r="SMQ1" s="400"/>
      <c r="SMR1" s="400"/>
      <c r="SMS1" s="400"/>
      <c r="SMT1" s="400"/>
      <c r="SMU1" s="400"/>
      <c r="SMV1" s="400"/>
      <c r="SMW1" s="400"/>
      <c r="SMX1" s="400"/>
      <c r="SMY1" s="400"/>
      <c r="SMZ1" s="400"/>
      <c r="SNA1" s="400"/>
      <c r="SNB1" s="400"/>
      <c r="SNC1" s="400"/>
      <c r="SND1" s="400"/>
      <c r="SNE1" s="400"/>
      <c r="SNF1" s="400"/>
      <c r="SNG1" s="400"/>
      <c r="SNH1" s="400"/>
      <c r="SNI1" s="400"/>
      <c r="SNJ1" s="400"/>
      <c r="SNK1" s="400"/>
      <c r="SNL1" s="400"/>
      <c r="SNM1" s="400"/>
      <c r="SNN1" s="400"/>
      <c r="SNO1" s="400"/>
      <c r="SNP1" s="400"/>
      <c r="SNQ1" s="400"/>
      <c r="SNR1" s="400"/>
      <c r="SNS1" s="400"/>
      <c r="SNT1" s="400"/>
      <c r="SNU1" s="400"/>
      <c r="SNV1" s="400"/>
      <c r="SNW1" s="400"/>
      <c r="SNX1" s="400"/>
      <c r="SNY1" s="400"/>
      <c r="SNZ1" s="400"/>
      <c r="SOA1" s="400"/>
      <c r="SOB1" s="262"/>
      <c r="SOC1" s="262"/>
      <c r="SOD1" s="262"/>
      <c r="SOE1" s="262"/>
      <c r="SOF1" s="262"/>
      <c r="SOG1" s="262"/>
      <c r="SOH1" s="262"/>
      <c r="SOI1" s="262"/>
      <c r="SOJ1" s="262"/>
      <c r="SOK1" s="262"/>
      <c r="SOL1" s="262"/>
      <c r="SOM1" s="262"/>
      <c r="SON1" s="262"/>
      <c r="SOO1" s="262"/>
      <c r="SOP1" s="262"/>
      <c r="SOQ1" s="262"/>
      <c r="SOR1" s="262"/>
      <c r="SOS1" s="262"/>
      <c r="SOT1" s="262"/>
      <c r="SOU1" s="262"/>
      <c r="SOV1" s="262"/>
      <c r="SOW1" s="262"/>
      <c r="SOX1" s="262"/>
      <c r="SOY1" s="262"/>
      <c r="SOZ1" s="262"/>
      <c r="SPA1" s="262"/>
      <c r="SPB1" s="262"/>
      <c r="SPC1" s="262"/>
      <c r="SPD1" s="262"/>
      <c r="SPE1" s="262"/>
      <c r="SPF1" s="262"/>
      <c r="SPG1" s="262"/>
      <c r="SPH1" s="262"/>
      <c r="SPI1" s="262"/>
      <c r="SPJ1" s="262"/>
      <c r="SPK1" s="262"/>
      <c r="SPL1" s="262"/>
      <c r="SPM1" s="262"/>
      <c r="SPN1" s="262"/>
      <c r="SPO1" s="262"/>
      <c r="SPP1" s="262"/>
      <c r="SPQ1" s="262"/>
      <c r="SPR1" s="262"/>
      <c r="SPS1" s="262"/>
      <c r="SPT1" s="262"/>
      <c r="SPU1" s="262"/>
      <c r="SPV1" s="262"/>
      <c r="SPW1" s="262"/>
      <c r="SPX1" s="262"/>
      <c r="SPY1" s="262"/>
      <c r="SPZ1" s="262"/>
      <c r="SQA1" s="262"/>
      <c r="SQB1" s="262"/>
      <c r="SQC1" s="262"/>
      <c r="SQD1" s="262"/>
      <c r="SQE1" s="262"/>
      <c r="SQF1" s="262"/>
      <c r="SQG1" s="262"/>
      <c r="SQH1" s="262"/>
      <c r="SQI1" s="262"/>
      <c r="SQJ1" s="262"/>
      <c r="SQK1" s="262"/>
      <c r="SQL1" s="262"/>
      <c r="SQM1" s="262"/>
      <c r="SQN1" s="262"/>
      <c r="SQO1" s="262"/>
      <c r="SQP1" s="262"/>
      <c r="SQQ1" s="262"/>
      <c r="SQR1" s="262"/>
      <c r="SQS1" s="262"/>
      <c r="SQT1" s="262"/>
      <c r="SQU1" s="262"/>
      <c r="SQV1" s="262"/>
      <c r="SQW1" s="262"/>
      <c r="SQX1" s="262"/>
      <c r="SQY1" s="262"/>
      <c r="SQZ1" s="262"/>
      <c r="SRA1" s="262"/>
      <c r="SRB1" s="262"/>
      <c r="SRC1" s="262"/>
      <c r="SRD1" s="262"/>
      <c r="SRE1" s="262"/>
      <c r="SRF1" s="262"/>
      <c r="SRG1" s="262"/>
      <c r="SRH1" s="262"/>
      <c r="SRI1" s="262"/>
      <c r="SRJ1" s="262"/>
      <c r="SRK1" s="262"/>
      <c r="SRL1" s="262"/>
      <c r="SRM1" s="262"/>
      <c r="SRN1" s="262"/>
      <c r="SRO1" s="262"/>
      <c r="SRP1" s="400"/>
      <c r="SRQ1" s="400"/>
      <c r="SRR1" s="400"/>
      <c r="SRS1" s="400"/>
      <c r="SRT1" s="400"/>
      <c r="SRU1" s="400"/>
      <c r="SRV1" s="400"/>
      <c r="SRW1" s="400"/>
      <c r="SRX1" s="400"/>
      <c r="SRY1" s="400"/>
      <c r="SRZ1" s="400"/>
      <c r="SSA1" s="400"/>
      <c r="SSB1" s="400"/>
      <c r="SSC1" s="400"/>
      <c r="SSD1" s="400"/>
      <c r="SSE1" s="400"/>
      <c r="SSF1" s="400"/>
      <c r="SSG1" s="400"/>
      <c r="SSH1" s="400"/>
      <c r="SSI1" s="400"/>
      <c r="SSJ1" s="400"/>
      <c r="SSK1" s="400"/>
      <c r="SSL1" s="400"/>
      <c r="SSM1" s="400"/>
      <c r="SSN1" s="400"/>
      <c r="SSO1" s="400"/>
      <c r="SSP1" s="400"/>
      <c r="SSQ1" s="400"/>
      <c r="SSR1" s="400"/>
      <c r="SSS1" s="400"/>
      <c r="SST1" s="400"/>
      <c r="SSU1" s="400"/>
      <c r="SSV1" s="400"/>
      <c r="SSW1" s="400"/>
      <c r="SSX1" s="400"/>
      <c r="SSY1" s="400"/>
      <c r="SSZ1" s="400"/>
      <c r="STA1" s="400"/>
      <c r="STB1" s="400"/>
      <c r="STC1" s="400"/>
      <c r="STD1" s="400"/>
      <c r="STE1" s="400"/>
      <c r="STF1" s="400"/>
      <c r="STG1" s="400"/>
      <c r="STH1" s="400"/>
      <c r="STI1" s="400"/>
      <c r="STJ1" s="400"/>
      <c r="STK1" s="400"/>
      <c r="STL1" s="400"/>
      <c r="STM1" s="400"/>
      <c r="STN1" s="400"/>
      <c r="STO1" s="400"/>
      <c r="STP1" s="400"/>
      <c r="STQ1" s="400"/>
      <c r="STR1" s="400"/>
      <c r="STS1" s="400"/>
      <c r="STT1" s="400"/>
      <c r="STU1" s="400"/>
      <c r="STV1" s="400"/>
      <c r="STW1" s="400"/>
      <c r="STX1" s="400"/>
      <c r="STY1" s="400"/>
      <c r="STZ1" s="400"/>
      <c r="SUA1" s="400"/>
      <c r="SUB1" s="400"/>
      <c r="SUC1" s="400"/>
      <c r="SUD1" s="400"/>
      <c r="SUE1" s="400"/>
      <c r="SUF1" s="400"/>
      <c r="SUG1" s="400"/>
      <c r="SUH1" s="400"/>
      <c r="SUI1" s="400"/>
      <c r="SUJ1" s="400"/>
      <c r="SUK1" s="400"/>
      <c r="SUL1" s="400"/>
      <c r="SUM1" s="400"/>
      <c r="SUN1" s="400"/>
      <c r="SUO1" s="400"/>
      <c r="SUP1" s="400"/>
      <c r="SUQ1" s="400"/>
      <c r="SUR1" s="400"/>
      <c r="SUS1" s="400"/>
      <c r="SUT1" s="400"/>
      <c r="SUU1" s="400"/>
      <c r="SUV1" s="400"/>
      <c r="SUW1" s="400"/>
      <c r="SUX1" s="400"/>
      <c r="SUY1" s="400"/>
      <c r="SUZ1" s="400"/>
      <c r="SVA1" s="400"/>
      <c r="SVB1" s="400"/>
      <c r="SVC1" s="400"/>
      <c r="SVD1" s="400"/>
      <c r="SVE1" s="400"/>
      <c r="SVF1" s="400"/>
      <c r="SVG1" s="400"/>
      <c r="SVH1" s="400"/>
      <c r="SVI1" s="400"/>
      <c r="SVJ1" s="400"/>
      <c r="SVK1" s="400"/>
      <c r="SVL1" s="400"/>
      <c r="SVM1" s="400"/>
      <c r="SVN1" s="400"/>
      <c r="SVO1" s="400"/>
      <c r="SVP1" s="400"/>
      <c r="SVQ1" s="400"/>
      <c r="SVR1" s="400"/>
      <c r="SVS1" s="400"/>
      <c r="SVT1" s="400"/>
      <c r="SVU1" s="400"/>
      <c r="SVV1" s="400"/>
      <c r="SVW1" s="400"/>
      <c r="SVX1" s="400"/>
      <c r="SVY1" s="400"/>
      <c r="SVZ1" s="400"/>
      <c r="SWA1" s="400"/>
      <c r="SWB1" s="400"/>
      <c r="SWC1" s="400"/>
      <c r="SWD1" s="400"/>
      <c r="SWE1" s="400"/>
      <c r="SWF1" s="400"/>
      <c r="SWG1" s="400"/>
      <c r="SWH1" s="400"/>
      <c r="SWI1" s="400"/>
      <c r="SWJ1" s="400"/>
      <c r="SWK1" s="400"/>
      <c r="SWL1" s="400"/>
      <c r="SWM1" s="400"/>
      <c r="SWN1" s="400"/>
      <c r="SWO1" s="400"/>
      <c r="SWP1" s="400"/>
      <c r="SWQ1" s="400"/>
      <c r="SWR1" s="400"/>
      <c r="SWS1" s="400"/>
      <c r="SWT1" s="400"/>
      <c r="SWU1" s="400"/>
      <c r="SWV1" s="400"/>
      <c r="SWW1" s="400"/>
      <c r="SWX1" s="400"/>
      <c r="SWY1" s="400"/>
      <c r="SWZ1" s="400"/>
      <c r="SXA1" s="400"/>
      <c r="SXB1" s="400"/>
      <c r="SXC1" s="400"/>
      <c r="SXD1" s="400"/>
      <c r="SXE1" s="400"/>
      <c r="SXF1" s="400"/>
      <c r="SXG1" s="400"/>
      <c r="SXH1" s="400"/>
      <c r="SXI1" s="400"/>
      <c r="SXJ1" s="400"/>
      <c r="SXK1" s="400"/>
      <c r="SXL1" s="400"/>
      <c r="SXM1" s="400"/>
      <c r="SXN1" s="400"/>
      <c r="SXO1" s="400"/>
      <c r="SXP1" s="400"/>
      <c r="SXQ1" s="400"/>
      <c r="SXR1" s="400"/>
      <c r="SXS1" s="400"/>
      <c r="SXT1" s="400"/>
      <c r="SXU1" s="400"/>
      <c r="SXV1" s="400"/>
      <c r="SXW1" s="400"/>
      <c r="SXX1" s="262"/>
      <c r="SXY1" s="262"/>
      <c r="SXZ1" s="262"/>
      <c r="SYA1" s="262"/>
      <c r="SYB1" s="262"/>
      <c r="SYC1" s="262"/>
      <c r="SYD1" s="262"/>
      <c r="SYE1" s="262"/>
      <c r="SYF1" s="262"/>
      <c r="SYG1" s="262"/>
      <c r="SYH1" s="262"/>
      <c r="SYI1" s="262"/>
      <c r="SYJ1" s="262"/>
      <c r="SYK1" s="262"/>
      <c r="SYL1" s="262"/>
      <c r="SYM1" s="262"/>
      <c r="SYN1" s="262"/>
      <c r="SYO1" s="262"/>
      <c r="SYP1" s="262"/>
      <c r="SYQ1" s="262"/>
      <c r="SYR1" s="262"/>
      <c r="SYS1" s="262"/>
      <c r="SYT1" s="262"/>
      <c r="SYU1" s="262"/>
      <c r="SYV1" s="262"/>
      <c r="SYW1" s="262"/>
      <c r="SYX1" s="262"/>
      <c r="SYY1" s="262"/>
      <c r="SYZ1" s="262"/>
      <c r="SZA1" s="262"/>
      <c r="SZB1" s="262"/>
      <c r="SZC1" s="262"/>
      <c r="SZD1" s="262"/>
      <c r="SZE1" s="262"/>
      <c r="SZF1" s="262"/>
      <c r="SZG1" s="262"/>
      <c r="SZH1" s="262"/>
      <c r="SZI1" s="262"/>
      <c r="SZJ1" s="262"/>
      <c r="SZK1" s="262"/>
      <c r="SZL1" s="262"/>
      <c r="SZM1" s="262"/>
      <c r="SZN1" s="262"/>
      <c r="SZO1" s="262"/>
      <c r="SZP1" s="262"/>
      <c r="SZQ1" s="262"/>
      <c r="SZR1" s="262"/>
      <c r="SZS1" s="262"/>
      <c r="SZT1" s="262"/>
      <c r="SZU1" s="262"/>
      <c r="SZV1" s="262"/>
      <c r="SZW1" s="262"/>
      <c r="SZX1" s="262"/>
      <c r="SZY1" s="262"/>
      <c r="SZZ1" s="262"/>
      <c r="TAA1" s="262"/>
      <c r="TAB1" s="262"/>
      <c r="TAC1" s="262"/>
      <c r="TAD1" s="262"/>
      <c r="TAE1" s="262"/>
      <c r="TAF1" s="262"/>
      <c r="TAG1" s="262"/>
      <c r="TAH1" s="262"/>
      <c r="TAI1" s="262"/>
      <c r="TAJ1" s="262"/>
      <c r="TAK1" s="262"/>
      <c r="TAL1" s="262"/>
      <c r="TAM1" s="262"/>
      <c r="TAN1" s="262"/>
      <c r="TAO1" s="262"/>
      <c r="TAP1" s="262"/>
      <c r="TAQ1" s="262"/>
      <c r="TAR1" s="262"/>
      <c r="TAS1" s="262"/>
      <c r="TAT1" s="262"/>
      <c r="TAU1" s="262"/>
      <c r="TAV1" s="262"/>
      <c r="TAW1" s="262"/>
      <c r="TAX1" s="262"/>
      <c r="TAY1" s="262"/>
      <c r="TAZ1" s="262"/>
      <c r="TBA1" s="262"/>
      <c r="TBB1" s="262"/>
      <c r="TBC1" s="262"/>
      <c r="TBD1" s="262"/>
      <c r="TBE1" s="262"/>
      <c r="TBF1" s="262"/>
      <c r="TBG1" s="262"/>
      <c r="TBH1" s="262"/>
      <c r="TBI1" s="262"/>
      <c r="TBJ1" s="262"/>
      <c r="TBK1" s="262"/>
      <c r="TBL1" s="400"/>
      <c r="TBM1" s="400"/>
      <c r="TBN1" s="400"/>
      <c r="TBO1" s="400"/>
      <c r="TBP1" s="400"/>
      <c r="TBQ1" s="400"/>
      <c r="TBR1" s="400"/>
      <c r="TBS1" s="400"/>
      <c r="TBT1" s="400"/>
      <c r="TBU1" s="400"/>
      <c r="TBV1" s="400"/>
      <c r="TBW1" s="400"/>
      <c r="TBX1" s="400"/>
      <c r="TBY1" s="400"/>
      <c r="TBZ1" s="400"/>
      <c r="TCA1" s="400"/>
      <c r="TCB1" s="400"/>
      <c r="TCC1" s="400"/>
      <c r="TCD1" s="400"/>
      <c r="TCE1" s="400"/>
      <c r="TCF1" s="400"/>
      <c r="TCG1" s="400"/>
      <c r="TCH1" s="400"/>
      <c r="TCI1" s="400"/>
      <c r="TCJ1" s="400"/>
      <c r="TCK1" s="400"/>
      <c r="TCL1" s="400"/>
      <c r="TCM1" s="400"/>
      <c r="TCN1" s="400"/>
      <c r="TCO1" s="400"/>
      <c r="TCP1" s="400"/>
      <c r="TCQ1" s="400"/>
      <c r="TCR1" s="400"/>
      <c r="TCS1" s="400"/>
      <c r="TCT1" s="400"/>
      <c r="TCU1" s="400"/>
      <c r="TCV1" s="400"/>
      <c r="TCW1" s="400"/>
      <c r="TCX1" s="400"/>
      <c r="TCY1" s="400"/>
      <c r="TCZ1" s="400"/>
      <c r="TDA1" s="400"/>
      <c r="TDB1" s="400"/>
      <c r="TDC1" s="400"/>
      <c r="TDD1" s="400"/>
      <c r="TDE1" s="400"/>
      <c r="TDF1" s="400"/>
      <c r="TDG1" s="400"/>
      <c r="TDH1" s="400"/>
      <c r="TDI1" s="400"/>
      <c r="TDJ1" s="400"/>
      <c r="TDK1" s="400"/>
      <c r="TDL1" s="400"/>
      <c r="TDM1" s="400"/>
      <c r="TDN1" s="400"/>
      <c r="TDO1" s="400"/>
      <c r="TDP1" s="400"/>
      <c r="TDQ1" s="400"/>
      <c r="TDR1" s="400"/>
      <c r="TDS1" s="400"/>
      <c r="TDT1" s="400"/>
      <c r="TDU1" s="400"/>
      <c r="TDV1" s="400"/>
      <c r="TDW1" s="400"/>
      <c r="TDX1" s="400"/>
      <c r="TDY1" s="400"/>
      <c r="TDZ1" s="400"/>
      <c r="TEA1" s="400"/>
      <c r="TEB1" s="400"/>
      <c r="TEC1" s="400"/>
      <c r="TED1" s="400"/>
      <c r="TEE1" s="400"/>
      <c r="TEF1" s="400"/>
      <c r="TEG1" s="400"/>
      <c r="TEH1" s="400"/>
      <c r="TEI1" s="400"/>
      <c r="TEJ1" s="400"/>
      <c r="TEK1" s="400"/>
      <c r="TEL1" s="400"/>
      <c r="TEM1" s="400"/>
      <c r="TEN1" s="400"/>
      <c r="TEO1" s="400"/>
      <c r="TEP1" s="400"/>
      <c r="TEQ1" s="400"/>
      <c r="TER1" s="400"/>
      <c r="TES1" s="400"/>
      <c r="TET1" s="400"/>
      <c r="TEU1" s="400"/>
      <c r="TEV1" s="400"/>
      <c r="TEW1" s="400"/>
      <c r="TEX1" s="400"/>
      <c r="TEY1" s="400"/>
      <c r="TEZ1" s="400"/>
      <c r="TFA1" s="400"/>
      <c r="TFB1" s="400"/>
      <c r="TFC1" s="400"/>
      <c r="TFD1" s="400"/>
      <c r="TFE1" s="400"/>
      <c r="TFF1" s="400"/>
      <c r="TFG1" s="400"/>
      <c r="TFH1" s="400"/>
      <c r="TFI1" s="400"/>
      <c r="TFJ1" s="400"/>
      <c r="TFK1" s="400"/>
      <c r="TFL1" s="400"/>
      <c r="TFM1" s="400"/>
      <c r="TFN1" s="400"/>
      <c r="TFO1" s="400"/>
      <c r="TFP1" s="400"/>
      <c r="TFQ1" s="400"/>
      <c r="TFR1" s="400"/>
      <c r="TFS1" s="400"/>
      <c r="TFT1" s="400"/>
      <c r="TFU1" s="400"/>
      <c r="TFV1" s="400"/>
      <c r="TFW1" s="400"/>
      <c r="TFX1" s="400"/>
      <c r="TFY1" s="400"/>
      <c r="TFZ1" s="400"/>
      <c r="TGA1" s="400"/>
      <c r="TGB1" s="400"/>
      <c r="TGC1" s="400"/>
      <c r="TGD1" s="400"/>
      <c r="TGE1" s="400"/>
      <c r="TGF1" s="400"/>
      <c r="TGG1" s="400"/>
      <c r="TGH1" s="400"/>
      <c r="TGI1" s="400"/>
      <c r="TGJ1" s="400"/>
      <c r="TGK1" s="400"/>
      <c r="TGL1" s="400"/>
      <c r="TGM1" s="400"/>
      <c r="TGN1" s="400"/>
      <c r="TGO1" s="400"/>
      <c r="TGP1" s="400"/>
      <c r="TGQ1" s="400"/>
      <c r="TGR1" s="400"/>
      <c r="TGS1" s="400"/>
      <c r="TGT1" s="400"/>
      <c r="TGU1" s="400"/>
      <c r="TGV1" s="400"/>
      <c r="TGW1" s="400"/>
      <c r="TGX1" s="400"/>
      <c r="TGY1" s="400"/>
      <c r="TGZ1" s="400"/>
      <c r="THA1" s="400"/>
      <c r="THB1" s="400"/>
      <c r="THC1" s="400"/>
      <c r="THD1" s="400"/>
      <c r="THE1" s="400"/>
      <c r="THF1" s="400"/>
      <c r="THG1" s="400"/>
      <c r="THH1" s="400"/>
      <c r="THI1" s="400"/>
      <c r="THJ1" s="400"/>
      <c r="THK1" s="400"/>
      <c r="THL1" s="400"/>
      <c r="THM1" s="400"/>
      <c r="THN1" s="400"/>
      <c r="THO1" s="400"/>
      <c r="THP1" s="400"/>
      <c r="THQ1" s="400"/>
      <c r="THR1" s="400"/>
      <c r="THS1" s="400"/>
      <c r="THT1" s="262"/>
      <c r="THU1" s="262"/>
      <c r="THV1" s="262"/>
      <c r="THW1" s="262"/>
      <c r="THX1" s="262"/>
      <c r="THY1" s="262"/>
      <c r="THZ1" s="262"/>
      <c r="TIA1" s="262"/>
      <c r="TIB1" s="262"/>
      <c r="TIC1" s="262"/>
      <c r="TID1" s="262"/>
      <c r="TIE1" s="262"/>
      <c r="TIF1" s="262"/>
      <c r="TIG1" s="262"/>
      <c r="TIH1" s="262"/>
      <c r="TII1" s="262"/>
      <c r="TIJ1" s="262"/>
      <c r="TIK1" s="262"/>
      <c r="TIL1" s="262"/>
      <c r="TIM1" s="262"/>
      <c r="TIN1" s="262"/>
      <c r="TIO1" s="262"/>
      <c r="TIP1" s="262"/>
      <c r="TIQ1" s="262"/>
      <c r="TIR1" s="262"/>
      <c r="TIS1" s="262"/>
      <c r="TIT1" s="262"/>
      <c r="TIU1" s="262"/>
      <c r="TIV1" s="262"/>
      <c r="TIW1" s="262"/>
      <c r="TIX1" s="262"/>
      <c r="TIY1" s="262"/>
      <c r="TIZ1" s="262"/>
      <c r="TJA1" s="262"/>
      <c r="TJB1" s="262"/>
      <c r="TJC1" s="262"/>
      <c r="TJD1" s="262"/>
      <c r="TJE1" s="262"/>
      <c r="TJF1" s="262"/>
      <c r="TJG1" s="262"/>
      <c r="TJH1" s="262"/>
      <c r="TJI1" s="262"/>
      <c r="TJJ1" s="262"/>
      <c r="TJK1" s="262"/>
      <c r="TJL1" s="262"/>
      <c r="TJM1" s="262"/>
      <c r="TJN1" s="262"/>
      <c r="TJO1" s="262"/>
      <c r="TJP1" s="262"/>
      <c r="TJQ1" s="262"/>
      <c r="TJR1" s="262"/>
      <c r="TJS1" s="262"/>
      <c r="TJT1" s="262"/>
      <c r="TJU1" s="262"/>
      <c r="TJV1" s="262"/>
      <c r="TJW1" s="262"/>
      <c r="TJX1" s="262"/>
      <c r="TJY1" s="262"/>
      <c r="TJZ1" s="262"/>
      <c r="TKA1" s="262"/>
      <c r="TKB1" s="262"/>
      <c r="TKC1" s="262"/>
      <c r="TKD1" s="262"/>
      <c r="TKE1" s="262"/>
      <c r="TKF1" s="262"/>
      <c r="TKG1" s="262"/>
      <c r="TKH1" s="262"/>
      <c r="TKI1" s="262"/>
      <c r="TKJ1" s="262"/>
      <c r="TKK1" s="262"/>
      <c r="TKL1" s="262"/>
      <c r="TKM1" s="262"/>
      <c r="TKN1" s="262"/>
      <c r="TKO1" s="262"/>
      <c r="TKP1" s="262"/>
      <c r="TKQ1" s="262"/>
      <c r="TKR1" s="262"/>
      <c r="TKS1" s="262"/>
      <c r="TKT1" s="262"/>
      <c r="TKU1" s="262"/>
      <c r="TKV1" s="262"/>
      <c r="TKW1" s="262"/>
      <c r="TKX1" s="262"/>
      <c r="TKY1" s="262"/>
      <c r="TKZ1" s="262"/>
      <c r="TLA1" s="262"/>
      <c r="TLB1" s="262"/>
      <c r="TLC1" s="262"/>
      <c r="TLD1" s="262"/>
      <c r="TLE1" s="262"/>
      <c r="TLF1" s="262"/>
      <c r="TLG1" s="262"/>
      <c r="TLH1" s="400"/>
      <c r="TLI1" s="400"/>
      <c r="TLJ1" s="400"/>
      <c r="TLK1" s="400"/>
      <c r="TLL1" s="400"/>
      <c r="TLM1" s="400"/>
      <c r="TLN1" s="400"/>
      <c r="TLO1" s="400"/>
      <c r="TLP1" s="400"/>
      <c r="TLQ1" s="400"/>
      <c r="TLR1" s="400"/>
      <c r="TLS1" s="400"/>
      <c r="TLT1" s="400"/>
      <c r="TLU1" s="400"/>
      <c r="TLV1" s="400"/>
      <c r="TLW1" s="400"/>
      <c r="TLX1" s="400"/>
      <c r="TLY1" s="400"/>
      <c r="TLZ1" s="400"/>
      <c r="TMA1" s="400"/>
      <c r="TMB1" s="400"/>
      <c r="TMC1" s="400"/>
      <c r="TMD1" s="400"/>
      <c r="TME1" s="400"/>
      <c r="TMF1" s="400"/>
      <c r="TMG1" s="400"/>
      <c r="TMH1" s="400"/>
      <c r="TMI1" s="400"/>
      <c r="TMJ1" s="400"/>
      <c r="TMK1" s="400"/>
      <c r="TML1" s="400"/>
      <c r="TMM1" s="400"/>
      <c r="TMN1" s="400"/>
      <c r="TMO1" s="400"/>
      <c r="TMP1" s="400"/>
      <c r="TMQ1" s="400"/>
      <c r="TMR1" s="400"/>
      <c r="TMS1" s="400"/>
      <c r="TMT1" s="400"/>
      <c r="TMU1" s="400"/>
      <c r="TMV1" s="400"/>
      <c r="TMW1" s="400"/>
      <c r="TMX1" s="400"/>
      <c r="TMY1" s="400"/>
      <c r="TMZ1" s="400"/>
      <c r="TNA1" s="400"/>
      <c r="TNB1" s="400"/>
      <c r="TNC1" s="400"/>
      <c r="TND1" s="400"/>
      <c r="TNE1" s="400"/>
      <c r="TNF1" s="400"/>
      <c r="TNG1" s="400"/>
      <c r="TNH1" s="400"/>
      <c r="TNI1" s="400"/>
      <c r="TNJ1" s="400"/>
      <c r="TNK1" s="400"/>
      <c r="TNL1" s="400"/>
      <c r="TNM1" s="400"/>
      <c r="TNN1" s="400"/>
      <c r="TNO1" s="400"/>
      <c r="TNP1" s="400"/>
      <c r="TNQ1" s="400"/>
      <c r="TNR1" s="400"/>
      <c r="TNS1" s="400"/>
      <c r="TNT1" s="400"/>
      <c r="TNU1" s="400"/>
      <c r="TNV1" s="400"/>
      <c r="TNW1" s="400"/>
      <c r="TNX1" s="400"/>
      <c r="TNY1" s="400"/>
      <c r="TNZ1" s="400"/>
      <c r="TOA1" s="400"/>
      <c r="TOB1" s="400"/>
      <c r="TOC1" s="400"/>
      <c r="TOD1" s="400"/>
      <c r="TOE1" s="400"/>
      <c r="TOF1" s="400"/>
      <c r="TOG1" s="400"/>
      <c r="TOH1" s="400"/>
      <c r="TOI1" s="400"/>
      <c r="TOJ1" s="400"/>
      <c r="TOK1" s="400"/>
      <c r="TOL1" s="400"/>
      <c r="TOM1" s="400"/>
      <c r="TON1" s="400"/>
      <c r="TOO1" s="400"/>
      <c r="TOP1" s="400"/>
      <c r="TOQ1" s="400"/>
      <c r="TOR1" s="400"/>
      <c r="TOS1" s="400"/>
      <c r="TOT1" s="400"/>
      <c r="TOU1" s="400"/>
      <c r="TOV1" s="400"/>
      <c r="TOW1" s="400"/>
      <c r="TOX1" s="400"/>
      <c r="TOY1" s="400"/>
      <c r="TOZ1" s="400"/>
      <c r="TPA1" s="400"/>
      <c r="TPB1" s="400"/>
      <c r="TPC1" s="400"/>
      <c r="TPD1" s="400"/>
      <c r="TPE1" s="400"/>
      <c r="TPF1" s="400"/>
      <c r="TPG1" s="400"/>
      <c r="TPH1" s="400"/>
      <c r="TPI1" s="400"/>
      <c r="TPJ1" s="400"/>
      <c r="TPK1" s="400"/>
      <c r="TPL1" s="400"/>
      <c r="TPM1" s="400"/>
      <c r="TPN1" s="400"/>
      <c r="TPO1" s="400"/>
      <c r="TPP1" s="400"/>
      <c r="TPQ1" s="400"/>
      <c r="TPR1" s="400"/>
      <c r="TPS1" s="400"/>
      <c r="TPT1" s="400"/>
      <c r="TPU1" s="400"/>
      <c r="TPV1" s="400"/>
      <c r="TPW1" s="400"/>
      <c r="TPX1" s="400"/>
      <c r="TPY1" s="400"/>
      <c r="TPZ1" s="400"/>
      <c r="TQA1" s="400"/>
      <c r="TQB1" s="400"/>
      <c r="TQC1" s="400"/>
      <c r="TQD1" s="400"/>
      <c r="TQE1" s="400"/>
      <c r="TQF1" s="400"/>
      <c r="TQG1" s="400"/>
      <c r="TQH1" s="400"/>
      <c r="TQI1" s="400"/>
      <c r="TQJ1" s="400"/>
      <c r="TQK1" s="400"/>
      <c r="TQL1" s="400"/>
      <c r="TQM1" s="400"/>
      <c r="TQN1" s="400"/>
      <c r="TQO1" s="400"/>
      <c r="TQP1" s="400"/>
      <c r="TQQ1" s="400"/>
      <c r="TQR1" s="400"/>
      <c r="TQS1" s="400"/>
      <c r="TQT1" s="400"/>
      <c r="TQU1" s="400"/>
      <c r="TQV1" s="400"/>
      <c r="TQW1" s="400"/>
      <c r="TQX1" s="400"/>
      <c r="TQY1" s="400"/>
      <c r="TQZ1" s="400"/>
      <c r="TRA1" s="400"/>
      <c r="TRB1" s="400"/>
      <c r="TRC1" s="400"/>
      <c r="TRD1" s="400"/>
      <c r="TRE1" s="400"/>
      <c r="TRF1" s="400"/>
      <c r="TRG1" s="400"/>
      <c r="TRH1" s="400"/>
      <c r="TRI1" s="400"/>
      <c r="TRJ1" s="400"/>
      <c r="TRK1" s="400"/>
      <c r="TRL1" s="400"/>
      <c r="TRM1" s="400"/>
      <c r="TRN1" s="400"/>
      <c r="TRO1" s="400"/>
      <c r="TRP1" s="262"/>
      <c r="TRQ1" s="262"/>
      <c r="TRR1" s="262"/>
      <c r="TRS1" s="262"/>
      <c r="TRT1" s="262"/>
      <c r="TRU1" s="262"/>
      <c r="TRV1" s="262"/>
      <c r="TRW1" s="262"/>
      <c r="TRX1" s="262"/>
      <c r="TRY1" s="262"/>
      <c r="TRZ1" s="262"/>
      <c r="TSA1" s="262"/>
      <c r="TSB1" s="262"/>
      <c r="TSC1" s="262"/>
      <c r="TSD1" s="262"/>
      <c r="TSE1" s="262"/>
      <c r="TSF1" s="262"/>
      <c r="TSG1" s="262"/>
      <c r="TSH1" s="262"/>
      <c r="TSI1" s="262"/>
      <c r="TSJ1" s="262"/>
      <c r="TSK1" s="262"/>
      <c r="TSL1" s="262"/>
      <c r="TSM1" s="262"/>
      <c r="TSN1" s="262"/>
      <c r="TSO1" s="262"/>
      <c r="TSP1" s="262"/>
      <c r="TSQ1" s="262"/>
      <c r="TSR1" s="262"/>
      <c r="TSS1" s="262"/>
      <c r="TST1" s="262"/>
      <c r="TSU1" s="262"/>
      <c r="TSV1" s="262"/>
      <c r="TSW1" s="262"/>
      <c r="TSX1" s="262"/>
      <c r="TSY1" s="262"/>
      <c r="TSZ1" s="262"/>
      <c r="TTA1" s="262"/>
      <c r="TTB1" s="262"/>
      <c r="TTC1" s="262"/>
      <c r="TTD1" s="262"/>
      <c r="TTE1" s="262"/>
      <c r="TTF1" s="262"/>
      <c r="TTG1" s="262"/>
      <c r="TTH1" s="262"/>
      <c r="TTI1" s="262"/>
      <c r="TTJ1" s="262"/>
      <c r="TTK1" s="262"/>
      <c r="TTL1" s="262"/>
      <c r="TTM1" s="262"/>
      <c r="TTN1" s="262"/>
      <c r="TTO1" s="262"/>
      <c r="TTP1" s="262"/>
      <c r="TTQ1" s="262"/>
      <c r="TTR1" s="262"/>
      <c r="TTS1" s="262"/>
      <c r="TTT1" s="262"/>
      <c r="TTU1" s="262"/>
      <c r="TTV1" s="262"/>
      <c r="TTW1" s="262"/>
      <c r="TTX1" s="262"/>
      <c r="TTY1" s="262"/>
      <c r="TTZ1" s="262"/>
      <c r="TUA1" s="262"/>
      <c r="TUB1" s="262"/>
      <c r="TUC1" s="262"/>
      <c r="TUD1" s="262"/>
      <c r="TUE1" s="262"/>
      <c r="TUF1" s="262"/>
      <c r="TUG1" s="262"/>
      <c r="TUH1" s="262"/>
      <c r="TUI1" s="262"/>
      <c r="TUJ1" s="262"/>
      <c r="TUK1" s="262"/>
      <c r="TUL1" s="262"/>
      <c r="TUM1" s="262"/>
      <c r="TUN1" s="262"/>
      <c r="TUO1" s="262"/>
      <c r="TUP1" s="262"/>
      <c r="TUQ1" s="262"/>
      <c r="TUR1" s="262"/>
      <c r="TUS1" s="262"/>
      <c r="TUT1" s="262"/>
      <c r="TUU1" s="262"/>
      <c r="TUV1" s="262"/>
      <c r="TUW1" s="262"/>
      <c r="TUX1" s="262"/>
      <c r="TUY1" s="262"/>
      <c r="TUZ1" s="262"/>
      <c r="TVA1" s="262"/>
      <c r="TVB1" s="262"/>
      <c r="TVC1" s="262"/>
      <c r="TVD1" s="400"/>
      <c r="TVE1" s="400"/>
      <c r="TVF1" s="400"/>
      <c r="TVG1" s="400"/>
      <c r="TVH1" s="400"/>
      <c r="TVI1" s="400"/>
      <c r="TVJ1" s="400"/>
      <c r="TVK1" s="400"/>
      <c r="TVL1" s="400"/>
      <c r="TVM1" s="400"/>
      <c r="TVN1" s="400"/>
      <c r="TVO1" s="400"/>
      <c r="TVP1" s="400"/>
      <c r="TVQ1" s="400"/>
      <c r="TVR1" s="400"/>
      <c r="TVS1" s="400"/>
      <c r="TVT1" s="400"/>
      <c r="TVU1" s="400"/>
      <c r="TVV1" s="400"/>
      <c r="TVW1" s="400"/>
      <c r="TVX1" s="400"/>
      <c r="TVY1" s="400"/>
      <c r="TVZ1" s="400"/>
      <c r="TWA1" s="400"/>
      <c r="TWB1" s="400"/>
      <c r="TWC1" s="400"/>
      <c r="TWD1" s="400"/>
      <c r="TWE1" s="400"/>
      <c r="TWF1" s="400"/>
      <c r="TWG1" s="400"/>
      <c r="TWH1" s="400"/>
      <c r="TWI1" s="400"/>
      <c r="TWJ1" s="400"/>
      <c r="TWK1" s="400"/>
      <c r="TWL1" s="400"/>
      <c r="TWM1" s="400"/>
      <c r="TWN1" s="400"/>
      <c r="TWO1" s="400"/>
      <c r="TWP1" s="400"/>
      <c r="TWQ1" s="400"/>
      <c r="TWR1" s="400"/>
      <c r="TWS1" s="400"/>
      <c r="TWT1" s="400"/>
      <c r="TWU1" s="400"/>
      <c r="TWV1" s="400"/>
      <c r="TWW1" s="400"/>
      <c r="TWX1" s="400"/>
      <c r="TWY1" s="400"/>
      <c r="TWZ1" s="400"/>
      <c r="TXA1" s="400"/>
      <c r="TXB1" s="400"/>
      <c r="TXC1" s="400"/>
      <c r="TXD1" s="400"/>
      <c r="TXE1" s="400"/>
      <c r="TXF1" s="400"/>
      <c r="TXG1" s="400"/>
      <c r="TXH1" s="400"/>
      <c r="TXI1" s="400"/>
      <c r="TXJ1" s="400"/>
      <c r="TXK1" s="400"/>
      <c r="TXL1" s="400"/>
      <c r="TXM1" s="400"/>
      <c r="TXN1" s="400"/>
      <c r="TXO1" s="400"/>
      <c r="TXP1" s="400"/>
      <c r="TXQ1" s="400"/>
      <c r="TXR1" s="400"/>
      <c r="TXS1" s="400"/>
      <c r="TXT1" s="400"/>
      <c r="TXU1" s="400"/>
      <c r="TXV1" s="400"/>
      <c r="TXW1" s="400"/>
      <c r="TXX1" s="400"/>
      <c r="TXY1" s="400"/>
      <c r="TXZ1" s="400"/>
      <c r="TYA1" s="400"/>
      <c r="TYB1" s="400"/>
      <c r="TYC1" s="400"/>
      <c r="TYD1" s="400"/>
      <c r="TYE1" s="400"/>
      <c r="TYF1" s="400"/>
      <c r="TYG1" s="400"/>
      <c r="TYH1" s="400"/>
      <c r="TYI1" s="400"/>
      <c r="TYJ1" s="400"/>
      <c r="TYK1" s="400"/>
      <c r="TYL1" s="400"/>
      <c r="TYM1" s="400"/>
      <c r="TYN1" s="400"/>
      <c r="TYO1" s="400"/>
      <c r="TYP1" s="400"/>
      <c r="TYQ1" s="400"/>
      <c r="TYR1" s="400"/>
      <c r="TYS1" s="400"/>
      <c r="TYT1" s="400"/>
      <c r="TYU1" s="400"/>
      <c r="TYV1" s="400"/>
      <c r="TYW1" s="400"/>
      <c r="TYX1" s="400"/>
      <c r="TYY1" s="400"/>
      <c r="TYZ1" s="400"/>
      <c r="TZA1" s="400"/>
      <c r="TZB1" s="400"/>
      <c r="TZC1" s="400"/>
      <c r="TZD1" s="400"/>
      <c r="TZE1" s="400"/>
      <c r="TZF1" s="400"/>
      <c r="TZG1" s="400"/>
      <c r="TZH1" s="400"/>
      <c r="TZI1" s="400"/>
      <c r="TZJ1" s="400"/>
      <c r="TZK1" s="400"/>
      <c r="TZL1" s="400"/>
      <c r="TZM1" s="400"/>
      <c r="TZN1" s="400"/>
      <c r="TZO1" s="400"/>
      <c r="TZP1" s="400"/>
      <c r="TZQ1" s="400"/>
      <c r="TZR1" s="400"/>
      <c r="TZS1" s="400"/>
      <c r="TZT1" s="400"/>
      <c r="TZU1" s="400"/>
      <c r="TZV1" s="400"/>
      <c r="TZW1" s="400"/>
      <c r="TZX1" s="400"/>
      <c r="TZY1" s="400"/>
      <c r="TZZ1" s="400"/>
      <c r="UAA1" s="400"/>
      <c r="UAB1" s="400"/>
      <c r="UAC1" s="400"/>
      <c r="UAD1" s="400"/>
      <c r="UAE1" s="400"/>
      <c r="UAF1" s="400"/>
      <c r="UAG1" s="400"/>
      <c r="UAH1" s="400"/>
      <c r="UAI1" s="400"/>
      <c r="UAJ1" s="400"/>
      <c r="UAK1" s="400"/>
      <c r="UAL1" s="400"/>
      <c r="UAM1" s="400"/>
      <c r="UAN1" s="400"/>
      <c r="UAO1" s="400"/>
      <c r="UAP1" s="400"/>
      <c r="UAQ1" s="400"/>
      <c r="UAR1" s="400"/>
      <c r="UAS1" s="400"/>
      <c r="UAT1" s="400"/>
      <c r="UAU1" s="400"/>
      <c r="UAV1" s="400"/>
      <c r="UAW1" s="400"/>
      <c r="UAX1" s="400"/>
      <c r="UAY1" s="400"/>
      <c r="UAZ1" s="400"/>
      <c r="UBA1" s="400"/>
      <c r="UBB1" s="400"/>
      <c r="UBC1" s="400"/>
      <c r="UBD1" s="400"/>
      <c r="UBE1" s="400"/>
      <c r="UBF1" s="400"/>
      <c r="UBG1" s="400"/>
      <c r="UBH1" s="400"/>
      <c r="UBI1" s="400"/>
      <c r="UBJ1" s="400"/>
      <c r="UBK1" s="400"/>
      <c r="UBL1" s="262"/>
      <c r="UBM1" s="262"/>
      <c r="UBN1" s="262"/>
      <c r="UBO1" s="262"/>
      <c r="UBP1" s="262"/>
      <c r="UBQ1" s="262"/>
      <c r="UBR1" s="262"/>
      <c r="UBS1" s="262"/>
      <c r="UBT1" s="262"/>
      <c r="UBU1" s="262"/>
      <c r="UBV1" s="262"/>
      <c r="UBW1" s="262"/>
      <c r="UBX1" s="262"/>
      <c r="UBY1" s="262"/>
      <c r="UBZ1" s="262"/>
      <c r="UCA1" s="262"/>
      <c r="UCB1" s="262"/>
      <c r="UCC1" s="262"/>
      <c r="UCD1" s="262"/>
      <c r="UCE1" s="262"/>
      <c r="UCF1" s="262"/>
      <c r="UCG1" s="262"/>
      <c r="UCH1" s="262"/>
      <c r="UCI1" s="262"/>
      <c r="UCJ1" s="262"/>
      <c r="UCK1" s="262"/>
      <c r="UCL1" s="262"/>
      <c r="UCM1" s="262"/>
      <c r="UCN1" s="262"/>
      <c r="UCO1" s="262"/>
      <c r="UCP1" s="262"/>
      <c r="UCQ1" s="262"/>
      <c r="UCR1" s="262"/>
      <c r="UCS1" s="262"/>
      <c r="UCT1" s="262"/>
      <c r="UCU1" s="262"/>
      <c r="UCV1" s="262"/>
      <c r="UCW1" s="262"/>
      <c r="UCX1" s="262"/>
      <c r="UCY1" s="262"/>
      <c r="UCZ1" s="262"/>
      <c r="UDA1" s="262"/>
      <c r="UDB1" s="262"/>
      <c r="UDC1" s="262"/>
      <c r="UDD1" s="262"/>
      <c r="UDE1" s="262"/>
      <c r="UDF1" s="262"/>
      <c r="UDG1" s="262"/>
      <c r="UDH1" s="262"/>
      <c r="UDI1" s="262"/>
      <c r="UDJ1" s="262"/>
      <c r="UDK1" s="262"/>
      <c r="UDL1" s="262"/>
      <c r="UDM1" s="262"/>
      <c r="UDN1" s="262"/>
      <c r="UDO1" s="262"/>
      <c r="UDP1" s="262"/>
      <c r="UDQ1" s="262"/>
      <c r="UDR1" s="262"/>
      <c r="UDS1" s="262"/>
      <c r="UDT1" s="262"/>
      <c r="UDU1" s="262"/>
      <c r="UDV1" s="262"/>
      <c r="UDW1" s="262"/>
      <c r="UDX1" s="262"/>
      <c r="UDY1" s="262"/>
      <c r="UDZ1" s="262"/>
      <c r="UEA1" s="262"/>
      <c r="UEB1" s="262"/>
      <c r="UEC1" s="262"/>
      <c r="UED1" s="262"/>
      <c r="UEE1" s="262"/>
      <c r="UEF1" s="262"/>
      <c r="UEG1" s="262"/>
      <c r="UEH1" s="262"/>
      <c r="UEI1" s="262"/>
      <c r="UEJ1" s="262"/>
      <c r="UEK1" s="262"/>
      <c r="UEL1" s="262"/>
      <c r="UEM1" s="262"/>
      <c r="UEN1" s="262"/>
      <c r="UEO1" s="262"/>
      <c r="UEP1" s="262"/>
      <c r="UEQ1" s="262"/>
      <c r="UER1" s="262"/>
      <c r="UES1" s="262"/>
      <c r="UET1" s="262"/>
      <c r="UEU1" s="262"/>
      <c r="UEV1" s="262"/>
      <c r="UEW1" s="262"/>
      <c r="UEX1" s="262"/>
      <c r="UEY1" s="262"/>
      <c r="UEZ1" s="400"/>
      <c r="UFA1" s="400"/>
      <c r="UFB1" s="400"/>
      <c r="UFC1" s="400"/>
      <c r="UFD1" s="400"/>
      <c r="UFE1" s="400"/>
      <c r="UFF1" s="400"/>
      <c r="UFG1" s="400"/>
      <c r="UFH1" s="400"/>
      <c r="UFI1" s="400"/>
      <c r="UFJ1" s="400"/>
      <c r="UFK1" s="400"/>
      <c r="UFL1" s="400"/>
      <c r="UFM1" s="400"/>
      <c r="UFN1" s="400"/>
      <c r="UFO1" s="400"/>
      <c r="UFP1" s="400"/>
      <c r="UFQ1" s="400"/>
      <c r="UFR1" s="400"/>
      <c r="UFS1" s="400"/>
      <c r="UFT1" s="400"/>
      <c r="UFU1" s="400"/>
      <c r="UFV1" s="400"/>
      <c r="UFW1" s="400"/>
      <c r="UFX1" s="400"/>
      <c r="UFY1" s="400"/>
      <c r="UFZ1" s="400"/>
      <c r="UGA1" s="400"/>
      <c r="UGB1" s="400"/>
      <c r="UGC1" s="400"/>
      <c r="UGD1" s="400"/>
      <c r="UGE1" s="400"/>
      <c r="UGF1" s="400"/>
      <c r="UGG1" s="400"/>
      <c r="UGH1" s="400"/>
      <c r="UGI1" s="400"/>
      <c r="UGJ1" s="400"/>
      <c r="UGK1" s="400"/>
      <c r="UGL1" s="400"/>
      <c r="UGM1" s="400"/>
      <c r="UGN1" s="400"/>
      <c r="UGO1" s="400"/>
      <c r="UGP1" s="400"/>
      <c r="UGQ1" s="400"/>
      <c r="UGR1" s="400"/>
      <c r="UGS1" s="400"/>
      <c r="UGT1" s="400"/>
      <c r="UGU1" s="400"/>
      <c r="UGV1" s="400"/>
      <c r="UGW1" s="400"/>
      <c r="UGX1" s="400"/>
      <c r="UGY1" s="400"/>
      <c r="UGZ1" s="400"/>
      <c r="UHA1" s="400"/>
      <c r="UHB1" s="400"/>
      <c r="UHC1" s="400"/>
      <c r="UHD1" s="400"/>
      <c r="UHE1" s="400"/>
      <c r="UHF1" s="400"/>
      <c r="UHG1" s="400"/>
      <c r="UHH1" s="400"/>
      <c r="UHI1" s="400"/>
      <c r="UHJ1" s="400"/>
      <c r="UHK1" s="400"/>
      <c r="UHL1" s="400"/>
      <c r="UHM1" s="400"/>
      <c r="UHN1" s="400"/>
      <c r="UHO1" s="400"/>
      <c r="UHP1" s="400"/>
      <c r="UHQ1" s="400"/>
      <c r="UHR1" s="400"/>
      <c r="UHS1" s="400"/>
      <c r="UHT1" s="400"/>
      <c r="UHU1" s="400"/>
      <c r="UHV1" s="400"/>
      <c r="UHW1" s="400"/>
      <c r="UHX1" s="400"/>
      <c r="UHY1" s="400"/>
      <c r="UHZ1" s="400"/>
      <c r="UIA1" s="400"/>
      <c r="UIB1" s="400"/>
      <c r="UIC1" s="400"/>
      <c r="UID1" s="400"/>
      <c r="UIE1" s="400"/>
      <c r="UIF1" s="400"/>
      <c r="UIG1" s="400"/>
      <c r="UIH1" s="400"/>
      <c r="UII1" s="400"/>
      <c r="UIJ1" s="400"/>
      <c r="UIK1" s="400"/>
      <c r="UIL1" s="400"/>
      <c r="UIM1" s="400"/>
      <c r="UIN1" s="400"/>
      <c r="UIO1" s="400"/>
      <c r="UIP1" s="400"/>
      <c r="UIQ1" s="400"/>
      <c r="UIR1" s="400"/>
      <c r="UIS1" s="400"/>
      <c r="UIT1" s="400"/>
      <c r="UIU1" s="400"/>
      <c r="UIV1" s="400"/>
      <c r="UIW1" s="400"/>
      <c r="UIX1" s="400"/>
      <c r="UIY1" s="400"/>
      <c r="UIZ1" s="400"/>
      <c r="UJA1" s="400"/>
      <c r="UJB1" s="400"/>
      <c r="UJC1" s="400"/>
      <c r="UJD1" s="400"/>
      <c r="UJE1" s="400"/>
      <c r="UJF1" s="400"/>
      <c r="UJG1" s="400"/>
      <c r="UJH1" s="400"/>
      <c r="UJI1" s="400"/>
      <c r="UJJ1" s="400"/>
      <c r="UJK1" s="400"/>
      <c r="UJL1" s="400"/>
      <c r="UJM1" s="400"/>
      <c r="UJN1" s="400"/>
      <c r="UJO1" s="400"/>
      <c r="UJP1" s="400"/>
      <c r="UJQ1" s="400"/>
      <c r="UJR1" s="400"/>
      <c r="UJS1" s="400"/>
      <c r="UJT1" s="400"/>
      <c r="UJU1" s="400"/>
      <c r="UJV1" s="400"/>
      <c r="UJW1" s="400"/>
      <c r="UJX1" s="400"/>
      <c r="UJY1" s="400"/>
      <c r="UJZ1" s="400"/>
      <c r="UKA1" s="400"/>
      <c r="UKB1" s="400"/>
      <c r="UKC1" s="400"/>
      <c r="UKD1" s="400"/>
      <c r="UKE1" s="400"/>
      <c r="UKF1" s="400"/>
      <c r="UKG1" s="400"/>
      <c r="UKH1" s="400"/>
      <c r="UKI1" s="400"/>
      <c r="UKJ1" s="400"/>
      <c r="UKK1" s="400"/>
      <c r="UKL1" s="400"/>
      <c r="UKM1" s="400"/>
      <c r="UKN1" s="400"/>
      <c r="UKO1" s="400"/>
      <c r="UKP1" s="400"/>
      <c r="UKQ1" s="400"/>
      <c r="UKR1" s="400"/>
      <c r="UKS1" s="400"/>
      <c r="UKT1" s="400"/>
      <c r="UKU1" s="400"/>
      <c r="UKV1" s="400"/>
      <c r="UKW1" s="400"/>
      <c r="UKX1" s="400"/>
      <c r="UKY1" s="400"/>
      <c r="UKZ1" s="400"/>
      <c r="ULA1" s="400"/>
      <c r="ULB1" s="400"/>
      <c r="ULC1" s="400"/>
      <c r="ULD1" s="400"/>
      <c r="ULE1" s="400"/>
      <c r="ULF1" s="400"/>
      <c r="ULG1" s="400"/>
      <c r="ULH1" s="262"/>
      <c r="ULI1" s="262"/>
      <c r="ULJ1" s="262"/>
      <c r="ULK1" s="262"/>
      <c r="ULL1" s="262"/>
      <c r="ULM1" s="262"/>
      <c r="ULN1" s="262"/>
      <c r="ULO1" s="262"/>
      <c r="ULP1" s="262"/>
      <c r="ULQ1" s="262"/>
      <c r="ULR1" s="262"/>
      <c r="ULS1" s="262"/>
      <c r="ULT1" s="262"/>
      <c r="ULU1" s="262"/>
      <c r="ULV1" s="262"/>
      <c r="ULW1" s="262"/>
      <c r="ULX1" s="262"/>
      <c r="ULY1" s="262"/>
      <c r="ULZ1" s="262"/>
      <c r="UMA1" s="262"/>
      <c r="UMB1" s="262"/>
      <c r="UMC1" s="262"/>
      <c r="UMD1" s="262"/>
      <c r="UME1" s="262"/>
      <c r="UMF1" s="262"/>
      <c r="UMG1" s="262"/>
      <c r="UMH1" s="262"/>
      <c r="UMI1" s="262"/>
      <c r="UMJ1" s="262"/>
      <c r="UMK1" s="262"/>
      <c r="UML1" s="262"/>
      <c r="UMM1" s="262"/>
      <c r="UMN1" s="262"/>
      <c r="UMO1" s="262"/>
      <c r="UMP1" s="262"/>
      <c r="UMQ1" s="262"/>
      <c r="UMR1" s="262"/>
      <c r="UMS1" s="262"/>
      <c r="UMT1" s="262"/>
      <c r="UMU1" s="262"/>
      <c r="UMV1" s="262"/>
      <c r="UMW1" s="262"/>
      <c r="UMX1" s="262"/>
      <c r="UMY1" s="262"/>
      <c r="UMZ1" s="262"/>
      <c r="UNA1" s="262"/>
      <c r="UNB1" s="262"/>
      <c r="UNC1" s="262"/>
      <c r="UND1" s="262"/>
      <c r="UNE1" s="262"/>
      <c r="UNF1" s="262"/>
      <c r="UNG1" s="262"/>
      <c r="UNH1" s="262"/>
      <c r="UNI1" s="262"/>
      <c r="UNJ1" s="262"/>
      <c r="UNK1" s="262"/>
      <c r="UNL1" s="262"/>
      <c r="UNM1" s="262"/>
      <c r="UNN1" s="262"/>
      <c r="UNO1" s="262"/>
      <c r="UNP1" s="262"/>
      <c r="UNQ1" s="262"/>
      <c r="UNR1" s="262"/>
      <c r="UNS1" s="262"/>
      <c r="UNT1" s="262"/>
      <c r="UNU1" s="262"/>
      <c r="UNV1" s="262"/>
      <c r="UNW1" s="262"/>
      <c r="UNX1" s="262"/>
      <c r="UNY1" s="262"/>
      <c r="UNZ1" s="262"/>
      <c r="UOA1" s="262"/>
      <c r="UOB1" s="262"/>
      <c r="UOC1" s="262"/>
      <c r="UOD1" s="262"/>
      <c r="UOE1" s="262"/>
      <c r="UOF1" s="262"/>
      <c r="UOG1" s="262"/>
      <c r="UOH1" s="262"/>
      <c r="UOI1" s="262"/>
      <c r="UOJ1" s="262"/>
      <c r="UOK1" s="262"/>
      <c r="UOL1" s="262"/>
      <c r="UOM1" s="262"/>
      <c r="UON1" s="262"/>
      <c r="UOO1" s="262"/>
      <c r="UOP1" s="262"/>
      <c r="UOQ1" s="262"/>
      <c r="UOR1" s="262"/>
      <c r="UOS1" s="262"/>
      <c r="UOT1" s="262"/>
      <c r="UOU1" s="262"/>
      <c r="UOV1" s="400"/>
      <c r="UOW1" s="400"/>
      <c r="UOX1" s="400"/>
      <c r="UOY1" s="400"/>
      <c r="UOZ1" s="400"/>
      <c r="UPA1" s="400"/>
      <c r="UPB1" s="400"/>
      <c r="UPC1" s="400"/>
      <c r="UPD1" s="400"/>
      <c r="UPE1" s="400"/>
      <c r="UPF1" s="400"/>
      <c r="UPG1" s="400"/>
      <c r="UPH1" s="400"/>
      <c r="UPI1" s="400"/>
      <c r="UPJ1" s="400"/>
      <c r="UPK1" s="400"/>
      <c r="UPL1" s="400"/>
      <c r="UPM1" s="400"/>
      <c r="UPN1" s="400"/>
      <c r="UPO1" s="400"/>
      <c r="UPP1" s="400"/>
      <c r="UPQ1" s="400"/>
      <c r="UPR1" s="400"/>
      <c r="UPS1" s="400"/>
      <c r="UPT1" s="400"/>
      <c r="UPU1" s="400"/>
      <c r="UPV1" s="400"/>
      <c r="UPW1" s="400"/>
      <c r="UPX1" s="400"/>
      <c r="UPY1" s="400"/>
      <c r="UPZ1" s="400"/>
      <c r="UQA1" s="400"/>
      <c r="UQB1" s="400"/>
      <c r="UQC1" s="400"/>
      <c r="UQD1" s="400"/>
      <c r="UQE1" s="400"/>
      <c r="UQF1" s="400"/>
      <c r="UQG1" s="400"/>
      <c r="UQH1" s="400"/>
      <c r="UQI1" s="400"/>
      <c r="UQJ1" s="400"/>
      <c r="UQK1" s="400"/>
      <c r="UQL1" s="400"/>
      <c r="UQM1" s="400"/>
      <c r="UQN1" s="400"/>
      <c r="UQO1" s="400"/>
      <c r="UQP1" s="400"/>
      <c r="UQQ1" s="400"/>
      <c r="UQR1" s="400"/>
      <c r="UQS1" s="400"/>
      <c r="UQT1" s="400"/>
      <c r="UQU1" s="400"/>
      <c r="UQV1" s="400"/>
      <c r="UQW1" s="400"/>
      <c r="UQX1" s="400"/>
      <c r="UQY1" s="400"/>
      <c r="UQZ1" s="400"/>
      <c r="URA1" s="400"/>
      <c r="URB1" s="400"/>
      <c r="URC1" s="400"/>
      <c r="URD1" s="400"/>
      <c r="URE1" s="400"/>
      <c r="URF1" s="400"/>
      <c r="URG1" s="400"/>
      <c r="URH1" s="400"/>
      <c r="URI1" s="400"/>
      <c r="URJ1" s="400"/>
      <c r="URK1" s="400"/>
      <c r="URL1" s="400"/>
      <c r="URM1" s="400"/>
      <c r="URN1" s="400"/>
      <c r="URO1" s="400"/>
      <c r="URP1" s="400"/>
      <c r="URQ1" s="400"/>
      <c r="URR1" s="400"/>
      <c r="URS1" s="400"/>
      <c r="URT1" s="400"/>
      <c r="URU1" s="400"/>
      <c r="URV1" s="400"/>
      <c r="URW1" s="400"/>
      <c r="URX1" s="400"/>
      <c r="URY1" s="400"/>
      <c r="URZ1" s="400"/>
      <c r="USA1" s="400"/>
      <c r="USB1" s="400"/>
      <c r="USC1" s="400"/>
      <c r="USD1" s="400"/>
      <c r="USE1" s="400"/>
      <c r="USF1" s="400"/>
      <c r="USG1" s="400"/>
      <c r="USH1" s="400"/>
      <c r="USI1" s="400"/>
      <c r="USJ1" s="400"/>
      <c r="USK1" s="400"/>
      <c r="USL1" s="400"/>
      <c r="USM1" s="400"/>
      <c r="USN1" s="400"/>
      <c r="USO1" s="400"/>
      <c r="USP1" s="400"/>
      <c r="USQ1" s="400"/>
      <c r="USR1" s="400"/>
      <c r="USS1" s="400"/>
      <c r="UST1" s="400"/>
      <c r="USU1" s="400"/>
      <c r="USV1" s="400"/>
      <c r="USW1" s="400"/>
      <c r="USX1" s="400"/>
      <c r="USY1" s="400"/>
      <c r="USZ1" s="400"/>
      <c r="UTA1" s="400"/>
      <c r="UTB1" s="400"/>
      <c r="UTC1" s="400"/>
      <c r="UTD1" s="400"/>
      <c r="UTE1" s="400"/>
      <c r="UTF1" s="400"/>
      <c r="UTG1" s="400"/>
      <c r="UTH1" s="400"/>
      <c r="UTI1" s="400"/>
      <c r="UTJ1" s="400"/>
      <c r="UTK1" s="400"/>
      <c r="UTL1" s="400"/>
      <c r="UTM1" s="400"/>
      <c r="UTN1" s="400"/>
      <c r="UTO1" s="400"/>
      <c r="UTP1" s="400"/>
      <c r="UTQ1" s="400"/>
      <c r="UTR1" s="400"/>
      <c r="UTS1" s="400"/>
      <c r="UTT1" s="400"/>
      <c r="UTU1" s="400"/>
      <c r="UTV1" s="400"/>
      <c r="UTW1" s="400"/>
      <c r="UTX1" s="400"/>
      <c r="UTY1" s="400"/>
      <c r="UTZ1" s="400"/>
      <c r="UUA1" s="400"/>
      <c r="UUB1" s="400"/>
      <c r="UUC1" s="400"/>
      <c r="UUD1" s="400"/>
      <c r="UUE1" s="400"/>
      <c r="UUF1" s="400"/>
      <c r="UUG1" s="400"/>
      <c r="UUH1" s="400"/>
      <c r="UUI1" s="400"/>
      <c r="UUJ1" s="400"/>
      <c r="UUK1" s="400"/>
      <c r="UUL1" s="400"/>
      <c r="UUM1" s="400"/>
      <c r="UUN1" s="400"/>
      <c r="UUO1" s="400"/>
      <c r="UUP1" s="400"/>
      <c r="UUQ1" s="400"/>
      <c r="UUR1" s="400"/>
      <c r="UUS1" s="400"/>
      <c r="UUT1" s="400"/>
      <c r="UUU1" s="400"/>
      <c r="UUV1" s="400"/>
      <c r="UUW1" s="400"/>
      <c r="UUX1" s="400"/>
      <c r="UUY1" s="400"/>
      <c r="UUZ1" s="400"/>
      <c r="UVA1" s="400"/>
      <c r="UVB1" s="400"/>
      <c r="UVC1" s="400"/>
      <c r="UVD1" s="262"/>
      <c r="UVE1" s="262"/>
      <c r="UVF1" s="262"/>
      <c r="UVG1" s="262"/>
      <c r="UVH1" s="262"/>
      <c r="UVI1" s="262"/>
      <c r="UVJ1" s="262"/>
      <c r="UVK1" s="262"/>
      <c r="UVL1" s="262"/>
      <c r="UVM1" s="262"/>
      <c r="UVN1" s="262"/>
      <c r="UVO1" s="262"/>
      <c r="UVP1" s="262"/>
      <c r="UVQ1" s="262"/>
      <c r="UVR1" s="262"/>
      <c r="UVS1" s="262"/>
      <c r="UVT1" s="262"/>
      <c r="UVU1" s="262"/>
      <c r="UVV1" s="262"/>
      <c r="UVW1" s="262"/>
      <c r="UVX1" s="262"/>
      <c r="UVY1" s="262"/>
      <c r="UVZ1" s="262"/>
      <c r="UWA1" s="262"/>
      <c r="UWB1" s="262"/>
      <c r="UWC1" s="262"/>
      <c r="UWD1" s="262"/>
      <c r="UWE1" s="262"/>
      <c r="UWF1" s="262"/>
      <c r="UWG1" s="262"/>
      <c r="UWH1" s="262"/>
      <c r="UWI1" s="262"/>
      <c r="UWJ1" s="262"/>
      <c r="UWK1" s="262"/>
      <c r="UWL1" s="262"/>
      <c r="UWM1" s="262"/>
      <c r="UWN1" s="262"/>
      <c r="UWO1" s="262"/>
      <c r="UWP1" s="262"/>
      <c r="UWQ1" s="262"/>
      <c r="UWR1" s="262"/>
      <c r="UWS1" s="262"/>
      <c r="UWT1" s="262"/>
      <c r="UWU1" s="262"/>
      <c r="UWV1" s="262"/>
      <c r="UWW1" s="262"/>
      <c r="UWX1" s="262"/>
      <c r="UWY1" s="262"/>
      <c r="UWZ1" s="262"/>
      <c r="UXA1" s="262"/>
      <c r="UXB1" s="262"/>
      <c r="UXC1" s="262"/>
      <c r="UXD1" s="262"/>
      <c r="UXE1" s="262"/>
      <c r="UXF1" s="262"/>
      <c r="UXG1" s="262"/>
      <c r="UXH1" s="262"/>
      <c r="UXI1" s="262"/>
      <c r="UXJ1" s="262"/>
      <c r="UXK1" s="262"/>
      <c r="UXL1" s="262"/>
      <c r="UXM1" s="262"/>
      <c r="UXN1" s="262"/>
      <c r="UXO1" s="262"/>
      <c r="UXP1" s="262"/>
      <c r="UXQ1" s="262"/>
      <c r="UXR1" s="262"/>
      <c r="UXS1" s="262"/>
      <c r="UXT1" s="262"/>
      <c r="UXU1" s="262"/>
      <c r="UXV1" s="262"/>
      <c r="UXW1" s="262"/>
      <c r="UXX1" s="262"/>
      <c r="UXY1" s="262"/>
      <c r="UXZ1" s="262"/>
      <c r="UYA1" s="262"/>
      <c r="UYB1" s="262"/>
      <c r="UYC1" s="262"/>
      <c r="UYD1" s="262"/>
      <c r="UYE1" s="262"/>
      <c r="UYF1" s="262"/>
      <c r="UYG1" s="262"/>
      <c r="UYH1" s="262"/>
      <c r="UYI1" s="262"/>
      <c r="UYJ1" s="262"/>
      <c r="UYK1" s="262"/>
      <c r="UYL1" s="262"/>
      <c r="UYM1" s="262"/>
      <c r="UYN1" s="262"/>
      <c r="UYO1" s="262"/>
      <c r="UYP1" s="262"/>
      <c r="UYQ1" s="262"/>
      <c r="UYR1" s="400"/>
      <c r="UYS1" s="400"/>
      <c r="UYT1" s="400"/>
      <c r="UYU1" s="400"/>
      <c r="UYV1" s="400"/>
      <c r="UYW1" s="400"/>
      <c r="UYX1" s="400"/>
      <c r="UYY1" s="400"/>
      <c r="UYZ1" s="400"/>
      <c r="UZA1" s="400"/>
      <c r="UZB1" s="400"/>
      <c r="UZC1" s="400"/>
      <c r="UZD1" s="400"/>
      <c r="UZE1" s="400"/>
      <c r="UZF1" s="400"/>
      <c r="UZG1" s="400"/>
      <c r="UZH1" s="400"/>
      <c r="UZI1" s="400"/>
      <c r="UZJ1" s="400"/>
      <c r="UZK1" s="400"/>
      <c r="UZL1" s="400"/>
      <c r="UZM1" s="400"/>
      <c r="UZN1" s="400"/>
      <c r="UZO1" s="400"/>
      <c r="UZP1" s="400"/>
      <c r="UZQ1" s="400"/>
      <c r="UZR1" s="400"/>
      <c r="UZS1" s="400"/>
      <c r="UZT1" s="400"/>
      <c r="UZU1" s="400"/>
      <c r="UZV1" s="400"/>
      <c r="UZW1" s="400"/>
      <c r="UZX1" s="400"/>
      <c r="UZY1" s="400"/>
      <c r="UZZ1" s="400"/>
      <c r="VAA1" s="400"/>
      <c r="VAB1" s="400"/>
      <c r="VAC1" s="400"/>
      <c r="VAD1" s="400"/>
      <c r="VAE1" s="400"/>
      <c r="VAF1" s="400"/>
      <c r="VAG1" s="400"/>
      <c r="VAH1" s="400"/>
      <c r="VAI1" s="400"/>
      <c r="VAJ1" s="400"/>
      <c r="VAK1" s="400"/>
      <c r="VAL1" s="400"/>
      <c r="VAM1" s="400"/>
      <c r="VAN1" s="400"/>
      <c r="VAO1" s="400"/>
      <c r="VAP1" s="400"/>
      <c r="VAQ1" s="400"/>
      <c r="VAR1" s="400"/>
      <c r="VAS1" s="400"/>
      <c r="VAT1" s="400"/>
      <c r="VAU1" s="400"/>
      <c r="VAV1" s="400"/>
      <c r="VAW1" s="400"/>
      <c r="VAX1" s="400"/>
      <c r="VAY1" s="400"/>
      <c r="VAZ1" s="400"/>
      <c r="VBA1" s="400"/>
      <c r="VBB1" s="400"/>
      <c r="VBC1" s="400"/>
      <c r="VBD1" s="400"/>
      <c r="VBE1" s="400"/>
      <c r="VBF1" s="400"/>
      <c r="VBG1" s="400"/>
      <c r="VBH1" s="400"/>
      <c r="VBI1" s="400"/>
      <c r="VBJ1" s="400"/>
      <c r="VBK1" s="400"/>
      <c r="VBL1" s="400"/>
      <c r="VBM1" s="400"/>
      <c r="VBN1" s="400"/>
      <c r="VBO1" s="400"/>
      <c r="VBP1" s="400"/>
      <c r="VBQ1" s="400"/>
      <c r="VBR1" s="400"/>
      <c r="VBS1" s="400"/>
      <c r="VBT1" s="400"/>
      <c r="VBU1" s="400"/>
      <c r="VBV1" s="400"/>
      <c r="VBW1" s="400"/>
      <c r="VBX1" s="400"/>
      <c r="VBY1" s="400"/>
      <c r="VBZ1" s="400"/>
      <c r="VCA1" s="400"/>
      <c r="VCB1" s="400"/>
      <c r="VCC1" s="400"/>
      <c r="VCD1" s="400"/>
      <c r="VCE1" s="400"/>
      <c r="VCF1" s="400"/>
      <c r="VCG1" s="400"/>
      <c r="VCH1" s="400"/>
      <c r="VCI1" s="400"/>
      <c r="VCJ1" s="400"/>
      <c r="VCK1" s="400"/>
      <c r="VCL1" s="400"/>
      <c r="VCM1" s="400"/>
      <c r="VCN1" s="400"/>
      <c r="VCO1" s="400"/>
      <c r="VCP1" s="400"/>
      <c r="VCQ1" s="400"/>
      <c r="VCR1" s="400"/>
      <c r="VCS1" s="400"/>
      <c r="VCT1" s="400"/>
      <c r="VCU1" s="400"/>
      <c r="VCV1" s="400"/>
      <c r="VCW1" s="400"/>
      <c r="VCX1" s="400"/>
      <c r="VCY1" s="400"/>
      <c r="VCZ1" s="400"/>
      <c r="VDA1" s="400"/>
      <c r="VDB1" s="400"/>
      <c r="VDC1" s="400"/>
      <c r="VDD1" s="400"/>
      <c r="VDE1" s="400"/>
      <c r="VDF1" s="400"/>
      <c r="VDG1" s="400"/>
      <c r="VDH1" s="400"/>
      <c r="VDI1" s="400"/>
      <c r="VDJ1" s="400"/>
      <c r="VDK1" s="400"/>
      <c r="VDL1" s="400"/>
      <c r="VDM1" s="400"/>
      <c r="VDN1" s="400"/>
      <c r="VDO1" s="400"/>
      <c r="VDP1" s="400"/>
      <c r="VDQ1" s="400"/>
      <c r="VDR1" s="400"/>
      <c r="VDS1" s="400"/>
      <c r="VDT1" s="400"/>
      <c r="VDU1" s="400"/>
      <c r="VDV1" s="400"/>
      <c r="VDW1" s="400"/>
      <c r="VDX1" s="400"/>
      <c r="VDY1" s="400"/>
      <c r="VDZ1" s="400"/>
      <c r="VEA1" s="400"/>
      <c r="VEB1" s="400"/>
      <c r="VEC1" s="400"/>
      <c r="VED1" s="400"/>
      <c r="VEE1" s="400"/>
      <c r="VEF1" s="400"/>
      <c r="VEG1" s="400"/>
      <c r="VEH1" s="400"/>
      <c r="VEI1" s="400"/>
      <c r="VEJ1" s="400"/>
      <c r="VEK1" s="400"/>
      <c r="VEL1" s="400"/>
      <c r="VEM1" s="400"/>
      <c r="VEN1" s="400"/>
      <c r="VEO1" s="400"/>
      <c r="VEP1" s="400"/>
      <c r="VEQ1" s="400"/>
      <c r="VER1" s="400"/>
      <c r="VES1" s="400"/>
      <c r="VET1" s="400"/>
      <c r="VEU1" s="400"/>
      <c r="VEV1" s="400"/>
      <c r="VEW1" s="400"/>
      <c r="VEX1" s="400"/>
      <c r="VEY1" s="400"/>
      <c r="VEZ1" s="262"/>
      <c r="VFA1" s="262"/>
      <c r="VFB1" s="262"/>
      <c r="VFC1" s="262"/>
      <c r="VFD1" s="262"/>
      <c r="VFE1" s="262"/>
      <c r="VFF1" s="262"/>
      <c r="VFG1" s="262"/>
      <c r="VFH1" s="262"/>
      <c r="VFI1" s="262"/>
      <c r="VFJ1" s="262"/>
      <c r="VFK1" s="262"/>
      <c r="VFL1" s="262"/>
      <c r="VFM1" s="262"/>
      <c r="VFN1" s="262"/>
      <c r="VFO1" s="262"/>
      <c r="VFP1" s="262"/>
      <c r="VFQ1" s="262"/>
      <c r="VFR1" s="262"/>
      <c r="VFS1" s="262"/>
      <c r="VFT1" s="262"/>
      <c r="VFU1" s="262"/>
      <c r="VFV1" s="262"/>
      <c r="VFW1" s="262"/>
      <c r="VFX1" s="262"/>
      <c r="VFY1" s="262"/>
      <c r="VFZ1" s="262"/>
      <c r="VGA1" s="262"/>
      <c r="VGB1" s="262"/>
      <c r="VGC1" s="262"/>
      <c r="VGD1" s="262"/>
      <c r="VGE1" s="262"/>
      <c r="VGF1" s="262"/>
      <c r="VGG1" s="262"/>
      <c r="VGH1" s="262"/>
      <c r="VGI1" s="262"/>
      <c r="VGJ1" s="262"/>
      <c r="VGK1" s="262"/>
      <c r="VGL1" s="262"/>
      <c r="VGM1" s="262"/>
      <c r="VGN1" s="262"/>
      <c r="VGO1" s="262"/>
      <c r="VGP1" s="262"/>
      <c r="VGQ1" s="262"/>
      <c r="VGR1" s="262"/>
      <c r="VGS1" s="262"/>
      <c r="VGT1" s="262"/>
      <c r="VGU1" s="262"/>
      <c r="VGV1" s="262"/>
      <c r="VGW1" s="262"/>
      <c r="VGX1" s="262"/>
      <c r="VGY1" s="262"/>
      <c r="VGZ1" s="262"/>
      <c r="VHA1" s="262"/>
      <c r="VHB1" s="262"/>
      <c r="VHC1" s="262"/>
      <c r="VHD1" s="262"/>
      <c r="VHE1" s="262"/>
      <c r="VHF1" s="262"/>
      <c r="VHG1" s="262"/>
      <c r="VHH1" s="262"/>
      <c r="VHI1" s="262"/>
      <c r="VHJ1" s="262"/>
      <c r="VHK1" s="262"/>
      <c r="VHL1" s="262"/>
      <c r="VHM1" s="262"/>
      <c r="VHN1" s="262"/>
      <c r="VHO1" s="262"/>
      <c r="VHP1" s="262"/>
      <c r="VHQ1" s="262"/>
      <c r="VHR1" s="262"/>
      <c r="VHS1" s="262"/>
      <c r="VHT1" s="262"/>
      <c r="VHU1" s="262"/>
      <c r="VHV1" s="262"/>
      <c r="VHW1" s="262"/>
      <c r="VHX1" s="262"/>
      <c r="VHY1" s="262"/>
      <c r="VHZ1" s="262"/>
      <c r="VIA1" s="262"/>
      <c r="VIB1" s="262"/>
      <c r="VIC1" s="262"/>
      <c r="VID1" s="262"/>
      <c r="VIE1" s="262"/>
      <c r="VIF1" s="262"/>
      <c r="VIG1" s="262"/>
      <c r="VIH1" s="262"/>
      <c r="VII1" s="262"/>
      <c r="VIJ1" s="262"/>
      <c r="VIK1" s="262"/>
      <c r="VIL1" s="262"/>
      <c r="VIM1" s="262"/>
      <c r="VIN1" s="400"/>
      <c r="VIO1" s="400"/>
      <c r="VIP1" s="400"/>
      <c r="VIQ1" s="400"/>
      <c r="VIR1" s="400"/>
      <c r="VIS1" s="400"/>
      <c r="VIT1" s="400"/>
      <c r="VIU1" s="400"/>
      <c r="VIV1" s="400"/>
      <c r="VIW1" s="400"/>
      <c r="VIX1" s="400"/>
      <c r="VIY1" s="400"/>
      <c r="VIZ1" s="400"/>
      <c r="VJA1" s="400"/>
      <c r="VJB1" s="400"/>
      <c r="VJC1" s="400"/>
      <c r="VJD1" s="400"/>
      <c r="VJE1" s="400"/>
      <c r="VJF1" s="400"/>
      <c r="VJG1" s="400"/>
      <c r="VJH1" s="400"/>
      <c r="VJI1" s="400"/>
      <c r="VJJ1" s="400"/>
      <c r="VJK1" s="400"/>
      <c r="VJL1" s="400"/>
      <c r="VJM1" s="400"/>
      <c r="VJN1" s="400"/>
      <c r="VJO1" s="400"/>
      <c r="VJP1" s="400"/>
      <c r="VJQ1" s="400"/>
      <c r="VJR1" s="400"/>
      <c r="VJS1" s="400"/>
      <c r="VJT1" s="400"/>
      <c r="VJU1" s="400"/>
      <c r="VJV1" s="400"/>
      <c r="VJW1" s="400"/>
      <c r="VJX1" s="400"/>
      <c r="VJY1" s="400"/>
      <c r="VJZ1" s="400"/>
      <c r="VKA1" s="400"/>
      <c r="VKB1" s="400"/>
      <c r="VKC1" s="400"/>
      <c r="VKD1" s="400"/>
      <c r="VKE1" s="400"/>
      <c r="VKF1" s="400"/>
      <c r="VKG1" s="400"/>
      <c r="VKH1" s="400"/>
      <c r="VKI1" s="400"/>
      <c r="VKJ1" s="400"/>
      <c r="VKK1" s="400"/>
      <c r="VKL1" s="400"/>
      <c r="VKM1" s="400"/>
      <c r="VKN1" s="400"/>
      <c r="VKO1" s="400"/>
      <c r="VKP1" s="400"/>
      <c r="VKQ1" s="400"/>
      <c r="VKR1" s="400"/>
      <c r="VKS1" s="400"/>
      <c r="VKT1" s="400"/>
      <c r="VKU1" s="400"/>
      <c r="VKV1" s="400"/>
      <c r="VKW1" s="400"/>
      <c r="VKX1" s="400"/>
      <c r="VKY1" s="400"/>
      <c r="VKZ1" s="400"/>
      <c r="VLA1" s="400"/>
      <c r="VLB1" s="400"/>
      <c r="VLC1" s="400"/>
      <c r="VLD1" s="400"/>
      <c r="VLE1" s="400"/>
      <c r="VLF1" s="400"/>
      <c r="VLG1" s="400"/>
      <c r="VLH1" s="400"/>
      <c r="VLI1" s="400"/>
      <c r="VLJ1" s="400"/>
      <c r="VLK1" s="400"/>
      <c r="VLL1" s="400"/>
      <c r="VLM1" s="400"/>
      <c r="VLN1" s="400"/>
      <c r="VLO1" s="400"/>
      <c r="VLP1" s="400"/>
      <c r="VLQ1" s="400"/>
      <c r="VLR1" s="400"/>
      <c r="VLS1" s="400"/>
      <c r="VLT1" s="400"/>
      <c r="VLU1" s="400"/>
      <c r="VLV1" s="400"/>
      <c r="VLW1" s="400"/>
      <c r="VLX1" s="400"/>
      <c r="VLY1" s="400"/>
      <c r="VLZ1" s="400"/>
      <c r="VMA1" s="400"/>
      <c r="VMB1" s="400"/>
      <c r="VMC1" s="400"/>
      <c r="VMD1" s="400"/>
      <c r="VME1" s="400"/>
      <c r="VMF1" s="400"/>
      <c r="VMG1" s="400"/>
      <c r="VMH1" s="400"/>
      <c r="VMI1" s="400"/>
      <c r="VMJ1" s="400"/>
      <c r="VMK1" s="400"/>
      <c r="VML1" s="400"/>
      <c r="VMM1" s="400"/>
      <c r="VMN1" s="400"/>
      <c r="VMO1" s="400"/>
      <c r="VMP1" s="400"/>
      <c r="VMQ1" s="400"/>
      <c r="VMR1" s="400"/>
      <c r="VMS1" s="400"/>
      <c r="VMT1" s="400"/>
      <c r="VMU1" s="400"/>
      <c r="VMV1" s="400"/>
      <c r="VMW1" s="400"/>
      <c r="VMX1" s="400"/>
      <c r="VMY1" s="400"/>
      <c r="VMZ1" s="400"/>
      <c r="VNA1" s="400"/>
      <c r="VNB1" s="400"/>
      <c r="VNC1" s="400"/>
      <c r="VND1" s="400"/>
      <c r="VNE1" s="400"/>
      <c r="VNF1" s="400"/>
      <c r="VNG1" s="400"/>
      <c r="VNH1" s="400"/>
      <c r="VNI1" s="400"/>
      <c r="VNJ1" s="400"/>
      <c r="VNK1" s="400"/>
      <c r="VNL1" s="400"/>
      <c r="VNM1" s="400"/>
      <c r="VNN1" s="400"/>
      <c r="VNO1" s="400"/>
      <c r="VNP1" s="400"/>
      <c r="VNQ1" s="400"/>
      <c r="VNR1" s="400"/>
      <c r="VNS1" s="400"/>
      <c r="VNT1" s="400"/>
      <c r="VNU1" s="400"/>
      <c r="VNV1" s="400"/>
      <c r="VNW1" s="400"/>
      <c r="VNX1" s="400"/>
      <c r="VNY1" s="400"/>
      <c r="VNZ1" s="400"/>
      <c r="VOA1" s="400"/>
      <c r="VOB1" s="400"/>
      <c r="VOC1" s="400"/>
      <c r="VOD1" s="400"/>
      <c r="VOE1" s="400"/>
      <c r="VOF1" s="400"/>
      <c r="VOG1" s="400"/>
      <c r="VOH1" s="400"/>
      <c r="VOI1" s="400"/>
      <c r="VOJ1" s="400"/>
      <c r="VOK1" s="400"/>
      <c r="VOL1" s="400"/>
      <c r="VOM1" s="400"/>
      <c r="VON1" s="400"/>
      <c r="VOO1" s="400"/>
      <c r="VOP1" s="400"/>
      <c r="VOQ1" s="400"/>
      <c r="VOR1" s="400"/>
      <c r="VOS1" s="400"/>
      <c r="VOT1" s="400"/>
      <c r="VOU1" s="400"/>
      <c r="VOV1" s="262"/>
      <c r="VOW1" s="262"/>
      <c r="VOX1" s="262"/>
      <c r="VOY1" s="262"/>
      <c r="VOZ1" s="262"/>
      <c r="VPA1" s="262"/>
      <c r="VPB1" s="262"/>
      <c r="VPC1" s="262"/>
      <c r="VPD1" s="262"/>
      <c r="VPE1" s="262"/>
      <c r="VPF1" s="262"/>
      <c r="VPG1" s="262"/>
      <c r="VPH1" s="262"/>
      <c r="VPI1" s="262"/>
      <c r="VPJ1" s="262"/>
      <c r="VPK1" s="262"/>
      <c r="VPL1" s="262"/>
      <c r="VPM1" s="262"/>
      <c r="VPN1" s="262"/>
      <c r="VPO1" s="262"/>
      <c r="VPP1" s="262"/>
      <c r="VPQ1" s="262"/>
      <c r="VPR1" s="262"/>
      <c r="VPS1" s="262"/>
      <c r="VPT1" s="262"/>
      <c r="VPU1" s="262"/>
      <c r="VPV1" s="262"/>
      <c r="VPW1" s="262"/>
      <c r="VPX1" s="262"/>
      <c r="VPY1" s="262"/>
      <c r="VPZ1" s="262"/>
      <c r="VQA1" s="262"/>
      <c r="VQB1" s="262"/>
      <c r="VQC1" s="262"/>
      <c r="VQD1" s="262"/>
      <c r="VQE1" s="262"/>
      <c r="VQF1" s="262"/>
      <c r="VQG1" s="262"/>
      <c r="VQH1" s="262"/>
      <c r="VQI1" s="262"/>
      <c r="VQJ1" s="262"/>
      <c r="VQK1" s="262"/>
      <c r="VQL1" s="262"/>
      <c r="VQM1" s="262"/>
      <c r="VQN1" s="262"/>
      <c r="VQO1" s="262"/>
      <c r="VQP1" s="262"/>
      <c r="VQQ1" s="262"/>
      <c r="VQR1" s="262"/>
      <c r="VQS1" s="262"/>
      <c r="VQT1" s="262"/>
      <c r="VQU1" s="262"/>
      <c r="VQV1" s="262"/>
      <c r="VQW1" s="262"/>
      <c r="VQX1" s="262"/>
      <c r="VQY1" s="262"/>
      <c r="VQZ1" s="262"/>
      <c r="VRA1" s="262"/>
      <c r="VRB1" s="262"/>
      <c r="VRC1" s="262"/>
      <c r="VRD1" s="262"/>
      <c r="VRE1" s="262"/>
      <c r="VRF1" s="262"/>
      <c r="VRG1" s="262"/>
      <c r="VRH1" s="262"/>
      <c r="VRI1" s="262"/>
      <c r="VRJ1" s="262"/>
      <c r="VRK1" s="262"/>
      <c r="VRL1" s="262"/>
      <c r="VRM1" s="262"/>
      <c r="VRN1" s="262"/>
      <c r="VRO1" s="262"/>
      <c r="VRP1" s="262"/>
      <c r="VRQ1" s="262"/>
      <c r="VRR1" s="262"/>
      <c r="VRS1" s="262"/>
      <c r="VRT1" s="262"/>
      <c r="VRU1" s="262"/>
      <c r="VRV1" s="262"/>
      <c r="VRW1" s="262"/>
      <c r="VRX1" s="262"/>
      <c r="VRY1" s="262"/>
      <c r="VRZ1" s="262"/>
      <c r="VSA1" s="262"/>
      <c r="VSB1" s="262"/>
      <c r="VSC1" s="262"/>
      <c r="VSD1" s="262"/>
      <c r="VSE1" s="262"/>
      <c r="VSF1" s="262"/>
      <c r="VSG1" s="262"/>
      <c r="VSH1" s="262"/>
      <c r="VSI1" s="262"/>
      <c r="VSJ1" s="400"/>
      <c r="VSK1" s="400"/>
      <c r="VSL1" s="400"/>
      <c r="VSM1" s="400"/>
      <c r="VSN1" s="400"/>
      <c r="VSO1" s="400"/>
      <c r="VSP1" s="400"/>
      <c r="VSQ1" s="400"/>
      <c r="VSR1" s="400"/>
      <c r="VSS1" s="400"/>
      <c r="VST1" s="400"/>
      <c r="VSU1" s="400"/>
      <c r="VSV1" s="400"/>
      <c r="VSW1" s="400"/>
      <c r="VSX1" s="400"/>
      <c r="VSY1" s="400"/>
      <c r="VSZ1" s="400"/>
      <c r="VTA1" s="400"/>
      <c r="VTB1" s="400"/>
      <c r="VTC1" s="400"/>
      <c r="VTD1" s="400"/>
      <c r="VTE1" s="400"/>
      <c r="VTF1" s="400"/>
      <c r="VTG1" s="400"/>
      <c r="VTH1" s="400"/>
      <c r="VTI1" s="400"/>
      <c r="VTJ1" s="400"/>
      <c r="VTK1" s="400"/>
      <c r="VTL1" s="400"/>
      <c r="VTM1" s="400"/>
      <c r="VTN1" s="400"/>
      <c r="VTO1" s="400"/>
      <c r="VTP1" s="400"/>
      <c r="VTQ1" s="400"/>
      <c r="VTR1" s="400"/>
      <c r="VTS1" s="400"/>
      <c r="VTT1" s="400"/>
      <c r="VTU1" s="400"/>
      <c r="VTV1" s="400"/>
      <c r="VTW1" s="400"/>
      <c r="VTX1" s="400"/>
      <c r="VTY1" s="400"/>
      <c r="VTZ1" s="400"/>
      <c r="VUA1" s="400"/>
      <c r="VUB1" s="400"/>
      <c r="VUC1" s="400"/>
      <c r="VUD1" s="400"/>
      <c r="VUE1" s="400"/>
      <c r="VUF1" s="400"/>
      <c r="VUG1" s="400"/>
      <c r="VUH1" s="400"/>
      <c r="VUI1" s="400"/>
      <c r="VUJ1" s="400"/>
      <c r="VUK1" s="400"/>
      <c r="VUL1" s="400"/>
      <c r="VUM1" s="400"/>
      <c r="VUN1" s="400"/>
      <c r="VUO1" s="400"/>
      <c r="VUP1" s="400"/>
      <c r="VUQ1" s="400"/>
      <c r="VUR1" s="400"/>
      <c r="VUS1" s="400"/>
      <c r="VUT1" s="400"/>
      <c r="VUU1" s="400"/>
      <c r="VUV1" s="400"/>
      <c r="VUW1" s="400"/>
      <c r="VUX1" s="400"/>
      <c r="VUY1" s="400"/>
      <c r="VUZ1" s="400"/>
      <c r="VVA1" s="400"/>
      <c r="VVB1" s="400"/>
      <c r="VVC1" s="400"/>
      <c r="VVD1" s="400"/>
      <c r="VVE1" s="400"/>
      <c r="VVF1" s="400"/>
      <c r="VVG1" s="400"/>
      <c r="VVH1" s="400"/>
      <c r="VVI1" s="400"/>
      <c r="VVJ1" s="400"/>
      <c r="VVK1" s="400"/>
      <c r="VVL1" s="400"/>
      <c r="VVM1" s="400"/>
      <c r="VVN1" s="400"/>
      <c r="VVO1" s="400"/>
      <c r="VVP1" s="400"/>
      <c r="VVQ1" s="400"/>
      <c r="VVR1" s="400"/>
      <c r="VVS1" s="400"/>
      <c r="VVT1" s="400"/>
      <c r="VVU1" s="400"/>
      <c r="VVV1" s="400"/>
      <c r="VVW1" s="400"/>
      <c r="VVX1" s="400"/>
      <c r="VVY1" s="400"/>
      <c r="VVZ1" s="400"/>
      <c r="VWA1" s="400"/>
      <c r="VWB1" s="400"/>
      <c r="VWC1" s="400"/>
      <c r="VWD1" s="400"/>
      <c r="VWE1" s="400"/>
      <c r="VWF1" s="400"/>
      <c r="VWG1" s="400"/>
      <c r="VWH1" s="400"/>
      <c r="VWI1" s="400"/>
      <c r="VWJ1" s="400"/>
      <c r="VWK1" s="400"/>
      <c r="VWL1" s="400"/>
      <c r="VWM1" s="400"/>
      <c r="VWN1" s="400"/>
      <c r="VWO1" s="400"/>
      <c r="VWP1" s="400"/>
      <c r="VWQ1" s="400"/>
      <c r="VWR1" s="400"/>
      <c r="VWS1" s="400"/>
      <c r="VWT1" s="400"/>
      <c r="VWU1" s="400"/>
      <c r="VWV1" s="400"/>
      <c r="VWW1" s="400"/>
      <c r="VWX1" s="400"/>
      <c r="VWY1" s="400"/>
      <c r="VWZ1" s="400"/>
      <c r="VXA1" s="400"/>
      <c r="VXB1" s="400"/>
      <c r="VXC1" s="400"/>
      <c r="VXD1" s="400"/>
      <c r="VXE1" s="400"/>
      <c r="VXF1" s="400"/>
      <c r="VXG1" s="400"/>
      <c r="VXH1" s="400"/>
      <c r="VXI1" s="400"/>
      <c r="VXJ1" s="400"/>
      <c r="VXK1" s="400"/>
      <c r="VXL1" s="400"/>
      <c r="VXM1" s="400"/>
      <c r="VXN1" s="400"/>
      <c r="VXO1" s="400"/>
      <c r="VXP1" s="400"/>
      <c r="VXQ1" s="400"/>
      <c r="VXR1" s="400"/>
      <c r="VXS1" s="400"/>
      <c r="VXT1" s="400"/>
      <c r="VXU1" s="400"/>
      <c r="VXV1" s="400"/>
      <c r="VXW1" s="400"/>
      <c r="VXX1" s="400"/>
      <c r="VXY1" s="400"/>
      <c r="VXZ1" s="400"/>
      <c r="VYA1" s="400"/>
      <c r="VYB1" s="400"/>
      <c r="VYC1" s="400"/>
      <c r="VYD1" s="400"/>
      <c r="VYE1" s="400"/>
      <c r="VYF1" s="400"/>
      <c r="VYG1" s="400"/>
      <c r="VYH1" s="400"/>
      <c r="VYI1" s="400"/>
      <c r="VYJ1" s="400"/>
      <c r="VYK1" s="400"/>
      <c r="VYL1" s="400"/>
      <c r="VYM1" s="400"/>
      <c r="VYN1" s="400"/>
      <c r="VYO1" s="400"/>
      <c r="VYP1" s="400"/>
      <c r="VYQ1" s="400"/>
      <c r="VYR1" s="262"/>
      <c r="VYS1" s="262"/>
      <c r="VYT1" s="262"/>
      <c r="VYU1" s="262"/>
      <c r="VYV1" s="262"/>
      <c r="VYW1" s="262"/>
      <c r="VYX1" s="262"/>
      <c r="VYY1" s="262"/>
      <c r="VYZ1" s="262"/>
      <c r="VZA1" s="262"/>
      <c r="VZB1" s="262"/>
      <c r="VZC1" s="262"/>
      <c r="VZD1" s="262"/>
      <c r="VZE1" s="262"/>
      <c r="VZF1" s="262"/>
      <c r="VZG1" s="262"/>
      <c r="VZH1" s="262"/>
      <c r="VZI1" s="262"/>
      <c r="VZJ1" s="262"/>
      <c r="VZK1" s="262"/>
      <c r="VZL1" s="262"/>
      <c r="VZM1" s="262"/>
      <c r="VZN1" s="262"/>
      <c r="VZO1" s="262"/>
      <c r="VZP1" s="262"/>
      <c r="VZQ1" s="262"/>
      <c r="VZR1" s="262"/>
      <c r="VZS1" s="262"/>
      <c r="VZT1" s="262"/>
      <c r="VZU1" s="262"/>
      <c r="VZV1" s="262"/>
      <c r="VZW1" s="262"/>
      <c r="VZX1" s="262"/>
      <c r="VZY1" s="262"/>
      <c r="VZZ1" s="262"/>
      <c r="WAA1" s="262"/>
      <c r="WAB1" s="262"/>
      <c r="WAC1" s="262"/>
      <c r="WAD1" s="262"/>
      <c r="WAE1" s="262"/>
      <c r="WAF1" s="262"/>
      <c r="WAG1" s="262"/>
      <c r="WAH1" s="262"/>
      <c r="WAI1" s="262"/>
      <c r="WAJ1" s="262"/>
      <c r="WAK1" s="262"/>
      <c r="WAL1" s="262"/>
      <c r="WAM1" s="262"/>
      <c r="WAN1" s="262"/>
      <c r="WAO1" s="262"/>
      <c r="WAP1" s="262"/>
      <c r="WAQ1" s="262"/>
      <c r="WAR1" s="262"/>
      <c r="WAS1" s="262"/>
      <c r="WAT1" s="262"/>
      <c r="WAU1" s="262"/>
      <c r="WAV1" s="262"/>
      <c r="WAW1" s="262"/>
      <c r="WAX1" s="262"/>
      <c r="WAY1" s="262"/>
      <c r="WAZ1" s="262"/>
      <c r="WBA1" s="262"/>
      <c r="WBB1" s="262"/>
      <c r="WBC1" s="262"/>
      <c r="WBD1" s="262"/>
      <c r="WBE1" s="262"/>
      <c r="WBF1" s="262"/>
      <c r="WBG1" s="262"/>
      <c r="WBH1" s="262"/>
      <c r="WBI1" s="262"/>
      <c r="WBJ1" s="262"/>
      <c r="WBK1" s="262"/>
      <c r="WBL1" s="262"/>
      <c r="WBM1" s="262"/>
      <c r="WBN1" s="262"/>
      <c r="WBO1" s="262"/>
      <c r="WBP1" s="262"/>
      <c r="WBQ1" s="262"/>
      <c r="WBR1" s="262"/>
      <c r="WBS1" s="262"/>
      <c r="WBT1" s="262"/>
      <c r="WBU1" s="262"/>
      <c r="WBV1" s="262"/>
      <c r="WBW1" s="262"/>
      <c r="WBX1" s="262"/>
      <c r="WBY1" s="262"/>
      <c r="WBZ1" s="262"/>
      <c r="WCA1" s="262"/>
      <c r="WCB1" s="262"/>
      <c r="WCC1" s="262"/>
      <c r="WCD1" s="262"/>
      <c r="WCE1" s="262"/>
      <c r="WCF1" s="400"/>
      <c r="WCG1" s="400"/>
      <c r="WCH1" s="400"/>
      <c r="WCI1" s="400"/>
      <c r="WCJ1" s="400"/>
      <c r="WCK1" s="400"/>
      <c r="WCL1" s="400"/>
      <c r="WCM1" s="400"/>
      <c r="WCN1" s="400"/>
      <c r="WCO1" s="400"/>
      <c r="WCP1" s="400"/>
      <c r="WCQ1" s="400"/>
      <c r="WCR1" s="400"/>
      <c r="WCS1" s="400"/>
      <c r="WCT1" s="400"/>
      <c r="WCU1" s="400"/>
      <c r="WCV1" s="400"/>
      <c r="WCW1" s="400"/>
      <c r="WCX1" s="400"/>
      <c r="WCY1" s="400"/>
      <c r="WCZ1" s="400"/>
      <c r="WDA1" s="400"/>
      <c r="WDB1" s="400"/>
      <c r="WDC1" s="400"/>
      <c r="WDD1" s="400"/>
      <c r="WDE1" s="400"/>
      <c r="WDF1" s="400"/>
      <c r="WDG1" s="400"/>
      <c r="WDH1" s="400"/>
      <c r="WDI1" s="400"/>
      <c r="WDJ1" s="400"/>
      <c r="WDK1" s="400"/>
      <c r="WDL1" s="400"/>
      <c r="WDM1" s="400"/>
      <c r="WDN1" s="400"/>
      <c r="WDO1" s="400"/>
      <c r="WDP1" s="400"/>
      <c r="WDQ1" s="400"/>
      <c r="WDR1" s="400"/>
      <c r="WDS1" s="400"/>
      <c r="WDT1" s="400"/>
      <c r="WDU1" s="400"/>
      <c r="WDV1" s="400"/>
      <c r="WDW1" s="400"/>
      <c r="WDX1" s="400"/>
      <c r="WDY1" s="400"/>
      <c r="WDZ1" s="400"/>
      <c r="WEA1" s="400"/>
      <c r="WEB1" s="400"/>
      <c r="WEC1" s="400"/>
      <c r="WED1" s="400"/>
      <c r="WEE1" s="400"/>
      <c r="WEF1" s="400"/>
      <c r="WEG1" s="400"/>
      <c r="WEH1" s="400"/>
      <c r="WEI1" s="400"/>
      <c r="WEJ1" s="400"/>
      <c r="WEK1" s="400"/>
      <c r="WEL1" s="400"/>
      <c r="WEM1" s="400"/>
      <c r="WEN1" s="400"/>
      <c r="WEO1" s="400"/>
      <c r="WEP1" s="400"/>
      <c r="WEQ1" s="400"/>
      <c r="WER1" s="400"/>
      <c r="WES1" s="400"/>
      <c r="WET1" s="400"/>
      <c r="WEU1" s="400"/>
      <c r="WEV1" s="400"/>
      <c r="WEW1" s="400"/>
      <c r="WEX1" s="400"/>
      <c r="WEY1" s="400"/>
      <c r="WEZ1" s="400"/>
      <c r="WFA1" s="400"/>
      <c r="WFB1" s="400"/>
      <c r="WFC1" s="400"/>
      <c r="WFD1" s="400"/>
      <c r="WFE1" s="400"/>
      <c r="WFF1" s="400"/>
      <c r="WFG1" s="400"/>
      <c r="WFH1" s="400"/>
      <c r="WFI1" s="400"/>
      <c r="WFJ1" s="400"/>
      <c r="WFK1" s="400"/>
      <c r="WFL1" s="400"/>
      <c r="WFM1" s="400"/>
      <c r="WFN1" s="400"/>
      <c r="WFO1" s="400"/>
      <c r="WFP1" s="400"/>
      <c r="WFQ1" s="400"/>
      <c r="WFR1" s="400"/>
      <c r="WFS1" s="400"/>
      <c r="WFT1" s="400"/>
      <c r="WFU1" s="400"/>
      <c r="WFV1" s="400"/>
      <c r="WFW1" s="400"/>
      <c r="WFX1" s="400"/>
      <c r="WFY1" s="400"/>
      <c r="WFZ1" s="400"/>
      <c r="WGA1" s="400"/>
      <c r="WGB1" s="400"/>
      <c r="WGC1" s="400"/>
      <c r="WGD1" s="400"/>
      <c r="WGE1" s="400"/>
      <c r="WGF1" s="400"/>
      <c r="WGG1" s="400"/>
      <c r="WGH1" s="400"/>
      <c r="WGI1" s="400"/>
      <c r="WGJ1" s="400"/>
      <c r="WGK1" s="400"/>
      <c r="WGL1" s="400"/>
      <c r="WGM1" s="400"/>
      <c r="WGN1" s="400"/>
      <c r="WGO1" s="400"/>
      <c r="WGP1" s="400"/>
      <c r="WGQ1" s="400"/>
      <c r="WGR1" s="400"/>
      <c r="WGS1" s="400"/>
      <c r="WGT1" s="400"/>
      <c r="WGU1" s="400"/>
      <c r="WGV1" s="400"/>
      <c r="WGW1" s="400"/>
      <c r="WGX1" s="400"/>
      <c r="WGY1" s="400"/>
      <c r="WGZ1" s="400"/>
      <c r="WHA1" s="400"/>
      <c r="WHB1" s="400"/>
      <c r="WHC1" s="400"/>
      <c r="WHD1" s="400"/>
      <c r="WHE1" s="400"/>
      <c r="WHF1" s="400"/>
      <c r="WHG1" s="400"/>
      <c r="WHH1" s="400"/>
      <c r="WHI1" s="400"/>
      <c r="WHJ1" s="400"/>
      <c r="WHK1" s="400"/>
      <c r="WHL1" s="400"/>
      <c r="WHM1" s="400"/>
      <c r="WHN1" s="400"/>
      <c r="WHO1" s="400"/>
      <c r="WHP1" s="400"/>
      <c r="WHQ1" s="400"/>
      <c r="WHR1" s="400"/>
      <c r="WHS1" s="400"/>
      <c r="WHT1" s="400"/>
      <c r="WHU1" s="400"/>
      <c r="WHV1" s="400"/>
      <c r="WHW1" s="400"/>
      <c r="WHX1" s="400"/>
      <c r="WHY1" s="400"/>
      <c r="WHZ1" s="400"/>
      <c r="WIA1" s="400"/>
      <c r="WIB1" s="400"/>
      <c r="WIC1" s="400"/>
      <c r="WID1" s="400"/>
      <c r="WIE1" s="400"/>
      <c r="WIF1" s="400"/>
      <c r="WIG1" s="400"/>
      <c r="WIH1" s="400"/>
      <c r="WII1" s="400"/>
      <c r="WIJ1" s="400"/>
      <c r="WIK1" s="400"/>
      <c r="WIL1" s="400"/>
      <c r="WIM1" s="400"/>
      <c r="WIN1" s="262"/>
      <c r="WIO1" s="262"/>
      <c r="WIP1" s="262"/>
      <c r="WIQ1" s="262"/>
      <c r="WIR1" s="262"/>
      <c r="WIS1" s="262"/>
      <c r="WIT1" s="262"/>
      <c r="WIU1" s="262"/>
      <c r="WIV1" s="262"/>
      <c r="WIW1" s="262"/>
      <c r="WIX1" s="262"/>
      <c r="WIY1" s="262"/>
      <c r="WIZ1" s="262"/>
      <c r="WJA1" s="262"/>
      <c r="WJB1" s="262"/>
      <c r="WJC1" s="262"/>
      <c r="WJD1" s="262"/>
      <c r="WJE1" s="262"/>
      <c r="WJF1" s="262"/>
      <c r="WJG1" s="262"/>
      <c r="WJH1" s="262"/>
      <c r="WJI1" s="262"/>
      <c r="WJJ1" s="262"/>
      <c r="WJK1" s="262"/>
      <c r="WJL1" s="262"/>
      <c r="WJM1" s="262"/>
      <c r="WJN1" s="262"/>
      <c r="WJO1" s="262"/>
      <c r="WJP1" s="262"/>
      <c r="WJQ1" s="262"/>
      <c r="WJR1" s="262"/>
      <c r="WJS1" s="262"/>
      <c r="WJT1" s="262"/>
      <c r="WJU1" s="262"/>
      <c r="WJV1" s="262"/>
      <c r="WJW1" s="262"/>
      <c r="WJX1" s="262"/>
      <c r="WJY1" s="262"/>
      <c r="WJZ1" s="262"/>
      <c r="WKA1" s="262"/>
      <c r="WKB1" s="262"/>
      <c r="WKC1" s="262"/>
      <c r="WKD1" s="262"/>
      <c r="WKE1" s="262"/>
      <c r="WKF1" s="262"/>
      <c r="WKG1" s="262"/>
      <c r="WKH1" s="262"/>
      <c r="WKI1" s="262"/>
      <c r="WKJ1" s="262"/>
      <c r="WKK1" s="262"/>
      <c r="WKL1" s="262"/>
      <c r="WKM1" s="262"/>
      <c r="WKN1" s="262"/>
      <c r="WKO1" s="262"/>
      <c r="WKP1" s="262"/>
      <c r="WKQ1" s="262"/>
      <c r="WKR1" s="262"/>
      <c r="WKS1" s="262"/>
      <c r="WKT1" s="262"/>
      <c r="WKU1" s="262"/>
      <c r="WKV1" s="262"/>
      <c r="WKW1" s="262"/>
      <c r="WKX1" s="262"/>
      <c r="WKY1" s="262"/>
      <c r="WKZ1" s="262"/>
      <c r="WLA1" s="262"/>
      <c r="WLB1" s="262"/>
      <c r="WLC1" s="262"/>
      <c r="WLD1" s="262"/>
      <c r="WLE1" s="262"/>
      <c r="WLF1" s="262"/>
      <c r="WLG1" s="262"/>
      <c r="WLH1" s="262"/>
      <c r="WLI1" s="262"/>
      <c r="WLJ1" s="262"/>
      <c r="WLK1" s="262"/>
      <c r="WLL1" s="262"/>
      <c r="WLM1" s="262"/>
      <c r="WLN1" s="262"/>
      <c r="WLO1" s="262"/>
      <c r="WLP1" s="262"/>
      <c r="WLQ1" s="262"/>
      <c r="WLR1" s="262"/>
      <c r="WLS1" s="262"/>
      <c r="WLT1" s="262"/>
      <c r="WLU1" s="262"/>
      <c r="WLV1" s="262"/>
      <c r="WLW1" s="262"/>
      <c r="WLX1" s="262"/>
      <c r="WLY1" s="262"/>
      <c r="WLZ1" s="262"/>
      <c r="WMA1" s="262"/>
      <c r="WMB1" s="400"/>
      <c r="WMC1" s="400"/>
      <c r="WMD1" s="400"/>
      <c r="WME1" s="400"/>
      <c r="WMF1" s="400"/>
      <c r="WMG1" s="400"/>
      <c r="WMH1" s="400"/>
      <c r="WMI1" s="400"/>
      <c r="WMJ1" s="400"/>
      <c r="WMK1" s="400"/>
      <c r="WML1" s="400"/>
      <c r="WMM1" s="400"/>
      <c r="WMN1" s="400"/>
      <c r="WMO1" s="400"/>
      <c r="WMP1" s="400"/>
      <c r="WMQ1" s="400"/>
      <c r="WMR1" s="400"/>
      <c r="WMS1" s="400"/>
      <c r="WMT1" s="400"/>
      <c r="WMU1" s="400"/>
      <c r="WMV1" s="400"/>
      <c r="WMW1" s="400"/>
      <c r="WMX1" s="400"/>
      <c r="WMY1" s="400"/>
      <c r="WMZ1" s="400"/>
      <c r="WNA1" s="400"/>
      <c r="WNB1" s="400"/>
      <c r="WNC1" s="400"/>
      <c r="WND1" s="400"/>
      <c r="WNE1" s="400"/>
      <c r="WNF1" s="400"/>
      <c r="WNG1" s="400"/>
      <c r="WNH1" s="400"/>
      <c r="WNI1" s="400"/>
      <c r="WNJ1" s="400"/>
      <c r="WNK1" s="400"/>
      <c r="WNL1" s="400"/>
      <c r="WNM1" s="400"/>
      <c r="WNN1" s="400"/>
      <c r="WNO1" s="400"/>
      <c r="WNP1" s="400"/>
      <c r="WNQ1" s="400"/>
      <c r="WNR1" s="400"/>
      <c r="WNS1" s="400"/>
      <c r="WNT1" s="400"/>
      <c r="WNU1" s="400"/>
      <c r="WNV1" s="400"/>
      <c r="WNW1" s="400"/>
      <c r="WNX1" s="400"/>
      <c r="WNY1" s="400"/>
      <c r="WNZ1" s="400"/>
      <c r="WOA1" s="400"/>
      <c r="WOB1" s="400"/>
      <c r="WOC1" s="400"/>
      <c r="WOD1" s="400"/>
      <c r="WOE1" s="400"/>
      <c r="WOF1" s="400"/>
      <c r="WOG1" s="400"/>
      <c r="WOH1" s="400"/>
      <c r="WOI1" s="400"/>
      <c r="WOJ1" s="400"/>
      <c r="WOK1" s="400"/>
      <c r="WOL1" s="400"/>
      <c r="WOM1" s="400"/>
      <c r="WON1" s="400"/>
      <c r="WOO1" s="400"/>
      <c r="WOP1" s="400"/>
      <c r="WOQ1" s="400"/>
      <c r="WOR1" s="400"/>
      <c r="WOS1" s="400"/>
      <c r="WOT1" s="400"/>
      <c r="WOU1" s="400"/>
      <c r="WOV1" s="400"/>
      <c r="WOW1" s="400"/>
      <c r="WOX1" s="400"/>
      <c r="WOY1" s="400"/>
      <c r="WOZ1" s="400"/>
      <c r="WPA1" s="400"/>
      <c r="WPB1" s="400"/>
      <c r="WPC1" s="400"/>
      <c r="WPD1" s="400"/>
      <c r="WPE1" s="400"/>
      <c r="WPF1" s="400"/>
      <c r="WPG1" s="400"/>
      <c r="WPH1" s="400"/>
      <c r="WPI1" s="400"/>
      <c r="WPJ1" s="400"/>
      <c r="WPK1" s="400"/>
      <c r="WPL1" s="400"/>
      <c r="WPM1" s="400"/>
      <c r="WPN1" s="400"/>
      <c r="WPO1" s="400"/>
      <c r="WPP1" s="400"/>
      <c r="WPQ1" s="400"/>
      <c r="WPR1" s="400"/>
      <c r="WPS1" s="400"/>
      <c r="WPT1" s="400"/>
      <c r="WPU1" s="400"/>
      <c r="WPV1" s="400"/>
      <c r="WPW1" s="400"/>
      <c r="WPX1" s="400"/>
      <c r="WPY1" s="400"/>
      <c r="WPZ1" s="400"/>
      <c r="WQA1" s="400"/>
      <c r="WQB1" s="400"/>
      <c r="WQC1" s="400"/>
      <c r="WQD1" s="400"/>
      <c r="WQE1" s="400"/>
      <c r="WQF1" s="400"/>
      <c r="WQG1" s="400"/>
      <c r="WQH1" s="400"/>
      <c r="WQI1" s="400"/>
      <c r="WQJ1" s="400"/>
      <c r="WQK1" s="400"/>
      <c r="WQL1" s="400"/>
      <c r="WQM1" s="400"/>
      <c r="WQN1" s="400"/>
      <c r="WQO1" s="400"/>
      <c r="WQP1" s="400"/>
      <c r="WQQ1" s="400"/>
      <c r="WQR1" s="400"/>
      <c r="WQS1" s="400"/>
      <c r="WQT1" s="400"/>
      <c r="WQU1" s="400"/>
      <c r="WQV1" s="400"/>
      <c r="WQW1" s="400"/>
      <c r="WQX1" s="400"/>
      <c r="WQY1" s="400"/>
      <c r="WQZ1" s="400"/>
      <c r="WRA1" s="400"/>
      <c r="WRB1" s="400"/>
      <c r="WRC1" s="400"/>
      <c r="WRD1" s="400"/>
      <c r="WRE1" s="400"/>
      <c r="WRF1" s="400"/>
      <c r="WRG1" s="400"/>
      <c r="WRH1" s="400"/>
      <c r="WRI1" s="400"/>
      <c r="WRJ1" s="400"/>
      <c r="WRK1" s="400"/>
      <c r="WRL1" s="400"/>
      <c r="WRM1" s="400"/>
      <c r="WRN1" s="400"/>
      <c r="WRO1" s="400"/>
      <c r="WRP1" s="400"/>
      <c r="WRQ1" s="400"/>
      <c r="WRR1" s="400"/>
      <c r="WRS1" s="400"/>
      <c r="WRT1" s="400"/>
      <c r="WRU1" s="400"/>
      <c r="WRV1" s="400"/>
      <c r="WRW1" s="400"/>
      <c r="WRX1" s="400"/>
      <c r="WRY1" s="400"/>
      <c r="WRZ1" s="400"/>
      <c r="WSA1" s="400"/>
      <c r="WSB1" s="400"/>
      <c r="WSC1" s="400"/>
      <c r="WSD1" s="400"/>
      <c r="WSE1" s="400"/>
      <c r="WSF1" s="400"/>
      <c r="WSG1" s="400"/>
      <c r="WSH1" s="400"/>
      <c r="WSI1" s="400"/>
      <c r="WSJ1" s="262"/>
      <c r="WSK1" s="262"/>
      <c r="WSL1" s="262"/>
      <c r="WSM1" s="262"/>
      <c r="WSN1" s="262"/>
      <c r="WSO1" s="262"/>
      <c r="WSP1" s="262"/>
      <c r="WSQ1" s="262"/>
      <c r="WSR1" s="262"/>
      <c r="WSS1" s="262"/>
      <c r="WST1" s="262"/>
      <c r="WSU1" s="262"/>
      <c r="WSV1" s="262"/>
      <c r="WSW1" s="262"/>
      <c r="WSX1" s="262"/>
      <c r="WSY1" s="262"/>
      <c r="WSZ1" s="262"/>
      <c r="WTA1" s="262"/>
      <c r="WTB1" s="262"/>
      <c r="WTC1" s="262"/>
      <c r="WTD1" s="262"/>
      <c r="WTE1" s="262"/>
      <c r="WTF1" s="262"/>
      <c r="WTG1" s="262"/>
      <c r="WTH1" s="262"/>
      <c r="WTI1" s="262"/>
      <c r="WTJ1" s="262"/>
      <c r="WTK1" s="262"/>
      <c r="WTL1" s="262"/>
      <c r="WTM1" s="262"/>
      <c r="WTN1" s="262"/>
      <c r="WTO1" s="262"/>
      <c r="WTP1" s="262"/>
      <c r="WTQ1" s="262"/>
      <c r="WTR1" s="262"/>
      <c r="WTS1" s="262"/>
      <c r="WTT1" s="262"/>
      <c r="WTU1" s="262"/>
      <c r="WTV1" s="262"/>
      <c r="WTW1" s="262"/>
      <c r="WTX1" s="262"/>
      <c r="WTY1" s="262"/>
      <c r="WTZ1" s="262"/>
      <c r="WUA1" s="262"/>
      <c r="WUB1" s="262"/>
      <c r="WUC1" s="262"/>
      <c r="WUD1" s="262"/>
      <c r="WUE1" s="262"/>
      <c r="WUF1" s="262"/>
      <c r="WUG1" s="262"/>
      <c r="WUH1" s="262"/>
      <c r="WUI1" s="262"/>
      <c r="WUJ1" s="262"/>
      <c r="WUK1" s="262"/>
      <c r="WUL1" s="262"/>
      <c r="WUM1" s="262"/>
      <c r="WUN1" s="262"/>
      <c r="WUO1" s="262"/>
      <c r="WUP1" s="262"/>
      <c r="WUQ1" s="262"/>
      <c r="WUR1" s="262"/>
      <c r="WUS1" s="262"/>
      <c r="WUT1" s="262"/>
      <c r="WUU1" s="262"/>
      <c r="WUV1" s="262"/>
      <c r="WUW1" s="262"/>
      <c r="WUX1" s="262"/>
      <c r="WUY1" s="262"/>
      <c r="WUZ1" s="262"/>
      <c r="WVA1" s="262"/>
      <c r="WVB1" s="262"/>
      <c r="WVC1" s="262"/>
      <c r="WVD1" s="262"/>
      <c r="WVE1" s="262"/>
      <c r="WVF1" s="262"/>
      <c r="WVG1" s="262"/>
      <c r="WVH1" s="262"/>
      <c r="WVI1" s="262"/>
      <c r="WVJ1" s="262"/>
      <c r="WVK1" s="262"/>
      <c r="WVL1" s="262"/>
      <c r="WVM1" s="262"/>
      <c r="WVN1" s="262"/>
      <c r="WVO1" s="262"/>
      <c r="WVP1" s="262"/>
      <c r="WVQ1" s="262"/>
      <c r="WVR1" s="262"/>
      <c r="WVS1" s="262"/>
      <c r="WVT1" s="262"/>
      <c r="WVU1" s="262"/>
      <c r="WVV1" s="262"/>
      <c r="WVW1" s="262"/>
      <c r="WVX1" s="262"/>
    </row>
    <row r="2" spans="1:16144" ht="16.149999999999999" thickBot="1">
      <c r="A2" s="11"/>
      <c r="B2" s="11" t="str">
        <f>+"AÑO: "&amp;F2</f>
        <v>AÑO: 2025</v>
      </c>
      <c r="C2" s="11"/>
      <c r="D2" s="14"/>
      <c r="E2" s="49">
        <v>2023</v>
      </c>
      <c r="F2" s="49">
        <v>2025</v>
      </c>
      <c r="G2" s="50"/>
      <c r="H2" s="50"/>
      <c r="I2" s="50"/>
      <c r="J2" s="50"/>
      <c r="K2" s="50"/>
      <c r="L2" s="50"/>
      <c r="M2" s="50"/>
      <c r="N2" s="50"/>
      <c r="O2" s="50"/>
      <c r="P2" s="51"/>
      <c r="Q2" s="52"/>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c r="GA2" s="15"/>
      <c r="GB2" s="15"/>
      <c r="GC2" s="15"/>
      <c r="GD2" s="15"/>
      <c r="GE2" s="15"/>
      <c r="GF2" s="15"/>
      <c r="GG2" s="15"/>
      <c r="GH2" s="15"/>
      <c r="GI2" s="15"/>
      <c r="GJ2" s="15"/>
      <c r="GK2" s="15"/>
      <c r="GL2" s="15"/>
      <c r="GM2" s="15"/>
      <c r="GN2" s="15"/>
      <c r="GO2" s="15"/>
      <c r="GP2" s="15"/>
      <c r="GQ2" s="15"/>
      <c r="GR2" s="15"/>
      <c r="GS2" s="15"/>
      <c r="GT2" s="15"/>
      <c r="GU2" s="15"/>
      <c r="GV2" s="15"/>
      <c r="GW2" s="15"/>
      <c r="GX2" s="15"/>
      <c r="GY2" s="15"/>
      <c r="GZ2" s="15"/>
      <c r="HA2" s="15"/>
      <c r="HB2" s="15"/>
      <c r="HC2" s="15"/>
      <c r="HD2" s="15"/>
      <c r="HE2" s="15"/>
      <c r="HF2" s="15"/>
      <c r="HG2" s="15"/>
      <c r="HH2" s="15"/>
      <c r="HI2" s="15"/>
      <c r="HJ2" s="15"/>
      <c r="HK2" s="15"/>
      <c r="HL2" s="15"/>
      <c r="HM2" s="15"/>
      <c r="HN2" s="15"/>
      <c r="HO2" s="15"/>
      <c r="HP2" s="15"/>
      <c r="HQ2" s="15"/>
      <c r="HR2" s="15"/>
      <c r="HS2" s="15"/>
      <c r="HT2" s="15"/>
      <c r="HU2" s="15"/>
      <c r="HV2" s="15"/>
      <c r="HW2" s="15"/>
      <c r="HX2" s="15"/>
      <c r="HY2" s="15"/>
      <c r="HZ2" s="15"/>
      <c r="IA2" s="15"/>
      <c r="IB2" s="15"/>
      <c r="IC2" s="15"/>
      <c r="ID2" s="15"/>
      <c r="IE2" s="15"/>
      <c r="IF2" s="15"/>
      <c r="IG2" s="15"/>
      <c r="IH2" s="15"/>
      <c r="II2" s="15"/>
      <c r="IJ2" s="15"/>
      <c r="IK2" s="15"/>
      <c r="IL2" s="15"/>
      <c r="IM2" s="15"/>
      <c r="IN2" s="15"/>
      <c r="IO2" s="15"/>
      <c r="IP2" s="15"/>
      <c r="IQ2" s="15"/>
      <c r="IR2" s="15"/>
      <c r="IS2" s="15"/>
      <c r="IT2" s="15"/>
      <c r="IU2" s="15"/>
      <c r="IV2" s="15"/>
      <c r="IW2" s="15"/>
      <c r="IX2" s="15"/>
      <c r="IY2" s="15"/>
      <c r="IZ2" s="15"/>
      <c r="JA2" s="15"/>
      <c r="JB2" s="15"/>
      <c r="JC2" s="15"/>
      <c r="JD2" s="15"/>
      <c r="JE2" s="15"/>
      <c r="JF2" s="15"/>
      <c r="JG2" s="15"/>
      <c r="JH2" s="15"/>
      <c r="JI2" s="15"/>
      <c r="JJ2" s="15"/>
      <c r="JK2" s="15"/>
      <c r="JL2" s="15"/>
      <c r="JM2" s="15"/>
      <c r="JN2" s="15"/>
      <c r="JO2" s="15"/>
      <c r="JP2" s="15"/>
      <c r="JQ2" s="15"/>
      <c r="JR2" s="15"/>
      <c r="JS2" s="15"/>
      <c r="JT2" s="15"/>
      <c r="JU2" s="15"/>
      <c r="JV2" s="15"/>
      <c r="JW2" s="15"/>
      <c r="JX2" s="15"/>
      <c r="JY2" s="15"/>
      <c r="JZ2" s="15"/>
      <c r="KA2" s="15"/>
      <c r="KB2" s="15"/>
      <c r="KC2" s="15"/>
      <c r="KD2" s="15"/>
      <c r="KE2" s="15"/>
      <c r="KF2" s="15"/>
      <c r="KG2" s="15"/>
      <c r="KH2" s="15"/>
      <c r="KI2" s="15"/>
      <c r="KJ2" s="15"/>
      <c r="KK2" s="15"/>
      <c r="KL2" s="15"/>
      <c r="KM2" s="15"/>
      <c r="KN2" s="15"/>
      <c r="KO2" s="15"/>
      <c r="KP2" s="15"/>
      <c r="KQ2" s="15"/>
      <c r="KR2" s="15"/>
      <c r="KS2" s="15"/>
      <c r="KT2" s="15"/>
      <c r="KU2" s="15"/>
      <c r="KV2" s="15"/>
      <c r="KW2" s="15"/>
      <c r="KX2" s="15"/>
      <c r="KY2" s="15"/>
      <c r="KZ2" s="15"/>
      <c r="LA2" s="15"/>
      <c r="LB2" s="15"/>
      <c r="LC2" s="15"/>
      <c r="LD2" s="15"/>
      <c r="LE2" s="15"/>
      <c r="LF2" s="15"/>
      <c r="LG2" s="15"/>
      <c r="LH2" s="15"/>
      <c r="LI2" s="15"/>
      <c r="LJ2" s="15"/>
      <c r="LK2" s="15"/>
      <c r="LL2" s="15"/>
      <c r="LM2" s="15"/>
      <c r="LN2" s="15"/>
      <c r="LO2" s="15"/>
      <c r="LP2" s="15"/>
      <c r="LQ2" s="15"/>
      <c r="LR2" s="15"/>
      <c r="LS2" s="15"/>
      <c r="LT2" s="15"/>
      <c r="LU2" s="15"/>
      <c r="LV2" s="15"/>
      <c r="LW2" s="15"/>
      <c r="LX2" s="15"/>
      <c r="LY2" s="15"/>
      <c r="LZ2" s="15"/>
      <c r="MA2" s="15"/>
      <c r="MB2" s="15"/>
      <c r="MC2" s="15"/>
      <c r="MD2" s="15"/>
      <c r="ME2" s="15"/>
      <c r="MF2" s="15"/>
      <c r="MG2" s="15"/>
      <c r="MH2" s="15"/>
      <c r="MI2" s="15"/>
      <c r="MJ2" s="15"/>
      <c r="MK2" s="15"/>
      <c r="ML2" s="15"/>
      <c r="MM2" s="15"/>
      <c r="MN2" s="15"/>
      <c r="MO2" s="15"/>
      <c r="MP2" s="15"/>
      <c r="MQ2" s="15"/>
      <c r="MR2" s="15"/>
      <c r="MS2" s="15"/>
      <c r="MT2" s="15"/>
      <c r="MU2" s="15"/>
      <c r="MV2" s="15"/>
      <c r="MW2" s="15"/>
      <c r="MX2" s="15"/>
      <c r="MY2" s="15"/>
      <c r="MZ2" s="15"/>
      <c r="NA2" s="15"/>
      <c r="NB2" s="15"/>
      <c r="NC2" s="15"/>
      <c r="ND2" s="15"/>
      <c r="NE2" s="15"/>
      <c r="NF2" s="15"/>
      <c r="NG2" s="15"/>
      <c r="NH2" s="15"/>
      <c r="NI2" s="15"/>
      <c r="NJ2" s="15"/>
      <c r="NK2" s="15"/>
      <c r="NL2" s="15"/>
      <c r="NM2" s="15"/>
      <c r="NN2" s="15"/>
      <c r="NO2" s="15"/>
      <c r="NP2" s="15"/>
      <c r="NQ2" s="15"/>
      <c r="NR2" s="15"/>
      <c r="NS2" s="15"/>
      <c r="NT2" s="15"/>
      <c r="NU2" s="15"/>
      <c r="NV2" s="15"/>
      <c r="NW2" s="15"/>
      <c r="NX2" s="15"/>
      <c r="NY2" s="15"/>
      <c r="NZ2" s="15"/>
      <c r="OA2" s="15"/>
      <c r="OB2" s="15"/>
      <c r="OC2" s="15"/>
      <c r="OD2" s="15"/>
      <c r="OE2" s="15"/>
      <c r="OF2" s="15"/>
      <c r="OG2" s="15"/>
      <c r="OH2" s="15"/>
      <c r="OI2" s="15"/>
      <c r="OJ2" s="15"/>
      <c r="OK2" s="15"/>
      <c r="OL2" s="15"/>
      <c r="OM2" s="15"/>
      <c r="ON2" s="15"/>
      <c r="OO2" s="15"/>
      <c r="OP2" s="15"/>
      <c r="OQ2" s="15"/>
      <c r="OR2" s="15"/>
      <c r="OS2" s="15"/>
      <c r="OT2" s="15"/>
      <c r="OU2" s="15"/>
      <c r="OV2" s="15"/>
      <c r="OW2" s="15"/>
      <c r="OX2" s="15"/>
      <c r="OY2" s="15"/>
      <c r="OZ2" s="15"/>
      <c r="PA2" s="15"/>
      <c r="PB2" s="15"/>
      <c r="PC2" s="15"/>
      <c r="PD2" s="15"/>
      <c r="PE2" s="15"/>
      <c r="PF2" s="15"/>
      <c r="PG2" s="15"/>
      <c r="PH2" s="15"/>
      <c r="PI2" s="15"/>
      <c r="PJ2" s="15"/>
      <c r="PK2" s="15"/>
      <c r="PL2" s="15"/>
      <c r="PM2" s="15"/>
      <c r="PN2" s="15"/>
      <c r="PO2" s="15"/>
      <c r="PP2" s="15"/>
      <c r="PQ2" s="15"/>
      <c r="PR2" s="15"/>
      <c r="PS2" s="15"/>
      <c r="PT2" s="15"/>
      <c r="PU2" s="15"/>
      <c r="PV2" s="15"/>
      <c r="PW2" s="15"/>
      <c r="PX2" s="15"/>
      <c r="PY2" s="15"/>
      <c r="PZ2" s="15"/>
      <c r="QA2" s="15"/>
      <c r="QB2" s="15"/>
      <c r="QC2" s="15"/>
      <c r="QD2" s="15"/>
      <c r="QE2" s="15"/>
      <c r="QF2" s="15"/>
      <c r="QG2" s="15"/>
      <c r="QH2" s="15"/>
      <c r="QI2" s="15"/>
      <c r="QJ2" s="15"/>
      <c r="QK2" s="15"/>
      <c r="QL2" s="15"/>
      <c r="QM2" s="15"/>
      <c r="QN2" s="15"/>
      <c r="QO2" s="15"/>
      <c r="QP2" s="15"/>
      <c r="QQ2" s="15"/>
      <c r="QR2" s="15"/>
      <c r="QS2" s="15"/>
      <c r="QT2" s="15"/>
      <c r="QU2" s="15"/>
      <c r="QV2" s="15"/>
      <c r="QW2" s="15"/>
      <c r="QX2" s="15"/>
      <c r="QY2" s="15"/>
      <c r="QZ2" s="15"/>
      <c r="RA2" s="15"/>
      <c r="RB2" s="15"/>
      <c r="RC2" s="15"/>
      <c r="RD2" s="15"/>
      <c r="RE2" s="15"/>
      <c r="RF2" s="15"/>
      <c r="RG2" s="15"/>
      <c r="RH2" s="15"/>
      <c r="RI2" s="15"/>
      <c r="RJ2" s="15"/>
      <c r="RK2" s="15"/>
      <c r="RL2" s="15"/>
      <c r="RM2" s="15"/>
      <c r="RN2" s="15"/>
      <c r="RO2" s="15"/>
      <c r="RP2" s="15"/>
      <c r="RQ2" s="15"/>
      <c r="RR2" s="15"/>
      <c r="RS2" s="15"/>
      <c r="RT2" s="15"/>
      <c r="RU2" s="15"/>
      <c r="RV2" s="15"/>
      <c r="RW2" s="15"/>
      <c r="RX2" s="15"/>
      <c r="RY2" s="15"/>
      <c r="RZ2" s="15"/>
      <c r="SA2" s="15"/>
      <c r="SB2" s="15"/>
      <c r="SC2" s="15"/>
      <c r="SD2" s="15"/>
      <c r="SE2" s="15"/>
      <c r="SF2" s="15"/>
      <c r="SG2" s="15"/>
      <c r="SH2" s="15"/>
      <c r="SI2" s="15"/>
      <c r="SJ2" s="15"/>
      <c r="SK2" s="15"/>
      <c r="SL2" s="15"/>
      <c r="SM2" s="15"/>
      <c r="SN2" s="15"/>
      <c r="SO2" s="15"/>
      <c r="SP2" s="15"/>
      <c r="SQ2" s="15"/>
      <c r="SR2" s="15"/>
      <c r="SS2" s="15"/>
      <c r="ST2" s="15"/>
      <c r="SU2" s="15"/>
      <c r="SV2" s="15"/>
      <c r="SW2" s="15"/>
      <c r="SX2" s="15"/>
      <c r="SY2" s="15"/>
      <c r="SZ2" s="15"/>
      <c r="TA2" s="15"/>
      <c r="TB2" s="15"/>
      <c r="TC2" s="15"/>
      <c r="TD2" s="15"/>
      <c r="TE2" s="15"/>
      <c r="TF2" s="15"/>
      <c r="TG2" s="15"/>
      <c r="TH2" s="15"/>
      <c r="TI2" s="15"/>
      <c r="TJ2" s="15"/>
      <c r="TK2" s="15"/>
      <c r="TL2" s="15"/>
      <c r="TM2" s="15"/>
      <c r="TN2" s="15"/>
      <c r="TO2" s="15"/>
      <c r="TP2" s="15"/>
      <c r="TQ2" s="15"/>
      <c r="TR2" s="15"/>
      <c r="TS2" s="15"/>
      <c r="TT2" s="15"/>
      <c r="TU2" s="15"/>
      <c r="TV2" s="15"/>
      <c r="TW2" s="15"/>
      <c r="TX2" s="15"/>
      <c r="TY2" s="15"/>
      <c r="TZ2" s="15"/>
      <c r="UA2" s="15"/>
      <c r="UB2" s="15"/>
      <c r="UC2" s="15"/>
      <c r="UD2" s="15"/>
      <c r="UE2" s="15"/>
      <c r="UF2" s="15"/>
      <c r="UG2" s="15"/>
      <c r="UH2" s="15"/>
      <c r="UI2" s="15"/>
      <c r="UJ2" s="15"/>
      <c r="UK2" s="15"/>
      <c r="UL2" s="15"/>
      <c r="UM2" s="15"/>
      <c r="UN2" s="15"/>
      <c r="UO2" s="15"/>
      <c r="UP2" s="15"/>
      <c r="UQ2" s="15"/>
      <c r="UR2" s="15"/>
      <c r="US2" s="15"/>
      <c r="UT2" s="15"/>
      <c r="UU2" s="15"/>
      <c r="UV2" s="15"/>
      <c r="UW2" s="15"/>
      <c r="UX2" s="15"/>
      <c r="UY2" s="15"/>
      <c r="UZ2" s="15"/>
      <c r="VA2" s="15"/>
      <c r="VB2" s="15"/>
      <c r="VC2" s="15"/>
      <c r="VD2" s="15"/>
      <c r="VE2" s="15"/>
      <c r="VF2" s="15"/>
      <c r="VG2" s="15"/>
      <c r="VH2" s="15"/>
      <c r="VI2" s="15"/>
      <c r="VJ2" s="15"/>
      <c r="VK2" s="15"/>
      <c r="VL2" s="15"/>
      <c r="VM2" s="15"/>
      <c r="VN2" s="15"/>
      <c r="VO2" s="15"/>
      <c r="VP2" s="15"/>
      <c r="VQ2" s="15"/>
      <c r="VR2" s="15"/>
      <c r="VS2" s="15"/>
      <c r="VT2" s="15"/>
      <c r="VU2" s="15"/>
      <c r="VV2" s="15"/>
      <c r="VW2" s="15"/>
      <c r="VX2" s="15"/>
      <c r="VY2" s="15"/>
      <c r="VZ2" s="15"/>
      <c r="WA2" s="15"/>
      <c r="WB2" s="15"/>
      <c r="WC2" s="15"/>
      <c r="WD2" s="15"/>
      <c r="WE2" s="15"/>
      <c r="WF2" s="15"/>
      <c r="WG2" s="15"/>
      <c r="WH2" s="15"/>
      <c r="WI2" s="15"/>
      <c r="WJ2" s="15"/>
      <c r="WK2" s="15"/>
      <c r="WL2" s="15"/>
      <c r="WM2" s="15"/>
      <c r="WN2" s="15"/>
      <c r="WO2" s="15"/>
      <c r="WP2" s="15"/>
      <c r="WQ2" s="15"/>
      <c r="WR2" s="15"/>
      <c r="WS2" s="15"/>
      <c r="WT2" s="15"/>
      <c r="WU2" s="15"/>
      <c r="WV2" s="15"/>
      <c r="WW2" s="15"/>
      <c r="WX2" s="15"/>
      <c r="WY2" s="15"/>
      <c r="WZ2" s="15"/>
      <c r="XA2" s="15"/>
      <c r="XB2" s="15"/>
      <c r="XC2" s="15"/>
      <c r="XD2" s="15"/>
      <c r="XE2" s="15"/>
      <c r="XF2" s="15"/>
      <c r="XG2" s="15"/>
      <c r="XH2" s="15"/>
      <c r="XI2" s="15"/>
      <c r="XJ2" s="15"/>
      <c r="XK2" s="15"/>
      <c r="XL2" s="15"/>
      <c r="XM2" s="15"/>
      <c r="XN2" s="15"/>
      <c r="XO2" s="15"/>
      <c r="XP2" s="15"/>
      <c r="XQ2" s="15"/>
      <c r="XR2" s="15"/>
      <c r="XS2" s="15"/>
      <c r="XT2" s="15"/>
      <c r="XU2" s="15"/>
      <c r="XV2" s="15"/>
      <c r="XW2" s="15"/>
      <c r="XX2" s="15"/>
      <c r="XY2" s="15"/>
      <c r="XZ2" s="15"/>
      <c r="YA2" s="15"/>
      <c r="YB2" s="15"/>
      <c r="YC2" s="15"/>
      <c r="YD2" s="15"/>
      <c r="YE2" s="15"/>
      <c r="YF2" s="15"/>
      <c r="YG2" s="15"/>
      <c r="YH2" s="15"/>
      <c r="YI2" s="15"/>
      <c r="YJ2" s="15"/>
      <c r="YK2" s="15"/>
      <c r="YL2" s="15"/>
      <c r="YM2" s="15"/>
      <c r="YN2" s="15"/>
      <c r="YO2" s="15"/>
      <c r="YP2" s="15"/>
      <c r="YQ2" s="15"/>
      <c r="YR2" s="15"/>
      <c r="YS2" s="15"/>
      <c r="YT2" s="15"/>
      <c r="YU2" s="15"/>
      <c r="YV2" s="15"/>
      <c r="YW2" s="15"/>
      <c r="YX2" s="15"/>
      <c r="YY2" s="15"/>
      <c r="YZ2" s="15"/>
      <c r="ZA2" s="15"/>
      <c r="ZB2" s="15"/>
      <c r="ZC2" s="15"/>
      <c r="ZD2" s="15"/>
      <c r="ZE2" s="15"/>
      <c r="ZF2" s="15"/>
      <c r="ZG2" s="15"/>
      <c r="ZH2" s="15"/>
      <c r="ZI2" s="15"/>
      <c r="ZJ2" s="15"/>
      <c r="ZK2" s="15"/>
      <c r="ZL2" s="15"/>
      <c r="ZM2" s="15"/>
      <c r="ZN2" s="15"/>
      <c r="ZO2" s="15"/>
      <c r="ZP2" s="15"/>
      <c r="ZQ2" s="15"/>
      <c r="ZR2" s="15"/>
      <c r="ZS2" s="15"/>
      <c r="ZT2" s="15"/>
      <c r="ZU2" s="15"/>
      <c r="ZV2" s="15"/>
      <c r="ZW2" s="15"/>
      <c r="ZX2" s="15"/>
      <c r="ZY2" s="15"/>
      <c r="ZZ2" s="15"/>
      <c r="AAA2" s="15"/>
      <c r="AAB2" s="15"/>
      <c r="AAC2" s="15"/>
      <c r="AAD2" s="15"/>
      <c r="AAE2" s="15"/>
      <c r="AAF2" s="15"/>
      <c r="AAG2" s="15"/>
      <c r="AAH2" s="15"/>
      <c r="AAI2" s="15"/>
      <c r="AAJ2" s="15"/>
      <c r="AAK2" s="15"/>
      <c r="AAL2" s="15"/>
      <c r="AAM2" s="15"/>
      <c r="AAN2" s="15"/>
      <c r="AAO2" s="15"/>
      <c r="AAP2" s="15"/>
      <c r="AAQ2" s="15"/>
      <c r="AAR2" s="15"/>
      <c r="AAS2" s="15"/>
      <c r="AAT2" s="15"/>
      <c r="AAU2" s="15"/>
      <c r="AAV2" s="15"/>
      <c r="AAW2" s="15"/>
      <c r="AAX2" s="15"/>
      <c r="AAY2" s="15"/>
      <c r="AAZ2" s="15"/>
      <c r="ABA2" s="15"/>
      <c r="ABB2" s="15"/>
      <c r="ABC2" s="15"/>
      <c r="ABD2" s="15"/>
      <c r="ABE2" s="15"/>
      <c r="ABF2" s="15"/>
      <c r="ABG2" s="15"/>
      <c r="ABH2" s="15"/>
      <c r="ABI2" s="15"/>
      <c r="ABJ2" s="15"/>
      <c r="ABK2" s="15"/>
      <c r="ABL2" s="15"/>
      <c r="ABM2" s="15"/>
      <c r="ABN2" s="15"/>
      <c r="ABO2" s="15"/>
      <c r="ABP2" s="15"/>
      <c r="ABQ2" s="15"/>
      <c r="ABR2" s="15"/>
      <c r="ABS2" s="15"/>
      <c r="ABT2" s="15"/>
      <c r="ABU2" s="15"/>
      <c r="ABV2" s="15"/>
      <c r="ABW2" s="15"/>
      <c r="ABX2" s="15"/>
      <c r="ABY2" s="15"/>
      <c r="ABZ2" s="15"/>
      <c r="ACA2" s="15"/>
      <c r="ACB2" s="15"/>
      <c r="ACC2" s="15"/>
      <c r="ACD2" s="15"/>
      <c r="ACE2" s="15"/>
      <c r="ACF2" s="15"/>
      <c r="ACG2" s="15"/>
      <c r="ACH2" s="15"/>
      <c r="ACI2" s="15"/>
      <c r="ACJ2" s="15"/>
      <c r="ACK2" s="15"/>
      <c r="ACL2" s="15"/>
      <c r="ACM2" s="15"/>
      <c r="ACN2" s="15"/>
      <c r="ACO2" s="15"/>
      <c r="ACP2" s="15"/>
      <c r="ACQ2" s="15"/>
      <c r="ACR2" s="15"/>
      <c r="ACS2" s="15"/>
      <c r="ACT2" s="15"/>
      <c r="ACU2" s="15"/>
      <c r="ACV2" s="15"/>
      <c r="ACW2" s="15"/>
      <c r="ACX2" s="15"/>
      <c r="ACY2" s="15"/>
      <c r="ACZ2" s="15"/>
      <c r="ADA2" s="15"/>
      <c r="ADB2" s="15"/>
      <c r="ADC2" s="15"/>
      <c r="ADD2" s="15"/>
      <c r="ADE2" s="15"/>
      <c r="ADF2" s="15"/>
      <c r="ADG2" s="15"/>
      <c r="ADH2" s="15"/>
      <c r="ADI2" s="15"/>
      <c r="ADJ2" s="15"/>
      <c r="ADK2" s="15"/>
      <c r="ADL2" s="15"/>
      <c r="ADM2" s="15"/>
      <c r="ADN2" s="15"/>
      <c r="ADO2" s="15"/>
      <c r="ADP2" s="15"/>
      <c r="ADQ2" s="15"/>
      <c r="ADR2" s="15"/>
      <c r="ADS2" s="15"/>
      <c r="ADT2" s="15"/>
      <c r="ADU2" s="15"/>
      <c r="ADV2" s="15"/>
      <c r="ADW2" s="15"/>
      <c r="ADX2" s="15"/>
      <c r="ADY2" s="15"/>
      <c r="ADZ2" s="15"/>
      <c r="AEA2" s="15"/>
      <c r="AEB2" s="15"/>
      <c r="AEC2" s="15"/>
      <c r="AED2" s="15"/>
      <c r="AEE2" s="15"/>
      <c r="AEF2" s="15"/>
      <c r="AEG2" s="15"/>
      <c r="AEH2" s="15"/>
      <c r="AEI2" s="15"/>
      <c r="AEJ2" s="15"/>
      <c r="AEK2" s="15"/>
      <c r="AEL2" s="15"/>
      <c r="AEM2" s="15"/>
      <c r="AEN2" s="15"/>
      <c r="AEO2" s="15"/>
      <c r="AEP2" s="15"/>
      <c r="AEQ2" s="15"/>
      <c r="AER2" s="15"/>
      <c r="AES2" s="15"/>
      <c r="AET2" s="15"/>
      <c r="AEU2" s="15"/>
      <c r="AEV2" s="15"/>
      <c r="AEW2" s="15"/>
      <c r="AEX2" s="15"/>
      <c r="AEY2" s="15"/>
      <c r="AEZ2" s="15"/>
      <c r="AFA2" s="15"/>
      <c r="AFB2" s="15"/>
      <c r="AFC2" s="15"/>
      <c r="AFD2" s="15"/>
      <c r="AFE2" s="15"/>
      <c r="AFF2" s="15"/>
      <c r="AFG2" s="15"/>
      <c r="AFH2" s="15"/>
      <c r="AFI2" s="15"/>
      <c r="AFJ2" s="15"/>
      <c r="AFK2" s="15"/>
      <c r="AFL2" s="15"/>
      <c r="AFM2" s="15"/>
      <c r="AFN2" s="15"/>
      <c r="AFO2" s="15"/>
      <c r="AFP2" s="15"/>
      <c r="AFQ2" s="15"/>
      <c r="AFR2" s="15"/>
      <c r="AFS2" s="15"/>
      <c r="AFT2" s="15"/>
      <c r="AFU2" s="15"/>
      <c r="AFV2" s="15"/>
      <c r="AFW2" s="15"/>
      <c r="AFX2" s="15"/>
      <c r="AFY2" s="15"/>
      <c r="AFZ2" s="15"/>
      <c r="AGA2" s="15"/>
      <c r="AGB2" s="15"/>
      <c r="AGC2" s="15"/>
      <c r="AGD2" s="15"/>
      <c r="AGE2" s="15"/>
      <c r="AGF2" s="15"/>
      <c r="AGG2" s="15"/>
      <c r="AGH2" s="15"/>
      <c r="AGI2" s="15"/>
      <c r="AGJ2" s="15"/>
      <c r="AGK2" s="15"/>
      <c r="AGL2" s="15"/>
      <c r="AGM2" s="15"/>
      <c r="AGN2" s="15"/>
      <c r="AGO2" s="15"/>
      <c r="AGP2" s="15"/>
      <c r="AGQ2" s="15"/>
      <c r="AGR2" s="15"/>
      <c r="AGS2" s="15"/>
      <c r="AGT2" s="15"/>
      <c r="AGU2" s="15"/>
      <c r="AGV2" s="15"/>
      <c r="AGW2" s="15"/>
      <c r="AGX2" s="15"/>
      <c r="AGY2" s="15"/>
      <c r="AGZ2" s="15"/>
      <c r="AHA2" s="15"/>
      <c r="AHB2" s="15"/>
      <c r="AHC2" s="15"/>
      <c r="AHD2" s="15"/>
      <c r="AHE2" s="15"/>
      <c r="AHF2" s="15"/>
      <c r="AHG2" s="15"/>
      <c r="AHH2" s="15"/>
      <c r="AHI2" s="15"/>
      <c r="AHJ2" s="15"/>
      <c r="AHK2" s="15"/>
      <c r="AHL2" s="15"/>
      <c r="AHM2" s="15"/>
      <c r="AHN2" s="15"/>
      <c r="AHO2" s="15"/>
      <c r="AHP2" s="15"/>
      <c r="AHQ2" s="15"/>
      <c r="AHR2" s="15"/>
      <c r="AHS2" s="15"/>
      <c r="AHT2" s="15"/>
      <c r="AHU2" s="15"/>
      <c r="AHV2" s="15"/>
      <c r="AHW2" s="15"/>
      <c r="AHX2" s="15"/>
      <c r="AHY2" s="15"/>
      <c r="AHZ2" s="15"/>
      <c r="AIA2" s="15"/>
      <c r="AIB2" s="15"/>
      <c r="AIC2" s="15"/>
      <c r="AID2" s="15"/>
      <c r="AIE2" s="15"/>
      <c r="AIF2" s="15"/>
      <c r="AIG2" s="15"/>
      <c r="AIH2" s="15"/>
      <c r="AII2" s="15"/>
      <c r="AIJ2" s="15"/>
      <c r="AIK2" s="15"/>
      <c r="AIL2" s="15"/>
      <c r="AIM2" s="15"/>
      <c r="AIN2" s="15"/>
      <c r="AIO2" s="15"/>
      <c r="AIP2" s="15"/>
      <c r="AIQ2" s="15"/>
      <c r="AIR2" s="15"/>
      <c r="AIS2" s="15"/>
      <c r="AIT2" s="15"/>
      <c r="AIU2" s="15"/>
      <c r="AIV2" s="15"/>
      <c r="AIW2" s="15"/>
      <c r="AIX2" s="15"/>
      <c r="AIY2" s="15"/>
      <c r="AIZ2" s="15"/>
      <c r="AJA2" s="15"/>
      <c r="AJB2" s="15"/>
      <c r="AJC2" s="15"/>
      <c r="AJD2" s="15"/>
      <c r="AJE2" s="15"/>
      <c r="AJF2" s="15"/>
      <c r="AJG2" s="15"/>
      <c r="AJH2" s="15"/>
      <c r="AJI2" s="15"/>
      <c r="AJJ2" s="15"/>
      <c r="AJK2" s="15"/>
      <c r="AJL2" s="15"/>
      <c r="AJM2" s="15"/>
      <c r="AJN2" s="15"/>
      <c r="AJO2" s="15"/>
      <c r="AJP2" s="15"/>
      <c r="AJQ2" s="15"/>
      <c r="AJR2" s="15"/>
      <c r="AJS2" s="15"/>
      <c r="AJT2" s="15"/>
      <c r="AJU2" s="15"/>
      <c r="AJV2" s="15"/>
      <c r="AJW2" s="15"/>
      <c r="AJX2" s="15"/>
      <c r="AJY2" s="15"/>
      <c r="AJZ2" s="15"/>
      <c r="AKA2" s="15"/>
      <c r="AKB2" s="15"/>
      <c r="AKC2" s="15"/>
      <c r="AKD2" s="15"/>
      <c r="AKE2" s="15"/>
      <c r="AKF2" s="15"/>
      <c r="AKG2" s="15"/>
      <c r="AKH2" s="15"/>
      <c r="AKI2" s="15"/>
      <c r="AKJ2" s="15"/>
      <c r="AKK2" s="15"/>
      <c r="AKL2" s="15"/>
      <c r="AKM2" s="15"/>
      <c r="AKN2" s="15"/>
      <c r="AKO2" s="15"/>
      <c r="AKP2" s="15"/>
      <c r="AKQ2" s="15"/>
      <c r="AKR2" s="15"/>
      <c r="AKS2" s="15"/>
      <c r="AKT2" s="15"/>
      <c r="AKU2" s="15"/>
      <c r="AKV2" s="15"/>
      <c r="AKW2" s="15"/>
      <c r="AKX2" s="15"/>
      <c r="AKY2" s="15"/>
      <c r="AKZ2" s="15"/>
      <c r="ALA2" s="15"/>
      <c r="ALB2" s="15"/>
      <c r="ALC2" s="15"/>
      <c r="ALD2" s="15"/>
      <c r="ALE2" s="15"/>
      <c r="ALF2" s="15"/>
      <c r="ALG2" s="15"/>
      <c r="ALH2" s="15"/>
      <c r="ALI2" s="15"/>
      <c r="ALJ2" s="15"/>
      <c r="ALK2" s="15"/>
      <c r="ALL2" s="15"/>
      <c r="ALM2" s="15"/>
      <c r="ALN2" s="15"/>
      <c r="ALO2" s="15"/>
      <c r="ALP2" s="15"/>
      <c r="ALQ2" s="15"/>
      <c r="ALR2" s="15"/>
      <c r="ALS2" s="15"/>
      <c r="ALT2" s="15"/>
      <c r="ALU2" s="15"/>
      <c r="ALV2" s="15"/>
      <c r="ALW2" s="15"/>
      <c r="ALX2" s="15"/>
      <c r="ALY2" s="15"/>
      <c r="ALZ2" s="15"/>
      <c r="AMA2" s="15"/>
      <c r="AMB2" s="15"/>
      <c r="AMC2" s="15"/>
      <c r="AMD2" s="15"/>
      <c r="AME2" s="15"/>
      <c r="AMF2" s="15"/>
      <c r="AMG2" s="15"/>
      <c r="AMH2" s="15"/>
      <c r="AMI2" s="15"/>
      <c r="AMJ2" s="15"/>
      <c r="AMK2" s="15"/>
      <c r="AML2" s="15"/>
      <c r="AMM2" s="15"/>
      <c r="AMN2" s="15"/>
      <c r="AMO2" s="15"/>
      <c r="AMP2" s="15"/>
      <c r="AMQ2" s="15"/>
      <c r="AMR2" s="15"/>
      <c r="AMS2" s="15"/>
      <c r="AMT2" s="15"/>
      <c r="AMU2" s="15"/>
      <c r="AMV2" s="15"/>
      <c r="AMW2" s="15"/>
      <c r="AMX2" s="15"/>
      <c r="AMY2" s="15"/>
      <c r="AMZ2" s="15"/>
      <c r="ANA2" s="15"/>
      <c r="ANB2" s="15"/>
      <c r="ANC2" s="15"/>
      <c r="AND2" s="15"/>
      <c r="ANE2" s="15"/>
      <c r="ANF2" s="15"/>
      <c r="ANG2" s="15"/>
      <c r="ANH2" s="15"/>
      <c r="ANI2" s="15"/>
      <c r="ANJ2" s="15"/>
      <c r="ANK2" s="15"/>
      <c r="ANL2" s="15"/>
      <c r="ANM2" s="15"/>
      <c r="ANN2" s="15"/>
      <c r="ANO2" s="15"/>
      <c r="ANP2" s="15"/>
      <c r="ANQ2" s="15"/>
      <c r="ANR2" s="15"/>
      <c r="ANS2" s="15"/>
      <c r="ANT2" s="15"/>
      <c r="ANU2" s="15"/>
      <c r="ANV2" s="15"/>
      <c r="ANW2" s="15"/>
      <c r="ANX2" s="15"/>
      <c r="ANY2" s="15"/>
      <c r="ANZ2" s="15"/>
      <c r="AOA2" s="15"/>
      <c r="AOB2" s="15"/>
      <c r="AOC2" s="15"/>
      <c r="AOD2" s="15"/>
      <c r="AOE2" s="15"/>
      <c r="AOF2" s="15"/>
      <c r="AOG2" s="15"/>
      <c r="AOH2" s="15"/>
      <c r="AOI2" s="15"/>
      <c r="AOJ2" s="15"/>
      <c r="AOK2" s="15"/>
      <c r="AOL2" s="15"/>
      <c r="AOM2" s="15"/>
      <c r="AON2" s="15"/>
      <c r="AOO2" s="15"/>
      <c r="AOP2" s="15"/>
      <c r="AOQ2" s="15"/>
      <c r="AOR2" s="15"/>
      <c r="AOS2" s="15"/>
      <c r="AOT2" s="15"/>
      <c r="AOU2" s="15"/>
      <c r="AOV2" s="15"/>
      <c r="AOW2" s="15"/>
      <c r="AOX2" s="15"/>
      <c r="AOY2" s="15"/>
      <c r="AOZ2" s="15"/>
      <c r="APA2" s="15"/>
      <c r="APB2" s="15"/>
      <c r="APC2" s="15"/>
      <c r="APD2" s="15"/>
      <c r="APE2" s="15"/>
      <c r="APF2" s="15"/>
      <c r="APG2" s="15"/>
      <c r="APH2" s="15"/>
      <c r="API2" s="15"/>
      <c r="APJ2" s="15"/>
      <c r="APK2" s="15"/>
      <c r="APL2" s="15"/>
      <c r="APM2" s="15"/>
      <c r="APN2" s="15"/>
      <c r="APO2" s="15"/>
      <c r="APP2" s="15"/>
      <c r="APQ2" s="15"/>
      <c r="APR2" s="15"/>
      <c r="APS2" s="15"/>
      <c r="APT2" s="15"/>
      <c r="APU2" s="15"/>
      <c r="APV2" s="15"/>
      <c r="APW2" s="15"/>
      <c r="APX2" s="15"/>
      <c r="APY2" s="15"/>
      <c r="APZ2" s="15"/>
      <c r="AQA2" s="15"/>
      <c r="AQB2" s="15"/>
      <c r="AQC2" s="15"/>
      <c r="AQD2" s="15"/>
      <c r="AQE2" s="15"/>
      <c r="AQF2" s="15"/>
      <c r="AQG2" s="15"/>
      <c r="AQH2" s="15"/>
      <c r="AQI2" s="15"/>
      <c r="AQJ2" s="15"/>
      <c r="AQK2" s="15"/>
      <c r="AQL2" s="15"/>
      <c r="AQM2" s="15"/>
      <c r="AQN2" s="15"/>
      <c r="AQO2" s="15"/>
      <c r="AQP2" s="15"/>
      <c r="AQQ2" s="15"/>
      <c r="AQR2" s="15"/>
      <c r="AQS2" s="15"/>
      <c r="AQT2" s="15"/>
      <c r="AQU2" s="15"/>
      <c r="AQV2" s="15"/>
      <c r="AQW2" s="15"/>
      <c r="AQX2" s="15"/>
      <c r="AQY2" s="15"/>
      <c r="AQZ2" s="15"/>
      <c r="ARA2" s="15"/>
      <c r="ARB2" s="15"/>
      <c r="ARC2" s="15"/>
      <c r="ARD2" s="15"/>
      <c r="ARE2" s="15"/>
      <c r="ARF2" s="15"/>
      <c r="ARG2" s="15"/>
      <c r="ARH2" s="15"/>
      <c r="ARI2" s="15"/>
      <c r="ARJ2" s="15"/>
      <c r="ARK2" s="15"/>
      <c r="ARL2" s="15"/>
      <c r="ARM2" s="15"/>
      <c r="ARN2" s="15"/>
      <c r="ARO2" s="15"/>
      <c r="ARP2" s="15"/>
      <c r="ARQ2" s="15"/>
      <c r="ARR2" s="15"/>
      <c r="ARS2" s="15"/>
      <c r="ART2" s="15"/>
      <c r="ARU2" s="15"/>
      <c r="ARV2" s="15"/>
      <c r="ARW2" s="15"/>
      <c r="ARX2" s="15"/>
      <c r="ARY2" s="15"/>
      <c r="ARZ2" s="15"/>
      <c r="ASA2" s="15"/>
      <c r="ASB2" s="15"/>
      <c r="ASC2" s="15"/>
      <c r="ASD2" s="15"/>
      <c r="ASE2" s="15"/>
      <c r="ASF2" s="15"/>
      <c r="ASG2" s="15"/>
      <c r="ASH2" s="15"/>
      <c r="ASI2" s="15"/>
      <c r="ASJ2" s="15"/>
      <c r="ASK2" s="15"/>
      <c r="ASL2" s="15"/>
      <c r="ASM2" s="15"/>
      <c r="ASN2" s="15"/>
      <c r="ASO2" s="15"/>
      <c r="ASP2" s="15"/>
      <c r="ASQ2" s="15"/>
      <c r="ASR2" s="15"/>
      <c r="ASS2" s="15"/>
      <c r="AST2" s="15"/>
      <c r="ASU2" s="15"/>
      <c r="ASV2" s="15"/>
      <c r="ASW2" s="15"/>
      <c r="ASX2" s="15"/>
      <c r="ASY2" s="15"/>
      <c r="ASZ2" s="15"/>
      <c r="ATA2" s="15"/>
      <c r="ATB2" s="15"/>
      <c r="ATC2" s="15"/>
      <c r="ATD2" s="15"/>
      <c r="ATE2" s="15"/>
      <c r="ATF2" s="15"/>
      <c r="ATG2" s="15"/>
      <c r="ATH2" s="15"/>
      <c r="ATI2" s="15"/>
      <c r="ATJ2" s="15"/>
      <c r="ATK2" s="15"/>
      <c r="ATL2" s="15"/>
      <c r="ATM2" s="15"/>
      <c r="ATN2" s="15"/>
      <c r="ATO2" s="15"/>
      <c r="ATP2" s="15"/>
      <c r="ATQ2" s="15"/>
      <c r="ATR2" s="15"/>
      <c r="ATS2" s="15"/>
      <c r="ATT2" s="15"/>
      <c r="ATU2" s="15"/>
      <c r="ATV2" s="15"/>
      <c r="ATW2" s="15"/>
      <c r="ATX2" s="15"/>
      <c r="ATY2" s="15"/>
      <c r="ATZ2" s="15"/>
      <c r="AUA2" s="15"/>
      <c r="AUB2" s="15"/>
      <c r="AUC2" s="15"/>
      <c r="AUD2" s="15"/>
      <c r="AUE2" s="15"/>
      <c r="AUF2" s="15"/>
      <c r="AUG2" s="15"/>
      <c r="AUH2" s="15"/>
      <c r="AUI2" s="15"/>
      <c r="AUJ2" s="15"/>
      <c r="AUK2" s="15"/>
      <c r="AUL2" s="15"/>
      <c r="AUM2" s="15"/>
      <c r="AUN2" s="15"/>
      <c r="AUO2" s="15"/>
      <c r="AUP2" s="15"/>
      <c r="AUQ2" s="15"/>
      <c r="AUR2" s="15"/>
      <c r="AUS2" s="15"/>
      <c r="AUT2" s="15"/>
      <c r="AUU2" s="15"/>
      <c r="AUV2" s="15"/>
      <c r="AUW2" s="15"/>
      <c r="AUX2" s="15"/>
      <c r="AUY2" s="15"/>
      <c r="AUZ2" s="15"/>
      <c r="AVA2" s="15"/>
      <c r="AVB2" s="15"/>
      <c r="AVC2" s="15"/>
      <c r="AVD2" s="15"/>
      <c r="AVE2" s="15"/>
      <c r="AVF2" s="15"/>
      <c r="AVG2" s="15"/>
      <c r="AVH2" s="15"/>
      <c r="AVI2" s="15"/>
      <c r="AVJ2" s="15"/>
      <c r="AVK2" s="15"/>
      <c r="AVL2" s="15"/>
      <c r="AVM2" s="15"/>
      <c r="AVN2" s="15"/>
      <c r="AVO2" s="15"/>
      <c r="AVP2" s="15"/>
      <c r="AVQ2" s="15"/>
      <c r="AVR2" s="15"/>
      <c r="AVS2" s="15"/>
      <c r="AVT2" s="15"/>
      <c r="AVU2" s="15"/>
      <c r="AVV2" s="15"/>
      <c r="AVW2" s="15"/>
      <c r="AVX2" s="15"/>
      <c r="AVY2" s="15"/>
      <c r="AVZ2" s="15"/>
      <c r="AWA2" s="15"/>
      <c r="AWB2" s="15"/>
      <c r="AWC2" s="15"/>
      <c r="AWD2" s="15"/>
      <c r="AWE2" s="15"/>
      <c r="AWF2" s="15"/>
      <c r="AWG2" s="15"/>
      <c r="AWH2" s="15"/>
      <c r="AWI2" s="15"/>
      <c r="AWJ2" s="15"/>
      <c r="AWK2" s="15"/>
      <c r="AWL2" s="15"/>
      <c r="AWM2" s="15"/>
      <c r="AWN2" s="15"/>
      <c r="AWO2" s="15"/>
      <c r="AWP2" s="15"/>
      <c r="AWQ2" s="15"/>
      <c r="AWR2" s="15"/>
      <c r="AWS2" s="15"/>
      <c r="AWT2" s="15"/>
      <c r="AWU2" s="15"/>
      <c r="AWV2" s="15"/>
      <c r="AWW2" s="15"/>
      <c r="AWX2" s="15"/>
      <c r="AWY2" s="15"/>
      <c r="AWZ2" s="15"/>
      <c r="AXA2" s="15"/>
      <c r="AXB2" s="15"/>
      <c r="AXC2" s="15"/>
      <c r="AXD2" s="15"/>
      <c r="AXE2" s="15"/>
      <c r="AXF2" s="15"/>
      <c r="AXG2" s="15"/>
      <c r="AXH2" s="15"/>
      <c r="AXI2" s="15"/>
      <c r="AXJ2" s="15"/>
      <c r="AXK2" s="15"/>
      <c r="AXL2" s="15"/>
      <c r="AXM2" s="15"/>
      <c r="AXN2" s="15"/>
      <c r="AXO2" s="15"/>
      <c r="AXP2" s="15"/>
      <c r="AXQ2" s="15"/>
      <c r="AXR2" s="15"/>
      <c r="AXS2" s="15"/>
      <c r="AXT2" s="15"/>
      <c r="AXU2" s="15"/>
      <c r="AXV2" s="15"/>
      <c r="AXW2" s="15"/>
      <c r="AXX2" s="15"/>
      <c r="AXY2" s="15"/>
      <c r="AXZ2" s="15"/>
      <c r="AYA2" s="15"/>
      <c r="AYB2" s="15"/>
      <c r="AYC2" s="15"/>
      <c r="AYD2" s="15"/>
      <c r="AYE2" s="15"/>
      <c r="AYF2" s="15"/>
      <c r="AYG2" s="15"/>
      <c r="AYH2" s="15"/>
      <c r="AYI2" s="15"/>
      <c r="AYJ2" s="15"/>
      <c r="AYK2" s="15"/>
      <c r="AYL2" s="15"/>
      <c r="AYM2" s="15"/>
      <c r="AYN2" s="15"/>
      <c r="AYO2" s="15"/>
      <c r="AYP2" s="15"/>
      <c r="AYQ2" s="15"/>
      <c r="AYR2" s="15"/>
      <c r="AYS2" s="15"/>
      <c r="AYT2" s="15"/>
      <c r="AYU2" s="15"/>
      <c r="AYV2" s="15"/>
      <c r="AYW2" s="15"/>
      <c r="AYX2" s="15"/>
      <c r="AYY2" s="15"/>
      <c r="AYZ2" s="15"/>
      <c r="AZA2" s="15"/>
      <c r="AZB2" s="15"/>
      <c r="AZC2" s="15"/>
      <c r="AZD2" s="15"/>
      <c r="AZE2" s="15"/>
      <c r="AZF2" s="15"/>
      <c r="AZG2" s="15"/>
      <c r="AZH2" s="15"/>
      <c r="AZI2" s="15"/>
      <c r="AZJ2" s="15"/>
      <c r="AZK2" s="15"/>
      <c r="AZL2" s="15"/>
      <c r="AZM2" s="15"/>
      <c r="AZN2" s="15"/>
      <c r="AZO2" s="15"/>
      <c r="AZP2" s="15"/>
      <c r="AZQ2" s="15"/>
      <c r="AZR2" s="15"/>
      <c r="AZS2" s="15"/>
      <c r="AZT2" s="15"/>
      <c r="AZU2" s="15"/>
      <c r="AZV2" s="15"/>
      <c r="AZW2" s="15"/>
      <c r="AZX2" s="15"/>
      <c r="AZY2" s="15"/>
      <c r="AZZ2" s="15"/>
      <c r="BAA2" s="15"/>
      <c r="BAB2" s="15"/>
      <c r="BAC2" s="15"/>
      <c r="BAD2" s="15"/>
      <c r="BAE2" s="15"/>
      <c r="BAF2" s="15"/>
      <c r="BAG2" s="15"/>
      <c r="BAH2" s="15"/>
      <c r="BAI2" s="15"/>
      <c r="BAJ2" s="15"/>
      <c r="BAK2" s="15"/>
      <c r="BAL2" s="15"/>
      <c r="BAM2" s="15"/>
      <c r="BAN2" s="15"/>
      <c r="BAO2" s="15"/>
      <c r="BAP2" s="15"/>
      <c r="BAQ2" s="15"/>
      <c r="BAR2" s="15"/>
      <c r="BAS2" s="15"/>
      <c r="BAT2" s="15"/>
      <c r="BAU2" s="15"/>
      <c r="BAV2" s="15"/>
      <c r="BAW2" s="15"/>
      <c r="BAX2" s="15"/>
      <c r="BAY2" s="15"/>
      <c r="BAZ2" s="15"/>
      <c r="BBA2" s="15"/>
      <c r="BBB2" s="15"/>
      <c r="BBC2" s="15"/>
      <c r="BBD2" s="15"/>
      <c r="BBE2" s="15"/>
      <c r="BBF2" s="15"/>
      <c r="BBG2" s="15"/>
      <c r="BBH2" s="15"/>
      <c r="BBI2" s="15"/>
      <c r="BBJ2" s="15"/>
      <c r="BBK2" s="15"/>
      <c r="BBL2" s="15"/>
      <c r="BBM2" s="15"/>
      <c r="BBN2" s="15"/>
      <c r="BBO2" s="15"/>
      <c r="BBP2" s="15"/>
      <c r="BBQ2" s="15"/>
      <c r="BBR2" s="15"/>
      <c r="BBS2" s="15"/>
      <c r="BBT2" s="15"/>
      <c r="BBU2" s="15"/>
      <c r="BBV2" s="15"/>
      <c r="BBW2" s="15"/>
      <c r="BBX2" s="15"/>
      <c r="BBY2" s="15"/>
      <c r="BBZ2" s="15"/>
      <c r="BCA2" s="15"/>
      <c r="BCB2" s="15"/>
      <c r="BCC2" s="15"/>
      <c r="BCD2" s="15"/>
      <c r="BCE2" s="15"/>
      <c r="BCF2" s="15"/>
      <c r="BCG2" s="15"/>
      <c r="BCH2" s="15"/>
      <c r="BCI2" s="15"/>
      <c r="BCJ2" s="15"/>
      <c r="BCK2" s="15"/>
      <c r="BCL2" s="15"/>
      <c r="BCM2" s="15"/>
      <c r="BCN2" s="15"/>
      <c r="BCO2" s="15"/>
      <c r="BCP2" s="15"/>
      <c r="BCQ2" s="15"/>
      <c r="BCR2" s="15"/>
      <c r="BCS2" s="15"/>
      <c r="BCT2" s="15"/>
      <c r="BCU2" s="15"/>
      <c r="BCV2" s="15"/>
      <c r="BCW2" s="15"/>
      <c r="BCX2" s="15"/>
      <c r="BCY2" s="15"/>
      <c r="BCZ2" s="15"/>
      <c r="BDA2" s="15"/>
      <c r="BDB2" s="15"/>
      <c r="BDC2" s="15"/>
      <c r="BDD2" s="15"/>
      <c r="BDE2" s="15"/>
      <c r="BDF2" s="15"/>
      <c r="BDG2" s="15"/>
      <c r="BDH2" s="15"/>
      <c r="BDI2" s="15"/>
      <c r="BDJ2" s="15"/>
      <c r="BDK2" s="15"/>
      <c r="BDL2" s="15"/>
      <c r="BDM2" s="15"/>
      <c r="BDN2" s="15"/>
      <c r="BDO2" s="15"/>
      <c r="BDP2" s="15"/>
      <c r="BDQ2" s="15"/>
      <c r="BDR2" s="15"/>
      <c r="BDS2" s="15"/>
      <c r="BDT2" s="15"/>
      <c r="BDU2" s="15"/>
      <c r="BDV2" s="15"/>
      <c r="BDW2" s="15"/>
      <c r="BDX2" s="15"/>
      <c r="BDY2" s="15"/>
      <c r="BDZ2" s="15"/>
      <c r="BEA2" s="15"/>
      <c r="BEB2" s="15"/>
      <c r="BEC2" s="15"/>
      <c r="BED2" s="15"/>
      <c r="BEE2" s="15"/>
      <c r="BEF2" s="15"/>
      <c r="BEG2" s="15"/>
      <c r="BEH2" s="15"/>
      <c r="BEI2" s="15"/>
      <c r="BEJ2" s="15"/>
      <c r="BEK2" s="15"/>
      <c r="BEL2" s="15"/>
      <c r="BEM2" s="15"/>
      <c r="BEN2" s="15"/>
      <c r="BEO2" s="15"/>
      <c r="BEP2" s="15"/>
      <c r="BEQ2" s="15"/>
      <c r="BER2" s="15"/>
      <c r="BES2" s="15"/>
      <c r="BET2" s="15"/>
      <c r="BEU2" s="15"/>
      <c r="BEV2" s="15"/>
      <c r="BEW2" s="15"/>
      <c r="BEX2" s="15"/>
      <c r="BEY2" s="15"/>
      <c r="BEZ2" s="15"/>
      <c r="BFA2" s="15"/>
      <c r="BFB2" s="15"/>
      <c r="BFC2" s="15"/>
      <c r="BFD2" s="15"/>
      <c r="BFE2" s="15"/>
      <c r="BFF2" s="15"/>
      <c r="BFG2" s="15"/>
      <c r="BFH2" s="15"/>
      <c r="BFI2" s="15"/>
      <c r="BFJ2" s="15"/>
      <c r="BFK2" s="15"/>
      <c r="BFL2" s="15"/>
      <c r="BFM2" s="15"/>
      <c r="BFN2" s="15"/>
      <c r="BFO2" s="15"/>
      <c r="BFP2" s="15"/>
      <c r="BFQ2" s="15"/>
      <c r="BFR2" s="15"/>
      <c r="BFS2" s="15"/>
      <c r="BFT2" s="15"/>
      <c r="BFU2" s="15"/>
      <c r="BFV2" s="15"/>
      <c r="BFW2" s="15"/>
      <c r="BFX2" s="15"/>
      <c r="BFY2" s="15"/>
      <c r="BFZ2" s="15"/>
      <c r="BGA2" s="15"/>
      <c r="BGB2" s="15"/>
      <c r="BGC2" s="15"/>
      <c r="BGD2" s="15"/>
      <c r="BGE2" s="15"/>
      <c r="BGF2" s="15"/>
      <c r="BGG2" s="15"/>
      <c r="BGH2" s="15"/>
      <c r="BGI2" s="15"/>
      <c r="BGJ2" s="15"/>
      <c r="BGK2" s="15"/>
      <c r="BGL2" s="15"/>
      <c r="BGM2" s="15"/>
      <c r="BGN2" s="15"/>
      <c r="BGO2" s="15"/>
      <c r="BGP2" s="15"/>
      <c r="BGQ2" s="15"/>
      <c r="BGR2" s="15"/>
      <c r="BGS2" s="15"/>
      <c r="BGT2" s="15"/>
      <c r="BGU2" s="15"/>
      <c r="BGV2" s="15"/>
      <c r="BGW2" s="15"/>
      <c r="BGX2" s="15"/>
      <c r="BGY2" s="15"/>
      <c r="BGZ2" s="15"/>
      <c r="BHA2" s="15"/>
      <c r="BHB2" s="15"/>
      <c r="BHC2" s="15"/>
      <c r="BHD2" s="15"/>
      <c r="BHE2" s="15"/>
      <c r="BHF2" s="15"/>
      <c r="BHG2" s="15"/>
      <c r="BHH2" s="15"/>
      <c r="BHI2" s="15"/>
      <c r="BHJ2" s="15"/>
      <c r="BHK2" s="15"/>
      <c r="BHL2" s="15"/>
      <c r="BHM2" s="15"/>
      <c r="BHN2" s="15"/>
      <c r="BHO2" s="15"/>
      <c r="BHP2" s="15"/>
      <c r="BHQ2" s="15"/>
      <c r="BHR2" s="15"/>
      <c r="BHS2" s="15"/>
      <c r="BHT2" s="15"/>
      <c r="BHU2" s="15"/>
      <c r="BHV2" s="15"/>
      <c r="BHW2" s="15"/>
      <c r="BHX2" s="15"/>
      <c r="BHY2" s="15"/>
      <c r="BHZ2" s="15"/>
      <c r="BIA2" s="15"/>
      <c r="BIB2" s="15"/>
      <c r="BIC2" s="15"/>
      <c r="BID2" s="15"/>
      <c r="BIE2" s="15"/>
      <c r="BIF2" s="15"/>
      <c r="BIG2" s="15"/>
      <c r="BIH2" s="15"/>
      <c r="BII2" s="15"/>
      <c r="BIJ2" s="15"/>
      <c r="BIK2" s="15"/>
      <c r="BIL2" s="15"/>
      <c r="BIM2" s="15"/>
      <c r="BIN2" s="15"/>
      <c r="BIO2" s="15"/>
      <c r="BIP2" s="15"/>
      <c r="BIQ2" s="15"/>
      <c r="BIR2" s="15"/>
      <c r="BIS2" s="15"/>
      <c r="BIT2" s="15"/>
      <c r="BIU2" s="15"/>
      <c r="BIV2" s="15"/>
      <c r="BIW2" s="15"/>
      <c r="BIX2" s="15"/>
      <c r="BIY2" s="15"/>
      <c r="BIZ2" s="15"/>
      <c r="BJA2" s="15"/>
      <c r="BJB2" s="15"/>
      <c r="BJC2" s="15"/>
      <c r="BJD2" s="15"/>
      <c r="BJE2" s="15"/>
      <c r="BJF2" s="15"/>
      <c r="BJG2" s="15"/>
      <c r="BJH2" s="15"/>
      <c r="BJI2" s="15"/>
      <c r="BJJ2" s="15"/>
      <c r="BJK2" s="15"/>
      <c r="BJL2" s="15"/>
      <c r="BJM2" s="15"/>
      <c r="BJN2" s="15"/>
      <c r="BJO2" s="15"/>
      <c r="BJP2" s="15"/>
      <c r="BJQ2" s="15"/>
      <c r="BJR2" s="15"/>
      <c r="BJS2" s="15"/>
      <c r="BJT2" s="15"/>
      <c r="BJU2" s="15"/>
      <c r="BJV2" s="15"/>
      <c r="BJW2" s="15"/>
      <c r="BJX2" s="15"/>
      <c r="BJY2" s="15"/>
      <c r="BJZ2" s="15"/>
      <c r="BKA2" s="15"/>
      <c r="BKB2" s="15"/>
      <c r="BKC2" s="15"/>
      <c r="BKD2" s="15"/>
      <c r="BKE2" s="15"/>
      <c r="BKF2" s="15"/>
      <c r="BKG2" s="15"/>
      <c r="BKH2" s="15"/>
      <c r="BKI2" s="15"/>
      <c r="BKJ2" s="15"/>
      <c r="BKK2" s="15"/>
      <c r="BKL2" s="15"/>
      <c r="BKM2" s="15"/>
      <c r="BKN2" s="15"/>
      <c r="BKO2" s="15"/>
      <c r="BKP2" s="15"/>
      <c r="BKQ2" s="15"/>
      <c r="BKR2" s="15"/>
      <c r="BKS2" s="15"/>
      <c r="BKT2" s="15"/>
      <c r="BKU2" s="15"/>
      <c r="BKV2" s="15"/>
      <c r="BKW2" s="15"/>
      <c r="BKX2" s="15"/>
      <c r="BKY2" s="15"/>
      <c r="BKZ2" s="15"/>
      <c r="BLA2" s="15"/>
      <c r="BLB2" s="15"/>
      <c r="BLC2" s="15"/>
      <c r="BLD2" s="15"/>
      <c r="BLE2" s="15"/>
      <c r="BLF2" s="15"/>
      <c r="BLG2" s="15"/>
      <c r="BLH2" s="15"/>
      <c r="BLI2" s="15"/>
      <c r="BLJ2" s="15"/>
      <c r="BLK2" s="15"/>
      <c r="BLL2" s="15"/>
      <c r="BLM2" s="15"/>
      <c r="BLN2" s="15"/>
      <c r="BLO2" s="15"/>
      <c r="BLP2" s="15"/>
      <c r="BLQ2" s="15"/>
      <c r="BLR2" s="15"/>
      <c r="BLS2" s="15"/>
      <c r="BLT2" s="15"/>
      <c r="BLU2" s="15"/>
      <c r="BLV2" s="15"/>
      <c r="BLW2" s="15"/>
      <c r="BLX2" s="15"/>
      <c r="BLY2" s="15"/>
      <c r="BLZ2" s="15"/>
      <c r="BMA2" s="15"/>
      <c r="BMB2" s="15"/>
      <c r="BMC2" s="15"/>
      <c r="BMD2" s="15"/>
      <c r="BME2" s="15"/>
      <c r="BMF2" s="15"/>
      <c r="BMG2" s="15"/>
      <c r="BMH2" s="15"/>
      <c r="BMI2" s="15"/>
      <c r="BMJ2" s="15"/>
      <c r="BMK2" s="15"/>
      <c r="BML2" s="15"/>
      <c r="BMM2" s="15"/>
      <c r="BMN2" s="15"/>
      <c r="BMO2" s="15"/>
      <c r="BMP2" s="15"/>
      <c r="BMQ2" s="15"/>
      <c r="BMR2" s="15"/>
      <c r="BMS2" s="15"/>
      <c r="BMT2" s="15"/>
      <c r="BMU2" s="15"/>
      <c r="BMV2" s="15"/>
      <c r="BMW2" s="15"/>
      <c r="BMX2" s="15"/>
      <c r="BMY2" s="15"/>
      <c r="BMZ2" s="15"/>
      <c r="BNA2" s="15"/>
      <c r="BNB2" s="15"/>
      <c r="BNC2" s="15"/>
      <c r="BND2" s="15"/>
      <c r="BNE2" s="15"/>
      <c r="BNF2" s="15"/>
      <c r="BNG2" s="15"/>
      <c r="BNH2" s="15"/>
      <c r="BNI2" s="15"/>
      <c r="BNJ2" s="15"/>
      <c r="BNK2" s="15"/>
      <c r="BNL2" s="15"/>
      <c r="BNM2" s="15"/>
      <c r="BNN2" s="15"/>
      <c r="BNO2" s="15"/>
      <c r="BNP2" s="15"/>
      <c r="BNQ2" s="15"/>
      <c r="BNR2" s="15"/>
      <c r="BNS2" s="15"/>
      <c r="BNT2" s="15"/>
      <c r="BNU2" s="15"/>
      <c r="BNV2" s="15"/>
      <c r="BNW2" s="15"/>
      <c r="BNX2" s="15"/>
      <c r="BNY2" s="15"/>
      <c r="BNZ2" s="15"/>
      <c r="BOA2" s="15"/>
      <c r="BOB2" s="15"/>
      <c r="BOC2" s="15"/>
      <c r="BOD2" s="15"/>
      <c r="BOE2" s="15"/>
      <c r="BOF2" s="15"/>
      <c r="BOG2" s="15"/>
      <c r="BOH2" s="15"/>
      <c r="BOI2" s="15"/>
      <c r="BOJ2" s="15"/>
      <c r="BOK2" s="15"/>
      <c r="BOL2" s="15"/>
      <c r="BOM2" s="15"/>
      <c r="BON2" s="15"/>
      <c r="BOO2" s="15"/>
      <c r="BOP2" s="15"/>
      <c r="BOQ2" s="15"/>
      <c r="BOR2" s="15"/>
      <c r="BOS2" s="15"/>
      <c r="BOT2" s="15"/>
      <c r="BOU2" s="15"/>
      <c r="BOV2" s="15"/>
      <c r="BOW2" s="15"/>
      <c r="BOX2" s="15"/>
      <c r="BOY2" s="15"/>
      <c r="BOZ2" s="15"/>
      <c r="BPA2" s="15"/>
      <c r="BPB2" s="15"/>
      <c r="BPC2" s="15"/>
      <c r="BPD2" s="15"/>
      <c r="BPE2" s="15"/>
      <c r="BPF2" s="15"/>
      <c r="BPG2" s="15"/>
      <c r="BPH2" s="15"/>
      <c r="BPI2" s="15"/>
      <c r="BPJ2" s="15"/>
      <c r="BPK2" s="15"/>
      <c r="BPL2" s="15"/>
      <c r="BPM2" s="15"/>
      <c r="BPN2" s="15"/>
      <c r="BPO2" s="15"/>
      <c r="BPP2" s="15"/>
      <c r="BPQ2" s="15"/>
      <c r="BPR2" s="15"/>
      <c r="BPS2" s="15"/>
      <c r="BPT2" s="15"/>
      <c r="BPU2" s="15"/>
      <c r="BPV2" s="15"/>
      <c r="BPW2" s="15"/>
      <c r="BPX2" s="15"/>
      <c r="BPY2" s="15"/>
      <c r="BPZ2" s="15"/>
      <c r="BQA2" s="15"/>
      <c r="BQB2" s="15"/>
      <c r="BQC2" s="15"/>
      <c r="BQD2" s="15"/>
      <c r="BQE2" s="15"/>
      <c r="BQF2" s="15"/>
      <c r="BQG2" s="15"/>
      <c r="BQH2" s="15"/>
      <c r="BQI2" s="15"/>
      <c r="BQJ2" s="15"/>
      <c r="BQK2" s="15"/>
      <c r="BQL2" s="15"/>
      <c r="BQM2" s="15"/>
      <c r="BQN2" s="15"/>
      <c r="BQO2" s="15"/>
      <c r="BQP2" s="15"/>
      <c r="BQQ2" s="15"/>
      <c r="BQR2" s="15"/>
      <c r="BQS2" s="15"/>
      <c r="BQT2" s="15"/>
      <c r="BQU2" s="15"/>
      <c r="BQV2" s="15"/>
      <c r="BQW2" s="15"/>
      <c r="BQX2" s="15"/>
      <c r="BQY2" s="15"/>
      <c r="BQZ2" s="15"/>
      <c r="BRA2" s="15"/>
      <c r="BRB2" s="15"/>
      <c r="BRC2" s="15"/>
      <c r="BRD2" s="15"/>
      <c r="BRE2" s="15"/>
      <c r="BRF2" s="15"/>
      <c r="BRG2" s="15"/>
      <c r="BRH2" s="15"/>
      <c r="BRI2" s="15"/>
      <c r="BRJ2" s="15"/>
      <c r="BRK2" s="15"/>
      <c r="BRL2" s="15"/>
      <c r="BRM2" s="15"/>
      <c r="BRN2" s="15"/>
      <c r="BRO2" s="15"/>
      <c r="BRP2" s="15"/>
      <c r="BRQ2" s="15"/>
      <c r="BRR2" s="15"/>
      <c r="BRS2" s="15"/>
      <c r="BRT2" s="15"/>
      <c r="BRU2" s="15"/>
      <c r="BRV2" s="15"/>
      <c r="BRW2" s="15"/>
      <c r="BRX2" s="15"/>
      <c r="BRY2" s="15"/>
      <c r="BRZ2" s="15"/>
      <c r="BSA2" s="15"/>
      <c r="BSB2" s="15"/>
      <c r="BSC2" s="15"/>
      <c r="BSD2" s="15"/>
      <c r="BSE2" s="15"/>
      <c r="BSF2" s="15"/>
      <c r="BSG2" s="15"/>
      <c r="BSH2" s="15"/>
      <c r="BSI2" s="15"/>
      <c r="BSJ2" s="15"/>
      <c r="BSK2" s="15"/>
      <c r="BSL2" s="15"/>
      <c r="BSM2" s="15"/>
      <c r="BSN2" s="15"/>
      <c r="BSO2" s="15"/>
      <c r="BSP2" s="15"/>
      <c r="BSQ2" s="15"/>
      <c r="BSR2" s="15"/>
      <c r="BSS2" s="15"/>
      <c r="BST2" s="15"/>
      <c r="BSU2" s="15"/>
      <c r="BSV2" s="15"/>
      <c r="BSW2" s="15"/>
      <c r="BSX2" s="15"/>
      <c r="BSY2" s="15"/>
      <c r="BSZ2" s="15"/>
      <c r="BTA2" s="15"/>
      <c r="BTB2" s="15"/>
      <c r="BTC2" s="15"/>
      <c r="BTD2" s="15"/>
      <c r="BTE2" s="15"/>
      <c r="BTF2" s="15"/>
      <c r="BTG2" s="15"/>
      <c r="BTH2" s="15"/>
      <c r="BTI2" s="15"/>
      <c r="BTJ2" s="15"/>
      <c r="BTK2" s="15"/>
      <c r="BTL2" s="15"/>
      <c r="BTM2" s="15"/>
      <c r="BTN2" s="15"/>
      <c r="BTO2" s="15"/>
      <c r="BTP2" s="15"/>
      <c r="BTQ2" s="15"/>
      <c r="BTR2" s="15"/>
      <c r="BTS2" s="15"/>
      <c r="BTT2" s="15"/>
      <c r="BTU2" s="15"/>
      <c r="BTV2" s="15"/>
      <c r="BTW2" s="15"/>
      <c r="BTX2" s="15"/>
      <c r="BTY2" s="15"/>
      <c r="BTZ2" s="15"/>
      <c r="BUA2" s="15"/>
      <c r="BUB2" s="15"/>
      <c r="BUC2" s="15"/>
      <c r="BUD2" s="15"/>
      <c r="BUE2" s="15"/>
      <c r="BUF2" s="15"/>
      <c r="BUG2" s="15"/>
      <c r="BUH2" s="15"/>
      <c r="BUI2" s="15"/>
      <c r="BUJ2" s="15"/>
      <c r="BUK2" s="15"/>
      <c r="BUL2" s="15"/>
      <c r="BUM2" s="15"/>
      <c r="BUN2" s="15"/>
      <c r="BUO2" s="15"/>
      <c r="BUP2" s="15"/>
      <c r="BUQ2" s="15"/>
      <c r="BUR2" s="15"/>
      <c r="BUS2" s="15"/>
      <c r="BUT2" s="15"/>
      <c r="BUU2" s="15"/>
      <c r="BUV2" s="15"/>
      <c r="BUW2" s="15"/>
      <c r="BUX2" s="15"/>
      <c r="BUY2" s="15"/>
      <c r="BUZ2" s="15"/>
      <c r="BVA2" s="15"/>
      <c r="BVB2" s="15"/>
      <c r="BVC2" s="15"/>
      <c r="BVD2" s="15"/>
      <c r="BVE2" s="15"/>
      <c r="BVF2" s="15"/>
      <c r="BVG2" s="15"/>
      <c r="BVH2" s="15"/>
      <c r="BVI2" s="15"/>
      <c r="BVJ2" s="15"/>
      <c r="BVK2" s="15"/>
      <c r="BVL2" s="15"/>
      <c r="BVM2" s="15"/>
      <c r="BVN2" s="15"/>
      <c r="BVO2" s="15"/>
      <c r="BVP2" s="15"/>
      <c r="BVQ2" s="15"/>
      <c r="BVR2" s="15"/>
      <c r="BVS2" s="15"/>
      <c r="BVT2" s="15"/>
      <c r="BVU2" s="15"/>
      <c r="BVV2" s="15"/>
      <c r="BVW2" s="15"/>
      <c r="BVX2" s="15"/>
      <c r="BVY2" s="15"/>
      <c r="BVZ2" s="15"/>
      <c r="BWA2" s="15"/>
      <c r="BWB2" s="15"/>
      <c r="BWC2" s="15"/>
      <c r="BWD2" s="15"/>
      <c r="BWE2" s="15"/>
      <c r="BWF2" s="15"/>
      <c r="BWG2" s="15"/>
      <c r="BWH2" s="15"/>
      <c r="BWI2" s="15"/>
      <c r="BWJ2" s="15"/>
      <c r="BWK2" s="15"/>
      <c r="BWL2" s="15"/>
      <c r="BWM2" s="15"/>
      <c r="BWN2" s="15"/>
      <c r="BWO2" s="15"/>
      <c r="BWP2" s="15"/>
      <c r="BWQ2" s="15"/>
      <c r="BWR2" s="15"/>
      <c r="BWS2" s="15"/>
      <c r="BWT2" s="15"/>
      <c r="BWU2" s="15"/>
      <c r="BWV2" s="15"/>
      <c r="BWW2" s="15"/>
      <c r="BWX2" s="15"/>
      <c r="BWY2" s="15"/>
      <c r="BWZ2" s="15"/>
      <c r="BXA2" s="15"/>
      <c r="BXB2" s="15"/>
      <c r="BXC2" s="15"/>
      <c r="BXD2" s="15"/>
      <c r="BXE2" s="15"/>
      <c r="BXF2" s="15"/>
      <c r="BXG2" s="15"/>
      <c r="BXH2" s="15"/>
      <c r="BXI2" s="15"/>
      <c r="BXJ2" s="15"/>
      <c r="BXK2" s="15"/>
      <c r="BXL2" s="15"/>
      <c r="BXM2" s="15"/>
      <c r="BXN2" s="15"/>
      <c r="BXO2" s="15"/>
      <c r="BXP2" s="15"/>
      <c r="BXQ2" s="15"/>
      <c r="BXR2" s="15"/>
      <c r="BXS2" s="15"/>
      <c r="BXT2" s="15"/>
      <c r="BXU2" s="15"/>
      <c r="BXV2" s="15"/>
      <c r="BXW2" s="15"/>
      <c r="BXX2" s="15"/>
      <c r="BXY2" s="15"/>
      <c r="BXZ2" s="15"/>
      <c r="BYA2" s="15"/>
      <c r="BYB2" s="15"/>
      <c r="BYC2" s="15"/>
      <c r="BYD2" s="15"/>
      <c r="BYE2" s="15"/>
      <c r="BYF2" s="15"/>
      <c r="BYG2" s="15"/>
      <c r="BYH2" s="15"/>
      <c r="BYI2" s="15"/>
      <c r="BYJ2" s="15"/>
      <c r="BYK2" s="15"/>
      <c r="BYL2" s="15"/>
      <c r="BYM2" s="15"/>
      <c r="BYN2" s="15"/>
      <c r="BYO2" s="15"/>
      <c r="BYP2" s="15"/>
      <c r="BYQ2" s="15"/>
      <c r="BYR2" s="15"/>
      <c r="BYS2" s="15"/>
      <c r="BYT2" s="15"/>
      <c r="BYU2" s="15"/>
      <c r="BYV2" s="15"/>
      <c r="BYW2" s="15"/>
      <c r="BYX2" s="15"/>
      <c r="BYY2" s="15"/>
      <c r="BYZ2" s="15"/>
      <c r="BZA2" s="15"/>
      <c r="BZB2" s="15"/>
      <c r="BZC2" s="15"/>
      <c r="BZD2" s="15"/>
      <c r="BZE2" s="15"/>
      <c r="BZF2" s="15"/>
      <c r="BZG2" s="15"/>
      <c r="BZH2" s="15"/>
      <c r="BZI2" s="15"/>
      <c r="BZJ2" s="15"/>
      <c r="BZK2" s="15"/>
      <c r="BZL2" s="15"/>
      <c r="BZM2" s="15"/>
      <c r="BZN2" s="15"/>
      <c r="BZO2" s="15"/>
      <c r="BZP2" s="15"/>
      <c r="BZQ2" s="15"/>
      <c r="BZR2" s="15"/>
      <c r="BZS2" s="15"/>
      <c r="BZT2" s="15"/>
      <c r="BZU2" s="15"/>
      <c r="BZV2" s="15"/>
      <c r="BZW2" s="15"/>
      <c r="BZX2" s="15"/>
      <c r="BZY2" s="15"/>
      <c r="BZZ2" s="15"/>
      <c r="CAA2" s="15"/>
      <c r="CAB2" s="15"/>
      <c r="CAC2" s="15"/>
      <c r="CAD2" s="15"/>
      <c r="CAE2" s="15"/>
      <c r="CAF2" s="15"/>
      <c r="CAG2" s="15"/>
      <c r="CAH2" s="15"/>
      <c r="CAI2" s="15"/>
      <c r="CAJ2" s="15"/>
      <c r="CAK2" s="15"/>
      <c r="CAL2" s="15"/>
      <c r="CAM2" s="15"/>
      <c r="CAN2" s="15"/>
      <c r="CAO2" s="15"/>
      <c r="CAP2" s="15"/>
      <c r="CAQ2" s="15"/>
      <c r="CAR2" s="15"/>
      <c r="CAS2" s="15"/>
      <c r="CAT2" s="15"/>
      <c r="CAU2" s="15"/>
      <c r="CAV2" s="15"/>
      <c r="CAW2" s="15"/>
      <c r="CAX2" s="15"/>
      <c r="CAY2" s="15"/>
      <c r="CAZ2" s="15"/>
      <c r="CBA2" s="15"/>
      <c r="CBB2" s="15"/>
      <c r="CBC2" s="15"/>
      <c r="CBD2" s="15"/>
      <c r="CBE2" s="15"/>
      <c r="CBF2" s="15"/>
      <c r="CBG2" s="15"/>
      <c r="CBH2" s="15"/>
      <c r="CBI2" s="15"/>
      <c r="CBJ2" s="15"/>
      <c r="CBK2" s="15"/>
      <c r="CBL2" s="15"/>
      <c r="CBM2" s="15"/>
      <c r="CBN2" s="15"/>
      <c r="CBO2" s="15"/>
      <c r="CBP2" s="15"/>
      <c r="CBQ2" s="15"/>
      <c r="CBR2" s="15"/>
      <c r="CBS2" s="15"/>
      <c r="CBT2" s="15"/>
      <c r="CBU2" s="15"/>
      <c r="CBV2" s="15"/>
      <c r="CBW2" s="15"/>
      <c r="CBX2" s="15"/>
      <c r="CBY2" s="15"/>
      <c r="CBZ2" s="15"/>
      <c r="CCA2" s="15"/>
      <c r="CCB2" s="15"/>
      <c r="CCC2" s="15"/>
      <c r="CCD2" s="15"/>
      <c r="CCE2" s="15"/>
      <c r="CCF2" s="15"/>
      <c r="CCG2" s="15"/>
      <c r="CCH2" s="15"/>
      <c r="CCI2" s="15"/>
      <c r="CCJ2" s="15"/>
      <c r="CCK2" s="15"/>
      <c r="CCL2" s="15"/>
      <c r="CCM2" s="15"/>
      <c r="CCN2" s="15"/>
      <c r="CCO2" s="15"/>
      <c r="CCP2" s="15"/>
      <c r="CCQ2" s="15"/>
      <c r="CCR2" s="15"/>
      <c r="CCS2" s="15"/>
      <c r="CCT2" s="15"/>
      <c r="CCU2" s="15"/>
      <c r="CCV2" s="15"/>
      <c r="CCW2" s="15"/>
      <c r="CCX2" s="15"/>
      <c r="CCY2" s="15"/>
      <c r="CCZ2" s="15"/>
      <c r="CDA2" s="15"/>
      <c r="CDB2" s="15"/>
      <c r="CDC2" s="15"/>
      <c r="CDD2" s="15"/>
      <c r="CDE2" s="15"/>
      <c r="CDF2" s="15"/>
      <c r="CDG2" s="15"/>
      <c r="CDH2" s="15"/>
      <c r="CDI2" s="15"/>
      <c r="CDJ2" s="15"/>
      <c r="CDK2" s="15"/>
      <c r="CDL2" s="15"/>
      <c r="CDM2" s="15"/>
      <c r="CDN2" s="15"/>
      <c r="CDO2" s="15"/>
      <c r="CDP2" s="15"/>
      <c r="CDQ2" s="15"/>
      <c r="CDR2" s="15"/>
      <c r="CDS2" s="15"/>
      <c r="CDT2" s="15"/>
      <c r="CDU2" s="15"/>
      <c r="CDV2" s="15"/>
      <c r="CDW2" s="15"/>
      <c r="CDX2" s="15"/>
      <c r="CDY2" s="15"/>
      <c r="CDZ2" s="15"/>
      <c r="CEA2" s="15"/>
      <c r="CEB2" s="15"/>
      <c r="CEC2" s="15"/>
      <c r="CED2" s="15"/>
      <c r="CEE2" s="15"/>
      <c r="CEF2" s="15"/>
      <c r="CEG2" s="15"/>
      <c r="CEH2" s="15"/>
      <c r="CEI2" s="15"/>
      <c r="CEJ2" s="15"/>
      <c r="CEK2" s="15"/>
      <c r="CEL2" s="15"/>
      <c r="CEM2" s="15"/>
      <c r="CEN2" s="15"/>
      <c r="CEO2" s="15"/>
      <c r="CEP2" s="15"/>
      <c r="CEQ2" s="15"/>
      <c r="CER2" s="15"/>
      <c r="CES2" s="15"/>
      <c r="CET2" s="15"/>
      <c r="CEU2" s="15"/>
      <c r="CEV2" s="15"/>
      <c r="CEW2" s="15"/>
      <c r="CEX2" s="15"/>
      <c r="CEY2" s="15"/>
      <c r="CEZ2" s="15"/>
      <c r="CFA2" s="15"/>
      <c r="CFB2" s="15"/>
      <c r="CFC2" s="15"/>
      <c r="CFD2" s="15"/>
      <c r="CFE2" s="15"/>
      <c r="CFF2" s="15"/>
      <c r="CFG2" s="15"/>
      <c r="CFH2" s="15"/>
      <c r="CFI2" s="15"/>
      <c r="CFJ2" s="15"/>
      <c r="CFK2" s="15"/>
      <c r="CFL2" s="15"/>
      <c r="CFM2" s="15"/>
      <c r="CFN2" s="15"/>
      <c r="CFO2" s="15"/>
      <c r="CFP2" s="15"/>
      <c r="CFQ2" s="15"/>
      <c r="CFR2" s="15"/>
      <c r="CFS2" s="15"/>
      <c r="CFT2" s="15"/>
      <c r="CFU2" s="15"/>
      <c r="CFV2" s="15"/>
      <c r="CFW2" s="15"/>
      <c r="CFX2" s="15"/>
      <c r="CFY2" s="15"/>
      <c r="CFZ2" s="15"/>
      <c r="CGA2" s="15"/>
      <c r="CGB2" s="15"/>
      <c r="CGC2" s="15"/>
      <c r="CGD2" s="15"/>
      <c r="CGE2" s="15"/>
      <c r="CGF2" s="15"/>
      <c r="CGG2" s="15"/>
      <c r="CGH2" s="15"/>
      <c r="CGI2" s="15"/>
      <c r="CGJ2" s="15"/>
      <c r="CGK2" s="15"/>
      <c r="CGL2" s="15"/>
      <c r="CGM2" s="15"/>
      <c r="CGN2" s="15"/>
      <c r="CGO2" s="15"/>
      <c r="CGP2" s="15"/>
      <c r="CGQ2" s="15"/>
      <c r="CGR2" s="15"/>
      <c r="CGS2" s="15"/>
      <c r="CGT2" s="15"/>
      <c r="CGU2" s="15"/>
      <c r="CGV2" s="15"/>
      <c r="CGW2" s="15"/>
      <c r="CGX2" s="15"/>
      <c r="CGY2" s="15"/>
      <c r="CGZ2" s="15"/>
      <c r="CHA2" s="15"/>
      <c r="CHB2" s="15"/>
      <c r="CHC2" s="15"/>
      <c r="CHD2" s="15"/>
      <c r="CHE2" s="15"/>
      <c r="CHF2" s="15"/>
      <c r="CHG2" s="15"/>
      <c r="CHH2" s="15"/>
      <c r="CHI2" s="15"/>
      <c r="CHJ2" s="15"/>
      <c r="CHK2" s="15"/>
      <c r="CHL2" s="15"/>
      <c r="CHM2" s="15"/>
      <c r="CHN2" s="15"/>
      <c r="CHO2" s="15"/>
      <c r="CHP2" s="15"/>
      <c r="CHQ2" s="15"/>
      <c r="CHR2" s="15"/>
      <c r="CHS2" s="15"/>
      <c r="CHT2" s="15"/>
      <c r="CHU2" s="15"/>
      <c r="CHV2" s="15"/>
      <c r="CHW2" s="15"/>
      <c r="CHX2" s="15"/>
      <c r="CHY2" s="15"/>
      <c r="CHZ2" s="15"/>
      <c r="CIA2" s="15"/>
      <c r="CIB2" s="15"/>
      <c r="CIC2" s="15"/>
      <c r="CID2" s="15"/>
      <c r="CIE2" s="15"/>
      <c r="CIF2" s="15"/>
      <c r="CIG2" s="15"/>
      <c r="CIH2" s="15"/>
      <c r="CII2" s="15"/>
      <c r="CIJ2" s="15"/>
      <c r="CIK2" s="15"/>
      <c r="CIL2" s="15"/>
      <c r="CIM2" s="15"/>
      <c r="CIN2" s="15"/>
      <c r="CIO2" s="15"/>
      <c r="CIP2" s="15"/>
      <c r="CIQ2" s="15"/>
      <c r="CIR2" s="15"/>
      <c r="CIS2" s="15"/>
      <c r="CIT2" s="15"/>
      <c r="CIU2" s="15"/>
      <c r="CIV2" s="15"/>
      <c r="CIW2" s="15"/>
      <c r="CIX2" s="15"/>
      <c r="CIY2" s="15"/>
      <c r="CIZ2" s="15"/>
      <c r="CJA2" s="15"/>
      <c r="CJB2" s="15"/>
      <c r="CJC2" s="15"/>
      <c r="CJD2" s="15"/>
      <c r="CJE2" s="15"/>
      <c r="CJF2" s="15"/>
      <c r="CJG2" s="15"/>
      <c r="CJH2" s="15"/>
      <c r="CJI2" s="15"/>
      <c r="CJJ2" s="15"/>
      <c r="CJK2" s="15"/>
      <c r="CJL2" s="15"/>
      <c r="CJM2" s="15"/>
      <c r="CJN2" s="15"/>
      <c r="CJO2" s="15"/>
      <c r="CJP2" s="15"/>
      <c r="CJQ2" s="15"/>
      <c r="CJR2" s="15"/>
      <c r="CJS2" s="15"/>
      <c r="CJT2" s="15"/>
      <c r="CJU2" s="15"/>
      <c r="CJV2" s="15"/>
      <c r="CJW2" s="15"/>
      <c r="CJX2" s="15"/>
      <c r="CJY2" s="15"/>
      <c r="CJZ2" s="15"/>
      <c r="CKA2" s="15"/>
      <c r="CKB2" s="15"/>
      <c r="CKC2" s="15"/>
      <c r="CKD2" s="15"/>
      <c r="CKE2" s="15"/>
      <c r="CKF2" s="15"/>
      <c r="CKG2" s="15"/>
      <c r="CKH2" s="15"/>
      <c r="CKI2" s="15"/>
      <c r="CKJ2" s="15"/>
      <c r="CKK2" s="15"/>
      <c r="CKL2" s="15"/>
      <c r="CKM2" s="15"/>
      <c r="CKN2" s="15"/>
      <c r="CKO2" s="15"/>
      <c r="CKP2" s="15"/>
      <c r="CKQ2" s="15"/>
      <c r="CKR2" s="15"/>
      <c r="CKS2" s="15"/>
      <c r="CKT2" s="15"/>
      <c r="CKU2" s="15"/>
      <c r="CKV2" s="15"/>
      <c r="CKW2" s="15"/>
      <c r="CKX2" s="15"/>
      <c r="CKY2" s="15"/>
      <c r="CKZ2" s="15"/>
      <c r="CLA2" s="15"/>
      <c r="CLB2" s="15"/>
      <c r="CLC2" s="15"/>
      <c r="CLD2" s="15"/>
      <c r="CLE2" s="15"/>
      <c r="CLF2" s="15"/>
      <c r="CLG2" s="15"/>
      <c r="CLH2" s="15"/>
      <c r="CLI2" s="15"/>
      <c r="CLJ2" s="15"/>
      <c r="CLK2" s="15"/>
      <c r="CLL2" s="15"/>
      <c r="CLM2" s="15"/>
      <c r="CLN2" s="15"/>
      <c r="CLO2" s="15"/>
      <c r="CLP2" s="15"/>
      <c r="CLQ2" s="15"/>
      <c r="CLR2" s="15"/>
      <c r="CLS2" s="15"/>
      <c r="CLT2" s="15"/>
      <c r="CLU2" s="15"/>
      <c r="CLV2" s="15"/>
      <c r="CLW2" s="15"/>
      <c r="CLX2" s="15"/>
      <c r="CLY2" s="15"/>
      <c r="CLZ2" s="15"/>
      <c r="CMA2" s="15"/>
      <c r="CMB2" s="15"/>
      <c r="CMC2" s="15"/>
      <c r="CMD2" s="15"/>
      <c r="CME2" s="15"/>
      <c r="CMF2" s="15"/>
      <c r="CMG2" s="15"/>
      <c r="CMH2" s="15"/>
      <c r="CMI2" s="15"/>
      <c r="CMJ2" s="15"/>
      <c r="CMK2" s="15"/>
      <c r="CML2" s="15"/>
      <c r="CMM2" s="15"/>
      <c r="CMN2" s="15"/>
      <c r="CMO2" s="15"/>
      <c r="CMP2" s="15"/>
      <c r="CMQ2" s="15"/>
      <c r="CMR2" s="15"/>
      <c r="CMS2" s="15"/>
      <c r="CMT2" s="15"/>
      <c r="CMU2" s="15"/>
      <c r="CMV2" s="15"/>
      <c r="CMW2" s="15"/>
      <c r="CMX2" s="15"/>
      <c r="CMY2" s="15"/>
      <c r="CMZ2" s="15"/>
      <c r="CNA2" s="15"/>
      <c r="CNB2" s="15"/>
      <c r="CNC2" s="15"/>
      <c r="CND2" s="15"/>
      <c r="CNE2" s="15"/>
      <c r="CNF2" s="15"/>
      <c r="CNG2" s="15"/>
      <c r="CNH2" s="15"/>
      <c r="CNI2" s="15"/>
      <c r="CNJ2" s="15"/>
      <c r="CNK2" s="15"/>
      <c r="CNL2" s="15"/>
      <c r="CNM2" s="15"/>
      <c r="CNN2" s="15"/>
      <c r="CNO2" s="15"/>
      <c r="CNP2" s="15"/>
      <c r="CNQ2" s="15"/>
      <c r="CNR2" s="15"/>
      <c r="CNS2" s="15"/>
      <c r="CNT2" s="15"/>
      <c r="CNU2" s="15"/>
      <c r="CNV2" s="15"/>
      <c r="CNW2" s="15"/>
      <c r="CNX2" s="15"/>
      <c r="CNY2" s="15"/>
      <c r="CNZ2" s="15"/>
      <c r="COA2" s="15"/>
      <c r="COB2" s="15"/>
      <c r="COC2" s="15"/>
      <c r="COD2" s="15"/>
      <c r="COE2" s="15"/>
      <c r="COF2" s="15"/>
      <c r="COG2" s="15"/>
      <c r="COH2" s="15"/>
      <c r="COI2" s="15"/>
      <c r="COJ2" s="15"/>
      <c r="COK2" s="15"/>
      <c r="COL2" s="15"/>
      <c r="COM2" s="15"/>
      <c r="CON2" s="15"/>
      <c r="COO2" s="15"/>
      <c r="COP2" s="15"/>
      <c r="COQ2" s="15"/>
      <c r="COR2" s="15"/>
      <c r="COS2" s="15"/>
      <c r="COT2" s="15"/>
      <c r="COU2" s="15"/>
      <c r="COV2" s="15"/>
      <c r="COW2" s="15"/>
      <c r="COX2" s="15"/>
      <c r="COY2" s="15"/>
      <c r="COZ2" s="15"/>
      <c r="CPA2" s="15"/>
      <c r="CPB2" s="15"/>
      <c r="CPC2" s="15"/>
      <c r="CPD2" s="15"/>
      <c r="CPE2" s="15"/>
      <c r="CPF2" s="15"/>
      <c r="CPG2" s="15"/>
      <c r="CPH2" s="15"/>
      <c r="CPI2" s="15"/>
      <c r="CPJ2" s="15"/>
      <c r="CPK2" s="15"/>
      <c r="CPL2" s="15"/>
      <c r="CPM2" s="15"/>
      <c r="CPN2" s="15"/>
      <c r="CPO2" s="15"/>
      <c r="CPP2" s="15"/>
      <c r="CPQ2" s="15"/>
      <c r="CPR2" s="15"/>
      <c r="CPS2" s="15"/>
      <c r="CPT2" s="15"/>
      <c r="CPU2" s="15"/>
      <c r="CPV2" s="15"/>
      <c r="CPW2" s="15"/>
      <c r="CPX2" s="15"/>
      <c r="CPY2" s="15"/>
      <c r="CPZ2" s="15"/>
      <c r="CQA2" s="15"/>
      <c r="CQB2" s="15"/>
      <c r="CQC2" s="15"/>
      <c r="CQD2" s="15"/>
      <c r="CQE2" s="15"/>
      <c r="CQF2" s="15"/>
      <c r="CQG2" s="15"/>
      <c r="CQH2" s="15"/>
      <c r="CQI2" s="15"/>
      <c r="CQJ2" s="15"/>
      <c r="CQK2" s="15"/>
      <c r="CQL2" s="15"/>
      <c r="CQM2" s="15"/>
      <c r="CQN2" s="15"/>
      <c r="CQO2" s="15"/>
      <c r="CQP2" s="15"/>
      <c r="CQQ2" s="15"/>
      <c r="CQR2" s="15"/>
      <c r="CQS2" s="15"/>
      <c r="CQT2" s="15"/>
      <c r="CQU2" s="15"/>
      <c r="CQV2" s="15"/>
      <c r="CQW2" s="15"/>
      <c r="CQX2" s="15"/>
      <c r="CQY2" s="15"/>
      <c r="CQZ2" s="15"/>
      <c r="CRA2" s="15"/>
      <c r="CRB2" s="15"/>
      <c r="CRC2" s="15"/>
      <c r="CRD2" s="15"/>
      <c r="CRE2" s="15"/>
      <c r="CRF2" s="15"/>
      <c r="CRG2" s="15"/>
      <c r="CRH2" s="15"/>
      <c r="CRI2" s="15"/>
      <c r="CRJ2" s="15"/>
      <c r="CRK2" s="15"/>
      <c r="CRL2" s="15"/>
      <c r="CRM2" s="15"/>
      <c r="CRN2" s="15"/>
      <c r="CRO2" s="15"/>
      <c r="CRP2" s="15"/>
      <c r="CRQ2" s="15"/>
      <c r="CRR2" s="15"/>
      <c r="CRS2" s="15"/>
      <c r="CRT2" s="15"/>
      <c r="CRU2" s="15"/>
      <c r="CRV2" s="15"/>
      <c r="CRW2" s="15"/>
      <c r="CRX2" s="15"/>
      <c r="CRY2" s="15"/>
      <c r="CRZ2" s="15"/>
      <c r="CSA2" s="15"/>
      <c r="CSB2" s="15"/>
      <c r="CSC2" s="15"/>
      <c r="CSD2" s="15"/>
      <c r="CSE2" s="15"/>
      <c r="CSF2" s="15"/>
      <c r="CSG2" s="15"/>
      <c r="CSH2" s="15"/>
      <c r="CSI2" s="15"/>
      <c r="CSJ2" s="15"/>
      <c r="CSK2" s="15"/>
      <c r="CSL2" s="15"/>
      <c r="CSM2" s="15"/>
      <c r="CSN2" s="15"/>
      <c r="CSO2" s="15"/>
      <c r="CSP2" s="15"/>
      <c r="CSQ2" s="15"/>
      <c r="CSR2" s="15"/>
      <c r="CSS2" s="15"/>
      <c r="CST2" s="15"/>
      <c r="CSU2" s="15"/>
      <c r="CSV2" s="15"/>
      <c r="CSW2" s="15"/>
      <c r="CSX2" s="15"/>
      <c r="CSY2" s="15"/>
      <c r="CSZ2" s="15"/>
      <c r="CTA2" s="15"/>
      <c r="CTB2" s="15"/>
      <c r="CTC2" s="15"/>
      <c r="CTD2" s="15"/>
      <c r="CTE2" s="15"/>
      <c r="CTF2" s="15"/>
      <c r="CTG2" s="15"/>
      <c r="CTH2" s="15"/>
      <c r="CTI2" s="15"/>
      <c r="CTJ2" s="15"/>
      <c r="CTK2" s="15"/>
      <c r="CTL2" s="15"/>
      <c r="CTM2" s="15"/>
      <c r="CTN2" s="15"/>
      <c r="CTO2" s="15"/>
      <c r="CTP2" s="15"/>
      <c r="CTQ2" s="15"/>
      <c r="CTR2" s="15"/>
      <c r="CTS2" s="15"/>
      <c r="CTT2" s="15"/>
      <c r="CTU2" s="15"/>
      <c r="CTV2" s="15"/>
      <c r="CTW2" s="15"/>
      <c r="CTX2" s="15"/>
      <c r="CTY2" s="15"/>
      <c r="CTZ2" s="15"/>
      <c r="CUA2" s="15"/>
      <c r="CUB2" s="15"/>
      <c r="CUC2" s="15"/>
      <c r="CUD2" s="15"/>
      <c r="CUE2" s="15"/>
      <c r="CUF2" s="15"/>
      <c r="CUG2" s="15"/>
      <c r="CUH2" s="15"/>
      <c r="CUI2" s="15"/>
      <c r="CUJ2" s="15"/>
      <c r="CUK2" s="15"/>
      <c r="CUL2" s="15"/>
      <c r="CUM2" s="15"/>
      <c r="CUN2" s="15"/>
      <c r="CUO2" s="15"/>
      <c r="CUP2" s="15"/>
      <c r="CUQ2" s="15"/>
      <c r="CUR2" s="15"/>
      <c r="CUS2" s="15"/>
      <c r="CUT2" s="15"/>
      <c r="CUU2" s="15"/>
      <c r="CUV2" s="15"/>
      <c r="CUW2" s="15"/>
      <c r="CUX2" s="15"/>
      <c r="CUY2" s="15"/>
      <c r="CUZ2" s="15"/>
      <c r="CVA2" s="15"/>
      <c r="CVB2" s="15"/>
      <c r="CVC2" s="15"/>
      <c r="CVD2" s="15"/>
      <c r="CVE2" s="15"/>
      <c r="CVF2" s="15"/>
      <c r="CVG2" s="15"/>
      <c r="CVH2" s="15"/>
      <c r="CVI2" s="15"/>
      <c r="CVJ2" s="15"/>
      <c r="CVK2" s="15"/>
      <c r="CVL2" s="15"/>
      <c r="CVM2" s="15"/>
      <c r="CVN2" s="15"/>
      <c r="CVO2" s="15"/>
      <c r="CVP2" s="15"/>
      <c r="CVQ2" s="15"/>
      <c r="CVR2" s="15"/>
      <c r="CVS2" s="15"/>
      <c r="CVT2" s="15"/>
      <c r="CVU2" s="15"/>
      <c r="CVV2" s="15"/>
      <c r="CVW2" s="15"/>
      <c r="CVX2" s="15"/>
      <c r="CVY2" s="15"/>
      <c r="CVZ2" s="15"/>
      <c r="CWA2" s="15"/>
      <c r="CWB2" s="15"/>
      <c r="CWC2" s="15"/>
      <c r="CWD2" s="15"/>
      <c r="CWE2" s="15"/>
      <c r="CWF2" s="15"/>
      <c r="CWG2" s="15"/>
      <c r="CWH2" s="15"/>
      <c r="CWI2" s="15"/>
      <c r="CWJ2" s="15"/>
      <c r="CWK2" s="15"/>
      <c r="CWL2" s="15"/>
      <c r="CWM2" s="15"/>
      <c r="CWN2" s="15"/>
      <c r="CWO2" s="15"/>
      <c r="CWP2" s="15"/>
      <c r="CWQ2" s="15"/>
      <c r="CWR2" s="15"/>
      <c r="CWS2" s="15"/>
      <c r="CWT2" s="15"/>
      <c r="CWU2" s="15"/>
      <c r="CWV2" s="15"/>
      <c r="CWW2" s="15"/>
      <c r="CWX2" s="15"/>
      <c r="CWY2" s="15"/>
      <c r="CWZ2" s="15"/>
      <c r="CXA2" s="15"/>
      <c r="CXB2" s="15"/>
      <c r="CXC2" s="15"/>
      <c r="CXD2" s="15"/>
      <c r="CXE2" s="15"/>
      <c r="CXF2" s="15"/>
      <c r="CXG2" s="15"/>
      <c r="CXH2" s="15"/>
      <c r="CXI2" s="15"/>
      <c r="CXJ2" s="15"/>
      <c r="CXK2" s="15"/>
      <c r="CXL2" s="15"/>
      <c r="CXM2" s="15"/>
      <c r="CXN2" s="15"/>
      <c r="CXO2" s="15"/>
      <c r="CXP2" s="15"/>
      <c r="CXQ2" s="15"/>
      <c r="CXR2" s="15"/>
      <c r="CXS2" s="15"/>
      <c r="CXT2" s="15"/>
      <c r="CXU2" s="15"/>
      <c r="CXV2" s="15"/>
      <c r="CXW2" s="15"/>
      <c r="CXX2" s="15"/>
      <c r="CXY2" s="15"/>
      <c r="CXZ2" s="15"/>
      <c r="CYA2" s="15"/>
      <c r="CYB2" s="15"/>
      <c r="CYC2" s="15"/>
      <c r="CYD2" s="15"/>
      <c r="CYE2" s="15"/>
      <c r="CYF2" s="15"/>
      <c r="CYG2" s="15"/>
      <c r="CYH2" s="15"/>
      <c r="CYI2" s="15"/>
      <c r="CYJ2" s="15"/>
      <c r="CYK2" s="15"/>
      <c r="CYL2" s="15"/>
      <c r="CYM2" s="15"/>
      <c r="CYN2" s="15"/>
      <c r="CYO2" s="15"/>
      <c r="CYP2" s="15"/>
      <c r="CYQ2" s="15"/>
      <c r="CYR2" s="15"/>
      <c r="CYS2" s="15"/>
      <c r="CYT2" s="15"/>
      <c r="CYU2" s="15"/>
      <c r="CYV2" s="15"/>
      <c r="CYW2" s="15"/>
      <c r="CYX2" s="15"/>
      <c r="CYY2" s="15"/>
      <c r="CYZ2" s="15"/>
      <c r="CZA2" s="15"/>
      <c r="CZB2" s="15"/>
      <c r="CZC2" s="15"/>
      <c r="CZD2" s="15"/>
      <c r="CZE2" s="15"/>
      <c r="CZF2" s="15"/>
      <c r="CZG2" s="15"/>
      <c r="CZH2" s="15"/>
      <c r="CZI2" s="15"/>
      <c r="CZJ2" s="15"/>
      <c r="CZK2" s="15"/>
      <c r="CZL2" s="15"/>
      <c r="CZM2" s="15"/>
      <c r="CZN2" s="15"/>
      <c r="CZO2" s="15"/>
      <c r="CZP2" s="15"/>
      <c r="CZQ2" s="15"/>
      <c r="CZR2" s="15"/>
      <c r="CZS2" s="15"/>
      <c r="CZT2" s="15"/>
      <c r="CZU2" s="15"/>
      <c r="CZV2" s="15"/>
      <c r="CZW2" s="15"/>
      <c r="CZX2" s="15"/>
      <c r="CZY2" s="15"/>
      <c r="CZZ2" s="15"/>
      <c r="DAA2" s="15"/>
      <c r="DAB2" s="15"/>
      <c r="DAC2" s="15"/>
      <c r="DAD2" s="15"/>
      <c r="DAE2" s="15"/>
      <c r="DAF2" s="15"/>
      <c r="DAG2" s="15"/>
      <c r="DAH2" s="15"/>
      <c r="DAI2" s="15"/>
      <c r="DAJ2" s="15"/>
      <c r="DAK2" s="15"/>
      <c r="DAL2" s="15"/>
      <c r="DAM2" s="15"/>
      <c r="DAN2" s="15"/>
      <c r="DAO2" s="15"/>
      <c r="DAP2" s="15"/>
      <c r="DAQ2" s="15"/>
      <c r="DAR2" s="15"/>
      <c r="DAS2" s="15"/>
      <c r="DAT2" s="15"/>
      <c r="DAU2" s="15"/>
      <c r="DAV2" s="15"/>
      <c r="DAW2" s="15"/>
      <c r="DAX2" s="15"/>
      <c r="DAY2" s="15"/>
      <c r="DAZ2" s="15"/>
      <c r="DBA2" s="15"/>
      <c r="DBB2" s="15"/>
      <c r="DBC2" s="15"/>
      <c r="DBD2" s="15"/>
      <c r="DBE2" s="15"/>
      <c r="DBF2" s="15"/>
      <c r="DBG2" s="15"/>
      <c r="DBH2" s="15"/>
      <c r="DBI2" s="15"/>
      <c r="DBJ2" s="15"/>
      <c r="DBK2" s="15"/>
      <c r="DBL2" s="15"/>
      <c r="DBM2" s="15"/>
      <c r="DBN2" s="15"/>
      <c r="DBO2" s="15"/>
      <c r="DBP2" s="15"/>
      <c r="DBQ2" s="15"/>
      <c r="DBR2" s="15"/>
      <c r="DBS2" s="15"/>
      <c r="DBT2" s="15"/>
      <c r="DBU2" s="15"/>
      <c r="DBV2" s="15"/>
      <c r="DBW2" s="15"/>
      <c r="DBX2" s="15"/>
      <c r="DBY2" s="15"/>
      <c r="DBZ2" s="15"/>
      <c r="DCA2" s="15"/>
      <c r="DCB2" s="15"/>
      <c r="DCC2" s="15"/>
      <c r="DCD2" s="15"/>
      <c r="DCE2" s="15"/>
      <c r="DCF2" s="15"/>
      <c r="DCG2" s="15"/>
      <c r="DCH2" s="15"/>
      <c r="DCI2" s="15"/>
      <c r="DCJ2" s="15"/>
      <c r="DCK2" s="15"/>
      <c r="DCL2" s="15"/>
      <c r="DCM2" s="15"/>
      <c r="DCN2" s="15"/>
      <c r="DCO2" s="15"/>
      <c r="DCP2" s="15"/>
      <c r="DCQ2" s="15"/>
      <c r="DCR2" s="15"/>
      <c r="DCS2" s="15"/>
      <c r="DCT2" s="15"/>
      <c r="DCU2" s="15"/>
      <c r="DCV2" s="15"/>
      <c r="DCW2" s="15"/>
      <c r="DCX2" s="15"/>
      <c r="DCY2" s="15"/>
      <c r="DCZ2" s="15"/>
      <c r="DDA2" s="15"/>
      <c r="DDB2" s="15"/>
      <c r="DDC2" s="15"/>
      <c r="DDD2" s="15"/>
      <c r="DDE2" s="15"/>
      <c r="DDF2" s="15"/>
      <c r="DDG2" s="15"/>
      <c r="DDH2" s="15"/>
      <c r="DDI2" s="15"/>
      <c r="DDJ2" s="15"/>
      <c r="DDK2" s="15"/>
      <c r="DDL2" s="15"/>
      <c r="DDM2" s="15"/>
      <c r="DDN2" s="15"/>
      <c r="DDO2" s="15"/>
      <c r="DDP2" s="15"/>
      <c r="DDQ2" s="15"/>
      <c r="DDR2" s="15"/>
      <c r="DDS2" s="15"/>
      <c r="DDT2" s="15"/>
      <c r="DDU2" s="15"/>
      <c r="DDV2" s="15"/>
      <c r="DDW2" s="15"/>
      <c r="DDX2" s="15"/>
      <c r="DDY2" s="15"/>
      <c r="DDZ2" s="15"/>
      <c r="DEA2" s="15"/>
      <c r="DEB2" s="15"/>
      <c r="DEC2" s="15"/>
      <c r="DED2" s="15"/>
      <c r="DEE2" s="15"/>
      <c r="DEF2" s="15"/>
      <c r="DEG2" s="15"/>
      <c r="DEH2" s="15"/>
      <c r="DEI2" s="15"/>
      <c r="DEJ2" s="15"/>
      <c r="DEK2" s="15"/>
      <c r="DEL2" s="15"/>
      <c r="DEM2" s="15"/>
      <c r="DEN2" s="15"/>
      <c r="DEO2" s="15"/>
      <c r="DEP2" s="15"/>
      <c r="DEQ2" s="15"/>
      <c r="DER2" s="15"/>
      <c r="DES2" s="15"/>
      <c r="DET2" s="15"/>
      <c r="DEU2" s="15"/>
      <c r="DEV2" s="15"/>
      <c r="DEW2" s="15"/>
      <c r="DEX2" s="15"/>
      <c r="DEY2" s="15"/>
      <c r="DEZ2" s="15"/>
      <c r="DFA2" s="15"/>
      <c r="DFB2" s="15"/>
      <c r="DFC2" s="15"/>
      <c r="DFD2" s="15"/>
      <c r="DFE2" s="15"/>
      <c r="DFF2" s="15"/>
      <c r="DFG2" s="15"/>
      <c r="DFH2" s="15"/>
      <c r="DFI2" s="15"/>
      <c r="DFJ2" s="15"/>
      <c r="DFK2" s="15"/>
      <c r="DFL2" s="15"/>
      <c r="DFM2" s="15"/>
      <c r="DFN2" s="15"/>
      <c r="DFO2" s="15"/>
      <c r="DFP2" s="15"/>
      <c r="DFQ2" s="15"/>
      <c r="DFR2" s="15"/>
      <c r="DFS2" s="15"/>
      <c r="DFT2" s="15"/>
      <c r="DFU2" s="15"/>
      <c r="DFV2" s="15"/>
      <c r="DFW2" s="15"/>
      <c r="DFX2" s="15"/>
      <c r="DFY2" s="15"/>
      <c r="DFZ2" s="15"/>
      <c r="DGA2" s="15"/>
      <c r="DGB2" s="15"/>
      <c r="DGC2" s="15"/>
      <c r="DGD2" s="15"/>
      <c r="DGE2" s="15"/>
      <c r="DGF2" s="15"/>
      <c r="DGG2" s="15"/>
      <c r="DGH2" s="15"/>
      <c r="DGI2" s="15"/>
      <c r="DGJ2" s="15"/>
      <c r="DGK2" s="15"/>
      <c r="DGL2" s="15"/>
      <c r="DGM2" s="15"/>
      <c r="DGN2" s="15"/>
      <c r="DGO2" s="15"/>
      <c r="DGP2" s="15"/>
      <c r="DGQ2" s="15"/>
      <c r="DGR2" s="15"/>
      <c r="DGS2" s="15"/>
      <c r="DGT2" s="15"/>
      <c r="DGU2" s="15"/>
      <c r="DGV2" s="15"/>
      <c r="DGW2" s="15"/>
      <c r="DGX2" s="15"/>
      <c r="DGY2" s="15"/>
      <c r="DGZ2" s="15"/>
      <c r="DHA2" s="15"/>
      <c r="DHB2" s="15"/>
      <c r="DHC2" s="15"/>
      <c r="DHD2" s="15"/>
      <c r="DHE2" s="15"/>
      <c r="DHF2" s="15"/>
      <c r="DHG2" s="15"/>
      <c r="DHH2" s="15"/>
      <c r="DHI2" s="15"/>
      <c r="DHJ2" s="15"/>
      <c r="DHK2" s="15"/>
      <c r="DHL2" s="15"/>
      <c r="DHM2" s="15"/>
      <c r="DHN2" s="15"/>
      <c r="DHO2" s="15"/>
      <c r="DHP2" s="15"/>
      <c r="DHQ2" s="15"/>
      <c r="DHR2" s="15"/>
      <c r="DHS2" s="15"/>
      <c r="DHT2" s="15"/>
      <c r="DHU2" s="15"/>
      <c r="DHV2" s="15"/>
      <c r="DHW2" s="15"/>
      <c r="DHX2" s="15"/>
      <c r="DHY2" s="15"/>
      <c r="DHZ2" s="15"/>
      <c r="DIA2" s="15"/>
      <c r="DIB2" s="15"/>
      <c r="DIC2" s="15"/>
      <c r="DID2" s="15"/>
      <c r="DIE2" s="15"/>
      <c r="DIF2" s="15"/>
      <c r="DIG2" s="15"/>
      <c r="DIH2" s="15"/>
      <c r="DII2" s="15"/>
      <c r="DIJ2" s="15"/>
      <c r="DIK2" s="15"/>
      <c r="DIL2" s="15"/>
      <c r="DIM2" s="15"/>
      <c r="DIN2" s="15"/>
      <c r="DIO2" s="15"/>
      <c r="DIP2" s="15"/>
      <c r="DIQ2" s="15"/>
      <c r="DIR2" s="15"/>
      <c r="DIS2" s="15"/>
      <c r="DIT2" s="15"/>
      <c r="DIU2" s="15"/>
      <c r="DIV2" s="15"/>
      <c r="DIW2" s="15"/>
      <c r="DIX2" s="15"/>
      <c r="DIY2" s="15"/>
      <c r="DIZ2" s="15"/>
      <c r="DJA2" s="15"/>
      <c r="DJB2" s="15"/>
      <c r="DJC2" s="15"/>
      <c r="DJD2" s="15"/>
      <c r="DJE2" s="15"/>
      <c r="DJF2" s="15"/>
      <c r="DJG2" s="15"/>
      <c r="DJH2" s="15"/>
      <c r="DJI2" s="15"/>
      <c r="DJJ2" s="15"/>
      <c r="DJK2" s="15"/>
      <c r="DJL2" s="15"/>
      <c r="DJM2" s="15"/>
      <c r="DJN2" s="15"/>
      <c r="DJO2" s="15"/>
      <c r="DJP2" s="15"/>
      <c r="DJQ2" s="15"/>
      <c r="DJR2" s="15"/>
      <c r="DJS2" s="15"/>
      <c r="DJT2" s="15"/>
      <c r="DJU2" s="15"/>
      <c r="DJV2" s="15"/>
      <c r="DJW2" s="15"/>
      <c r="DJX2" s="15"/>
      <c r="DJY2" s="15"/>
      <c r="DJZ2" s="15"/>
      <c r="DKA2" s="15"/>
      <c r="DKB2" s="15"/>
      <c r="DKC2" s="15"/>
      <c r="DKD2" s="15"/>
      <c r="DKE2" s="15"/>
      <c r="DKF2" s="15"/>
      <c r="DKG2" s="15"/>
      <c r="DKH2" s="15"/>
      <c r="DKI2" s="15"/>
      <c r="DKJ2" s="15"/>
      <c r="DKK2" s="15"/>
      <c r="DKL2" s="15"/>
      <c r="DKM2" s="15"/>
      <c r="DKN2" s="15"/>
      <c r="DKO2" s="15"/>
      <c r="DKP2" s="15"/>
      <c r="DKQ2" s="15"/>
      <c r="DKR2" s="15"/>
      <c r="DKS2" s="15"/>
      <c r="DKT2" s="15"/>
      <c r="DKU2" s="15"/>
      <c r="DKV2" s="15"/>
      <c r="DKW2" s="15"/>
      <c r="DKX2" s="15"/>
      <c r="DKY2" s="15"/>
      <c r="DKZ2" s="15"/>
      <c r="DLA2" s="15"/>
      <c r="DLB2" s="15"/>
      <c r="DLC2" s="15"/>
      <c r="DLD2" s="15"/>
      <c r="DLE2" s="15"/>
      <c r="DLF2" s="15"/>
      <c r="DLG2" s="15"/>
      <c r="DLH2" s="15"/>
      <c r="DLI2" s="15"/>
      <c r="DLJ2" s="15"/>
      <c r="DLK2" s="15"/>
      <c r="DLL2" s="15"/>
      <c r="DLM2" s="15"/>
      <c r="DLN2" s="15"/>
      <c r="DLO2" s="15"/>
      <c r="DLP2" s="15"/>
      <c r="DLQ2" s="15"/>
      <c r="DLR2" s="15"/>
      <c r="DLS2" s="15"/>
      <c r="DLT2" s="15"/>
      <c r="DLU2" s="15"/>
      <c r="DLV2" s="15"/>
      <c r="DLW2" s="15"/>
      <c r="DLX2" s="15"/>
      <c r="DLY2" s="15"/>
      <c r="DLZ2" s="15"/>
      <c r="DMA2" s="15"/>
      <c r="DMB2" s="15"/>
      <c r="DMC2" s="15"/>
      <c r="DMD2" s="15"/>
      <c r="DME2" s="15"/>
      <c r="DMF2" s="15"/>
      <c r="DMG2" s="15"/>
      <c r="DMH2" s="15"/>
      <c r="DMI2" s="15"/>
      <c r="DMJ2" s="15"/>
      <c r="DMK2" s="15"/>
      <c r="DML2" s="15"/>
      <c r="DMM2" s="15"/>
      <c r="DMN2" s="15"/>
      <c r="DMO2" s="15"/>
      <c r="DMP2" s="15"/>
      <c r="DMQ2" s="15"/>
      <c r="DMR2" s="15"/>
      <c r="DMS2" s="15"/>
      <c r="DMT2" s="15"/>
      <c r="DMU2" s="15"/>
      <c r="DMV2" s="15"/>
      <c r="DMW2" s="15"/>
      <c r="DMX2" s="15"/>
      <c r="DMY2" s="15"/>
      <c r="DMZ2" s="15"/>
      <c r="DNA2" s="15"/>
      <c r="DNB2" s="15"/>
      <c r="DNC2" s="15"/>
      <c r="DND2" s="15"/>
      <c r="DNE2" s="15"/>
      <c r="DNF2" s="15"/>
      <c r="DNG2" s="15"/>
      <c r="DNH2" s="15"/>
      <c r="DNI2" s="15"/>
      <c r="DNJ2" s="15"/>
      <c r="DNK2" s="15"/>
      <c r="DNL2" s="15"/>
      <c r="DNM2" s="15"/>
      <c r="DNN2" s="15"/>
      <c r="DNO2" s="15"/>
      <c r="DNP2" s="15"/>
      <c r="DNQ2" s="15"/>
      <c r="DNR2" s="15"/>
      <c r="DNS2" s="15"/>
      <c r="DNT2" s="15"/>
      <c r="DNU2" s="15"/>
      <c r="DNV2" s="15"/>
      <c r="DNW2" s="15"/>
      <c r="DNX2" s="15"/>
      <c r="DNY2" s="15"/>
      <c r="DNZ2" s="15"/>
      <c r="DOA2" s="15"/>
      <c r="DOB2" s="15"/>
      <c r="DOC2" s="15"/>
      <c r="DOD2" s="15"/>
      <c r="DOE2" s="15"/>
      <c r="DOF2" s="15"/>
      <c r="DOG2" s="15"/>
      <c r="DOH2" s="15"/>
      <c r="DOI2" s="15"/>
      <c r="DOJ2" s="15"/>
      <c r="DOK2" s="15"/>
      <c r="DOL2" s="15"/>
      <c r="DOM2" s="15"/>
      <c r="DON2" s="15"/>
      <c r="DOO2" s="15"/>
      <c r="DOP2" s="15"/>
      <c r="DOQ2" s="15"/>
      <c r="DOR2" s="15"/>
      <c r="DOS2" s="15"/>
      <c r="DOT2" s="15"/>
      <c r="DOU2" s="15"/>
      <c r="DOV2" s="15"/>
      <c r="DOW2" s="15"/>
      <c r="DOX2" s="15"/>
      <c r="DOY2" s="15"/>
      <c r="DOZ2" s="15"/>
      <c r="DPA2" s="15"/>
      <c r="DPB2" s="15"/>
      <c r="DPC2" s="15"/>
      <c r="DPD2" s="15"/>
      <c r="DPE2" s="15"/>
      <c r="DPF2" s="15"/>
      <c r="DPG2" s="15"/>
      <c r="DPH2" s="15"/>
      <c r="DPI2" s="15"/>
      <c r="DPJ2" s="15"/>
      <c r="DPK2" s="15"/>
      <c r="DPL2" s="15"/>
      <c r="DPM2" s="15"/>
      <c r="DPN2" s="15"/>
      <c r="DPO2" s="15"/>
      <c r="DPP2" s="15"/>
      <c r="DPQ2" s="15"/>
      <c r="DPR2" s="15"/>
      <c r="DPS2" s="15"/>
      <c r="DPT2" s="15"/>
      <c r="DPU2" s="15"/>
      <c r="DPV2" s="15"/>
      <c r="DPW2" s="15"/>
      <c r="DPX2" s="15"/>
      <c r="DPY2" s="15"/>
      <c r="DPZ2" s="15"/>
      <c r="DQA2" s="15"/>
      <c r="DQB2" s="15"/>
      <c r="DQC2" s="15"/>
      <c r="DQD2" s="15"/>
      <c r="DQE2" s="15"/>
      <c r="DQF2" s="15"/>
      <c r="DQG2" s="15"/>
      <c r="DQH2" s="15"/>
      <c r="DQI2" s="15"/>
      <c r="DQJ2" s="15"/>
      <c r="DQK2" s="15"/>
      <c r="DQL2" s="15"/>
      <c r="DQM2" s="15"/>
      <c r="DQN2" s="15"/>
      <c r="DQO2" s="15"/>
      <c r="DQP2" s="15"/>
      <c r="DQQ2" s="15"/>
      <c r="DQR2" s="15"/>
      <c r="DQS2" s="15"/>
      <c r="DQT2" s="15"/>
      <c r="DQU2" s="15"/>
      <c r="DQV2" s="15"/>
      <c r="DQW2" s="15"/>
      <c r="DQX2" s="15"/>
      <c r="DQY2" s="15"/>
      <c r="DQZ2" s="15"/>
      <c r="DRA2" s="15"/>
      <c r="DRB2" s="15"/>
      <c r="DRC2" s="15"/>
      <c r="DRD2" s="15"/>
      <c r="DRE2" s="15"/>
      <c r="DRF2" s="15"/>
      <c r="DRG2" s="15"/>
      <c r="DRH2" s="15"/>
      <c r="DRI2" s="15"/>
      <c r="DRJ2" s="15"/>
      <c r="DRK2" s="15"/>
      <c r="DRL2" s="15"/>
      <c r="DRM2" s="15"/>
      <c r="DRN2" s="15"/>
      <c r="DRO2" s="15"/>
      <c r="DRP2" s="15"/>
      <c r="DRQ2" s="15"/>
      <c r="DRR2" s="15"/>
      <c r="DRS2" s="15"/>
      <c r="DRT2" s="15"/>
      <c r="DRU2" s="15"/>
      <c r="DRV2" s="15"/>
      <c r="DRW2" s="15"/>
      <c r="DRX2" s="15"/>
      <c r="DRY2" s="15"/>
      <c r="DRZ2" s="15"/>
      <c r="DSA2" s="15"/>
      <c r="DSB2" s="15"/>
      <c r="DSC2" s="15"/>
      <c r="DSD2" s="15"/>
      <c r="DSE2" s="15"/>
      <c r="DSF2" s="15"/>
      <c r="DSG2" s="15"/>
      <c r="DSH2" s="15"/>
      <c r="DSI2" s="15"/>
      <c r="DSJ2" s="15"/>
      <c r="DSK2" s="15"/>
      <c r="DSL2" s="15"/>
      <c r="DSM2" s="15"/>
      <c r="DSN2" s="15"/>
      <c r="DSO2" s="15"/>
      <c r="DSP2" s="15"/>
      <c r="DSQ2" s="15"/>
      <c r="DSR2" s="15"/>
      <c r="DSS2" s="15"/>
      <c r="DST2" s="15"/>
      <c r="DSU2" s="15"/>
      <c r="DSV2" s="15"/>
      <c r="DSW2" s="15"/>
      <c r="DSX2" s="15"/>
      <c r="DSY2" s="15"/>
      <c r="DSZ2" s="15"/>
      <c r="DTA2" s="15"/>
      <c r="DTB2" s="15"/>
      <c r="DTC2" s="15"/>
      <c r="DTD2" s="15"/>
      <c r="DTE2" s="15"/>
      <c r="DTF2" s="15"/>
      <c r="DTG2" s="15"/>
      <c r="DTH2" s="15"/>
      <c r="DTI2" s="15"/>
      <c r="DTJ2" s="15"/>
      <c r="DTK2" s="15"/>
      <c r="DTL2" s="15"/>
      <c r="DTM2" s="15"/>
      <c r="DTN2" s="15"/>
      <c r="DTO2" s="15"/>
      <c r="DTP2" s="15"/>
      <c r="DTQ2" s="15"/>
      <c r="DTR2" s="15"/>
      <c r="DTS2" s="15"/>
      <c r="DTT2" s="15"/>
      <c r="DTU2" s="15"/>
      <c r="DTV2" s="15"/>
      <c r="DTW2" s="15"/>
      <c r="DTX2" s="15"/>
      <c r="DTY2" s="15"/>
      <c r="DTZ2" s="15"/>
      <c r="DUA2" s="15"/>
      <c r="DUB2" s="15"/>
      <c r="DUC2" s="15"/>
      <c r="DUD2" s="15"/>
      <c r="DUE2" s="15"/>
      <c r="DUF2" s="15"/>
      <c r="DUG2" s="15"/>
      <c r="DUH2" s="15"/>
      <c r="DUI2" s="15"/>
      <c r="DUJ2" s="15"/>
      <c r="DUK2" s="15"/>
      <c r="DUL2" s="15"/>
      <c r="DUM2" s="15"/>
      <c r="DUN2" s="15"/>
      <c r="DUO2" s="15"/>
      <c r="DUP2" s="15"/>
      <c r="DUQ2" s="15"/>
      <c r="DUR2" s="15"/>
      <c r="DUS2" s="15"/>
      <c r="DUT2" s="15"/>
      <c r="DUU2" s="15"/>
      <c r="DUV2" s="15"/>
      <c r="DUW2" s="15"/>
      <c r="DUX2" s="15"/>
      <c r="DUY2" s="15"/>
      <c r="DUZ2" s="15"/>
      <c r="DVA2" s="15"/>
      <c r="DVB2" s="15"/>
      <c r="DVC2" s="15"/>
      <c r="DVD2" s="15"/>
      <c r="DVE2" s="15"/>
      <c r="DVF2" s="15"/>
      <c r="DVG2" s="15"/>
      <c r="DVH2" s="15"/>
      <c r="DVI2" s="15"/>
      <c r="DVJ2" s="15"/>
      <c r="DVK2" s="15"/>
      <c r="DVL2" s="15"/>
      <c r="DVM2" s="15"/>
      <c r="DVN2" s="15"/>
      <c r="DVO2" s="15"/>
      <c r="DVP2" s="15"/>
      <c r="DVQ2" s="15"/>
      <c r="DVR2" s="15"/>
      <c r="DVS2" s="15"/>
      <c r="DVT2" s="15"/>
      <c r="DVU2" s="15"/>
      <c r="DVV2" s="15"/>
      <c r="DVW2" s="15"/>
      <c r="DVX2" s="15"/>
      <c r="DVY2" s="15"/>
      <c r="DVZ2" s="15"/>
      <c r="DWA2" s="15"/>
      <c r="DWB2" s="15"/>
      <c r="DWC2" s="15"/>
      <c r="DWD2" s="15"/>
      <c r="DWE2" s="15"/>
      <c r="DWF2" s="15"/>
      <c r="DWG2" s="15"/>
      <c r="DWH2" s="15"/>
      <c r="DWI2" s="15"/>
      <c r="DWJ2" s="15"/>
      <c r="DWK2" s="15"/>
      <c r="DWL2" s="15"/>
      <c r="DWM2" s="15"/>
      <c r="DWN2" s="15"/>
      <c r="DWO2" s="15"/>
      <c r="DWP2" s="15"/>
      <c r="DWQ2" s="15"/>
      <c r="DWR2" s="15"/>
      <c r="DWS2" s="15"/>
      <c r="DWT2" s="15"/>
      <c r="DWU2" s="15"/>
      <c r="DWV2" s="15"/>
      <c r="DWW2" s="15"/>
      <c r="DWX2" s="15"/>
      <c r="DWY2" s="15"/>
      <c r="DWZ2" s="15"/>
      <c r="DXA2" s="15"/>
      <c r="DXB2" s="15"/>
      <c r="DXC2" s="15"/>
      <c r="DXD2" s="15"/>
      <c r="DXE2" s="15"/>
      <c r="DXF2" s="15"/>
      <c r="DXG2" s="15"/>
      <c r="DXH2" s="15"/>
      <c r="DXI2" s="15"/>
      <c r="DXJ2" s="15"/>
      <c r="DXK2" s="15"/>
      <c r="DXL2" s="15"/>
      <c r="DXM2" s="15"/>
      <c r="DXN2" s="15"/>
      <c r="DXO2" s="15"/>
      <c r="DXP2" s="15"/>
      <c r="DXQ2" s="15"/>
      <c r="DXR2" s="15"/>
      <c r="DXS2" s="15"/>
      <c r="DXT2" s="15"/>
      <c r="DXU2" s="15"/>
      <c r="DXV2" s="15"/>
      <c r="DXW2" s="15"/>
      <c r="DXX2" s="15"/>
      <c r="DXY2" s="15"/>
      <c r="DXZ2" s="15"/>
      <c r="DYA2" s="15"/>
      <c r="DYB2" s="15"/>
      <c r="DYC2" s="15"/>
      <c r="DYD2" s="15"/>
      <c r="DYE2" s="15"/>
      <c r="DYF2" s="15"/>
      <c r="DYG2" s="15"/>
      <c r="DYH2" s="15"/>
      <c r="DYI2" s="15"/>
      <c r="DYJ2" s="15"/>
      <c r="DYK2" s="15"/>
      <c r="DYL2" s="15"/>
      <c r="DYM2" s="15"/>
      <c r="DYN2" s="15"/>
      <c r="DYO2" s="15"/>
      <c r="DYP2" s="15"/>
      <c r="DYQ2" s="15"/>
      <c r="DYR2" s="15"/>
      <c r="DYS2" s="15"/>
      <c r="DYT2" s="15"/>
      <c r="DYU2" s="15"/>
      <c r="DYV2" s="15"/>
      <c r="DYW2" s="15"/>
      <c r="DYX2" s="15"/>
      <c r="DYY2" s="15"/>
      <c r="DYZ2" s="15"/>
      <c r="DZA2" s="15"/>
      <c r="DZB2" s="15"/>
      <c r="DZC2" s="15"/>
      <c r="DZD2" s="15"/>
      <c r="DZE2" s="15"/>
      <c r="DZF2" s="15"/>
      <c r="DZG2" s="15"/>
      <c r="DZH2" s="15"/>
      <c r="DZI2" s="15"/>
      <c r="DZJ2" s="15"/>
      <c r="DZK2" s="15"/>
      <c r="DZL2" s="15"/>
      <c r="DZM2" s="15"/>
      <c r="DZN2" s="15"/>
      <c r="DZO2" s="15"/>
      <c r="DZP2" s="15"/>
      <c r="DZQ2" s="15"/>
      <c r="DZR2" s="15"/>
      <c r="DZS2" s="15"/>
      <c r="DZT2" s="15"/>
      <c r="DZU2" s="15"/>
      <c r="DZV2" s="15"/>
      <c r="DZW2" s="15"/>
      <c r="DZX2" s="15"/>
      <c r="DZY2" s="15"/>
      <c r="DZZ2" s="15"/>
      <c r="EAA2" s="15"/>
      <c r="EAB2" s="15"/>
      <c r="EAC2" s="15"/>
      <c r="EAD2" s="15"/>
      <c r="EAE2" s="15"/>
      <c r="EAF2" s="15"/>
      <c r="EAG2" s="15"/>
      <c r="EAH2" s="15"/>
      <c r="EAI2" s="15"/>
      <c r="EAJ2" s="15"/>
      <c r="EAK2" s="15"/>
      <c r="EAL2" s="15"/>
      <c r="EAM2" s="15"/>
      <c r="EAN2" s="15"/>
      <c r="EAO2" s="15"/>
      <c r="EAP2" s="15"/>
      <c r="EAQ2" s="15"/>
      <c r="EAR2" s="15"/>
      <c r="EAS2" s="15"/>
      <c r="EAT2" s="15"/>
      <c r="EAU2" s="15"/>
      <c r="EAV2" s="15"/>
      <c r="EAW2" s="15"/>
      <c r="EAX2" s="15"/>
      <c r="EAY2" s="15"/>
      <c r="EAZ2" s="15"/>
      <c r="EBA2" s="15"/>
      <c r="EBB2" s="15"/>
      <c r="EBC2" s="15"/>
      <c r="EBD2" s="15"/>
      <c r="EBE2" s="15"/>
      <c r="EBF2" s="15"/>
      <c r="EBG2" s="15"/>
      <c r="EBH2" s="15"/>
      <c r="EBI2" s="15"/>
      <c r="EBJ2" s="15"/>
      <c r="EBK2" s="15"/>
      <c r="EBL2" s="15"/>
      <c r="EBM2" s="15"/>
      <c r="EBN2" s="15"/>
      <c r="EBO2" s="15"/>
      <c r="EBP2" s="15"/>
      <c r="EBQ2" s="15"/>
      <c r="EBR2" s="15"/>
      <c r="EBS2" s="15"/>
      <c r="EBT2" s="15"/>
      <c r="EBU2" s="15"/>
      <c r="EBV2" s="15"/>
      <c r="EBW2" s="15"/>
      <c r="EBX2" s="15"/>
      <c r="EBY2" s="15"/>
      <c r="EBZ2" s="15"/>
      <c r="ECA2" s="15"/>
      <c r="ECB2" s="15"/>
      <c r="ECC2" s="15"/>
      <c r="ECD2" s="15"/>
      <c r="ECE2" s="15"/>
      <c r="ECF2" s="15"/>
      <c r="ECG2" s="15"/>
      <c r="ECH2" s="15"/>
      <c r="ECI2" s="15"/>
      <c r="ECJ2" s="15"/>
      <c r="ECK2" s="15"/>
      <c r="ECL2" s="15"/>
      <c r="ECM2" s="15"/>
      <c r="ECN2" s="15"/>
      <c r="ECO2" s="15"/>
      <c r="ECP2" s="15"/>
      <c r="ECQ2" s="15"/>
      <c r="ECR2" s="15"/>
      <c r="ECS2" s="15"/>
      <c r="ECT2" s="15"/>
      <c r="ECU2" s="15"/>
      <c r="ECV2" s="15"/>
      <c r="ECW2" s="15"/>
      <c r="ECX2" s="15"/>
      <c r="ECY2" s="15"/>
      <c r="ECZ2" s="15"/>
      <c r="EDA2" s="15"/>
      <c r="EDB2" s="15"/>
      <c r="EDC2" s="15"/>
      <c r="EDD2" s="15"/>
      <c r="EDE2" s="15"/>
      <c r="EDF2" s="15"/>
      <c r="EDG2" s="15"/>
      <c r="EDH2" s="15"/>
      <c r="EDI2" s="15"/>
      <c r="EDJ2" s="15"/>
      <c r="EDK2" s="15"/>
      <c r="EDL2" s="15"/>
      <c r="EDM2" s="15"/>
      <c r="EDN2" s="15"/>
      <c r="EDO2" s="15"/>
      <c r="EDP2" s="15"/>
      <c r="EDQ2" s="15"/>
      <c r="EDR2" s="15"/>
      <c r="EDS2" s="15"/>
      <c r="EDT2" s="15"/>
      <c r="EDU2" s="15"/>
      <c r="EDV2" s="15"/>
      <c r="EDW2" s="15"/>
      <c r="EDX2" s="15"/>
      <c r="EDY2" s="15"/>
      <c r="EDZ2" s="15"/>
      <c r="EEA2" s="15"/>
      <c r="EEB2" s="15"/>
      <c r="EEC2" s="15"/>
      <c r="EED2" s="15"/>
      <c r="EEE2" s="15"/>
      <c r="EEF2" s="15"/>
      <c r="EEG2" s="15"/>
      <c r="EEH2" s="15"/>
      <c r="EEI2" s="15"/>
      <c r="EEJ2" s="15"/>
      <c r="EEK2" s="15"/>
      <c r="EEL2" s="15"/>
      <c r="EEM2" s="15"/>
      <c r="EEN2" s="15"/>
      <c r="EEO2" s="15"/>
      <c r="EEP2" s="15"/>
      <c r="EEQ2" s="15"/>
      <c r="EER2" s="15"/>
      <c r="EES2" s="15"/>
      <c r="EET2" s="15"/>
      <c r="EEU2" s="15"/>
      <c r="EEV2" s="15"/>
      <c r="EEW2" s="15"/>
      <c r="EEX2" s="15"/>
      <c r="EEY2" s="15"/>
      <c r="EEZ2" s="15"/>
      <c r="EFA2" s="15"/>
      <c r="EFB2" s="15"/>
      <c r="EFC2" s="15"/>
      <c r="EFD2" s="15"/>
      <c r="EFE2" s="15"/>
      <c r="EFF2" s="15"/>
      <c r="EFG2" s="15"/>
      <c r="EFH2" s="15"/>
      <c r="EFI2" s="15"/>
      <c r="EFJ2" s="15"/>
      <c r="EFK2" s="15"/>
      <c r="EFL2" s="15"/>
      <c r="EFM2" s="15"/>
      <c r="EFN2" s="15"/>
      <c r="EFO2" s="15"/>
      <c r="EFP2" s="15"/>
      <c r="EFQ2" s="15"/>
      <c r="EFR2" s="15"/>
      <c r="EFS2" s="15"/>
      <c r="EFT2" s="15"/>
      <c r="EFU2" s="15"/>
      <c r="EFV2" s="15"/>
      <c r="EFW2" s="15"/>
      <c r="EFX2" s="15"/>
      <c r="EFY2" s="15"/>
      <c r="EFZ2" s="15"/>
      <c r="EGA2" s="15"/>
      <c r="EGB2" s="15"/>
      <c r="EGC2" s="15"/>
      <c r="EGD2" s="15"/>
      <c r="EGE2" s="15"/>
      <c r="EGF2" s="15"/>
      <c r="EGG2" s="15"/>
      <c r="EGH2" s="15"/>
      <c r="EGI2" s="15"/>
      <c r="EGJ2" s="15"/>
      <c r="EGK2" s="15"/>
      <c r="EGL2" s="15"/>
      <c r="EGM2" s="15"/>
      <c r="EGN2" s="15"/>
      <c r="EGO2" s="15"/>
      <c r="EGP2" s="15"/>
      <c r="EGQ2" s="15"/>
      <c r="EGR2" s="15"/>
      <c r="EGS2" s="15"/>
      <c r="EGT2" s="15"/>
      <c r="EGU2" s="15"/>
      <c r="EGV2" s="15"/>
      <c r="EGW2" s="15"/>
      <c r="EGX2" s="15"/>
      <c r="EGY2" s="15"/>
      <c r="EGZ2" s="15"/>
      <c r="EHA2" s="15"/>
      <c r="EHB2" s="15"/>
      <c r="EHC2" s="15"/>
      <c r="EHD2" s="15"/>
      <c r="EHE2" s="15"/>
      <c r="EHF2" s="15"/>
      <c r="EHG2" s="15"/>
      <c r="EHH2" s="15"/>
      <c r="EHI2" s="15"/>
      <c r="EHJ2" s="15"/>
      <c r="EHK2" s="15"/>
      <c r="EHL2" s="15"/>
      <c r="EHM2" s="15"/>
      <c r="EHN2" s="15"/>
      <c r="EHO2" s="15"/>
      <c r="EHP2" s="15"/>
      <c r="EHQ2" s="15"/>
      <c r="EHR2" s="15"/>
      <c r="EHS2" s="15"/>
      <c r="EHT2" s="15"/>
      <c r="EHU2" s="15"/>
      <c r="EHV2" s="15"/>
      <c r="EHW2" s="15"/>
      <c r="EHX2" s="15"/>
      <c r="EHY2" s="15"/>
      <c r="EHZ2" s="15"/>
      <c r="EIA2" s="15"/>
      <c r="EIB2" s="15"/>
      <c r="EIC2" s="15"/>
      <c r="EID2" s="15"/>
      <c r="EIE2" s="15"/>
      <c r="EIF2" s="15"/>
      <c r="EIG2" s="15"/>
      <c r="EIH2" s="15"/>
      <c r="EII2" s="15"/>
      <c r="EIJ2" s="15"/>
      <c r="EIK2" s="15"/>
      <c r="EIL2" s="15"/>
      <c r="EIM2" s="15"/>
      <c r="EIN2" s="15"/>
      <c r="EIO2" s="15"/>
      <c r="EIP2" s="15"/>
      <c r="EIQ2" s="15"/>
      <c r="EIR2" s="15"/>
      <c r="EIS2" s="15"/>
      <c r="EIT2" s="15"/>
      <c r="EIU2" s="15"/>
      <c r="EIV2" s="15"/>
      <c r="EIW2" s="15"/>
      <c r="EIX2" s="15"/>
      <c r="EIY2" s="15"/>
      <c r="EIZ2" s="15"/>
      <c r="EJA2" s="15"/>
      <c r="EJB2" s="15"/>
      <c r="EJC2" s="15"/>
      <c r="EJD2" s="15"/>
      <c r="EJE2" s="15"/>
      <c r="EJF2" s="15"/>
      <c r="EJG2" s="15"/>
      <c r="EJH2" s="15"/>
      <c r="EJI2" s="15"/>
      <c r="EJJ2" s="15"/>
      <c r="EJK2" s="15"/>
      <c r="EJL2" s="15"/>
      <c r="EJM2" s="15"/>
      <c r="EJN2" s="15"/>
      <c r="EJO2" s="15"/>
      <c r="EJP2" s="15"/>
      <c r="EJQ2" s="15"/>
      <c r="EJR2" s="15"/>
      <c r="EJS2" s="15"/>
      <c r="EJT2" s="15"/>
      <c r="EJU2" s="15"/>
      <c r="EJV2" s="15"/>
      <c r="EJW2" s="15"/>
      <c r="EJX2" s="15"/>
      <c r="EJY2" s="15"/>
      <c r="EJZ2" s="15"/>
      <c r="EKA2" s="15"/>
      <c r="EKB2" s="15"/>
      <c r="EKC2" s="15"/>
      <c r="EKD2" s="15"/>
      <c r="EKE2" s="15"/>
      <c r="EKF2" s="15"/>
      <c r="EKG2" s="15"/>
      <c r="EKH2" s="15"/>
      <c r="EKI2" s="15"/>
      <c r="EKJ2" s="15"/>
      <c r="EKK2" s="15"/>
      <c r="EKL2" s="15"/>
      <c r="EKM2" s="15"/>
      <c r="EKN2" s="15"/>
      <c r="EKO2" s="15"/>
      <c r="EKP2" s="15"/>
      <c r="EKQ2" s="15"/>
      <c r="EKR2" s="15"/>
      <c r="EKS2" s="15"/>
      <c r="EKT2" s="15"/>
      <c r="EKU2" s="15"/>
      <c r="EKV2" s="15"/>
      <c r="EKW2" s="15"/>
      <c r="EKX2" s="15"/>
      <c r="EKY2" s="15"/>
      <c r="EKZ2" s="15"/>
      <c r="ELA2" s="15"/>
      <c r="ELB2" s="15"/>
      <c r="ELC2" s="15"/>
      <c r="ELD2" s="15"/>
      <c r="ELE2" s="15"/>
      <c r="ELF2" s="15"/>
      <c r="ELG2" s="15"/>
      <c r="ELH2" s="15"/>
      <c r="ELI2" s="15"/>
      <c r="ELJ2" s="15"/>
      <c r="ELK2" s="15"/>
      <c r="ELL2" s="15"/>
      <c r="ELM2" s="15"/>
      <c r="ELN2" s="15"/>
      <c r="ELO2" s="15"/>
      <c r="ELP2" s="15"/>
      <c r="ELQ2" s="15"/>
      <c r="ELR2" s="15"/>
      <c r="ELS2" s="15"/>
      <c r="ELT2" s="15"/>
      <c r="ELU2" s="15"/>
      <c r="ELV2" s="15"/>
      <c r="ELW2" s="15"/>
      <c r="ELX2" s="15"/>
      <c r="ELY2" s="15"/>
      <c r="ELZ2" s="15"/>
      <c r="EMA2" s="15"/>
      <c r="EMB2" s="15"/>
      <c r="EMC2" s="15"/>
      <c r="EMD2" s="15"/>
      <c r="EME2" s="15"/>
      <c r="EMF2" s="15"/>
      <c r="EMG2" s="15"/>
      <c r="EMH2" s="15"/>
      <c r="EMI2" s="15"/>
      <c r="EMJ2" s="15"/>
      <c r="EMK2" s="15"/>
      <c r="EML2" s="15"/>
      <c r="EMM2" s="15"/>
      <c r="EMN2" s="15"/>
      <c r="EMO2" s="15"/>
      <c r="EMP2" s="15"/>
      <c r="EMQ2" s="15"/>
      <c r="EMR2" s="15"/>
      <c r="EMS2" s="15"/>
      <c r="EMT2" s="15"/>
      <c r="EMU2" s="15"/>
      <c r="EMV2" s="15"/>
      <c r="EMW2" s="15"/>
      <c r="EMX2" s="15"/>
      <c r="EMY2" s="15"/>
      <c r="EMZ2" s="15"/>
      <c r="ENA2" s="15"/>
      <c r="ENB2" s="15"/>
      <c r="ENC2" s="15"/>
      <c r="END2" s="15"/>
      <c r="ENE2" s="15"/>
      <c r="ENF2" s="15"/>
      <c r="ENG2" s="15"/>
      <c r="ENH2" s="15"/>
      <c r="ENI2" s="15"/>
      <c r="ENJ2" s="15"/>
      <c r="ENK2" s="15"/>
      <c r="ENL2" s="15"/>
      <c r="ENM2" s="15"/>
      <c r="ENN2" s="15"/>
      <c r="ENO2" s="15"/>
      <c r="ENP2" s="15"/>
      <c r="ENQ2" s="15"/>
      <c r="ENR2" s="15"/>
      <c r="ENS2" s="15"/>
      <c r="ENT2" s="15"/>
      <c r="ENU2" s="15"/>
      <c r="ENV2" s="15"/>
      <c r="ENW2" s="15"/>
      <c r="ENX2" s="15"/>
      <c r="ENY2" s="15"/>
      <c r="ENZ2" s="15"/>
      <c r="EOA2" s="15"/>
      <c r="EOB2" s="15"/>
      <c r="EOC2" s="15"/>
      <c r="EOD2" s="15"/>
      <c r="EOE2" s="15"/>
      <c r="EOF2" s="15"/>
      <c r="EOG2" s="15"/>
      <c r="EOH2" s="15"/>
      <c r="EOI2" s="15"/>
      <c r="EOJ2" s="15"/>
      <c r="EOK2" s="15"/>
      <c r="EOL2" s="15"/>
      <c r="EOM2" s="15"/>
      <c r="EON2" s="15"/>
      <c r="EOO2" s="15"/>
      <c r="EOP2" s="15"/>
      <c r="EOQ2" s="15"/>
      <c r="EOR2" s="15"/>
      <c r="EOS2" s="15"/>
      <c r="EOT2" s="15"/>
      <c r="EOU2" s="15"/>
      <c r="EOV2" s="15"/>
      <c r="EOW2" s="15"/>
      <c r="EOX2" s="15"/>
      <c r="EOY2" s="15"/>
      <c r="EOZ2" s="15"/>
      <c r="EPA2" s="15"/>
      <c r="EPB2" s="15"/>
      <c r="EPC2" s="15"/>
      <c r="EPD2" s="15"/>
      <c r="EPE2" s="15"/>
      <c r="EPF2" s="15"/>
      <c r="EPG2" s="15"/>
      <c r="EPH2" s="15"/>
      <c r="EPI2" s="15"/>
      <c r="EPJ2" s="15"/>
      <c r="EPK2" s="15"/>
      <c r="EPL2" s="15"/>
      <c r="EPM2" s="15"/>
      <c r="EPN2" s="15"/>
      <c r="EPO2" s="15"/>
      <c r="EPP2" s="15"/>
      <c r="EPQ2" s="15"/>
      <c r="EPR2" s="15"/>
      <c r="EPS2" s="15"/>
      <c r="EPT2" s="15"/>
      <c r="EPU2" s="15"/>
      <c r="EPV2" s="15"/>
      <c r="EPW2" s="15"/>
      <c r="EPX2" s="15"/>
      <c r="EPY2" s="15"/>
      <c r="EPZ2" s="15"/>
      <c r="EQA2" s="15"/>
      <c r="EQB2" s="15"/>
      <c r="EQC2" s="15"/>
      <c r="EQD2" s="15"/>
      <c r="EQE2" s="15"/>
      <c r="EQF2" s="15"/>
      <c r="EQG2" s="15"/>
      <c r="EQH2" s="15"/>
      <c r="EQI2" s="15"/>
      <c r="EQJ2" s="15"/>
      <c r="EQK2" s="15"/>
      <c r="EQL2" s="15"/>
      <c r="EQM2" s="15"/>
      <c r="EQN2" s="15"/>
      <c r="EQO2" s="15"/>
      <c r="EQP2" s="15"/>
      <c r="EQQ2" s="15"/>
      <c r="EQR2" s="15"/>
      <c r="EQS2" s="15"/>
      <c r="EQT2" s="15"/>
      <c r="EQU2" s="15"/>
      <c r="EQV2" s="15"/>
      <c r="EQW2" s="15"/>
      <c r="EQX2" s="15"/>
      <c r="EQY2" s="15"/>
      <c r="EQZ2" s="15"/>
      <c r="ERA2" s="15"/>
      <c r="ERB2" s="15"/>
      <c r="ERC2" s="15"/>
      <c r="ERD2" s="15"/>
      <c r="ERE2" s="15"/>
      <c r="ERF2" s="15"/>
      <c r="ERG2" s="15"/>
      <c r="ERH2" s="15"/>
      <c r="ERI2" s="15"/>
      <c r="ERJ2" s="15"/>
      <c r="ERK2" s="15"/>
      <c r="ERL2" s="15"/>
      <c r="ERM2" s="15"/>
      <c r="ERN2" s="15"/>
      <c r="ERO2" s="15"/>
      <c r="ERP2" s="15"/>
      <c r="ERQ2" s="15"/>
      <c r="ERR2" s="15"/>
      <c r="ERS2" s="15"/>
      <c r="ERT2" s="15"/>
      <c r="ERU2" s="15"/>
      <c r="ERV2" s="15"/>
      <c r="ERW2" s="15"/>
      <c r="ERX2" s="15"/>
      <c r="ERY2" s="15"/>
      <c r="ERZ2" s="15"/>
      <c r="ESA2" s="15"/>
      <c r="ESB2" s="15"/>
      <c r="ESC2" s="15"/>
      <c r="ESD2" s="15"/>
      <c r="ESE2" s="15"/>
      <c r="ESF2" s="15"/>
      <c r="ESG2" s="15"/>
      <c r="ESH2" s="15"/>
      <c r="ESI2" s="15"/>
      <c r="ESJ2" s="15"/>
      <c r="ESK2" s="15"/>
      <c r="ESL2" s="15"/>
      <c r="ESM2" s="15"/>
      <c r="ESN2" s="15"/>
      <c r="ESO2" s="15"/>
      <c r="ESP2" s="15"/>
      <c r="ESQ2" s="15"/>
      <c r="ESR2" s="15"/>
      <c r="ESS2" s="15"/>
      <c r="EST2" s="15"/>
      <c r="ESU2" s="15"/>
      <c r="ESV2" s="15"/>
      <c r="ESW2" s="15"/>
      <c r="ESX2" s="15"/>
      <c r="ESY2" s="15"/>
      <c r="ESZ2" s="15"/>
      <c r="ETA2" s="15"/>
      <c r="ETB2" s="15"/>
      <c r="ETC2" s="15"/>
      <c r="ETD2" s="15"/>
      <c r="ETE2" s="15"/>
      <c r="ETF2" s="15"/>
      <c r="ETG2" s="15"/>
      <c r="ETH2" s="15"/>
      <c r="ETI2" s="15"/>
      <c r="ETJ2" s="15"/>
      <c r="ETK2" s="15"/>
      <c r="ETL2" s="15"/>
      <c r="ETM2" s="15"/>
      <c r="ETN2" s="15"/>
      <c r="ETO2" s="15"/>
      <c r="ETP2" s="15"/>
      <c r="ETQ2" s="15"/>
      <c r="ETR2" s="15"/>
      <c r="ETS2" s="15"/>
      <c r="ETT2" s="15"/>
      <c r="ETU2" s="15"/>
      <c r="ETV2" s="15"/>
      <c r="ETW2" s="15"/>
      <c r="ETX2" s="15"/>
      <c r="ETY2" s="15"/>
      <c r="ETZ2" s="15"/>
      <c r="EUA2" s="15"/>
      <c r="EUB2" s="15"/>
      <c r="EUC2" s="15"/>
      <c r="EUD2" s="15"/>
      <c r="EUE2" s="15"/>
      <c r="EUF2" s="15"/>
      <c r="EUG2" s="15"/>
      <c r="EUH2" s="15"/>
      <c r="EUI2" s="15"/>
      <c r="EUJ2" s="15"/>
      <c r="EUK2" s="15"/>
      <c r="EUL2" s="15"/>
      <c r="EUM2" s="15"/>
      <c r="EUN2" s="15"/>
      <c r="EUO2" s="15"/>
      <c r="EUP2" s="15"/>
      <c r="EUQ2" s="15"/>
      <c r="EUR2" s="15"/>
      <c r="EUS2" s="15"/>
      <c r="EUT2" s="15"/>
      <c r="EUU2" s="15"/>
      <c r="EUV2" s="15"/>
      <c r="EUW2" s="15"/>
      <c r="EUX2" s="15"/>
      <c r="EUY2" s="15"/>
      <c r="EUZ2" s="15"/>
      <c r="EVA2" s="15"/>
      <c r="EVB2" s="15"/>
      <c r="EVC2" s="15"/>
      <c r="EVD2" s="15"/>
      <c r="EVE2" s="15"/>
      <c r="EVF2" s="15"/>
      <c r="EVG2" s="15"/>
      <c r="EVH2" s="15"/>
      <c r="EVI2" s="15"/>
      <c r="EVJ2" s="15"/>
      <c r="EVK2" s="15"/>
      <c r="EVL2" s="15"/>
      <c r="EVM2" s="15"/>
      <c r="EVN2" s="15"/>
      <c r="EVO2" s="15"/>
      <c r="EVP2" s="15"/>
      <c r="EVQ2" s="15"/>
      <c r="EVR2" s="15"/>
      <c r="EVS2" s="15"/>
      <c r="EVT2" s="15"/>
      <c r="EVU2" s="15"/>
      <c r="EVV2" s="15"/>
      <c r="EVW2" s="15"/>
      <c r="EVX2" s="15"/>
      <c r="EVY2" s="15"/>
      <c r="EVZ2" s="15"/>
      <c r="EWA2" s="15"/>
      <c r="EWB2" s="15"/>
      <c r="EWC2" s="15"/>
      <c r="EWD2" s="15"/>
      <c r="EWE2" s="15"/>
      <c r="EWF2" s="15"/>
      <c r="EWG2" s="15"/>
      <c r="EWH2" s="15"/>
      <c r="EWI2" s="15"/>
      <c r="EWJ2" s="15"/>
      <c r="EWK2" s="15"/>
      <c r="EWL2" s="15"/>
      <c r="EWM2" s="15"/>
      <c r="EWN2" s="15"/>
      <c r="EWO2" s="15"/>
      <c r="EWP2" s="15"/>
      <c r="EWQ2" s="15"/>
      <c r="EWR2" s="15"/>
      <c r="EWS2" s="15"/>
      <c r="EWT2" s="15"/>
      <c r="EWU2" s="15"/>
      <c r="EWV2" s="15"/>
      <c r="EWW2" s="15"/>
      <c r="EWX2" s="15"/>
      <c r="EWY2" s="15"/>
      <c r="EWZ2" s="15"/>
      <c r="EXA2" s="15"/>
      <c r="EXB2" s="15"/>
      <c r="EXC2" s="15"/>
      <c r="EXD2" s="15"/>
      <c r="EXE2" s="15"/>
      <c r="EXF2" s="15"/>
      <c r="EXG2" s="15"/>
      <c r="EXH2" s="15"/>
      <c r="EXI2" s="15"/>
      <c r="EXJ2" s="15"/>
      <c r="EXK2" s="15"/>
      <c r="EXL2" s="15"/>
      <c r="EXM2" s="15"/>
      <c r="EXN2" s="15"/>
      <c r="EXO2" s="15"/>
      <c r="EXP2" s="15"/>
      <c r="EXQ2" s="15"/>
      <c r="EXR2" s="15"/>
      <c r="EXS2" s="15"/>
      <c r="EXT2" s="15"/>
      <c r="EXU2" s="15"/>
      <c r="EXV2" s="15"/>
      <c r="EXW2" s="15"/>
      <c r="EXX2" s="15"/>
      <c r="EXY2" s="15"/>
      <c r="EXZ2" s="15"/>
      <c r="EYA2" s="15"/>
      <c r="EYB2" s="15"/>
      <c r="EYC2" s="15"/>
      <c r="EYD2" s="15"/>
      <c r="EYE2" s="15"/>
      <c r="EYF2" s="15"/>
      <c r="EYG2" s="15"/>
      <c r="EYH2" s="15"/>
      <c r="EYI2" s="15"/>
      <c r="EYJ2" s="15"/>
      <c r="EYK2" s="15"/>
      <c r="EYL2" s="15"/>
      <c r="EYM2" s="15"/>
      <c r="EYN2" s="15"/>
      <c r="EYO2" s="15"/>
      <c r="EYP2" s="15"/>
      <c r="EYQ2" s="15"/>
      <c r="EYR2" s="15"/>
      <c r="EYS2" s="15"/>
      <c r="EYT2" s="15"/>
      <c r="EYU2" s="15"/>
      <c r="EYV2" s="15"/>
      <c r="EYW2" s="15"/>
      <c r="EYX2" s="15"/>
      <c r="EYY2" s="15"/>
      <c r="EYZ2" s="15"/>
      <c r="EZA2" s="15"/>
      <c r="EZB2" s="15"/>
      <c r="EZC2" s="15"/>
      <c r="EZD2" s="15"/>
      <c r="EZE2" s="15"/>
      <c r="EZF2" s="15"/>
      <c r="EZG2" s="15"/>
      <c r="EZH2" s="15"/>
      <c r="EZI2" s="15"/>
      <c r="EZJ2" s="15"/>
      <c r="EZK2" s="15"/>
      <c r="EZL2" s="15"/>
      <c r="EZM2" s="15"/>
      <c r="EZN2" s="15"/>
      <c r="EZO2" s="15"/>
      <c r="EZP2" s="15"/>
      <c r="EZQ2" s="15"/>
      <c r="EZR2" s="15"/>
      <c r="EZS2" s="15"/>
      <c r="EZT2" s="15"/>
      <c r="EZU2" s="15"/>
      <c r="EZV2" s="15"/>
      <c r="EZW2" s="15"/>
      <c r="EZX2" s="15"/>
      <c r="EZY2" s="15"/>
      <c r="EZZ2" s="15"/>
      <c r="FAA2" s="15"/>
      <c r="FAB2" s="15"/>
      <c r="FAC2" s="15"/>
      <c r="FAD2" s="15"/>
      <c r="FAE2" s="15"/>
      <c r="FAF2" s="15"/>
      <c r="FAG2" s="15"/>
      <c r="FAH2" s="15"/>
      <c r="FAI2" s="15"/>
      <c r="FAJ2" s="15"/>
      <c r="FAK2" s="15"/>
      <c r="FAL2" s="15"/>
      <c r="FAM2" s="15"/>
      <c r="FAN2" s="15"/>
      <c r="FAO2" s="15"/>
      <c r="FAP2" s="15"/>
      <c r="FAQ2" s="15"/>
      <c r="FAR2" s="15"/>
      <c r="FAS2" s="15"/>
      <c r="FAT2" s="15"/>
      <c r="FAU2" s="15"/>
      <c r="FAV2" s="15"/>
      <c r="FAW2" s="15"/>
      <c r="FAX2" s="15"/>
      <c r="FAY2" s="15"/>
      <c r="FAZ2" s="15"/>
      <c r="FBA2" s="15"/>
      <c r="FBB2" s="15"/>
      <c r="FBC2" s="15"/>
      <c r="FBD2" s="15"/>
      <c r="FBE2" s="15"/>
      <c r="FBF2" s="15"/>
      <c r="FBG2" s="15"/>
      <c r="FBH2" s="15"/>
      <c r="FBI2" s="15"/>
      <c r="FBJ2" s="15"/>
      <c r="FBK2" s="15"/>
      <c r="FBL2" s="15"/>
      <c r="FBM2" s="15"/>
      <c r="FBN2" s="15"/>
      <c r="FBO2" s="15"/>
      <c r="FBP2" s="15"/>
      <c r="FBQ2" s="15"/>
      <c r="FBR2" s="15"/>
      <c r="FBS2" s="15"/>
      <c r="FBT2" s="15"/>
      <c r="FBU2" s="15"/>
      <c r="FBV2" s="15"/>
      <c r="FBW2" s="15"/>
      <c r="FBX2" s="15"/>
      <c r="FBY2" s="15"/>
      <c r="FBZ2" s="15"/>
      <c r="FCA2" s="15"/>
      <c r="FCB2" s="15"/>
      <c r="FCC2" s="15"/>
      <c r="FCD2" s="15"/>
      <c r="FCE2" s="15"/>
      <c r="FCF2" s="15"/>
      <c r="FCG2" s="15"/>
      <c r="FCH2" s="15"/>
      <c r="FCI2" s="15"/>
      <c r="FCJ2" s="15"/>
      <c r="FCK2" s="15"/>
      <c r="FCL2" s="15"/>
      <c r="FCM2" s="15"/>
      <c r="FCN2" s="15"/>
      <c r="FCO2" s="15"/>
      <c r="FCP2" s="15"/>
      <c r="FCQ2" s="15"/>
      <c r="FCR2" s="15"/>
      <c r="FCS2" s="15"/>
      <c r="FCT2" s="15"/>
      <c r="FCU2" s="15"/>
      <c r="FCV2" s="15"/>
      <c r="FCW2" s="15"/>
      <c r="FCX2" s="15"/>
      <c r="FCY2" s="15"/>
      <c r="FCZ2" s="15"/>
      <c r="FDA2" s="15"/>
      <c r="FDB2" s="15"/>
      <c r="FDC2" s="15"/>
      <c r="FDD2" s="15"/>
      <c r="FDE2" s="15"/>
      <c r="FDF2" s="15"/>
      <c r="FDG2" s="15"/>
      <c r="FDH2" s="15"/>
      <c r="FDI2" s="15"/>
      <c r="FDJ2" s="15"/>
      <c r="FDK2" s="15"/>
      <c r="FDL2" s="15"/>
      <c r="FDM2" s="15"/>
      <c r="FDN2" s="15"/>
      <c r="FDO2" s="15"/>
      <c r="FDP2" s="15"/>
      <c r="FDQ2" s="15"/>
      <c r="FDR2" s="15"/>
      <c r="FDS2" s="15"/>
      <c r="FDT2" s="15"/>
      <c r="FDU2" s="15"/>
      <c r="FDV2" s="15"/>
      <c r="FDW2" s="15"/>
      <c r="FDX2" s="15"/>
      <c r="FDY2" s="15"/>
      <c r="FDZ2" s="15"/>
      <c r="FEA2" s="15"/>
      <c r="FEB2" s="15"/>
      <c r="FEC2" s="15"/>
      <c r="FED2" s="15"/>
      <c r="FEE2" s="15"/>
      <c r="FEF2" s="15"/>
      <c r="FEG2" s="15"/>
      <c r="FEH2" s="15"/>
      <c r="FEI2" s="15"/>
      <c r="FEJ2" s="15"/>
      <c r="FEK2" s="15"/>
      <c r="FEL2" s="15"/>
      <c r="FEM2" s="15"/>
      <c r="FEN2" s="15"/>
      <c r="FEO2" s="15"/>
      <c r="FEP2" s="15"/>
      <c r="FEQ2" s="15"/>
      <c r="FER2" s="15"/>
      <c r="FES2" s="15"/>
      <c r="FET2" s="15"/>
      <c r="FEU2" s="15"/>
      <c r="FEV2" s="15"/>
      <c r="FEW2" s="15"/>
      <c r="FEX2" s="15"/>
      <c r="FEY2" s="15"/>
      <c r="FEZ2" s="15"/>
      <c r="FFA2" s="15"/>
      <c r="FFB2" s="15"/>
      <c r="FFC2" s="15"/>
      <c r="FFD2" s="15"/>
      <c r="FFE2" s="15"/>
      <c r="FFF2" s="15"/>
      <c r="FFG2" s="15"/>
      <c r="FFH2" s="15"/>
      <c r="FFI2" s="15"/>
      <c r="FFJ2" s="15"/>
      <c r="FFK2" s="15"/>
      <c r="FFL2" s="15"/>
      <c r="FFM2" s="15"/>
      <c r="FFN2" s="15"/>
      <c r="FFO2" s="15"/>
      <c r="FFP2" s="15"/>
      <c r="FFQ2" s="15"/>
      <c r="FFR2" s="15"/>
      <c r="FFS2" s="15"/>
      <c r="FFT2" s="15"/>
      <c r="FFU2" s="15"/>
      <c r="FFV2" s="15"/>
      <c r="FFW2" s="15"/>
      <c r="FFX2" s="15"/>
      <c r="FFY2" s="15"/>
      <c r="FFZ2" s="15"/>
      <c r="FGA2" s="15"/>
      <c r="FGB2" s="15"/>
      <c r="FGC2" s="15"/>
      <c r="FGD2" s="15"/>
      <c r="FGE2" s="15"/>
      <c r="FGF2" s="15"/>
      <c r="FGG2" s="15"/>
      <c r="FGH2" s="15"/>
      <c r="FGI2" s="15"/>
      <c r="FGJ2" s="15"/>
      <c r="FGK2" s="15"/>
      <c r="FGL2" s="15"/>
      <c r="FGM2" s="15"/>
      <c r="FGN2" s="15"/>
      <c r="FGO2" s="15"/>
      <c r="FGP2" s="15"/>
      <c r="FGQ2" s="15"/>
      <c r="FGR2" s="15"/>
      <c r="FGS2" s="15"/>
      <c r="FGT2" s="15"/>
      <c r="FGU2" s="15"/>
      <c r="FGV2" s="15"/>
      <c r="FGW2" s="15"/>
      <c r="FGX2" s="15"/>
      <c r="FGY2" s="15"/>
      <c r="FGZ2" s="15"/>
      <c r="FHA2" s="15"/>
      <c r="FHB2" s="15"/>
      <c r="FHC2" s="15"/>
      <c r="FHD2" s="15"/>
      <c r="FHE2" s="15"/>
      <c r="FHF2" s="15"/>
      <c r="FHG2" s="15"/>
      <c r="FHH2" s="15"/>
      <c r="FHI2" s="15"/>
      <c r="FHJ2" s="15"/>
      <c r="FHK2" s="15"/>
      <c r="FHL2" s="15"/>
      <c r="FHM2" s="15"/>
      <c r="FHN2" s="15"/>
      <c r="FHO2" s="15"/>
      <c r="FHP2" s="15"/>
      <c r="FHQ2" s="15"/>
      <c r="FHR2" s="15"/>
      <c r="FHS2" s="15"/>
      <c r="FHT2" s="15"/>
      <c r="FHU2" s="15"/>
      <c r="FHV2" s="15"/>
      <c r="FHW2" s="15"/>
      <c r="FHX2" s="15"/>
      <c r="FHY2" s="15"/>
      <c r="FHZ2" s="15"/>
      <c r="FIA2" s="15"/>
      <c r="FIB2" s="15"/>
      <c r="FIC2" s="15"/>
      <c r="FID2" s="15"/>
      <c r="FIE2" s="15"/>
      <c r="FIF2" s="15"/>
      <c r="FIG2" s="15"/>
      <c r="FIH2" s="15"/>
      <c r="FII2" s="15"/>
      <c r="FIJ2" s="15"/>
      <c r="FIK2" s="15"/>
      <c r="FIL2" s="15"/>
      <c r="FIM2" s="15"/>
      <c r="FIN2" s="15"/>
      <c r="FIO2" s="15"/>
      <c r="FIP2" s="15"/>
      <c r="FIQ2" s="15"/>
      <c r="FIR2" s="15"/>
      <c r="FIS2" s="15"/>
      <c r="FIT2" s="15"/>
      <c r="FIU2" s="15"/>
      <c r="FIV2" s="15"/>
      <c r="FIW2" s="15"/>
      <c r="FIX2" s="15"/>
      <c r="FIY2" s="15"/>
      <c r="FIZ2" s="15"/>
      <c r="FJA2" s="15"/>
      <c r="FJB2" s="15"/>
      <c r="FJC2" s="15"/>
      <c r="FJD2" s="15"/>
      <c r="FJE2" s="15"/>
      <c r="FJF2" s="15"/>
      <c r="FJG2" s="15"/>
      <c r="FJH2" s="15"/>
      <c r="FJI2" s="15"/>
      <c r="FJJ2" s="15"/>
      <c r="FJK2" s="15"/>
      <c r="FJL2" s="15"/>
      <c r="FJM2" s="15"/>
      <c r="FJN2" s="15"/>
      <c r="FJO2" s="15"/>
      <c r="FJP2" s="15"/>
      <c r="FJQ2" s="15"/>
      <c r="FJR2" s="15"/>
      <c r="FJS2" s="15"/>
      <c r="FJT2" s="15"/>
      <c r="FJU2" s="15"/>
      <c r="FJV2" s="15"/>
      <c r="FJW2" s="15"/>
      <c r="FJX2" s="15"/>
      <c r="FJY2" s="15"/>
      <c r="FJZ2" s="15"/>
      <c r="FKA2" s="15"/>
      <c r="FKB2" s="15"/>
      <c r="FKC2" s="15"/>
      <c r="FKD2" s="15"/>
      <c r="FKE2" s="15"/>
      <c r="FKF2" s="15"/>
      <c r="FKG2" s="15"/>
      <c r="FKH2" s="15"/>
      <c r="FKI2" s="15"/>
      <c r="FKJ2" s="15"/>
      <c r="FKK2" s="15"/>
      <c r="FKL2" s="15"/>
      <c r="FKM2" s="15"/>
      <c r="FKN2" s="15"/>
      <c r="FKO2" s="15"/>
      <c r="FKP2" s="15"/>
      <c r="FKQ2" s="15"/>
      <c r="FKR2" s="15"/>
      <c r="FKS2" s="15"/>
      <c r="FKT2" s="15"/>
      <c r="FKU2" s="15"/>
      <c r="FKV2" s="15"/>
      <c r="FKW2" s="15"/>
      <c r="FKX2" s="15"/>
      <c r="FKY2" s="15"/>
      <c r="FKZ2" s="15"/>
      <c r="FLA2" s="15"/>
      <c r="FLB2" s="15"/>
      <c r="FLC2" s="15"/>
      <c r="FLD2" s="15"/>
      <c r="FLE2" s="15"/>
      <c r="FLF2" s="15"/>
      <c r="FLG2" s="15"/>
      <c r="FLH2" s="15"/>
      <c r="FLI2" s="15"/>
      <c r="FLJ2" s="15"/>
      <c r="FLK2" s="15"/>
      <c r="FLL2" s="15"/>
      <c r="FLM2" s="15"/>
      <c r="FLN2" s="15"/>
      <c r="FLO2" s="15"/>
      <c r="FLP2" s="15"/>
      <c r="FLQ2" s="15"/>
      <c r="FLR2" s="15"/>
      <c r="FLS2" s="15"/>
      <c r="FLT2" s="15"/>
      <c r="FLU2" s="15"/>
      <c r="FLV2" s="15"/>
      <c r="FLW2" s="15"/>
      <c r="FLX2" s="15"/>
      <c r="FLY2" s="15"/>
      <c r="FLZ2" s="15"/>
      <c r="FMA2" s="15"/>
      <c r="FMB2" s="15"/>
      <c r="FMC2" s="15"/>
      <c r="FMD2" s="15"/>
      <c r="FME2" s="15"/>
      <c r="FMF2" s="15"/>
      <c r="FMG2" s="15"/>
      <c r="FMH2" s="15"/>
      <c r="FMI2" s="15"/>
      <c r="FMJ2" s="15"/>
      <c r="FMK2" s="15"/>
      <c r="FML2" s="15"/>
      <c r="FMM2" s="15"/>
      <c r="FMN2" s="15"/>
      <c r="FMO2" s="15"/>
      <c r="FMP2" s="15"/>
      <c r="FMQ2" s="15"/>
      <c r="FMR2" s="15"/>
      <c r="FMS2" s="15"/>
      <c r="FMT2" s="15"/>
      <c r="FMU2" s="15"/>
      <c r="FMV2" s="15"/>
      <c r="FMW2" s="15"/>
      <c r="FMX2" s="15"/>
      <c r="FMY2" s="15"/>
      <c r="FMZ2" s="15"/>
      <c r="FNA2" s="15"/>
      <c r="FNB2" s="15"/>
      <c r="FNC2" s="15"/>
      <c r="FND2" s="15"/>
      <c r="FNE2" s="15"/>
      <c r="FNF2" s="15"/>
      <c r="FNG2" s="15"/>
      <c r="FNH2" s="15"/>
      <c r="FNI2" s="15"/>
      <c r="FNJ2" s="15"/>
      <c r="FNK2" s="15"/>
      <c r="FNL2" s="15"/>
      <c r="FNM2" s="15"/>
      <c r="FNN2" s="15"/>
      <c r="FNO2" s="15"/>
      <c r="FNP2" s="15"/>
      <c r="FNQ2" s="15"/>
      <c r="FNR2" s="15"/>
      <c r="FNS2" s="15"/>
      <c r="FNT2" s="15"/>
      <c r="FNU2" s="15"/>
      <c r="FNV2" s="15"/>
      <c r="FNW2" s="15"/>
      <c r="FNX2" s="15"/>
      <c r="FNY2" s="15"/>
      <c r="FNZ2" s="15"/>
      <c r="FOA2" s="15"/>
      <c r="FOB2" s="15"/>
      <c r="FOC2" s="15"/>
      <c r="FOD2" s="15"/>
      <c r="FOE2" s="15"/>
      <c r="FOF2" s="15"/>
      <c r="FOG2" s="15"/>
      <c r="FOH2" s="15"/>
      <c r="FOI2" s="15"/>
      <c r="FOJ2" s="15"/>
      <c r="FOK2" s="15"/>
      <c r="FOL2" s="15"/>
      <c r="FOM2" s="15"/>
      <c r="FON2" s="15"/>
      <c r="FOO2" s="15"/>
      <c r="FOP2" s="15"/>
      <c r="FOQ2" s="15"/>
      <c r="FOR2" s="15"/>
      <c r="FOS2" s="15"/>
      <c r="FOT2" s="15"/>
      <c r="FOU2" s="15"/>
      <c r="FOV2" s="15"/>
      <c r="FOW2" s="15"/>
      <c r="FOX2" s="15"/>
      <c r="FOY2" s="15"/>
      <c r="FOZ2" s="15"/>
      <c r="FPA2" s="15"/>
      <c r="FPB2" s="15"/>
      <c r="FPC2" s="15"/>
      <c r="FPD2" s="15"/>
      <c r="FPE2" s="15"/>
      <c r="FPF2" s="15"/>
      <c r="FPG2" s="15"/>
      <c r="FPH2" s="15"/>
      <c r="FPI2" s="15"/>
      <c r="FPJ2" s="15"/>
      <c r="FPK2" s="15"/>
      <c r="FPL2" s="15"/>
      <c r="FPM2" s="15"/>
      <c r="FPN2" s="15"/>
      <c r="FPO2" s="15"/>
      <c r="FPP2" s="15"/>
      <c r="FPQ2" s="15"/>
      <c r="FPR2" s="15"/>
      <c r="FPS2" s="15"/>
      <c r="FPT2" s="15"/>
      <c r="FPU2" s="15"/>
      <c r="FPV2" s="15"/>
      <c r="FPW2" s="15"/>
      <c r="FPX2" s="15"/>
      <c r="FPY2" s="15"/>
      <c r="FPZ2" s="15"/>
      <c r="FQA2" s="15"/>
      <c r="FQB2" s="15"/>
      <c r="FQC2" s="15"/>
      <c r="FQD2" s="15"/>
      <c r="FQE2" s="15"/>
      <c r="FQF2" s="15"/>
      <c r="FQG2" s="15"/>
      <c r="FQH2" s="15"/>
      <c r="FQI2" s="15"/>
      <c r="FQJ2" s="15"/>
      <c r="FQK2" s="15"/>
      <c r="FQL2" s="15"/>
      <c r="FQM2" s="15"/>
      <c r="FQN2" s="15"/>
      <c r="FQO2" s="15"/>
      <c r="FQP2" s="15"/>
      <c r="FQQ2" s="15"/>
      <c r="FQR2" s="15"/>
      <c r="FQS2" s="15"/>
      <c r="FQT2" s="15"/>
      <c r="FQU2" s="15"/>
      <c r="FQV2" s="15"/>
      <c r="FQW2" s="15"/>
      <c r="FQX2" s="15"/>
      <c r="FQY2" s="15"/>
      <c r="FQZ2" s="15"/>
      <c r="FRA2" s="15"/>
      <c r="FRB2" s="15"/>
      <c r="FRC2" s="15"/>
      <c r="FRD2" s="15"/>
      <c r="FRE2" s="15"/>
      <c r="FRF2" s="15"/>
      <c r="FRG2" s="15"/>
      <c r="FRH2" s="15"/>
      <c r="FRI2" s="15"/>
      <c r="FRJ2" s="15"/>
      <c r="FRK2" s="15"/>
      <c r="FRL2" s="15"/>
      <c r="FRM2" s="15"/>
      <c r="FRN2" s="15"/>
      <c r="FRO2" s="15"/>
      <c r="FRP2" s="15"/>
      <c r="FRQ2" s="15"/>
      <c r="FRR2" s="15"/>
      <c r="FRS2" s="15"/>
      <c r="FRT2" s="15"/>
      <c r="FRU2" s="15"/>
      <c r="FRV2" s="15"/>
      <c r="FRW2" s="15"/>
      <c r="FRX2" s="15"/>
      <c r="FRY2" s="15"/>
      <c r="FRZ2" s="15"/>
      <c r="FSA2" s="15"/>
      <c r="FSB2" s="15"/>
      <c r="FSC2" s="15"/>
      <c r="FSD2" s="15"/>
      <c r="FSE2" s="15"/>
      <c r="FSF2" s="15"/>
      <c r="FSG2" s="15"/>
      <c r="FSH2" s="15"/>
      <c r="FSI2" s="15"/>
      <c r="FSJ2" s="15"/>
      <c r="FSK2" s="15"/>
      <c r="FSL2" s="15"/>
      <c r="FSM2" s="15"/>
      <c r="FSN2" s="15"/>
      <c r="FSO2" s="15"/>
      <c r="FSP2" s="15"/>
      <c r="FSQ2" s="15"/>
      <c r="FSR2" s="15"/>
      <c r="FSS2" s="15"/>
      <c r="FST2" s="15"/>
      <c r="FSU2" s="15"/>
      <c r="FSV2" s="15"/>
      <c r="FSW2" s="15"/>
      <c r="FSX2" s="15"/>
      <c r="FSY2" s="15"/>
      <c r="FSZ2" s="15"/>
      <c r="FTA2" s="15"/>
      <c r="FTB2" s="15"/>
      <c r="FTC2" s="15"/>
      <c r="FTD2" s="15"/>
      <c r="FTE2" s="15"/>
      <c r="FTF2" s="15"/>
      <c r="FTG2" s="15"/>
      <c r="FTH2" s="15"/>
      <c r="FTI2" s="15"/>
      <c r="FTJ2" s="15"/>
      <c r="FTK2" s="15"/>
      <c r="FTL2" s="15"/>
      <c r="FTM2" s="15"/>
      <c r="FTN2" s="15"/>
      <c r="FTO2" s="15"/>
      <c r="FTP2" s="15"/>
      <c r="FTQ2" s="15"/>
      <c r="FTR2" s="15"/>
      <c r="FTS2" s="15"/>
      <c r="FTT2" s="15"/>
      <c r="FTU2" s="15"/>
      <c r="FTV2" s="15"/>
      <c r="FTW2" s="15"/>
      <c r="FTX2" s="15"/>
      <c r="FTY2" s="15"/>
      <c r="FTZ2" s="15"/>
      <c r="FUA2" s="15"/>
      <c r="FUB2" s="15"/>
      <c r="FUC2" s="15"/>
      <c r="FUD2" s="15"/>
      <c r="FUE2" s="15"/>
      <c r="FUF2" s="15"/>
      <c r="FUG2" s="15"/>
      <c r="FUH2" s="15"/>
      <c r="FUI2" s="15"/>
      <c r="FUJ2" s="15"/>
      <c r="FUK2" s="15"/>
      <c r="FUL2" s="15"/>
      <c r="FUM2" s="15"/>
      <c r="FUN2" s="15"/>
      <c r="FUO2" s="15"/>
      <c r="FUP2" s="15"/>
      <c r="FUQ2" s="15"/>
      <c r="FUR2" s="15"/>
      <c r="FUS2" s="15"/>
      <c r="FUT2" s="15"/>
      <c r="FUU2" s="15"/>
      <c r="FUV2" s="15"/>
      <c r="FUW2" s="15"/>
      <c r="FUX2" s="15"/>
      <c r="FUY2" s="15"/>
      <c r="FUZ2" s="15"/>
      <c r="FVA2" s="15"/>
      <c r="FVB2" s="15"/>
      <c r="FVC2" s="15"/>
      <c r="FVD2" s="15"/>
      <c r="FVE2" s="15"/>
      <c r="FVF2" s="15"/>
      <c r="FVG2" s="15"/>
      <c r="FVH2" s="15"/>
      <c r="FVI2" s="15"/>
      <c r="FVJ2" s="15"/>
      <c r="FVK2" s="15"/>
      <c r="FVL2" s="15"/>
      <c r="FVM2" s="15"/>
      <c r="FVN2" s="15"/>
      <c r="FVO2" s="15"/>
      <c r="FVP2" s="15"/>
      <c r="FVQ2" s="15"/>
      <c r="FVR2" s="15"/>
      <c r="FVS2" s="15"/>
      <c r="FVT2" s="15"/>
      <c r="FVU2" s="15"/>
      <c r="FVV2" s="15"/>
      <c r="FVW2" s="15"/>
      <c r="FVX2" s="15"/>
      <c r="FVY2" s="15"/>
      <c r="FVZ2" s="15"/>
      <c r="FWA2" s="15"/>
      <c r="FWB2" s="15"/>
      <c r="FWC2" s="15"/>
      <c r="FWD2" s="15"/>
      <c r="FWE2" s="15"/>
      <c r="FWF2" s="15"/>
      <c r="FWG2" s="15"/>
      <c r="FWH2" s="15"/>
      <c r="FWI2" s="15"/>
      <c r="FWJ2" s="15"/>
      <c r="FWK2" s="15"/>
      <c r="FWL2" s="15"/>
      <c r="FWM2" s="15"/>
      <c r="FWN2" s="15"/>
      <c r="FWO2" s="15"/>
      <c r="FWP2" s="15"/>
      <c r="FWQ2" s="15"/>
      <c r="FWR2" s="15"/>
      <c r="FWS2" s="15"/>
      <c r="FWT2" s="15"/>
      <c r="FWU2" s="15"/>
      <c r="FWV2" s="15"/>
      <c r="FWW2" s="15"/>
      <c r="FWX2" s="15"/>
      <c r="FWY2" s="15"/>
      <c r="FWZ2" s="15"/>
      <c r="FXA2" s="15"/>
      <c r="FXB2" s="15"/>
      <c r="FXC2" s="15"/>
      <c r="FXD2" s="15"/>
      <c r="FXE2" s="15"/>
      <c r="FXF2" s="15"/>
      <c r="FXG2" s="15"/>
      <c r="FXH2" s="15"/>
      <c r="FXI2" s="15"/>
      <c r="FXJ2" s="15"/>
      <c r="FXK2" s="15"/>
      <c r="FXL2" s="15"/>
      <c r="FXM2" s="15"/>
      <c r="FXN2" s="15"/>
      <c r="FXO2" s="15"/>
      <c r="FXP2" s="15"/>
      <c r="FXQ2" s="15"/>
      <c r="FXR2" s="15"/>
      <c r="FXS2" s="15"/>
      <c r="FXT2" s="15"/>
      <c r="FXU2" s="15"/>
      <c r="FXV2" s="15"/>
      <c r="FXW2" s="15"/>
      <c r="FXX2" s="15"/>
      <c r="FXY2" s="15"/>
      <c r="FXZ2" s="15"/>
      <c r="FYA2" s="15"/>
      <c r="FYB2" s="15"/>
      <c r="FYC2" s="15"/>
      <c r="FYD2" s="15"/>
      <c r="FYE2" s="15"/>
      <c r="FYF2" s="15"/>
      <c r="FYG2" s="15"/>
      <c r="FYH2" s="15"/>
      <c r="FYI2" s="15"/>
      <c r="FYJ2" s="15"/>
      <c r="FYK2" s="15"/>
      <c r="FYL2" s="15"/>
      <c r="FYM2" s="15"/>
      <c r="FYN2" s="15"/>
      <c r="FYO2" s="15"/>
      <c r="FYP2" s="15"/>
      <c r="FYQ2" s="15"/>
      <c r="FYR2" s="15"/>
      <c r="FYS2" s="15"/>
      <c r="FYT2" s="15"/>
      <c r="FYU2" s="15"/>
      <c r="FYV2" s="15"/>
      <c r="FYW2" s="15"/>
      <c r="FYX2" s="15"/>
      <c r="FYY2" s="15"/>
      <c r="FYZ2" s="15"/>
      <c r="FZA2" s="15"/>
      <c r="FZB2" s="15"/>
      <c r="FZC2" s="15"/>
      <c r="FZD2" s="15"/>
      <c r="FZE2" s="15"/>
      <c r="FZF2" s="15"/>
      <c r="FZG2" s="15"/>
      <c r="FZH2" s="15"/>
      <c r="FZI2" s="15"/>
      <c r="FZJ2" s="15"/>
      <c r="FZK2" s="15"/>
      <c r="FZL2" s="15"/>
      <c r="FZM2" s="15"/>
      <c r="FZN2" s="15"/>
      <c r="FZO2" s="15"/>
      <c r="FZP2" s="15"/>
      <c r="FZQ2" s="15"/>
      <c r="FZR2" s="15"/>
      <c r="FZS2" s="15"/>
      <c r="FZT2" s="15"/>
      <c r="FZU2" s="15"/>
      <c r="FZV2" s="15"/>
      <c r="FZW2" s="15"/>
      <c r="FZX2" s="15"/>
      <c r="FZY2" s="15"/>
      <c r="FZZ2" s="15"/>
      <c r="GAA2" s="15"/>
      <c r="GAB2" s="15"/>
      <c r="GAC2" s="15"/>
      <c r="GAD2" s="15"/>
      <c r="GAE2" s="15"/>
      <c r="GAF2" s="15"/>
      <c r="GAG2" s="15"/>
      <c r="GAH2" s="15"/>
      <c r="GAI2" s="15"/>
      <c r="GAJ2" s="15"/>
      <c r="GAK2" s="15"/>
      <c r="GAL2" s="15"/>
      <c r="GAM2" s="15"/>
      <c r="GAN2" s="15"/>
      <c r="GAO2" s="15"/>
      <c r="GAP2" s="15"/>
      <c r="GAQ2" s="15"/>
      <c r="GAR2" s="15"/>
      <c r="GAS2" s="15"/>
      <c r="GAT2" s="15"/>
      <c r="GAU2" s="15"/>
      <c r="GAV2" s="15"/>
      <c r="GAW2" s="15"/>
      <c r="GAX2" s="15"/>
      <c r="GAY2" s="15"/>
      <c r="GAZ2" s="15"/>
      <c r="GBA2" s="15"/>
      <c r="GBB2" s="15"/>
      <c r="GBC2" s="15"/>
      <c r="GBD2" s="15"/>
      <c r="GBE2" s="15"/>
      <c r="GBF2" s="15"/>
      <c r="GBG2" s="15"/>
      <c r="GBH2" s="15"/>
      <c r="GBI2" s="15"/>
      <c r="GBJ2" s="15"/>
      <c r="GBK2" s="15"/>
      <c r="GBL2" s="15"/>
      <c r="GBM2" s="15"/>
      <c r="GBN2" s="15"/>
      <c r="GBO2" s="15"/>
      <c r="GBP2" s="15"/>
      <c r="GBQ2" s="15"/>
      <c r="GBR2" s="15"/>
      <c r="GBS2" s="15"/>
      <c r="GBT2" s="15"/>
      <c r="GBU2" s="15"/>
      <c r="GBV2" s="15"/>
      <c r="GBW2" s="15"/>
      <c r="GBX2" s="15"/>
      <c r="GBY2" s="15"/>
      <c r="GBZ2" s="15"/>
      <c r="GCA2" s="15"/>
      <c r="GCB2" s="15"/>
      <c r="GCC2" s="15"/>
      <c r="GCD2" s="15"/>
      <c r="GCE2" s="15"/>
      <c r="GCF2" s="15"/>
      <c r="GCG2" s="15"/>
      <c r="GCH2" s="15"/>
      <c r="GCI2" s="15"/>
      <c r="GCJ2" s="15"/>
      <c r="GCK2" s="15"/>
      <c r="GCL2" s="15"/>
      <c r="GCM2" s="15"/>
      <c r="GCN2" s="15"/>
      <c r="GCO2" s="15"/>
      <c r="GCP2" s="15"/>
      <c r="GCQ2" s="15"/>
      <c r="GCR2" s="15"/>
      <c r="GCS2" s="15"/>
      <c r="GCT2" s="15"/>
      <c r="GCU2" s="15"/>
      <c r="GCV2" s="15"/>
      <c r="GCW2" s="15"/>
      <c r="GCX2" s="15"/>
      <c r="GCY2" s="15"/>
      <c r="GCZ2" s="15"/>
      <c r="GDA2" s="15"/>
      <c r="GDB2" s="15"/>
      <c r="GDC2" s="15"/>
      <c r="GDD2" s="15"/>
      <c r="GDE2" s="15"/>
      <c r="GDF2" s="15"/>
      <c r="GDG2" s="15"/>
      <c r="GDH2" s="15"/>
      <c r="GDI2" s="15"/>
      <c r="GDJ2" s="15"/>
      <c r="GDK2" s="15"/>
      <c r="GDL2" s="15"/>
      <c r="GDM2" s="15"/>
      <c r="GDN2" s="15"/>
      <c r="GDO2" s="15"/>
      <c r="GDP2" s="15"/>
      <c r="GDQ2" s="15"/>
      <c r="GDR2" s="15"/>
      <c r="GDS2" s="15"/>
      <c r="GDT2" s="15"/>
      <c r="GDU2" s="15"/>
      <c r="GDV2" s="15"/>
      <c r="GDW2" s="15"/>
      <c r="GDX2" s="15"/>
      <c r="GDY2" s="15"/>
      <c r="GDZ2" s="15"/>
      <c r="GEA2" s="15"/>
      <c r="GEB2" s="15"/>
      <c r="GEC2" s="15"/>
      <c r="GED2" s="15"/>
      <c r="GEE2" s="15"/>
      <c r="GEF2" s="15"/>
      <c r="GEG2" s="15"/>
      <c r="GEH2" s="15"/>
      <c r="GEI2" s="15"/>
      <c r="GEJ2" s="15"/>
      <c r="GEK2" s="15"/>
      <c r="GEL2" s="15"/>
      <c r="GEM2" s="15"/>
      <c r="GEN2" s="15"/>
      <c r="GEO2" s="15"/>
      <c r="GEP2" s="15"/>
      <c r="GEQ2" s="15"/>
      <c r="GER2" s="15"/>
      <c r="GES2" s="15"/>
      <c r="GET2" s="15"/>
      <c r="GEU2" s="15"/>
      <c r="GEV2" s="15"/>
      <c r="GEW2" s="15"/>
      <c r="GEX2" s="15"/>
      <c r="GEY2" s="15"/>
      <c r="GEZ2" s="15"/>
      <c r="GFA2" s="15"/>
      <c r="GFB2" s="15"/>
      <c r="GFC2" s="15"/>
      <c r="GFD2" s="15"/>
      <c r="GFE2" s="15"/>
      <c r="GFF2" s="15"/>
      <c r="GFG2" s="15"/>
      <c r="GFH2" s="15"/>
      <c r="GFI2" s="15"/>
      <c r="GFJ2" s="15"/>
      <c r="GFK2" s="15"/>
      <c r="GFL2" s="15"/>
      <c r="GFM2" s="15"/>
      <c r="GFN2" s="15"/>
      <c r="GFO2" s="15"/>
      <c r="GFP2" s="15"/>
      <c r="GFQ2" s="15"/>
      <c r="GFR2" s="15"/>
      <c r="GFS2" s="15"/>
      <c r="GFT2" s="15"/>
      <c r="GFU2" s="15"/>
      <c r="GFV2" s="15"/>
      <c r="GFW2" s="15"/>
      <c r="GFX2" s="15"/>
      <c r="GFY2" s="15"/>
      <c r="GFZ2" s="15"/>
      <c r="GGA2" s="15"/>
      <c r="GGB2" s="15"/>
      <c r="GGC2" s="15"/>
      <c r="GGD2" s="15"/>
      <c r="GGE2" s="15"/>
      <c r="GGF2" s="15"/>
      <c r="GGG2" s="15"/>
      <c r="GGH2" s="15"/>
      <c r="GGI2" s="15"/>
      <c r="GGJ2" s="15"/>
      <c r="GGK2" s="15"/>
      <c r="GGL2" s="15"/>
      <c r="GGM2" s="15"/>
      <c r="GGN2" s="15"/>
      <c r="GGO2" s="15"/>
      <c r="GGP2" s="15"/>
      <c r="GGQ2" s="15"/>
      <c r="GGR2" s="15"/>
      <c r="GGS2" s="15"/>
      <c r="GGT2" s="15"/>
      <c r="GGU2" s="15"/>
      <c r="GGV2" s="15"/>
      <c r="GGW2" s="15"/>
      <c r="GGX2" s="15"/>
      <c r="GGY2" s="15"/>
      <c r="GGZ2" s="15"/>
      <c r="GHA2" s="15"/>
      <c r="GHB2" s="15"/>
      <c r="GHC2" s="15"/>
      <c r="GHD2" s="15"/>
      <c r="GHE2" s="15"/>
      <c r="GHF2" s="15"/>
      <c r="GHG2" s="15"/>
      <c r="GHH2" s="15"/>
      <c r="GHI2" s="15"/>
      <c r="GHJ2" s="15"/>
      <c r="GHK2" s="15"/>
      <c r="GHL2" s="15"/>
      <c r="GHM2" s="15"/>
      <c r="GHN2" s="15"/>
      <c r="GHO2" s="15"/>
      <c r="GHP2" s="15"/>
      <c r="GHQ2" s="15"/>
      <c r="GHR2" s="15"/>
      <c r="GHS2" s="15"/>
      <c r="GHT2" s="15"/>
      <c r="GHU2" s="15"/>
      <c r="GHV2" s="15"/>
      <c r="GHW2" s="15"/>
      <c r="GHX2" s="15"/>
      <c r="GHY2" s="15"/>
      <c r="GHZ2" s="15"/>
      <c r="GIA2" s="15"/>
      <c r="GIB2" s="15"/>
      <c r="GIC2" s="15"/>
      <c r="GID2" s="15"/>
      <c r="GIE2" s="15"/>
      <c r="GIF2" s="15"/>
      <c r="GIG2" s="15"/>
      <c r="GIH2" s="15"/>
      <c r="GII2" s="15"/>
      <c r="GIJ2" s="15"/>
      <c r="GIK2" s="15"/>
      <c r="GIL2" s="15"/>
      <c r="GIM2" s="15"/>
      <c r="GIN2" s="15"/>
      <c r="GIO2" s="15"/>
      <c r="GIP2" s="15"/>
      <c r="GIQ2" s="15"/>
      <c r="GIR2" s="15"/>
      <c r="GIS2" s="15"/>
      <c r="GIT2" s="15"/>
      <c r="GIU2" s="15"/>
      <c r="GIV2" s="15"/>
      <c r="GIW2" s="15"/>
      <c r="GIX2" s="15"/>
      <c r="GIY2" s="15"/>
      <c r="GIZ2" s="15"/>
      <c r="GJA2" s="15"/>
      <c r="GJB2" s="15"/>
      <c r="GJC2" s="15"/>
      <c r="GJD2" s="15"/>
      <c r="GJE2" s="15"/>
      <c r="GJF2" s="15"/>
      <c r="GJG2" s="15"/>
      <c r="GJH2" s="15"/>
      <c r="GJI2" s="15"/>
      <c r="GJJ2" s="15"/>
      <c r="GJK2" s="15"/>
      <c r="GJL2" s="15"/>
      <c r="GJM2" s="15"/>
      <c r="GJN2" s="15"/>
      <c r="GJO2" s="15"/>
      <c r="GJP2" s="15"/>
      <c r="GJQ2" s="15"/>
      <c r="GJR2" s="15"/>
      <c r="GJS2" s="15"/>
      <c r="GJT2" s="15"/>
      <c r="GJU2" s="15"/>
      <c r="GJV2" s="15"/>
      <c r="GJW2" s="15"/>
      <c r="GJX2" s="15"/>
      <c r="GJY2" s="15"/>
      <c r="GJZ2" s="15"/>
      <c r="GKA2" s="15"/>
      <c r="GKB2" s="15"/>
      <c r="GKC2" s="15"/>
      <c r="GKD2" s="15"/>
      <c r="GKE2" s="15"/>
      <c r="GKF2" s="15"/>
      <c r="GKG2" s="15"/>
      <c r="GKH2" s="15"/>
      <c r="GKI2" s="15"/>
      <c r="GKJ2" s="15"/>
      <c r="GKK2" s="15"/>
      <c r="GKL2" s="15"/>
      <c r="GKM2" s="15"/>
      <c r="GKN2" s="15"/>
      <c r="GKO2" s="15"/>
      <c r="GKP2" s="15"/>
      <c r="GKQ2" s="15"/>
      <c r="GKR2" s="15"/>
      <c r="GKS2" s="15"/>
      <c r="GKT2" s="15"/>
      <c r="GKU2" s="15"/>
      <c r="GKV2" s="15"/>
      <c r="GKW2" s="15"/>
      <c r="GKX2" s="15"/>
      <c r="GKY2" s="15"/>
      <c r="GKZ2" s="15"/>
      <c r="GLA2" s="15"/>
      <c r="GLB2" s="15"/>
      <c r="GLC2" s="15"/>
      <c r="GLD2" s="15"/>
      <c r="GLE2" s="15"/>
      <c r="GLF2" s="15"/>
      <c r="GLG2" s="15"/>
      <c r="GLH2" s="15"/>
      <c r="GLI2" s="15"/>
      <c r="GLJ2" s="15"/>
      <c r="GLK2" s="15"/>
      <c r="GLL2" s="15"/>
      <c r="GLM2" s="15"/>
      <c r="GLN2" s="15"/>
      <c r="GLO2" s="15"/>
      <c r="GLP2" s="15"/>
      <c r="GLQ2" s="15"/>
      <c r="GLR2" s="15"/>
      <c r="GLS2" s="15"/>
      <c r="GLT2" s="15"/>
      <c r="GLU2" s="15"/>
      <c r="GLV2" s="15"/>
      <c r="GLW2" s="15"/>
      <c r="GLX2" s="15"/>
      <c r="GLY2" s="15"/>
      <c r="GLZ2" s="15"/>
      <c r="GMA2" s="15"/>
      <c r="GMB2" s="15"/>
      <c r="GMC2" s="15"/>
      <c r="GMD2" s="15"/>
      <c r="GME2" s="15"/>
      <c r="GMF2" s="15"/>
      <c r="GMG2" s="15"/>
      <c r="GMH2" s="15"/>
      <c r="GMI2" s="15"/>
      <c r="GMJ2" s="15"/>
      <c r="GMK2" s="15"/>
      <c r="GML2" s="15"/>
      <c r="GMM2" s="15"/>
      <c r="GMN2" s="15"/>
      <c r="GMO2" s="15"/>
      <c r="GMP2" s="15"/>
      <c r="GMQ2" s="15"/>
      <c r="GMR2" s="15"/>
      <c r="GMS2" s="15"/>
      <c r="GMT2" s="15"/>
      <c r="GMU2" s="15"/>
      <c r="GMV2" s="15"/>
      <c r="GMW2" s="15"/>
      <c r="GMX2" s="15"/>
      <c r="GMY2" s="15"/>
      <c r="GMZ2" s="15"/>
      <c r="GNA2" s="15"/>
      <c r="GNB2" s="15"/>
      <c r="GNC2" s="15"/>
      <c r="GND2" s="15"/>
      <c r="GNE2" s="15"/>
      <c r="GNF2" s="15"/>
      <c r="GNG2" s="15"/>
      <c r="GNH2" s="15"/>
      <c r="GNI2" s="15"/>
      <c r="GNJ2" s="15"/>
      <c r="GNK2" s="15"/>
      <c r="GNL2" s="15"/>
      <c r="GNM2" s="15"/>
      <c r="GNN2" s="15"/>
      <c r="GNO2" s="15"/>
      <c r="GNP2" s="15"/>
      <c r="GNQ2" s="15"/>
      <c r="GNR2" s="15"/>
      <c r="GNS2" s="15"/>
      <c r="GNT2" s="15"/>
      <c r="GNU2" s="15"/>
      <c r="GNV2" s="15"/>
      <c r="GNW2" s="15"/>
      <c r="GNX2" s="15"/>
      <c r="GNY2" s="15"/>
      <c r="GNZ2" s="15"/>
      <c r="GOA2" s="15"/>
      <c r="GOB2" s="15"/>
      <c r="GOC2" s="15"/>
      <c r="GOD2" s="15"/>
      <c r="GOE2" s="15"/>
      <c r="GOF2" s="15"/>
      <c r="GOG2" s="15"/>
      <c r="GOH2" s="15"/>
      <c r="GOI2" s="15"/>
      <c r="GOJ2" s="15"/>
      <c r="GOK2" s="15"/>
      <c r="GOL2" s="15"/>
      <c r="GOM2" s="15"/>
      <c r="GON2" s="15"/>
      <c r="GOO2" s="15"/>
      <c r="GOP2" s="15"/>
      <c r="GOQ2" s="15"/>
      <c r="GOR2" s="15"/>
      <c r="GOS2" s="15"/>
      <c r="GOT2" s="15"/>
      <c r="GOU2" s="15"/>
      <c r="GOV2" s="15"/>
      <c r="GOW2" s="15"/>
      <c r="GOX2" s="15"/>
      <c r="GOY2" s="15"/>
      <c r="GOZ2" s="15"/>
      <c r="GPA2" s="15"/>
      <c r="GPB2" s="15"/>
      <c r="GPC2" s="15"/>
      <c r="GPD2" s="15"/>
      <c r="GPE2" s="15"/>
      <c r="GPF2" s="15"/>
      <c r="GPG2" s="15"/>
      <c r="GPH2" s="15"/>
      <c r="GPI2" s="15"/>
      <c r="GPJ2" s="15"/>
      <c r="GPK2" s="15"/>
      <c r="GPL2" s="15"/>
      <c r="GPM2" s="15"/>
      <c r="GPN2" s="15"/>
      <c r="GPO2" s="15"/>
      <c r="GPP2" s="15"/>
      <c r="GPQ2" s="15"/>
      <c r="GPR2" s="15"/>
      <c r="GPS2" s="15"/>
      <c r="GPT2" s="15"/>
      <c r="GPU2" s="15"/>
      <c r="GPV2" s="15"/>
      <c r="GPW2" s="15"/>
      <c r="GPX2" s="15"/>
      <c r="GPY2" s="15"/>
      <c r="GPZ2" s="15"/>
      <c r="GQA2" s="15"/>
      <c r="GQB2" s="15"/>
      <c r="GQC2" s="15"/>
      <c r="GQD2" s="15"/>
      <c r="GQE2" s="15"/>
      <c r="GQF2" s="15"/>
      <c r="GQG2" s="15"/>
      <c r="GQH2" s="15"/>
      <c r="GQI2" s="15"/>
      <c r="GQJ2" s="15"/>
      <c r="GQK2" s="15"/>
      <c r="GQL2" s="15"/>
      <c r="GQM2" s="15"/>
      <c r="GQN2" s="15"/>
      <c r="GQO2" s="15"/>
      <c r="GQP2" s="15"/>
      <c r="GQQ2" s="15"/>
      <c r="GQR2" s="15"/>
      <c r="GQS2" s="15"/>
      <c r="GQT2" s="15"/>
      <c r="GQU2" s="15"/>
      <c r="GQV2" s="15"/>
      <c r="GQW2" s="15"/>
      <c r="GQX2" s="15"/>
      <c r="GQY2" s="15"/>
      <c r="GQZ2" s="15"/>
      <c r="GRA2" s="15"/>
      <c r="GRB2" s="15"/>
      <c r="GRC2" s="15"/>
      <c r="GRD2" s="15"/>
      <c r="GRE2" s="15"/>
      <c r="GRF2" s="15"/>
      <c r="GRG2" s="15"/>
      <c r="GRH2" s="15"/>
      <c r="GRI2" s="15"/>
      <c r="GRJ2" s="15"/>
      <c r="GRK2" s="15"/>
      <c r="GRL2" s="15"/>
      <c r="GRM2" s="15"/>
      <c r="GRN2" s="15"/>
      <c r="GRO2" s="15"/>
      <c r="GRP2" s="15"/>
      <c r="GRQ2" s="15"/>
      <c r="GRR2" s="15"/>
      <c r="GRS2" s="15"/>
      <c r="GRT2" s="15"/>
      <c r="GRU2" s="15"/>
      <c r="GRV2" s="15"/>
      <c r="GRW2" s="15"/>
      <c r="GRX2" s="15"/>
      <c r="GRY2" s="15"/>
      <c r="GRZ2" s="15"/>
      <c r="GSA2" s="15"/>
      <c r="GSB2" s="15"/>
      <c r="GSC2" s="15"/>
      <c r="GSD2" s="15"/>
      <c r="GSE2" s="15"/>
      <c r="GSF2" s="15"/>
      <c r="GSG2" s="15"/>
      <c r="GSH2" s="15"/>
      <c r="GSI2" s="15"/>
      <c r="GSJ2" s="15"/>
      <c r="GSK2" s="15"/>
      <c r="GSL2" s="15"/>
      <c r="GSM2" s="15"/>
      <c r="GSN2" s="15"/>
      <c r="GSO2" s="15"/>
      <c r="GSP2" s="15"/>
      <c r="GSQ2" s="15"/>
      <c r="GSR2" s="15"/>
      <c r="GSS2" s="15"/>
      <c r="GST2" s="15"/>
      <c r="GSU2" s="15"/>
      <c r="GSV2" s="15"/>
      <c r="GSW2" s="15"/>
      <c r="GSX2" s="15"/>
      <c r="GSY2" s="15"/>
      <c r="GSZ2" s="15"/>
      <c r="GTA2" s="15"/>
      <c r="GTB2" s="15"/>
      <c r="GTC2" s="15"/>
      <c r="GTD2" s="15"/>
      <c r="GTE2" s="15"/>
      <c r="GTF2" s="15"/>
      <c r="GTG2" s="15"/>
      <c r="GTH2" s="15"/>
      <c r="GTI2" s="15"/>
      <c r="GTJ2" s="15"/>
      <c r="GTK2" s="15"/>
      <c r="GTL2" s="15"/>
      <c r="GTM2" s="15"/>
      <c r="GTN2" s="15"/>
      <c r="GTO2" s="15"/>
      <c r="GTP2" s="15"/>
      <c r="GTQ2" s="15"/>
      <c r="GTR2" s="15"/>
      <c r="GTS2" s="15"/>
      <c r="GTT2" s="15"/>
      <c r="GTU2" s="15"/>
      <c r="GTV2" s="15"/>
      <c r="GTW2" s="15"/>
      <c r="GTX2" s="15"/>
      <c r="GTY2" s="15"/>
      <c r="GTZ2" s="15"/>
      <c r="GUA2" s="15"/>
      <c r="GUB2" s="15"/>
      <c r="GUC2" s="15"/>
      <c r="GUD2" s="15"/>
      <c r="GUE2" s="15"/>
      <c r="GUF2" s="15"/>
      <c r="GUG2" s="15"/>
      <c r="GUH2" s="15"/>
      <c r="GUI2" s="15"/>
      <c r="GUJ2" s="15"/>
      <c r="GUK2" s="15"/>
      <c r="GUL2" s="15"/>
      <c r="GUM2" s="15"/>
      <c r="GUN2" s="15"/>
      <c r="GUO2" s="15"/>
      <c r="GUP2" s="15"/>
      <c r="GUQ2" s="15"/>
      <c r="GUR2" s="15"/>
      <c r="GUS2" s="15"/>
      <c r="GUT2" s="15"/>
      <c r="GUU2" s="15"/>
      <c r="GUV2" s="15"/>
      <c r="GUW2" s="15"/>
      <c r="GUX2" s="15"/>
      <c r="GUY2" s="15"/>
      <c r="GUZ2" s="15"/>
      <c r="GVA2" s="15"/>
      <c r="GVB2" s="15"/>
      <c r="GVC2" s="15"/>
      <c r="GVD2" s="15"/>
      <c r="GVE2" s="15"/>
      <c r="GVF2" s="15"/>
      <c r="GVG2" s="15"/>
      <c r="GVH2" s="15"/>
      <c r="GVI2" s="15"/>
      <c r="GVJ2" s="15"/>
      <c r="GVK2" s="15"/>
      <c r="GVL2" s="15"/>
      <c r="GVM2" s="15"/>
      <c r="GVN2" s="15"/>
      <c r="GVO2" s="15"/>
      <c r="GVP2" s="15"/>
      <c r="GVQ2" s="15"/>
      <c r="GVR2" s="15"/>
      <c r="GVS2" s="15"/>
      <c r="GVT2" s="15"/>
      <c r="GVU2" s="15"/>
      <c r="GVV2" s="15"/>
      <c r="GVW2" s="15"/>
      <c r="GVX2" s="15"/>
      <c r="GVY2" s="15"/>
      <c r="GVZ2" s="15"/>
      <c r="GWA2" s="15"/>
      <c r="GWB2" s="15"/>
      <c r="GWC2" s="15"/>
      <c r="GWD2" s="15"/>
      <c r="GWE2" s="15"/>
      <c r="GWF2" s="15"/>
      <c r="GWG2" s="15"/>
      <c r="GWH2" s="15"/>
      <c r="GWI2" s="15"/>
      <c r="GWJ2" s="15"/>
      <c r="GWK2" s="15"/>
      <c r="GWL2" s="15"/>
      <c r="GWM2" s="15"/>
      <c r="GWN2" s="15"/>
      <c r="GWO2" s="15"/>
      <c r="GWP2" s="15"/>
      <c r="GWQ2" s="15"/>
      <c r="GWR2" s="15"/>
      <c r="GWS2" s="15"/>
      <c r="GWT2" s="15"/>
      <c r="GWU2" s="15"/>
      <c r="GWV2" s="15"/>
      <c r="GWW2" s="15"/>
      <c r="GWX2" s="15"/>
      <c r="GWY2" s="15"/>
      <c r="GWZ2" s="15"/>
      <c r="GXA2" s="15"/>
      <c r="GXB2" s="15"/>
      <c r="GXC2" s="15"/>
      <c r="GXD2" s="15"/>
      <c r="GXE2" s="15"/>
      <c r="GXF2" s="15"/>
      <c r="GXG2" s="15"/>
      <c r="GXH2" s="15"/>
      <c r="GXI2" s="15"/>
      <c r="GXJ2" s="15"/>
      <c r="GXK2" s="15"/>
      <c r="GXL2" s="15"/>
      <c r="GXM2" s="15"/>
      <c r="GXN2" s="15"/>
      <c r="GXO2" s="15"/>
      <c r="GXP2" s="15"/>
      <c r="GXQ2" s="15"/>
      <c r="GXR2" s="15"/>
      <c r="GXS2" s="15"/>
      <c r="GXT2" s="15"/>
      <c r="GXU2" s="15"/>
      <c r="GXV2" s="15"/>
      <c r="GXW2" s="15"/>
      <c r="GXX2" s="15"/>
      <c r="GXY2" s="15"/>
      <c r="GXZ2" s="15"/>
      <c r="GYA2" s="15"/>
      <c r="GYB2" s="15"/>
      <c r="GYC2" s="15"/>
      <c r="GYD2" s="15"/>
      <c r="GYE2" s="15"/>
      <c r="GYF2" s="15"/>
      <c r="GYG2" s="15"/>
      <c r="GYH2" s="15"/>
      <c r="GYI2" s="15"/>
      <c r="GYJ2" s="15"/>
      <c r="GYK2" s="15"/>
      <c r="GYL2" s="15"/>
      <c r="GYM2" s="15"/>
      <c r="GYN2" s="15"/>
      <c r="GYO2" s="15"/>
      <c r="GYP2" s="15"/>
      <c r="GYQ2" s="15"/>
      <c r="GYR2" s="15"/>
      <c r="GYS2" s="15"/>
      <c r="GYT2" s="15"/>
      <c r="GYU2" s="15"/>
      <c r="GYV2" s="15"/>
      <c r="GYW2" s="15"/>
      <c r="GYX2" s="15"/>
      <c r="GYY2" s="15"/>
      <c r="GYZ2" s="15"/>
      <c r="GZA2" s="15"/>
      <c r="GZB2" s="15"/>
      <c r="GZC2" s="15"/>
      <c r="GZD2" s="15"/>
      <c r="GZE2" s="15"/>
      <c r="GZF2" s="15"/>
      <c r="GZG2" s="15"/>
      <c r="GZH2" s="15"/>
      <c r="GZI2" s="15"/>
      <c r="GZJ2" s="15"/>
      <c r="GZK2" s="15"/>
      <c r="GZL2" s="15"/>
      <c r="GZM2" s="15"/>
      <c r="GZN2" s="15"/>
      <c r="GZO2" s="15"/>
      <c r="GZP2" s="15"/>
      <c r="GZQ2" s="15"/>
      <c r="GZR2" s="15"/>
      <c r="GZS2" s="15"/>
      <c r="GZT2" s="15"/>
      <c r="GZU2" s="15"/>
      <c r="GZV2" s="15"/>
      <c r="GZW2" s="15"/>
      <c r="GZX2" s="15"/>
      <c r="GZY2" s="15"/>
      <c r="GZZ2" s="15"/>
      <c r="HAA2" s="15"/>
      <c r="HAB2" s="15"/>
      <c r="HAC2" s="15"/>
      <c r="HAD2" s="15"/>
      <c r="HAE2" s="15"/>
      <c r="HAF2" s="15"/>
      <c r="HAG2" s="15"/>
      <c r="HAH2" s="15"/>
      <c r="HAI2" s="15"/>
      <c r="HAJ2" s="15"/>
      <c r="HAK2" s="15"/>
      <c r="HAL2" s="15"/>
      <c r="HAM2" s="15"/>
      <c r="HAN2" s="15"/>
      <c r="HAO2" s="15"/>
      <c r="HAP2" s="15"/>
      <c r="HAQ2" s="15"/>
      <c r="HAR2" s="15"/>
      <c r="HAS2" s="15"/>
      <c r="HAT2" s="15"/>
      <c r="HAU2" s="15"/>
      <c r="HAV2" s="15"/>
      <c r="HAW2" s="15"/>
      <c r="HAX2" s="15"/>
      <c r="HAY2" s="15"/>
      <c r="HAZ2" s="15"/>
      <c r="HBA2" s="15"/>
      <c r="HBB2" s="15"/>
      <c r="HBC2" s="15"/>
      <c r="HBD2" s="15"/>
      <c r="HBE2" s="15"/>
      <c r="HBF2" s="15"/>
      <c r="HBG2" s="15"/>
      <c r="HBH2" s="15"/>
      <c r="HBI2" s="15"/>
      <c r="HBJ2" s="15"/>
      <c r="HBK2" s="15"/>
      <c r="HBL2" s="15"/>
      <c r="HBM2" s="15"/>
      <c r="HBN2" s="15"/>
      <c r="HBO2" s="15"/>
      <c r="HBP2" s="15"/>
      <c r="HBQ2" s="15"/>
      <c r="HBR2" s="15"/>
      <c r="HBS2" s="15"/>
      <c r="HBT2" s="15"/>
      <c r="HBU2" s="15"/>
      <c r="HBV2" s="15"/>
      <c r="HBW2" s="15"/>
      <c r="HBX2" s="15"/>
      <c r="HBY2" s="15"/>
      <c r="HBZ2" s="15"/>
      <c r="HCA2" s="15"/>
      <c r="HCB2" s="15"/>
      <c r="HCC2" s="15"/>
      <c r="HCD2" s="15"/>
      <c r="HCE2" s="15"/>
      <c r="HCF2" s="15"/>
      <c r="HCG2" s="15"/>
      <c r="HCH2" s="15"/>
      <c r="HCI2" s="15"/>
      <c r="HCJ2" s="15"/>
      <c r="HCK2" s="15"/>
      <c r="HCL2" s="15"/>
      <c r="HCM2" s="15"/>
      <c r="HCN2" s="15"/>
      <c r="HCO2" s="15"/>
      <c r="HCP2" s="15"/>
      <c r="HCQ2" s="15"/>
      <c r="HCR2" s="15"/>
      <c r="HCS2" s="15"/>
      <c r="HCT2" s="15"/>
      <c r="HCU2" s="15"/>
      <c r="HCV2" s="15"/>
      <c r="HCW2" s="15"/>
      <c r="HCX2" s="15"/>
      <c r="HCY2" s="15"/>
      <c r="HCZ2" s="15"/>
      <c r="HDA2" s="15"/>
      <c r="HDB2" s="15"/>
      <c r="HDC2" s="15"/>
      <c r="HDD2" s="15"/>
      <c r="HDE2" s="15"/>
      <c r="HDF2" s="15"/>
      <c r="HDG2" s="15"/>
      <c r="HDH2" s="15"/>
      <c r="HDI2" s="15"/>
      <c r="HDJ2" s="15"/>
      <c r="HDK2" s="15"/>
      <c r="HDL2" s="15"/>
      <c r="HDM2" s="15"/>
      <c r="HDN2" s="15"/>
      <c r="HDO2" s="15"/>
      <c r="HDP2" s="15"/>
      <c r="HDQ2" s="15"/>
      <c r="HDR2" s="15"/>
      <c r="HDS2" s="15"/>
      <c r="HDT2" s="15"/>
      <c r="HDU2" s="15"/>
      <c r="HDV2" s="15"/>
      <c r="HDW2" s="15"/>
      <c r="HDX2" s="15"/>
      <c r="HDY2" s="15"/>
      <c r="HDZ2" s="15"/>
      <c r="HEA2" s="15"/>
      <c r="HEB2" s="15"/>
      <c r="HEC2" s="15"/>
      <c r="HED2" s="15"/>
      <c r="HEE2" s="15"/>
      <c r="HEF2" s="15"/>
      <c r="HEG2" s="15"/>
      <c r="HEH2" s="15"/>
      <c r="HEI2" s="15"/>
      <c r="HEJ2" s="15"/>
      <c r="HEK2" s="15"/>
      <c r="HEL2" s="15"/>
      <c r="HEM2" s="15"/>
      <c r="HEN2" s="15"/>
      <c r="HEO2" s="15"/>
      <c r="HEP2" s="15"/>
      <c r="HEQ2" s="15"/>
      <c r="HER2" s="15"/>
      <c r="HES2" s="15"/>
      <c r="HET2" s="15"/>
      <c r="HEU2" s="15"/>
      <c r="HEV2" s="15"/>
      <c r="HEW2" s="15"/>
      <c r="HEX2" s="15"/>
      <c r="HEY2" s="15"/>
      <c r="HEZ2" s="15"/>
      <c r="HFA2" s="15"/>
      <c r="HFB2" s="15"/>
      <c r="HFC2" s="15"/>
      <c r="HFD2" s="15"/>
      <c r="HFE2" s="15"/>
      <c r="HFF2" s="15"/>
      <c r="HFG2" s="15"/>
      <c r="HFH2" s="15"/>
      <c r="HFI2" s="15"/>
      <c r="HFJ2" s="15"/>
      <c r="HFK2" s="15"/>
      <c r="HFL2" s="15"/>
      <c r="HFM2" s="15"/>
      <c r="HFN2" s="15"/>
      <c r="HFO2" s="15"/>
      <c r="HFP2" s="15"/>
      <c r="HFQ2" s="15"/>
      <c r="HFR2" s="15"/>
      <c r="HFS2" s="15"/>
      <c r="HFT2" s="15"/>
      <c r="HFU2" s="15"/>
      <c r="HFV2" s="15"/>
      <c r="HFW2" s="15"/>
      <c r="HFX2" s="15"/>
      <c r="HFY2" s="15"/>
      <c r="HFZ2" s="15"/>
      <c r="HGA2" s="15"/>
      <c r="HGB2" s="15"/>
      <c r="HGC2" s="15"/>
      <c r="HGD2" s="15"/>
      <c r="HGE2" s="15"/>
      <c r="HGF2" s="15"/>
      <c r="HGG2" s="15"/>
      <c r="HGH2" s="15"/>
      <c r="HGI2" s="15"/>
      <c r="HGJ2" s="15"/>
      <c r="HGK2" s="15"/>
      <c r="HGL2" s="15"/>
      <c r="HGM2" s="15"/>
      <c r="HGN2" s="15"/>
      <c r="HGO2" s="15"/>
      <c r="HGP2" s="15"/>
      <c r="HGQ2" s="15"/>
      <c r="HGR2" s="15"/>
      <c r="HGS2" s="15"/>
      <c r="HGT2" s="15"/>
      <c r="HGU2" s="15"/>
      <c r="HGV2" s="15"/>
      <c r="HGW2" s="15"/>
      <c r="HGX2" s="15"/>
      <c r="HGY2" s="15"/>
      <c r="HGZ2" s="15"/>
      <c r="HHA2" s="15"/>
      <c r="HHB2" s="15"/>
      <c r="HHC2" s="15"/>
      <c r="HHD2" s="15"/>
      <c r="HHE2" s="15"/>
      <c r="HHF2" s="15"/>
      <c r="HHG2" s="15"/>
      <c r="HHH2" s="15"/>
      <c r="HHI2" s="15"/>
      <c r="HHJ2" s="15"/>
      <c r="HHK2" s="15"/>
      <c r="HHL2" s="15"/>
      <c r="HHM2" s="15"/>
      <c r="HHN2" s="15"/>
      <c r="HHO2" s="15"/>
      <c r="HHP2" s="15"/>
      <c r="HHQ2" s="15"/>
      <c r="HHR2" s="15"/>
      <c r="HHS2" s="15"/>
      <c r="HHT2" s="15"/>
      <c r="HHU2" s="15"/>
      <c r="HHV2" s="15"/>
      <c r="HHW2" s="15"/>
      <c r="HHX2" s="15"/>
      <c r="HHY2" s="15"/>
      <c r="HHZ2" s="15"/>
      <c r="HIA2" s="15"/>
      <c r="HIB2" s="15"/>
      <c r="HIC2" s="15"/>
      <c r="HID2" s="15"/>
      <c r="HIE2" s="15"/>
      <c r="HIF2" s="15"/>
      <c r="HIG2" s="15"/>
      <c r="HIH2" s="15"/>
      <c r="HII2" s="15"/>
      <c r="HIJ2" s="15"/>
      <c r="HIK2" s="15"/>
      <c r="HIL2" s="15"/>
      <c r="HIM2" s="15"/>
      <c r="HIN2" s="15"/>
      <c r="HIO2" s="15"/>
      <c r="HIP2" s="15"/>
      <c r="HIQ2" s="15"/>
      <c r="HIR2" s="15"/>
      <c r="HIS2" s="15"/>
      <c r="HIT2" s="15"/>
      <c r="HIU2" s="15"/>
      <c r="HIV2" s="15"/>
      <c r="HIW2" s="15"/>
      <c r="HIX2" s="15"/>
      <c r="HIY2" s="15"/>
      <c r="HIZ2" s="15"/>
      <c r="HJA2" s="15"/>
      <c r="HJB2" s="15"/>
      <c r="HJC2" s="15"/>
      <c r="HJD2" s="15"/>
      <c r="HJE2" s="15"/>
      <c r="HJF2" s="15"/>
      <c r="HJG2" s="15"/>
      <c r="HJH2" s="15"/>
      <c r="HJI2" s="15"/>
      <c r="HJJ2" s="15"/>
      <c r="HJK2" s="15"/>
      <c r="HJL2" s="15"/>
      <c r="HJM2" s="15"/>
      <c r="HJN2" s="15"/>
      <c r="HJO2" s="15"/>
      <c r="HJP2" s="15"/>
      <c r="HJQ2" s="15"/>
      <c r="HJR2" s="15"/>
      <c r="HJS2" s="15"/>
      <c r="HJT2" s="15"/>
      <c r="HJU2" s="15"/>
      <c r="HJV2" s="15"/>
      <c r="HJW2" s="15"/>
      <c r="HJX2" s="15"/>
      <c r="HJY2" s="15"/>
      <c r="HJZ2" s="15"/>
      <c r="HKA2" s="15"/>
      <c r="HKB2" s="15"/>
      <c r="HKC2" s="15"/>
      <c r="HKD2" s="15"/>
      <c r="HKE2" s="15"/>
      <c r="HKF2" s="15"/>
      <c r="HKG2" s="15"/>
      <c r="HKH2" s="15"/>
      <c r="HKI2" s="15"/>
      <c r="HKJ2" s="15"/>
      <c r="HKK2" s="15"/>
      <c r="HKL2" s="15"/>
      <c r="HKM2" s="15"/>
      <c r="HKN2" s="15"/>
      <c r="HKO2" s="15"/>
      <c r="HKP2" s="15"/>
      <c r="HKQ2" s="15"/>
      <c r="HKR2" s="15"/>
      <c r="HKS2" s="15"/>
      <c r="HKT2" s="15"/>
      <c r="HKU2" s="15"/>
      <c r="HKV2" s="15"/>
      <c r="HKW2" s="15"/>
      <c r="HKX2" s="15"/>
      <c r="HKY2" s="15"/>
      <c r="HKZ2" s="15"/>
      <c r="HLA2" s="15"/>
      <c r="HLB2" s="15"/>
      <c r="HLC2" s="15"/>
      <c r="HLD2" s="15"/>
      <c r="HLE2" s="15"/>
      <c r="HLF2" s="15"/>
      <c r="HLG2" s="15"/>
      <c r="HLH2" s="15"/>
      <c r="HLI2" s="15"/>
      <c r="HLJ2" s="15"/>
      <c r="HLK2" s="15"/>
      <c r="HLL2" s="15"/>
      <c r="HLM2" s="15"/>
      <c r="HLN2" s="15"/>
      <c r="HLO2" s="15"/>
      <c r="HLP2" s="15"/>
      <c r="HLQ2" s="15"/>
      <c r="HLR2" s="15"/>
      <c r="HLS2" s="15"/>
      <c r="HLT2" s="15"/>
      <c r="HLU2" s="15"/>
      <c r="HLV2" s="15"/>
      <c r="HLW2" s="15"/>
      <c r="HLX2" s="15"/>
      <c r="HLY2" s="15"/>
      <c r="HLZ2" s="15"/>
      <c r="HMA2" s="15"/>
      <c r="HMB2" s="15"/>
      <c r="HMC2" s="15"/>
      <c r="HMD2" s="15"/>
      <c r="HME2" s="15"/>
      <c r="HMF2" s="15"/>
      <c r="HMG2" s="15"/>
      <c r="HMH2" s="15"/>
      <c r="HMI2" s="15"/>
      <c r="HMJ2" s="15"/>
      <c r="HMK2" s="15"/>
      <c r="HML2" s="15"/>
      <c r="HMM2" s="15"/>
      <c r="HMN2" s="15"/>
      <c r="HMO2" s="15"/>
      <c r="HMP2" s="15"/>
      <c r="HMQ2" s="15"/>
      <c r="HMR2" s="15"/>
      <c r="HMS2" s="15"/>
      <c r="HMT2" s="15"/>
      <c r="HMU2" s="15"/>
      <c r="HMV2" s="15"/>
      <c r="HMW2" s="15"/>
      <c r="HMX2" s="15"/>
      <c r="HMY2" s="15"/>
      <c r="HMZ2" s="15"/>
      <c r="HNA2" s="15"/>
      <c r="HNB2" s="15"/>
      <c r="HNC2" s="15"/>
      <c r="HND2" s="15"/>
      <c r="HNE2" s="15"/>
      <c r="HNF2" s="15"/>
      <c r="HNG2" s="15"/>
      <c r="HNH2" s="15"/>
      <c r="HNI2" s="15"/>
      <c r="HNJ2" s="15"/>
      <c r="HNK2" s="15"/>
      <c r="HNL2" s="15"/>
      <c r="HNM2" s="15"/>
      <c r="HNN2" s="15"/>
      <c r="HNO2" s="15"/>
      <c r="HNP2" s="15"/>
      <c r="HNQ2" s="15"/>
      <c r="HNR2" s="15"/>
      <c r="HNS2" s="15"/>
      <c r="HNT2" s="15"/>
      <c r="HNU2" s="15"/>
      <c r="HNV2" s="15"/>
      <c r="HNW2" s="15"/>
      <c r="HNX2" s="15"/>
      <c r="HNY2" s="15"/>
      <c r="HNZ2" s="15"/>
      <c r="HOA2" s="15"/>
      <c r="HOB2" s="15"/>
      <c r="HOC2" s="15"/>
      <c r="HOD2" s="15"/>
      <c r="HOE2" s="15"/>
      <c r="HOF2" s="15"/>
      <c r="HOG2" s="15"/>
      <c r="HOH2" s="15"/>
      <c r="HOI2" s="15"/>
      <c r="HOJ2" s="15"/>
      <c r="HOK2" s="15"/>
      <c r="HOL2" s="15"/>
      <c r="HOM2" s="15"/>
      <c r="HON2" s="15"/>
      <c r="HOO2" s="15"/>
      <c r="HOP2" s="15"/>
      <c r="HOQ2" s="15"/>
      <c r="HOR2" s="15"/>
      <c r="HOS2" s="15"/>
      <c r="HOT2" s="15"/>
      <c r="HOU2" s="15"/>
      <c r="HOV2" s="15"/>
      <c r="HOW2" s="15"/>
      <c r="HOX2" s="15"/>
      <c r="HOY2" s="15"/>
      <c r="HOZ2" s="15"/>
      <c r="HPA2" s="15"/>
      <c r="HPB2" s="15"/>
      <c r="HPC2" s="15"/>
      <c r="HPD2" s="15"/>
      <c r="HPE2" s="15"/>
      <c r="HPF2" s="15"/>
      <c r="HPG2" s="15"/>
      <c r="HPH2" s="15"/>
      <c r="HPI2" s="15"/>
      <c r="HPJ2" s="15"/>
      <c r="HPK2" s="15"/>
      <c r="HPL2" s="15"/>
      <c r="HPM2" s="15"/>
      <c r="HPN2" s="15"/>
      <c r="HPO2" s="15"/>
      <c r="HPP2" s="15"/>
      <c r="HPQ2" s="15"/>
      <c r="HPR2" s="15"/>
      <c r="HPS2" s="15"/>
      <c r="HPT2" s="15"/>
      <c r="HPU2" s="15"/>
      <c r="HPV2" s="15"/>
      <c r="HPW2" s="15"/>
      <c r="HPX2" s="15"/>
      <c r="HPY2" s="15"/>
      <c r="HPZ2" s="15"/>
      <c r="HQA2" s="15"/>
      <c r="HQB2" s="15"/>
      <c r="HQC2" s="15"/>
      <c r="HQD2" s="15"/>
      <c r="HQE2" s="15"/>
      <c r="HQF2" s="15"/>
      <c r="HQG2" s="15"/>
      <c r="HQH2" s="15"/>
      <c r="HQI2" s="15"/>
      <c r="HQJ2" s="15"/>
      <c r="HQK2" s="15"/>
      <c r="HQL2" s="15"/>
      <c r="HQM2" s="15"/>
      <c r="HQN2" s="15"/>
      <c r="HQO2" s="15"/>
      <c r="HQP2" s="15"/>
      <c r="HQQ2" s="15"/>
      <c r="HQR2" s="15"/>
      <c r="HQS2" s="15"/>
      <c r="HQT2" s="15"/>
      <c r="HQU2" s="15"/>
      <c r="HQV2" s="15"/>
      <c r="HQW2" s="15"/>
      <c r="HQX2" s="15"/>
      <c r="HQY2" s="15"/>
      <c r="HQZ2" s="15"/>
      <c r="HRA2" s="15"/>
      <c r="HRB2" s="15"/>
      <c r="HRC2" s="15"/>
      <c r="HRD2" s="15"/>
      <c r="HRE2" s="15"/>
      <c r="HRF2" s="15"/>
      <c r="HRG2" s="15"/>
      <c r="HRH2" s="15"/>
      <c r="HRI2" s="15"/>
      <c r="HRJ2" s="15"/>
      <c r="HRK2" s="15"/>
      <c r="HRL2" s="15"/>
      <c r="HRM2" s="15"/>
      <c r="HRN2" s="15"/>
      <c r="HRO2" s="15"/>
      <c r="HRP2" s="15"/>
      <c r="HRQ2" s="15"/>
      <c r="HRR2" s="15"/>
      <c r="HRS2" s="15"/>
      <c r="HRT2" s="15"/>
      <c r="HRU2" s="15"/>
      <c r="HRV2" s="15"/>
      <c r="HRW2" s="15"/>
      <c r="HRX2" s="15"/>
      <c r="HRY2" s="15"/>
      <c r="HRZ2" s="15"/>
      <c r="HSA2" s="15"/>
      <c r="HSB2" s="15"/>
      <c r="HSC2" s="15"/>
      <c r="HSD2" s="15"/>
      <c r="HSE2" s="15"/>
      <c r="HSF2" s="15"/>
      <c r="HSG2" s="15"/>
      <c r="HSH2" s="15"/>
      <c r="HSI2" s="15"/>
      <c r="HSJ2" s="15"/>
      <c r="HSK2" s="15"/>
      <c r="HSL2" s="15"/>
      <c r="HSM2" s="15"/>
      <c r="HSN2" s="15"/>
      <c r="HSO2" s="15"/>
      <c r="HSP2" s="15"/>
      <c r="HSQ2" s="15"/>
      <c r="HSR2" s="15"/>
      <c r="HSS2" s="15"/>
      <c r="HST2" s="15"/>
      <c r="HSU2" s="15"/>
      <c r="HSV2" s="15"/>
      <c r="HSW2" s="15"/>
      <c r="HSX2" s="15"/>
      <c r="HSY2" s="15"/>
      <c r="HSZ2" s="15"/>
      <c r="HTA2" s="15"/>
      <c r="HTB2" s="15"/>
      <c r="HTC2" s="15"/>
      <c r="HTD2" s="15"/>
      <c r="HTE2" s="15"/>
      <c r="HTF2" s="15"/>
      <c r="HTG2" s="15"/>
      <c r="HTH2" s="15"/>
      <c r="HTI2" s="15"/>
      <c r="HTJ2" s="15"/>
      <c r="HTK2" s="15"/>
      <c r="HTL2" s="15"/>
      <c r="HTM2" s="15"/>
      <c r="HTN2" s="15"/>
      <c r="HTO2" s="15"/>
      <c r="HTP2" s="15"/>
      <c r="HTQ2" s="15"/>
      <c r="HTR2" s="15"/>
      <c r="HTS2" s="15"/>
      <c r="HTT2" s="15"/>
      <c r="HTU2" s="15"/>
      <c r="HTV2" s="15"/>
      <c r="HTW2" s="15"/>
      <c r="HTX2" s="15"/>
      <c r="HTY2" s="15"/>
      <c r="HTZ2" s="15"/>
      <c r="HUA2" s="15"/>
      <c r="HUB2" s="15"/>
      <c r="HUC2" s="15"/>
      <c r="HUD2" s="15"/>
      <c r="HUE2" s="15"/>
      <c r="HUF2" s="15"/>
      <c r="HUG2" s="15"/>
      <c r="HUH2" s="15"/>
      <c r="HUI2" s="15"/>
      <c r="HUJ2" s="15"/>
      <c r="HUK2" s="15"/>
      <c r="HUL2" s="15"/>
      <c r="HUM2" s="15"/>
      <c r="HUN2" s="15"/>
      <c r="HUO2" s="15"/>
      <c r="HUP2" s="15"/>
      <c r="HUQ2" s="15"/>
      <c r="HUR2" s="15"/>
      <c r="HUS2" s="15"/>
      <c r="HUT2" s="15"/>
      <c r="HUU2" s="15"/>
      <c r="HUV2" s="15"/>
      <c r="HUW2" s="15"/>
      <c r="HUX2" s="15"/>
      <c r="HUY2" s="15"/>
      <c r="HUZ2" s="15"/>
      <c r="HVA2" s="15"/>
      <c r="HVB2" s="15"/>
      <c r="HVC2" s="15"/>
      <c r="HVD2" s="15"/>
      <c r="HVE2" s="15"/>
      <c r="HVF2" s="15"/>
      <c r="HVG2" s="15"/>
      <c r="HVH2" s="15"/>
      <c r="HVI2" s="15"/>
      <c r="HVJ2" s="15"/>
      <c r="HVK2" s="15"/>
      <c r="HVL2" s="15"/>
      <c r="HVM2" s="15"/>
      <c r="HVN2" s="15"/>
      <c r="HVO2" s="15"/>
      <c r="HVP2" s="15"/>
      <c r="HVQ2" s="15"/>
      <c r="HVR2" s="15"/>
      <c r="HVS2" s="15"/>
      <c r="HVT2" s="15"/>
      <c r="HVU2" s="15"/>
      <c r="HVV2" s="15"/>
      <c r="HVW2" s="15"/>
      <c r="HVX2" s="15"/>
      <c r="HVY2" s="15"/>
      <c r="HVZ2" s="15"/>
      <c r="HWA2" s="15"/>
      <c r="HWB2" s="15"/>
      <c r="HWC2" s="15"/>
      <c r="HWD2" s="15"/>
      <c r="HWE2" s="15"/>
      <c r="HWF2" s="15"/>
      <c r="HWG2" s="15"/>
      <c r="HWH2" s="15"/>
      <c r="HWI2" s="15"/>
      <c r="HWJ2" s="15"/>
      <c r="HWK2" s="15"/>
      <c r="HWL2" s="15"/>
      <c r="HWM2" s="15"/>
      <c r="HWN2" s="15"/>
      <c r="HWO2" s="15"/>
      <c r="HWP2" s="15"/>
      <c r="HWQ2" s="15"/>
      <c r="HWR2" s="15"/>
      <c r="HWS2" s="15"/>
      <c r="HWT2" s="15"/>
      <c r="HWU2" s="15"/>
      <c r="HWV2" s="15"/>
      <c r="HWW2" s="15"/>
      <c r="HWX2" s="15"/>
      <c r="HWY2" s="15"/>
      <c r="HWZ2" s="15"/>
      <c r="HXA2" s="15"/>
      <c r="HXB2" s="15"/>
      <c r="HXC2" s="15"/>
      <c r="HXD2" s="15"/>
      <c r="HXE2" s="15"/>
      <c r="HXF2" s="15"/>
      <c r="HXG2" s="15"/>
      <c r="HXH2" s="15"/>
      <c r="HXI2" s="15"/>
      <c r="HXJ2" s="15"/>
      <c r="HXK2" s="15"/>
      <c r="HXL2" s="15"/>
      <c r="HXM2" s="15"/>
      <c r="HXN2" s="15"/>
      <c r="HXO2" s="15"/>
      <c r="HXP2" s="15"/>
      <c r="HXQ2" s="15"/>
      <c r="HXR2" s="15"/>
      <c r="HXS2" s="15"/>
      <c r="HXT2" s="15"/>
      <c r="HXU2" s="15"/>
      <c r="HXV2" s="15"/>
      <c r="HXW2" s="15"/>
      <c r="HXX2" s="15"/>
      <c r="HXY2" s="15"/>
      <c r="HXZ2" s="15"/>
      <c r="HYA2" s="15"/>
      <c r="HYB2" s="15"/>
      <c r="HYC2" s="15"/>
      <c r="HYD2" s="15"/>
      <c r="HYE2" s="15"/>
      <c r="HYF2" s="15"/>
      <c r="HYG2" s="15"/>
      <c r="HYH2" s="15"/>
      <c r="HYI2" s="15"/>
      <c r="HYJ2" s="15"/>
      <c r="HYK2" s="15"/>
      <c r="HYL2" s="15"/>
      <c r="HYM2" s="15"/>
      <c r="HYN2" s="15"/>
      <c r="HYO2" s="15"/>
      <c r="HYP2" s="15"/>
      <c r="HYQ2" s="15"/>
      <c r="HYR2" s="15"/>
      <c r="HYS2" s="15"/>
      <c r="HYT2" s="15"/>
      <c r="HYU2" s="15"/>
      <c r="HYV2" s="15"/>
      <c r="HYW2" s="15"/>
      <c r="HYX2" s="15"/>
      <c r="HYY2" s="15"/>
      <c r="HYZ2" s="15"/>
      <c r="HZA2" s="15"/>
      <c r="HZB2" s="15"/>
      <c r="HZC2" s="15"/>
      <c r="HZD2" s="15"/>
      <c r="HZE2" s="15"/>
      <c r="HZF2" s="15"/>
      <c r="HZG2" s="15"/>
      <c r="HZH2" s="15"/>
      <c r="HZI2" s="15"/>
      <c r="HZJ2" s="15"/>
      <c r="HZK2" s="15"/>
      <c r="HZL2" s="15"/>
      <c r="HZM2" s="15"/>
      <c r="HZN2" s="15"/>
      <c r="HZO2" s="15"/>
      <c r="HZP2" s="15"/>
      <c r="HZQ2" s="15"/>
      <c r="HZR2" s="15"/>
      <c r="HZS2" s="15"/>
      <c r="HZT2" s="15"/>
      <c r="HZU2" s="15"/>
      <c r="HZV2" s="15"/>
      <c r="HZW2" s="15"/>
      <c r="HZX2" s="15"/>
      <c r="HZY2" s="15"/>
      <c r="HZZ2" s="15"/>
      <c r="IAA2" s="15"/>
      <c r="IAB2" s="15"/>
      <c r="IAC2" s="15"/>
      <c r="IAD2" s="15"/>
      <c r="IAE2" s="15"/>
      <c r="IAF2" s="15"/>
      <c r="IAG2" s="15"/>
      <c r="IAH2" s="15"/>
      <c r="IAI2" s="15"/>
      <c r="IAJ2" s="15"/>
      <c r="IAK2" s="15"/>
      <c r="IAL2" s="15"/>
      <c r="IAM2" s="15"/>
      <c r="IAN2" s="15"/>
      <c r="IAO2" s="15"/>
      <c r="IAP2" s="15"/>
      <c r="IAQ2" s="15"/>
      <c r="IAR2" s="15"/>
      <c r="IAS2" s="15"/>
      <c r="IAT2" s="15"/>
      <c r="IAU2" s="15"/>
      <c r="IAV2" s="15"/>
      <c r="IAW2" s="15"/>
      <c r="IAX2" s="15"/>
      <c r="IAY2" s="15"/>
      <c r="IAZ2" s="15"/>
      <c r="IBA2" s="15"/>
      <c r="IBB2" s="15"/>
      <c r="IBC2" s="15"/>
      <c r="IBD2" s="15"/>
      <c r="IBE2" s="15"/>
      <c r="IBF2" s="15"/>
      <c r="IBG2" s="15"/>
      <c r="IBH2" s="15"/>
      <c r="IBI2" s="15"/>
      <c r="IBJ2" s="15"/>
      <c r="IBK2" s="15"/>
      <c r="IBL2" s="15"/>
      <c r="IBM2" s="15"/>
      <c r="IBN2" s="15"/>
      <c r="IBO2" s="15"/>
      <c r="IBP2" s="15"/>
      <c r="IBQ2" s="15"/>
      <c r="IBR2" s="15"/>
      <c r="IBS2" s="15"/>
      <c r="IBT2" s="15"/>
      <c r="IBU2" s="15"/>
      <c r="IBV2" s="15"/>
      <c r="IBW2" s="15"/>
      <c r="IBX2" s="15"/>
      <c r="IBY2" s="15"/>
      <c r="IBZ2" s="15"/>
      <c r="ICA2" s="15"/>
      <c r="ICB2" s="15"/>
      <c r="ICC2" s="15"/>
      <c r="ICD2" s="15"/>
      <c r="ICE2" s="15"/>
      <c r="ICF2" s="15"/>
      <c r="ICG2" s="15"/>
      <c r="ICH2" s="15"/>
      <c r="ICI2" s="15"/>
      <c r="ICJ2" s="15"/>
      <c r="ICK2" s="15"/>
      <c r="ICL2" s="15"/>
      <c r="ICM2" s="15"/>
      <c r="ICN2" s="15"/>
      <c r="ICO2" s="15"/>
      <c r="ICP2" s="15"/>
      <c r="ICQ2" s="15"/>
      <c r="ICR2" s="15"/>
      <c r="ICS2" s="15"/>
      <c r="ICT2" s="15"/>
      <c r="ICU2" s="15"/>
      <c r="ICV2" s="15"/>
      <c r="ICW2" s="15"/>
      <c r="ICX2" s="15"/>
      <c r="ICY2" s="15"/>
      <c r="ICZ2" s="15"/>
      <c r="IDA2" s="15"/>
      <c r="IDB2" s="15"/>
      <c r="IDC2" s="15"/>
      <c r="IDD2" s="15"/>
      <c r="IDE2" s="15"/>
      <c r="IDF2" s="15"/>
      <c r="IDG2" s="15"/>
      <c r="IDH2" s="15"/>
      <c r="IDI2" s="15"/>
      <c r="IDJ2" s="15"/>
      <c r="IDK2" s="15"/>
      <c r="IDL2" s="15"/>
      <c r="IDM2" s="15"/>
      <c r="IDN2" s="15"/>
      <c r="IDO2" s="15"/>
      <c r="IDP2" s="15"/>
      <c r="IDQ2" s="15"/>
      <c r="IDR2" s="15"/>
      <c r="IDS2" s="15"/>
      <c r="IDT2" s="15"/>
      <c r="IDU2" s="15"/>
      <c r="IDV2" s="15"/>
      <c r="IDW2" s="15"/>
      <c r="IDX2" s="15"/>
      <c r="IDY2" s="15"/>
      <c r="IDZ2" s="15"/>
      <c r="IEA2" s="15"/>
      <c r="IEB2" s="15"/>
      <c r="IEC2" s="15"/>
      <c r="IED2" s="15"/>
      <c r="IEE2" s="15"/>
      <c r="IEF2" s="15"/>
      <c r="IEG2" s="15"/>
      <c r="IEH2" s="15"/>
      <c r="IEI2" s="15"/>
      <c r="IEJ2" s="15"/>
      <c r="IEK2" s="15"/>
      <c r="IEL2" s="15"/>
      <c r="IEM2" s="15"/>
      <c r="IEN2" s="15"/>
      <c r="IEO2" s="15"/>
      <c r="IEP2" s="15"/>
      <c r="IEQ2" s="15"/>
      <c r="IER2" s="15"/>
      <c r="IES2" s="15"/>
      <c r="IET2" s="15"/>
      <c r="IEU2" s="15"/>
      <c r="IEV2" s="15"/>
      <c r="IEW2" s="15"/>
      <c r="IEX2" s="15"/>
      <c r="IEY2" s="15"/>
      <c r="IEZ2" s="15"/>
      <c r="IFA2" s="15"/>
      <c r="IFB2" s="15"/>
      <c r="IFC2" s="15"/>
      <c r="IFD2" s="15"/>
      <c r="IFE2" s="15"/>
      <c r="IFF2" s="15"/>
      <c r="IFG2" s="15"/>
      <c r="IFH2" s="15"/>
      <c r="IFI2" s="15"/>
      <c r="IFJ2" s="15"/>
      <c r="IFK2" s="15"/>
      <c r="IFL2" s="15"/>
      <c r="IFM2" s="15"/>
      <c r="IFN2" s="15"/>
      <c r="IFO2" s="15"/>
      <c r="IFP2" s="15"/>
      <c r="IFQ2" s="15"/>
      <c r="IFR2" s="15"/>
      <c r="IFS2" s="15"/>
      <c r="IFT2" s="15"/>
      <c r="IFU2" s="15"/>
      <c r="IFV2" s="15"/>
      <c r="IFW2" s="15"/>
      <c r="IFX2" s="15"/>
      <c r="IFY2" s="15"/>
      <c r="IFZ2" s="15"/>
      <c r="IGA2" s="15"/>
      <c r="IGB2" s="15"/>
      <c r="IGC2" s="15"/>
      <c r="IGD2" s="15"/>
      <c r="IGE2" s="15"/>
      <c r="IGF2" s="15"/>
      <c r="IGG2" s="15"/>
      <c r="IGH2" s="15"/>
      <c r="IGI2" s="15"/>
      <c r="IGJ2" s="15"/>
      <c r="IGK2" s="15"/>
      <c r="IGL2" s="15"/>
      <c r="IGM2" s="15"/>
      <c r="IGN2" s="15"/>
      <c r="IGO2" s="15"/>
      <c r="IGP2" s="15"/>
      <c r="IGQ2" s="15"/>
      <c r="IGR2" s="15"/>
      <c r="IGS2" s="15"/>
      <c r="IGT2" s="15"/>
      <c r="IGU2" s="15"/>
      <c r="IGV2" s="15"/>
      <c r="IGW2" s="15"/>
      <c r="IGX2" s="15"/>
      <c r="IGY2" s="15"/>
      <c r="IGZ2" s="15"/>
      <c r="IHA2" s="15"/>
      <c r="IHB2" s="15"/>
      <c r="IHC2" s="15"/>
      <c r="IHD2" s="15"/>
      <c r="IHE2" s="15"/>
      <c r="IHF2" s="15"/>
      <c r="IHG2" s="15"/>
      <c r="IHH2" s="15"/>
      <c r="IHI2" s="15"/>
      <c r="IHJ2" s="15"/>
      <c r="IHK2" s="15"/>
      <c r="IHL2" s="15"/>
      <c r="IHM2" s="15"/>
      <c r="IHN2" s="15"/>
      <c r="IHO2" s="15"/>
      <c r="IHP2" s="15"/>
      <c r="IHQ2" s="15"/>
      <c r="IHR2" s="15"/>
      <c r="IHS2" s="15"/>
      <c r="IHT2" s="15"/>
      <c r="IHU2" s="15"/>
      <c r="IHV2" s="15"/>
      <c r="IHW2" s="15"/>
      <c r="IHX2" s="15"/>
      <c r="IHY2" s="15"/>
      <c r="IHZ2" s="15"/>
      <c r="IIA2" s="15"/>
      <c r="IIB2" s="15"/>
      <c r="IIC2" s="15"/>
      <c r="IID2" s="15"/>
      <c r="IIE2" s="15"/>
      <c r="IIF2" s="15"/>
      <c r="IIG2" s="15"/>
      <c r="IIH2" s="15"/>
      <c r="III2" s="15"/>
      <c r="IIJ2" s="15"/>
      <c r="IIK2" s="15"/>
      <c r="IIL2" s="15"/>
      <c r="IIM2" s="15"/>
      <c r="IIN2" s="15"/>
      <c r="IIO2" s="15"/>
      <c r="IIP2" s="15"/>
      <c r="IIQ2" s="15"/>
      <c r="IIR2" s="15"/>
      <c r="IIS2" s="15"/>
      <c r="IIT2" s="15"/>
      <c r="IIU2" s="15"/>
      <c r="IIV2" s="15"/>
      <c r="IIW2" s="15"/>
      <c r="IIX2" s="15"/>
      <c r="IIY2" s="15"/>
      <c r="IIZ2" s="15"/>
      <c r="IJA2" s="15"/>
      <c r="IJB2" s="15"/>
      <c r="IJC2" s="15"/>
      <c r="IJD2" s="15"/>
      <c r="IJE2" s="15"/>
      <c r="IJF2" s="15"/>
      <c r="IJG2" s="15"/>
      <c r="IJH2" s="15"/>
      <c r="IJI2" s="15"/>
      <c r="IJJ2" s="15"/>
      <c r="IJK2" s="15"/>
      <c r="IJL2" s="15"/>
      <c r="IJM2" s="15"/>
      <c r="IJN2" s="15"/>
      <c r="IJO2" s="15"/>
      <c r="IJP2" s="15"/>
      <c r="IJQ2" s="15"/>
      <c r="IJR2" s="15"/>
      <c r="IJS2" s="15"/>
      <c r="IJT2" s="15"/>
      <c r="IJU2" s="15"/>
      <c r="IJV2" s="15"/>
      <c r="IJW2" s="15"/>
      <c r="IJX2" s="15"/>
      <c r="IJY2" s="15"/>
      <c r="IJZ2" s="15"/>
      <c r="IKA2" s="15"/>
      <c r="IKB2" s="15"/>
      <c r="IKC2" s="15"/>
      <c r="IKD2" s="15"/>
      <c r="IKE2" s="15"/>
      <c r="IKF2" s="15"/>
      <c r="IKG2" s="15"/>
      <c r="IKH2" s="15"/>
      <c r="IKI2" s="15"/>
      <c r="IKJ2" s="15"/>
      <c r="IKK2" s="15"/>
      <c r="IKL2" s="15"/>
      <c r="IKM2" s="15"/>
      <c r="IKN2" s="15"/>
      <c r="IKO2" s="15"/>
      <c r="IKP2" s="15"/>
      <c r="IKQ2" s="15"/>
      <c r="IKR2" s="15"/>
      <c r="IKS2" s="15"/>
      <c r="IKT2" s="15"/>
      <c r="IKU2" s="15"/>
      <c r="IKV2" s="15"/>
      <c r="IKW2" s="15"/>
      <c r="IKX2" s="15"/>
      <c r="IKY2" s="15"/>
      <c r="IKZ2" s="15"/>
      <c r="ILA2" s="15"/>
      <c r="ILB2" s="15"/>
      <c r="ILC2" s="15"/>
      <c r="ILD2" s="15"/>
      <c r="ILE2" s="15"/>
      <c r="ILF2" s="15"/>
      <c r="ILG2" s="15"/>
      <c r="ILH2" s="15"/>
      <c r="ILI2" s="15"/>
      <c r="ILJ2" s="15"/>
      <c r="ILK2" s="15"/>
      <c r="ILL2" s="15"/>
      <c r="ILM2" s="15"/>
      <c r="ILN2" s="15"/>
      <c r="ILO2" s="15"/>
      <c r="ILP2" s="15"/>
      <c r="ILQ2" s="15"/>
      <c r="ILR2" s="15"/>
      <c r="ILS2" s="15"/>
      <c r="ILT2" s="15"/>
      <c r="ILU2" s="15"/>
      <c r="ILV2" s="15"/>
      <c r="ILW2" s="15"/>
      <c r="ILX2" s="15"/>
      <c r="ILY2" s="15"/>
      <c r="ILZ2" s="15"/>
      <c r="IMA2" s="15"/>
      <c r="IMB2" s="15"/>
      <c r="IMC2" s="15"/>
      <c r="IMD2" s="15"/>
      <c r="IME2" s="15"/>
      <c r="IMF2" s="15"/>
      <c r="IMG2" s="15"/>
      <c r="IMH2" s="15"/>
      <c r="IMI2" s="15"/>
      <c r="IMJ2" s="15"/>
      <c r="IMK2" s="15"/>
      <c r="IML2" s="15"/>
      <c r="IMM2" s="15"/>
      <c r="IMN2" s="15"/>
      <c r="IMO2" s="15"/>
      <c r="IMP2" s="15"/>
      <c r="IMQ2" s="15"/>
      <c r="IMR2" s="15"/>
      <c r="IMS2" s="15"/>
      <c r="IMT2" s="15"/>
      <c r="IMU2" s="15"/>
      <c r="IMV2" s="15"/>
      <c r="IMW2" s="15"/>
      <c r="IMX2" s="15"/>
      <c r="IMY2" s="15"/>
      <c r="IMZ2" s="15"/>
      <c r="INA2" s="15"/>
      <c r="INB2" s="15"/>
      <c r="INC2" s="15"/>
      <c r="IND2" s="15"/>
      <c r="INE2" s="15"/>
      <c r="INF2" s="15"/>
      <c r="ING2" s="15"/>
      <c r="INH2" s="15"/>
      <c r="INI2" s="15"/>
      <c r="INJ2" s="15"/>
      <c r="INK2" s="15"/>
      <c r="INL2" s="15"/>
      <c r="INM2" s="15"/>
      <c r="INN2" s="15"/>
      <c r="INO2" s="15"/>
      <c r="INP2" s="15"/>
      <c r="INQ2" s="15"/>
      <c r="INR2" s="15"/>
      <c r="INS2" s="15"/>
      <c r="INT2" s="15"/>
      <c r="INU2" s="15"/>
      <c r="INV2" s="15"/>
      <c r="INW2" s="15"/>
      <c r="INX2" s="15"/>
      <c r="INY2" s="15"/>
      <c r="INZ2" s="15"/>
      <c r="IOA2" s="15"/>
      <c r="IOB2" s="15"/>
      <c r="IOC2" s="15"/>
      <c r="IOD2" s="15"/>
      <c r="IOE2" s="15"/>
      <c r="IOF2" s="15"/>
      <c r="IOG2" s="15"/>
      <c r="IOH2" s="15"/>
      <c r="IOI2" s="15"/>
      <c r="IOJ2" s="15"/>
      <c r="IOK2" s="15"/>
      <c r="IOL2" s="15"/>
      <c r="IOM2" s="15"/>
      <c r="ION2" s="15"/>
      <c r="IOO2" s="15"/>
      <c r="IOP2" s="15"/>
      <c r="IOQ2" s="15"/>
      <c r="IOR2" s="15"/>
      <c r="IOS2" s="15"/>
      <c r="IOT2" s="15"/>
      <c r="IOU2" s="15"/>
      <c r="IOV2" s="15"/>
      <c r="IOW2" s="15"/>
      <c r="IOX2" s="15"/>
      <c r="IOY2" s="15"/>
      <c r="IOZ2" s="15"/>
      <c r="IPA2" s="15"/>
      <c r="IPB2" s="15"/>
      <c r="IPC2" s="15"/>
      <c r="IPD2" s="15"/>
      <c r="IPE2" s="15"/>
      <c r="IPF2" s="15"/>
      <c r="IPG2" s="15"/>
      <c r="IPH2" s="15"/>
      <c r="IPI2" s="15"/>
      <c r="IPJ2" s="15"/>
      <c r="IPK2" s="15"/>
      <c r="IPL2" s="15"/>
      <c r="IPM2" s="15"/>
      <c r="IPN2" s="15"/>
      <c r="IPO2" s="15"/>
      <c r="IPP2" s="15"/>
      <c r="IPQ2" s="15"/>
      <c r="IPR2" s="15"/>
      <c r="IPS2" s="15"/>
      <c r="IPT2" s="15"/>
      <c r="IPU2" s="15"/>
      <c r="IPV2" s="15"/>
      <c r="IPW2" s="15"/>
      <c r="IPX2" s="15"/>
      <c r="IPY2" s="15"/>
      <c r="IPZ2" s="15"/>
      <c r="IQA2" s="15"/>
      <c r="IQB2" s="15"/>
      <c r="IQC2" s="15"/>
      <c r="IQD2" s="15"/>
      <c r="IQE2" s="15"/>
      <c r="IQF2" s="15"/>
      <c r="IQG2" s="15"/>
      <c r="IQH2" s="15"/>
      <c r="IQI2" s="15"/>
      <c r="IQJ2" s="15"/>
      <c r="IQK2" s="15"/>
      <c r="IQL2" s="15"/>
      <c r="IQM2" s="15"/>
      <c r="IQN2" s="15"/>
      <c r="IQO2" s="15"/>
      <c r="IQP2" s="15"/>
      <c r="IQQ2" s="15"/>
      <c r="IQR2" s="15"/>
      <c r="IQS2" s="15"/>
      <c r="IQT2" s="15"/>
      <c r="IQU2" s="15"/>
      <c r="IQV2" s="15"/>
      <c r="IQW2" s="15"/>
      <c r="IQX2" s="15"/>
      <c r="IQY2" s="15"/>
      <c r="IQZ2" s="15"/>
      <c r="IRA2" s="15"/>
      <c r="IRB2" s="15"/>
      <c r="IRC2" s="15"/>
      <c r="IRD2" s="15"/>
      <c r="IRE2" s="15"/>
      <c r="IRF2" s="15"/>
      <c r="IRG2" s="15"/>
      <c r="IRH2" s="15"/>
      <c r="IRI2" s="15"/>
      <c r="IRJ2" s="15"/>
      <c r="IRK2" s="15"/>
      <c r="IRL2" s="15"/>
      <c r="IRM2" s="15"/>
      <c r="IRN2" s="15"/>
      <c r="IRO2" s="15"/>
      <c r="IRP2" s="15"/>
      <c r="IRQ2" s="15"/>
      <c r="IRR2" s="15"/>
      <c r="IRS2" s="15"/>
      <c r="IRT2" s="15"/>
      <c r="IRU2" s="15"/>
      <c r="IRV2" s="15"/>
      <c r="IRW2" s="15"/>
      <c r="IRX2" s="15"/>
      <c r="IRY2" s="15"/>
      <c r="IRZ2" s="15"/>
      <c r="ISA2" s="15"/>
      <c r="ISB2" s="15"/>
      <c r="ISC2" s="15"/>
      <c r="ISD2" s="15"/>
      <c r="ISE2" s="15"/>
      <c r="ISF2" s="15"/>
      <c r="ISG2" s="15"/>
      <c r="ISH2" s="15"/>
      <c r="ISI2" s="15"/>
      <c r="ISJ2" s="15"/>
      <c r="ISK2" s="15"/>
      <c r="ISL2" s="15"/>
      <c r="ISM2" s="15"/>
      <c r="ISN2" s="15"/>
      <c r="ISO2" s="15"/>
      <c r="ISP2" s="15"/>
      <c r="ISQ2" s="15"/>
      <c r="ISR2" s="15"/>
      <c r="ISS2" s="15"/>
      <c r="IST2" s="15"/>
      <c r="ISU2" s="15"/>
      <c r="ISV2" s="15"/>
      <c r="ISW2" s="15"/>
      <c r="ISX2" s="15"/>
      <c r="ISY2" s="15"/>
      <c r="ISZ2" s="15"/>
      <c r="ITA2" s="15"/>
      <c r="ITB2" s="15"/>
      <c r="ITC2" s="15"/>
      <c r="ITD2" s="15"/>
      <c r="ITE2" s="15"/>
      <c r="ITF2" s="15"/>
      <c r="ITG2" s="15"/>
      <c r="ITH2" s="15"/>
      <c r="ITI2" s="15"/>
      <c r="ITJ2" s="15"/>
      <c r="ITK2" s="15"/>
      <c r="ITL2" s="15"/>
      <c r="ITM2" s="15"/>
      <c r="ITN2" s="15"/>
      <c r="ITO2" s="15"/>
      <c r="ITP2" s="15"/>
      <c r="ITQ2" s="15"/>
      <c r="ITR2" s="15"/>
      <c r="ITS2" s="15"/>
      <c r="ITT2" s="15"/>
      <c r="ITU2" s="15"/>
      <c r="ITV2" s="15"/>
      <c r="ITW2" s="15"/>
      <c r="ITX2" s="15"/>
      <c r="ITY2" s="15"/>
      <c r="ITZ2" s="15"/>
      <c r="IUA2" s="15"/>
      <c r="IUB2" s="15"/>
      <c r="IUC2" s="15"/>
      <c r="IUD2" s="15"/>
      <c r="IUE2" s="15"/>
      <c r="IUF2" s="15"/>
      <c r="IUG2" s="15"/>
      <c r="IUH2" s="15"/>
      <c r="IUI2" s="15"/>
      <c r="IUJ2" s="15"/>
      <c r="IUK2" s="15"/>
      <c r="IUL2" s="15"/>
      <c r="IUM2" s="15"/>
      <c r="IUN2" s="15"/>
      <c r="IUO2" s="15"/>
      <c r="IUP2" s="15"/>
      <c r="IUQ2" s="15"/>
      <c r="IUR2" s="15"/>
      <c r="IUS2" s="15"/>
      <c r="IUT2" s="15"/>
      <c r="IUU2" s="15"/>
      <c r="IUV2" s="15"/>
      <c r="IUW2" s="15"/>
      <c r="IUX2" s="15"/>
      <c r="IUY2" s="15"/>
      <c r="IUZ2" s="15"/>
      <c r="IVA2" s="15"/>
      <c r="IVB2" s="15"/>
      <c r="IVC2" s="15"/>
      <c r="IVD2" s="15"/>
      <c r="IVE2" s="15"/>
      <c r="IVF2" s="15"/>
      <c r="IVG2" s="15"/>
      <c r="IVH2" s="15"/>
      <c r="IVI2" s="15"/>
      <c r="IVJ2" s="15"/>
      <c r="IVK2" s="15"/>
      <c r="IVL2" s="15"/>
      <c r="IVM2" s="15"/>
      <c r="IVN2" s="15"/>
      <c r="IVO2" s="15"/>
      <c r="IVP2" s="15"/>
      <c r="IVQ2" s="15"/>
      <c r="IVR2" s="15"/>
      <c r="IVS2" s="15"/>
      <c r="IVT2" s="15"/>
      <c r="IVU2" s="15"/>
      <c r="IVV2" s="15"/>
      <c r="IVW2" s="15"/>
      <c r="IVX2" s="15"/>
      <c r="IVY2" s="15"/>
      <c r="IVZ2" s="15"/>
      <c r="IWA2" s="15"/>
      <c r="IWB2" s="15"/>
      <c r="IWC2" s="15"/>
      <c r="IWD2" s="15"/>
      <c r="IWE2" s="15"/>
      <c r="IWF2" s="15"/>
      <c r="IWG2" s="15"/>
      <c r="IWH2" s="15"/>
      <c r="IWI2" s="15"/>
      <c r="IWJ2" s="15"/>
      <c r="IWK2" s="15"/>
      <c r="IWL2" s="15"/>
      <c r="IWM2" s="15"/>
      <c r="IWN2" s="15"/>
      <c r="IWO2" s="15"/>
      <c r="IWP2" s="15"/>
      <c r="IWQ2" s="15"/>
      <c r="IWR2" s="15"/>
      <c r="IWS2" s="15"/>
      <c r="IWT2" s="15"/>
      <c r="IWU2" s="15"/>
      <c r="IWV2" s="15"/>
      <c r="IWW2" s="15"/>
      <c r="IWX2" s="15"/>
      <c r="IWY2" s="15"/>
      <c r="IWZ2" s="15"/>
      <c r="IXA2" s="15"/>
      <c r="IXB2" s="15"/>
      <c r="IXC2" s="15"/>
      <c r="IXD2" s="15"/>
      <c r="IXE2" s="15"/>
      <c r="IXF2" s="15"/>
      <c r="IXG2" s="15"/>
      <c r="IXH2" s="15"/>
      <c r="IXI2" s="15"/>
      <c r="IXJ2" s="15"/>
      <c r="IXK2" s="15"/>
      <c r="IXL2" s="15"/>
      <c r="IXM2" s="15"/>
      <c r="IXN2" s="15"/>
      <c r="IXO2" s="15"/>
      <c r="IXP2" s="15"/>
      <c r="IXQ2" s="15"/>
      <c r="IXR2" s="15"/>
      <c r="IXS2" s="15"/>
      <c r="IXT2" s="15"/>
      <c r="IXU2" s="15"/>
      <c r="IXV2" s="15"/>
      <c r="IXW2" s="15"/>
      <c r="IXX2" s="15"/>
      <c r="IXY2" s="15"/>
      <c r="IXZ2" s="15"/>
      <c r="IYA2" s="15"/>
      <c r="IYB2" s="15"/>
      <c r="IYC2" s="15"/>
      <c r="IYD2" s="15"/>
      <c r="IYE2" s="15"/>
      <c r="IYF2" s="15"/>
      <c r="IYG2" s="15"/>
      <c r="IYH2" s="15"/>
      <c r="IYI2" s="15"/>
      <c r="IYJ2" s="15"/>
      <c r="IYK2" s="15"/>
      <c r="IYL2" s="15"/>
      <c r="IYM2" s="15"/>
      <c r="IYN2" s="15"/>
      <c r="IYO2" s="15"/>
      <c r="IYP2" s="15"/>
      <c r="IYQ2" s="15"/>
      <c r="IYR2" s="15"/>
      <c r="IYS2" s="15"/>
      <c r="IYT2" s="15"/>
      <c r="IYU2" s="15"/>
      <c r="IYV2" s="15"/>
      <c r="IYW2" s="15"/>
      <c r="IYX2" s="15"/>
      <c r="IYY2" s="15"/>
      <c r="IYZ2" s="15"/>
      <c r="IZA2" s="15"/>
      <c r="IZB2" s="15"/>
      <c r="IZC2" s="15"/>
      <c r="IZD2" s="15"/>
      <c r="IZE2" s="15"/>
      <c r="IZF2" s="15"/>
      <c r="IZG2" s="15"/>
      <c r="IZH2" s="15"/>
      <c r="IZI2" s="15"/>
      <c r="IZJ2" s="15"/>
      <c r="IZK2" s="15"/>
      <c r="IZL2" s="15"/>
      <c r="IZM2" s="15"/>
      <c r="IZN2" s="15"/>
      <c r="IZO2" s="15"/>
      <c r="IZP2" s="15"/>
      <c r="IZQ2" s="15"/>
      <c r="IZR2" s="15"/>
      <c r="IZS2" s="15"/>
      <c r="IZT2" s="15"/>
      <c r="IZU2" s="15"/>
      <c r="IZV2" s="15"/>
      <c r="IZW2" s="15"/>
      <c r="IZX2" s="15"/>
      <c r="IZY2" s="15"/>
      <c r="IZZ2" s="15"/>
      <c r="JAA2" s="15"/>
      <c r="JAB2" s="15"/>
      <c r="JAC2" s="15"/>
      <c r="JAD2" s="15"/>
      <c r="JAE2" s="15"/>
      <c r="JAF2" s="15"/>
      <c r="JAG2" s="15"/>
      <c r="JAH2" s="15"/>
      <c r="JAI2" s="15"/>
      <c r="JAJ2" s="15"/>
      <c r="JAK2" s="15"/>
      <c r="JAL2" s="15"/>
      <c r="JAM2" s="15"/>
      <c r="JAN2" s="15"/>
      <c r="JAO2" s="15"/>
      <c r="JAP2" s="15"/>
      <c r="JAQ2" s="15"/>
      <c r="JAR2" s="15"/>
      <c r="JAS2" s="15"/>
      <c r="JAT2" s="15"/>
      <c r="JAU2" s="15"/>
      <c r="JAV2" s="15"/>
      <c r="JAW2" s="15"/>
      <c r="JAX2" s="15"/>
      <c r="JAY2" s="15"/>
      <c r="JAZ2" s="15"/>
      <c r="JBA2" s="15"/>
      <c r="JBB2" s="15"/>
      <c r="JBC2" s="15"/>
      <c r="JBD2" s="15"/>
      <c r="JBE2" s="15"/>
      <c r="JBF2" s="15"/>
      <c r="JBG2" s="15"/>
      <c r="JBH2" s="15"/>
      <c r="JBI2" s="15"/>
      <c r="JBJ2" s="15"/>
      <c r="JBK2" s="15"/>
      <c r="JBL2" s="15"/>
      <c r="JBM2" s="15"/>
      <c r="JBN2" s="15"/>
      <c r="JBO2" s="15"/>
      <c r="JBP2" s="15"/>
      <c r="JBQ2" s="15"/>
      <c r="JBR2" s="15"/>
      <c r="JBS2" s="15"/>
      <c r="JBT2" s="15"/>
      <c r="JBU2" s="15"/>
      <c r="JBV2" s="15"/>
      <c r="JBW2" s="15"/>
      <c r="JBX2" s="15"/>
      <c r="JBY2" s="15"/>
      <c r="JBZ2" s="15"/>
      <c r="JCA2" s="15"/>
      <c r="JCB2" s="15"/>
      <c r="JCC2" s="15"/>
      <c r="JCD2" s="15"/>
      <c r="JCE2" s="15"/>
      <c r="JCF2" s="15"/>
      <c r="JCG2" s="15"/>
      <c r="JCH2" s="15"/>
      <c r="JCI2" s="15"/>
      <c r="JCJ2" s="15"/>
      <c r="JCK2" s="15"/>
      <c r="JCL2" s="15"/>
      <c r="JCM2" s="15"/>
      <c r="JCN2" s="15"/>
      <c r="JCO2" s="15"/>
      <c r="JCP2" s="15"/>
      <c r="JCQ2" s="15"/>
      <c r="JCR2" s="15"/>
      <c r="JCS2" s="15"/>
      <c r="JCT2" s="15"/>
      <c r="JCU2" s="15"/>
      <c r="JCV2" s="15"/>
      <c r="JCW2" s="15"/>
      <c r="JCX2" s="15"/>
      <c r="JCY2" s="15"/>
      <c r="JCZ2" s="15"/>
      <c r="JDA2" s="15"/>
      <c r="JDB2" s="15"/>
      <c r="JDC2" s="15"/>
      <c r="JDD2" s="15"/>
      <c r="JDE2" s="15"/>
      <c r="JDF2" s="15"/>
      <c r="JDG2" s="15"/>
      <c r="JDH2" s="15"/>
      <c r="JDI2" s="15"/>
      <c r="JDJ2" s="15"/>
      <c r="JDK2" s="15"/>
      <c r="JDL2" s="15"/>
      <c r="JDM2" s="15"/>
      <c r="JDN2" s="15"/>
      <c r="JDO2" s="15"/>
      <c r="JDP2" s="15"/>
      <c r="JDQ2" s="15"/>
      <c r="JDR2" s="15"/>
      <c r="JDS2" s="15"/>
      <c r="JDT2" s="15"/>
      <c r="JDU2" s="15"/>
      <c r="JDV2" s="15"/>
      <c r="JDW2" s="15"/>
      <c r="JDX2" s="15"/>
      <c r="JDY2" s="15"/>
      <c r="JDZ2" s="15"/>
      <c r="JEA2" s="15"/>
      <c r="JEB2" s="15"/>
      <c r="JEC2" s="15"/>
      <c r="JED2" s="15"/>
      <c r="JEE2" s="15"/>
      <c r="JEF2" s="15"/>
      <c r="JEG2" s="15"/>
      <c r="JEH2" s="15"/>
      <c r="JEI2" s="15"/>
      <c r="JEJ2" s="15"/>
      <c r="JEK2" s="15"/>
      <c r="JEL2" s="15"/>
      <c r="JEM2" s="15"/>
      <c r="JEN2" s="15"/>
      <c r="JEO2" s="15"/>
      <c r="JEP2" s="15"/>
      <c r="JEQ2" s="15"/>
      <c r="JER2" s="15"/>
      <c r="JES2" s="15"/>
      <c r="JET2" s="15"/>
      <c r="JEU2" s="15"/>
      <c r="JEV2" s="15"/>
      <c r="JEW2" s="15"/>
      <c r="JEX2" s="15"/>
      <c r="JEY2" s="15"/>
      <c r="JEZ2" s="15"/>
      <c r="JFA2" s="15"/>
      <c r="JFB2" s="15"/>
      <c r="JFC2" s="15"/>
      <c r="JFD2" s="15"/>
      <c r="JFE2" s="15"/>
      <c r="JFF2" s="15"/>
      <c r="JFG2" s="15"/>
      <c r="JFH2" s="15"/>
      <c r="JFI2" s="15"/>
      <c r="JFJ2" s="15"/>
      <c r="JFK2" s="15"/>
      <c r="JFL2" s="15"/>
      <c r="JFM2" s="15"/>
      <c r="JFN2" s="15"/>
      <c r="JFO2" s="15"/>
      <c r="JFP2" s="15"/>
      <c r="JFQ2" s="15"/>
      <c r="JFR2" s="15"/>
      <c r="JFS2" s="15"/>
      <c r="JFT2" s="15"/>
      <c r="JFU2" s="15"/>
      <c r="JFV2" s="15"/>
      <c r="JFW2" s="15"/>
      <c r="JFX2" s="15"/>
      <c r="JFY2" s="15"/>
      <c r="JFZ2" s="15"/>
      <c r="JGA2" s="15"/>
      <c r="JGB2" s="15"/>
      <c r="JGC2" s="15"/>
      <c r="JGD2" s="15"/>
      <c r="JGE2" s="15"/>
      <c r="JGF2" s="15"/>
      <c r="JGG2" s="15"/>
      <c r="JGH2" s="15"/>
      <c r="JGI2" s="15"/>
      <c r="JGJ2" s="15"/>
      <c r="JGK2" s="15"/>
      <c r="JGL2" s="15"/>
      <c r="JGM2" s="15"/>
      <c r="JGN2" s="15"/>
      <c r="JGO2" s="15"/>
      <c r="JGP2" s="15"/>
      <c r="JGQ2" s="15"/>
      <c r="JGR2" s="15"/>
      <c r="JGS2" s="15"/>
      <c r="JGT2" s="15"/>
      <c r="JGU2" s="15"/>
      <c r="JGV2" s="15"/>
      <c r="JGW2" s="15"/>
      <c r="JGX2" s="15"/>
      <c r="JGY2" s="15"/>
      <c r="JGZ2" s="15"/>
      <c r="JHA2" s="15"/>
      <c r="JHB2" s="15"/>
      <c r="JHC2" s="15"/>
      <c r="JHD2" s="15"/>
      <c r="JHE2" s="15"/>
      <c r="JHF2" s="15"/>
      <c r="JHG2" s="15"/>
      <c r="JHH2" s="15"/>
      <c r="JHI2" s="15"/>
      <c r="JHJ2" s="15"/>
      <c r="JHK2" s="15"/>
      <c r="JHL2" s="15"/>
      <c r="JHM2" s="15"/>
      <c r="JHN2" s="15"/>
      <c r="JHO2" s="15"/>
      <c r="JHP2" s="15"/>
      <c r="JHQ2" s="15"/>
      <c r="JHR2" s="15"/>
      <c r="JHS2" s="15"/>
      <c r="JHT2" s="15"/>
      <c r="JHU2" s="15"/>
      <c r="JHV2" s="15"/>
      <c r="JHW2" s="15"/>
      <c r="JHX2" s="15"/>
      <c r="JHY2" s="15"/>
      <c r="JHZ2" s="15"/>
      <c r="JIA2" s="15"/>
      <c r="JIB2" s="15"/>
      <c r="JIC2" s="15"/>
      <c r="JID2" s="15"/>
      <c r="JIE2" s="15"/>
      <c r="JIF2" s="15"/>
      <c r="JIG2" s="15"/>
      <c r="JIH2" s="15"/>
      <c r="JII2" s="15"/>
      <c r="JIJ2" s="15"/>
      <c r="JIK2" s="15"/>
      <c r="JIL2" s="15"/>
      <c r="JIM2" s="15"/>
      <c r="JIN2" s="15"/>
      <c r="JIO2" s="15"/>
      <c r="JIP2" s="15"/>
      <c r="JIQ2" s="15"/>
      <c r="JIR2" s="15"/>
      <c r="JIS2" s="15"/>
      <c r="JIT2" s="15"/>
      <c r="JIU2" s="15"/>
      <c r="JIV2" s="15"/>
      <c r="JIW2" s="15"/>
      <c r="JIX2" s="15"/>
      <c r="JIY2" s="15"/>
      <c r="JIZ2" s="15"/>
      <c r="JJA2" s="15"/>
      <c r="JJB2" s="15"/>
      <c r="JJC2" s="15"/>
      <c r="JJD2" s="15"/>
      <c r="JJE2" s="15"/>
      <c r="JJF2" s="15"/>
      <c r="JJG2" s="15"/>
      <c r="JJH2" s="15"/>
      <c r="JJI2" s="15"/>
      <c r="JJJ2" s="15"/>
      <c r="JJK2" s="15"/>
      <c r="JJL2" s="15"/>
      <c r="JJM2" s="15"/>
      <c r="JJN2" s="15"/>
      <c r="JJO2" s="15"/>
      <c r="JJP2" s="15"/>
      <c r="JJQ2" s="15"/>
      <c r="JJR2" s="15"/>
      <c r="JJS2" s="15"/>
      <c r="JJT2" s="15"/>
      <c r="JJU2" s="15"/>
      <c r="JJV2" s="15"/>
      <c r="JJW2" s="15"/>
      <c r="JJX2" s="15"/>
      <c r="JJY2" s="15"/>
      <c r="JJZ2" s="15"/>
      <c r="JKA2" s="15"/>
      <c r="JKB2" s="15"/>
      <c r="JKC2" s="15"/>
      <c r="JKD2" s="15"/>
      <c r="JKE2" s="15"/>
      <c r="JKF2" s="15"/>
      <c r="JKG2" s="15"/>
      <c r="JKH2" s="15"/>
      <c r="JKI2" s="15"/>
      <c r="JKJ2" s="15"/>
      <c r="JKK2" s="15"/>
      <c r="JKL2" s="15"/>
      <c r="JKM2" s="15"/>
      <c r="JKN2" s="15"/>
      <c r="JKO2" s="15"/>
      <c r="JKP2" s="15"/>
      <c r="JKQ2" s="15"/>
      <c r="JKR2" s="15"/>
      <c r="JKS2" s="15"/>
      <c r="JKT2" s="15"/>
      <c r="JKU2" s="15"/>
      <c r="JKV2" s="15"/>
      <c r="JKW2" s="15"/>
      <c r="JKX2" s="15"/>
      <c r="JKY2" s="15"/>
      <c r="JKZ2" s="15"/>
      <c r="JLA2" s="15"/>
      <c r="JLB2" s="15"/>
      <c r="JLC2" s="15"/>
      <c r="JLD2" s="15"/>
      <c r="JLE2" s="15"/>
      <c r="JLF2" s="15"/>
      <c r="JLG2" s="15"/>
      <c r="JLH2" s="15"/>
      <c r="JLI2" s="15"/>
      <c r="JLJ2" s="15"/>
      <c r="JLK2" s="15"/>
      <c r="JLL2" s="15"/>
      <c r="JLM2" s="15"/>
      <c r="JLN2" s="15"/>
      <c r="JLO2" s="15"/>
      <c r="JLP2" s="15"/>
      <c r="JLQ2" s="15"/>
      <c r="JLR2" s="15"/>
      <c r="JLS2" s="15"/>
      <c r="JLT2" s="15"/>
      <c r="JLU2" s="15"/>
      <c r="JLV2" s="15"/>
      <c r="JLW2" s="15"/>
      <c r="JLX2" s="15"/>
      <c r="JLY2" s="15"/>
      <c r="JLZ2" s="15"/>
      <c r="JMA2" s="15"/>
      <c r="JMB2" s="15"/>
      <c r="JMC2" s="15"/>
      <c r="JMD2" s="15"/>
      <c r="JME2" s="15"/>
      <c r="JMF2" s="15"/>
      <c r="JMG2" s="15"/>
      <c r="JMH2" s="15"/>
      <c r="JMI2" s="15"/>
      <c r="JMJ2" s="15"/>
      <c r="JMK2" s="15"/>
      <c r="JML2" s="15"/>
      <c r="JMM2" s="15"/>
      <c r="JMN2" s="15"/>
      <c r="JMO2" s="15"/>
      <c r="JMP2" s="15"/>
      <c r="JMQ2" s="15"/>
      <c r="JMR2" s="15"/>
      <c r="JMS2" s="15"/>
      <c r="JMT2" s="15"/>
      <c r="JMU2" s="15"/>
      <c r="JMV2" s="15"/>
      <c r="JMW2" s="15"/>
      <c r="JMX2" s="15"/>
      <c r="JMY2" s="15"/>
      <c r="JMZ2" s="15"/>
      <c r="JNA2" s="15"/>
      <c r="JNB2" s="15"/>
      <c r="JNC2" s="15"/>
      <c r="JND2" s="15"/>
      <c r="JNE2" s="15"/>
      <c r="JNF2" s="15"/>
      <c r="JNG2" s="15"/>
      <c r="JNH2" s="15"/>
      <c r="JNI2" s="15"/>
      <c r="JNJ2" s="15"/>
      <c r="JNK2" s="15"/>
      <c r="JNL2" s="15"/>
      <c r="JNM2" s="15"/>
      <c r="JNN2" s="15"/>
      <c r="JNO2" s="15"/>
      <c r="JNP2" s="15"/>
      <c r="JNQ2" s="15"/>
      <c r="JNR2" s="15"/>
      <c r="JNS2" s="15"/>
      <c r="JNT2" s="15"/>
      <c r="JNU2" s="15"/>
      <c r="JNV2" s="15"/>
      <c r="JNW2" s="15"/>
      <c r="JNX2" s="15"/>
      <c r="JNY2" s="15"/>
      <c r="JNZ2" s="15"/>
      <c r="JOA2" s="15"/>
      <c r="JOB2" s="15"/>
      <c r="JOC2" s="15"/>
      <c r="JOD2" s="15"/>
      <c r="JOE2" s="15"/>
      <c r="JOF2" s="15"/>
      <c r="JOG2" s="15"/>
      <c r="JOH2" s="15"/>
      <c r="JOI2" s="15"/>
      <c r="JOJ2" s="15"/>
      <c r="JOK2" s="15"/>
      <c r="JOL2" s="15"/>
      <c r="JOM2" s="15"/>
      <c r="JON2" s="15"/>
      <c r="JOO2" s="15"/>
      <c r="JOP2" s="15"/>
      <c r="JOQ2" s="15"/>
      <c r="JOR2" s="15"/>
      <c r="JOS2" s="15"/>
      <c r="JOT2" s="15"/>
      <c r="JOU2" s="15"/>
      <c r="JOV2" s="15"/>
      <c r="JOW2" s="15"/>
      <c r="JOX2" s="15"/>
      <c r="JOY2" s="15"/>
      <c r="JOZ2" s="15"/>
      <c r="JPA2" s="15"/>
      <c r="JPB2" s="15"/>
      <c r="JPC2" s="15"/>
      <c r="JPD2" s="15"/>
      <c r="JPE2" s="15"/>
      <c r="JPF2" s="15"/>
      <c r="JPG2" s="15"/>
      <c r="JPH2" s="15"/>
      <c r="JPI2" s="15"/>
      <c r="JPJ2" s="15"/>
      <c r="JPK2" s="15"/>
      <c r="JPL2" s="15"/>
      <c r="JPM2" s="15"/>
      <c r="JPN2" s="15"/>
      <c r="JPO2" s="15"/>
      <c r="JPP2" s="15"/>
      <c r="JPQ2" s="15"/>
      <c r="JPR2" s="15"/>
      <c r="JPS2" s="15"/>
      <c r="JPT2" s="15"/>
      <c r="JPU2" s="15"/>
      <c r="JPV2" s="15"/>
      <c r="JPW2" s="15"/>
      <c r="JPX2" s="15"/>
      <c r="JPY2" s="15"/>
      <c r="JPZ2" s="15"/>
      <c r="JQA2" s="15"/>
      <c r="JQB2" s="15"/>
      <c r="JQC2" s="15"/>
      <c r="JQD2" s="15"/>
      <c r="JQE2" s="15"/>
      <c r="JQF2" s="15"/>
      <c r="JQG2" s="15"/>
      <c r="JQH2" s="15"/>
      <c r="JQI2" s="15"/>
      <c r="JQJ2" s="15"/>
      <c r="JQK2" s="15"/>
      <c r="JQL2" s="15"/>
      <c r="JQM2" s="15"/>
      <c r="JQN2" s="15"/>
      <c r="JQO2" s="15"/>
      <c r="JQP2" s="15"/>
      <c r="JQQ2" s="15"/>
      <c r="JQR2" s="15"/>
      <c r="JQS2" s="15"/>
      <c r="JQT2" s="15"/>
      <c r="JQU2" s="15"/>
      <c r="JQV2" s="15"/>
      <c r="JQW2" s="15"/>
      <c r="JQX2" s="15"/>
      <c r="JQY2" s="15"/>
      <c r="JQZ2" s="15"/>
      <c r="JRA2" s="15"/>
      <c r="JRB2" s="15"/>
      <c r="JRC2" s="15"/>
      <c r="JRD2" s="15"/>
      <c r="JRE2" s="15"/>
      <c r="JRF2" s="15"/>
      <c r="JRG2" s="15"/>
      <c r="JRH2" s="15"/>
      <c r="JRI2" s="15"/>
      <c r="JRJ2" s="15"/>
      <c r="JRK2" s="15"/>
      <c r="JRL2" s="15"/>
      <c r="JRM2" s="15"/>
      <c r="JRN2" s="15"/>
      <c r="JRO2" s="15"/>
      <c r="JRP2" s="15"/>
      <c r="JRQ2" s="15"/>
      <c r="JRR2" s="15"/>
      <c r="JRS2" s="15"/>
      <c r="JRT2" s="15"/>
      <c r="JRU2" s="15"/>
      <c r="JRV2" s="15"/>
      <c r="JRW2" s="15"/>
      <c r="JRX2" s="15"/>
      <c r="JRY2" s="15"/>
      <c r="JRZ2" s="15"/>
      <c r="JSA2" s="15"/>
      <c r="JSB2" s="15"/>
      <c r="JSC2" s="15"/>
      <c r="JSD2" s="15"/>
      <c r="JSE2" s="15"/>
      <c r="JSF2" s="15"/>
      <c r="JSG2" s="15"/>
      <c r="JSH2" s="15"/>
      <c r="JSI2" s="15"/>
      <c r="JSJ2" s="15"/>
      <c r="JSK2" s="15"/>
      <c r="JSL2" s="15"/>
      <c r="JSM2" s="15"/>
      <c r="JSN2" s="15"/>
      <c r="JSO2" s="15"/>
      <c r="JSP2" s="15"/>
      <c r="JSQ2" s="15"/>
      <c r="JSR2" s="15"/>
      <c r="JSS2" s="15"/>
      <c r="JST2" s="15"/>
      <c r="JSU2" s="15"/>
      <c r="JSV2" s="15"/>
      <c r="JSW2" s="15"/>
      <c r="JSX2" s="15"/>
      <c r="JSY2" s="15"/>
      <c r="JSZ2" s="15"/>
      <c r="JTA2" s="15"/>
      <c r="JTB2" s="15"/>
      <c r="JTC2" s="15"/>
      <c r="JTD2" s="15"/>
      <c r="JTE2" s="15"/>
      <c r="JTF2" s="15"/>
      <c r="JTG2" s="15"/>
      <c r="JTH2" s="15"/>
      <c r="JTI2" s="15"/>
      <c r="JTJ2" s="15"/>
      <c r="JTK2" s="15"/>
      <c r="JTL2" s="15"/>
      <c r="JTM2" s="15"/>
      <c r="JTN2" s="15"/>
      <c r="JTO2" s="15"/>
      <c r="JTP2" s="15"/>
      <c r="JTQ2" s="15"/>
      <c r="JTR2" s="15"/>
      <c r="JTS2" s="15"/>
      <c r="JTT2" s="15"/>
      <c r="JTU2" s="15"/>
      <c r="JTV2" s="15"/>
      <c r="JTW2" s="15"/>
      <c r="JTX2" s="15"/>
      <c r="JTY2" s="15"/>
      <c r="JTZ2" s="15"/>
      <c r="JUA2" s="15"/>
      <c r="JUB2" s="15"/>
      <c r="JUC2" s="15"/>
      <c r="JUD2" s="15"/>
      <c r="JUE2" s="15"/>
      <c r="JUF2" s="15"/>
      <c r="JUG2" s="15"/>
      <c r="JUH2" s="15"/>
      <c r="JUI2" s="15"/>
      <c r="JUJ2" s="15"/>
      <c r="JUK2" s="15"/>
      <c r="JUL2" s="15"/>
      <c r="JUM2" s="15"/>
      <c r="JUN2" s="15"/>
      <c r="JUO2" s="15"/>
      <c r="JUP2" s="15"/>
      <c r="JUQ2" s="15"/>
      <c r="JUR2" s="15"/>
      <c r="JUS2" s="15"/>
      <c r="JUT2" s="15"/>
      <c r="JUU2" s="15"/>
      <c r="JUV2" s="15"/>
      <c r="JUW2" s="15"/>
      <c r="JUX2" s="15"/>
      <c r="JUY2" s="15"/>
      <c r="JUZ2" s="15"/>
      <c r="JVA2" s="15"/>
      <c r="JVB2" s="15"/>
      <c r="JVC2" s="15"/>
      <c r="JVD2" s="15"/>
      <c r="JVE2" s="15"/>
      <c r="JVF2" s="15"/>
      <c r="JVG2" s="15"/>
      <c r="JVH2" s="15"/>
      <c r="JVI2" s="15"/>
      <c r="JVJ2" s="15"/>
      <c r="JVK2" s="15"/>
      <c r="JVL2" s="15"/>
      <c r="JVM2" s="15"/>
      <c r="JVN2" s="15"/>
      <c r="JVO2" s="15"/>
      <c r="JVP2" s="15"/>
      <c r="JVQ2" s="15"/>
      <c r="JVR2" s="15"/>
      <c r="JVS2" s="15"/>
      <c r="JVT2" s="15"/>
      <c r="JVU2" s="15"/>
      <c r="JVV2" s="15"/>
      <c r="JVW2" s="15"/>
      <c r="JVX2" s="15"/>
      <c r="JVY2" s="15"/>
      <c r="JVZ2" s="15"/>
      <c r="JWA2" s="15"/>
      <c r="JWB2" s="15"/>
      <c r="JWC2" s="15"/>
      <c r="JWD2" s="15"/>
      <c r="JWE2" s="15"/>
      <c r="JWF2" s="15"/>
      <c r="JWG2" s="15"/>
      <c r="JWH2" s="15"/>
      <c r="JWI2" s="15"/>
      <c r="JWJ2" s="15"/>
      <c r="JWK2" s="15"/>
      <c r="JWL2" s="15"/>
      <c r="JWM2" s="15"/>
      <c r="JWN2" s="15"/>
      <c r="JWO2" s="15"/>
      <c r="JWP2" s="15"/>
      <c r="JWQ2" s="15"/>
      <c r="JWR2" s="15"/>
      <c r="JWS2" s="15"/>
      <c r="JWT2" s="15"/>
      <c r="JWU2" s="15"/>
      <c r="JWV2" s="15"/>
      <c r="JWW2" s="15"/>
      <c r="JWX2" s="15"/>
      <c r="JWY2" s="15"/>
      <c r="JWZ2" s="15"/>
      <c r="JXA2" s="15"/>
      <c r="JXB2" s="15"/>
      <c r="JXC2" s="15"/>
      <c r="JXD2" s="15"/>
      <c r="JXE2" s="15"/>
      <c r="JXF2" s="15"/>
      <c r="JXG2" s="15"/>
      <c r="JXH2" s="15"/>
      <c r="JXI2" s="15"/>
      <c r="JXJ2" s="15"/>
      <c r="JXK2" s="15"/>
      <c r="JXL2" s="15"/>
      <c r="JXM2" s="15"/>
      <c r="JXN2" s="15"/>
      <c r="JXO2" s="15"/>
      <c r="JXP2" s="15"/>
      <c r="JXQ2" s="15"/>
      <c r="JXR2" s="15"/>
      <c r="JXS2" s="15"/>
      <c r="JXT2" s="15"/>
      <c r="JXU2" s="15"/>
      <c r="JXV2" s="15"/>
      <c r="JXW2" s="15"/>
      <c r="JXX2" s="15"/>
      <c r="JXY2" s="15"/>
      <c r="JXZ2" s="15"/>
      <c r="JYA2" s="15"/>
      <c r="JYB2" s="15"/>
      <c r="JYC2" s="15"/>
      <c r="JYD2" s="15"/>
      <c r="JYE2" s="15"/>
      <c r="JYF2" s="15"/>
      <c r="JYG2" s="15"/>
      <c r="JYH2" s="15"/>
      <c r="JYI2" s="15"/>
      <c r="JYJ2" s="15"/>
      <c r="JYK2" s="15"/>
      <c r="JYL2" s="15"/>
      <c r="JYM2" s="15"/>
      <c r="JYN2" s="15"/>
      <c r="JYO2" s="15"/>
      <c r="JYP2" s="15"/>
      <c r="JYQ2" s="15"/>
      <c r="JYR2" s="15"/>
      <c r="JYS2" s="15"/>
      <c r="JYT2" s="15"/>
      <c r="JYU2" s="15"/>
      <c r="JYV2" s="15"/>
      <c r="JYW2" s="15"/>
      <c r="JYX2" s="15"/>
      <c r="JYY2" s="15"/>
      <c r="JYZ2" s="15"/>
      <c r="JZA2" s="15"/>
      <c r="JZB2" s="15"/>
      <c r="JZC2" s="15"/>
      <c r="JZD2" s="15"/>
      <c r="JZE2" s="15"/>
      <c r="JZF2" s="15"/>
      <c r="JZG2" s="15"/>
      <c r="JZH2" s="15"/>
      <c r="JZI2" s="15"/>
      <c r="JZJ2" s="15"/>
      <c r="JZK2" s="15"/>
      <c r="JZL2" s="15"/>
      <c r="JZM2" s="15"/>
      <c r="JZN2" s="15"/>
      <c r="JZO2" s="15"/>
      <c r="JZP2" s="15"/>
      <c r="JZQ2" s="15"/>
      <c r="JZR2" s="15"/>
      <c r="JZS2" s="15"/>
      <c r="JZT2" s="15"/>
      <c r="JZU2" s="15"/>
      <c r="JZV2" s="15"/>
      <c r="JZW2" s="15"/>
      <c r="JZX2" s="15"/>
      <c r="JZY2" s="15"/>
      <c r="JZZ2" s="15"/>
      <c r="KAA2" s="15"/>
      <c r="KAB2" s="15"/>
      <c r="KAC2" s="15"/>
      <c r="KAD2" s="15"/>
      <c r="KAE2" s="15"/>
      <c r="KAF2" s="15"/>
      <c r="KAG2" s="15"/>
      <c r="KAH2" s="15"/>
      <c r="KAI2" s="15"/>
      <c r="KAJ2" s="15"/>
      <c r="KAK2" s="15"/>
      <c r="KAL2" s="15"/>
      <c r="KAM2" s="15"/>
      <c r="KAN2" s="15"/>
      <c r="KAO2" s="15"/>
      <c r="KAP2" s="15"/>
      <c r="KAQ2" s="15"/>
      <c r="KAR2" s="15"/>
      <c r="KAS2" s="15"/>
      <c r="KAT2" s="15"/>
      <c r="KAU2" s="15"/>
      <c r="KAV2" s="15"/>
      <c r="KAW2" s="15"/>
      <c r="KAX2" s="15"/>
      <c r="KAY2" s="15"/>
      <c r="KAZ2" s="15"/>
      <c r="KBA2" s="15"/>
      <c r="KBB2" s="15"/>
      <c r="KBC2" s="15"/>
      <c r="KBD2" s="15"/>
      <c r="KBE2" s="15"/>
      <c r="KBF2" s="15"/>
      <c r="KBG2" s="15"/>
      <c r="KBH2" s="15"/>
      <c r="KBI2" s="15"/>
      <c r="KBJ2" s="15"/>
      <c r="KBK2" s="15"/>
      <c r="KBL2" s="15"/>
      <c r="KBM2" s="15"/>
      <c r="KBN2" s="15"/>
      <c r="KBO2" s="15"/>
      <c r="KBP2" s="15"/>
      <c r="KBQ2" s="15"/>
      <c r="KBR2" s="15"/>
      <c r="KBS2" s="15"/>
      <c r="KBT2" s="15"/>
      <c r="KBU2" s="15"/>
      <c r="KBV2" s="15"/>
      <c r="KBW2" s="15"/>
      <c r="KBX2" s="15"/>
      <c r="KBY2" s="15"/>
      <c r="KBZ2" s="15"/>
      <c r="KCA2" s="15"/>
      <c r="KCB2" s="15"/>
      <c r="KCC2" s="15"/>
      <c r="KCD2" s="15"/>
      <c r="KCE2" s="15"/>
      <c r="KCF2" s="15"/>
      <c r="KCG2" s="15"/>
      <c r="KCH2" s="15"/>
      <c r="KCI2" s="15"/>
      <c r="KCJ2" s="15"/>
      <c r="KCK2" s="15"/>
      <c r="KCL2" s="15"/>
      <c r="KCM2" s="15"/>
      <c r="KCN2" s="15"/>
      <c r="KCO2" s="15"/>
      <c r="KCP2" s="15"/>
      <c r="KCQ2" s="15"/>
      <c r="KCR2" s="15"/>
      <c r="KCS2" s="15"/>
      <c r="KCT2" s="15"/>
      <c r="KCU2" s="15"/>
      <c r="KCV2" s="15"/>
      <c r="KCW2" s="15"/>
      <c r="KCX2" s="15"/>
      <c r="KCY2" s="15"/>
      <c r="KCZ2" s="15"/>
      <c r="KDA2" s="15"/>
      <c r="KDB2" s="15"/>
      <c r="KDC2" s="15"/>
      <c r="KDD2" s="15"/>
      <c r="KDE2" s="15"/>
      <c r="KDF2" s="15"/>
      <c r="KDG2" s="15"/>
      <c r="KDH2" s="15"/>
      <c r="KDI2" s="15"/>
      <c r="KDJ2" s="15"/>
      <c r="KDK2" s="15"/>
      <c r="KDL2" s="15"/>
      <c r="KDM2" s="15"/>
      <c r="KDN2" s="15"/>
      <c r="KDO2" s="15"/>
      <c r="KDP2" s="15"/>
      <c r="KDQ2" s="15"/>
      <c r="KDR2" s="15"/>
      <c r="KDS2" s="15"/>
      <c r="KDT2" s="15"/>
      <c r="KDU2" s="15"/>
      <c r="KDV2" s="15"/>
      <c r="KDW2" s="15"/>
      <c r="KDX2" s="15"/>
      <c r="KDY2" s="15"/>
      <c r="KDZ2" s="15"/>
      <c r="KEA2" s="15"/>
      <c r="KEB2" s="15"/>
      <c r="KEC2" s="15"/>
      <c r="KED2" s="15"/>
      <c r="KEE2" s="15"/>
      <c r="KEF2" s="15"/>
      <c r="KEG2" s="15"/>
      <c r="KEH2" s="15"/>
      <c r="KEI2" s="15"/>
      <c r="KEJ2" s="15"/>
      <c r="KEK2" s="15"/>
      <c r="KEL2" s="15"/>
      <c r="KEM2" s="15"/>
      <c r="KEN2" s="15"/>
      <c r="KEO2" s="15"/>
      <c r="KEP2" s="15"/>
      <c r="KEQ2" s="15"/>
      <c r="KER2" s="15"/>
      <c r="KES2" s="15"/>
      <c r="KET2" s="15"/>
      <c r="KEU2" s="15"/>
      <c r="KEV2" s="15"/>
      <c r="KEW2" s="15"/>
      <c r="KEX2" s="15"/>
      <c r="KEY2" s="15"/>
      <c r="KEZ2" s="15"/>
      <c r="KFA2" s="15"/>
      <c r="KFB2" s="15"/>
      <c r="KFC2" s="15"/>
      <c r="KFD2" s="15"/>
      <c r="KFE2" s="15"/>
      <c r="KFF2" s="15"/>
      <c r="KFG2" s="15"/>
      <c r="KFH2" s="15"/>
      <c r="KFI2" s="15"/>
      <c r="KFJ2" s="15"/>
      <c r="KFK2" s="15"/>
      <c r="KFL2" s="15"/>
      <c r="KFM2" s="15"/>
      <c r="KFN2" s="15"/>
      <c r="KFO2" s="15"/>
      <c r="KFP2" s="15"/>
      <c r="KFQ2" s="15"/>
      <c r="KFR2" s="15"/>
      <c r="KFS2" s="15"/>
      <c r="KFT2" s="15"/>
      <c r="KFU2" s="15"/>
      <c r="KFV2" s="15"/>
      <c r="KFW2" s="15"/>
      <c r="KFX2" s="15"/>
      <c r="KFY2" s="15"/>
      <c r="KFZ2" s="15"/>
      <c r="KGA2" s="15"/>
      <c r="KGB2" s="15"/>
      <c r="KGC2" s="15"/>
      <c r="KGD2" s="15"/>
      <c r="KGE2" s="15"/>
      <c r="KGF2" s="15"/>
      <c r="KGG2" s="15"/>
      <c r="KGH2" s="15"/>
      <c r="KGI2" s="15"/>
      <c r="KGJ2" s="15"/>
      <c r="KGK2" s="15"/>
      <c r="KGL2" s="15"/>
      <c r="KGM2" s="15"/>
      <c r="KGN2" s="15"/>
      <c r="KGO2" s="15"/>
      <c r="KGP2" s="15"/>
      <c r="KGQ2" s="15"/>
      <c r="KGR2" s="15"/>
      <c r="KGS2" s="15"/>
      <c r="KGT2" s="15"/>
      <c r="KGU2" s="15"/>
      <c r="KGV2" s="15"/>
      <c r="KGW2" s="15"/>
      <c r="KGX2" s="15"/>
      <c r="KGY2" s="15"/>
      <c r="KGZ2" s="15"/>
      <c r="KHA2" s="15"/>
      <c r="KHB2" s="15"/>
      <c r="KHC2" s="15"/>
      <c r="KHD2" s="15"/>
      <c r="KHE2" s="15"/>
      <c r="KHF2" s="15"/>
      <c r="KHG2" s="15"/>
      <c r="KHH2" s="15"/>
      <c r="KHI2" s="15"/>
      <c r="KHJ2" s="15"/>
      <c r="KHK2" s="15"/>
      <c r="KHL2" s="15"/>
      <c r="KHM2" s="15"/>
      <c r="KHN2" s="15"/>
      <c r="KHO2" s="15"/>
      <c r="KHP2" s="15"/>
      <c r="KHQ2" s="15"/>
      <c r="KHR2" s="15"/>
      <c r="KHS2" s="15"/>
      <c r="KHT2" s="15"/>
      <c r="KHU2" s="15"/>
      <c r="KHV2" s="15"/>
      <c r="KHW2" s="15"/>
      <c r="KHX2" s="15"/>
      <c r="KHY2" s="15"/>
      <c r="KHZ2" s="15"/>
      <c r="KIA2" s="15"/>
      <c r="KIB2" s="15"/>
      <c r="KIC2" s="15"/>
      <c r="KID2" s="15"/>
      <c r="KIE2" s="15"/>
      <c r="KIF2" s="15"/>
      <c r="KIG2" s="15"/>
      <c r="KIH2" s="15"/>
      <c r="KII2" s="15"/>
      <c r="KIJ2" s="15"/>
      <c r="KIK2" s="15"/>
      <c r="KIL2" s="15"/>
      <c r="KIM2" s="15"/>
      <c r="KIN2" s="15"/>
      <c r="KIO2" s="15"/>
      <c r="KIP2" s="15"/>
      <c r="KIQ2" s="15"/>
      <c r="KIR2" s="15"/>
      <c r="KIS2" s="15"/>
      <c r="KIT2" s="15"/>
      <c r="KIU2" s="15"/>
      <c r="KIV2" s="15"/>
      <c r="KIW2" s="15"/>
      <c r="KIX2" s="15"/>
      <c r="KIY2" s="15"/>
      <c r="KIZ2" s="15"/>
      <c r="KJA2" s="15"/>
      <c r="KJB2" s="15"/>
      <c r="KJC2" s="15"/>
      <c r="KJD2" s="15"/>
      <c r="KJE2" s="15"/>
      <c r="KJF2" s="15"/>
      <c r="KJG2" s="15"/>
      <c r="KJH2" s="15"/>
      <c r="KJI2" s="15"/>
      <c r="KJJ2" s="15"/>
      <c r="KJK2" s="15"/>
      <c r="KJL2" s="15"/>
      <c r="KJM2" s="15"/>
      <c r="KJN2" s="15"/>
      <c r="KJO2" s="15"/>
      <c r="KJP2" s="15"/>
      <c r="KJQ2" s="15"/>
      <c r="KJR2" s="15"/>
      <c r="KJS2" s="15"/>
      <c r="KJT2" s="15"/>
      <c r="KJU2" s="15"/>
      <c r="KJV2" s="15"/>
      <c r="KJW2" s="15"/>
      <c r="KJX2" s="15"/>
      <c r="KJY2" s="15"/>
      <c r="KJZ2" s="15"/>
      <c r="KKA2" s="15"/>
      <c r="KKB2" s="15"/>
      <c r="KKC2" s="15"/>
      <c r="KKD2" s="15"/>
      <c r="KKE2" s="15"/>
      <c r="KKF2" s="15"/>
      <c r="KKG2" s="15"/>
      <c r="KKH2" s="15"/>
      <c r="KKI2" s="15"/>
      <c r="KKJ2" s="15"/>
      <c r="KKK2" s="15"/>
      <c r="KKL2" s="15"/>
      <c r="KKM2" s="15"/>
      <c r="KKN2" s="15"/>
      <c r="KKO2" s="15"/>
      <c r="KKP2" s="15"/>
      <c r="KKQ2" s="15"/>
      <c r="KKR2" s="15"/>
      <c r="KKS2" s="15"/>
      <c r="KKT2" s="15"/>
      <c r="KKU2" s="15"/>
      <c r="KKV2" s="15"/>
      <c r="KKW2" s="15"/>
      <c r="KKX2" s="15"/>
      <c r="KKY2" s="15"/>
      <c r="KKZ2" s="15"/>
      <c r="KLA2" s="15"/>
      <c r="KLB2" s="15"/>
      <c r="KLC2" s="15"/>
      <c r="KLD2" s="15"/>
      <c r="KLE2" s="15"/>
      <c r="KLF2" s="15"/>
      <c r="KLG2" s="15"/>
      <c r="KLH2" s="15"/>
      <c r="KLI2" s="15"/>
      <c r="KLJ2" s="15"/>
      <c r="KLK2" s="15"/>
      <c r="KLL2" s="15"/>
      <c r="KLM2" s="15"/>
      <c r="KLN2" s="15"/>
      <c r="KLO2" s="15"/>
      <c r="KLP2" s="15"/>
      <c r="KLQ2" s="15"/>
      <c r="KLR2" s="15"/>
      <c r="KLS2" s="15"/>
      <c r="KLT2" s="15"/>
      <c r="KLU2" s="15"/>
      <c r="KLV2" s="15"/>
      <c r="KLW2" s="15"/>
      <c r="KLX2" s="15"/>
      <c r="KLY2" s="15"/>
      <c r="KLZ2" s="15"/>
      <c r="KMA2" s="15"/>
      <c r="KMB2" s="15"/>
      <c r="KMC2" s="15"/>
      <c r="KMD2" s="15"/>
      <c r="KME2" s="15"/>
      <c r="KMF2" s="15"/>
      <c r="KMG2" s="15"/>
      <c r="KMH2" s="15"/>
      <c r="KMI2" s="15"/>
      <c r="KMJ2" s="15"/>
      <c r="KMK2" s="15"/>
      <c r="KML2" s="15"/>
      <c r="KMM2" s="15"/>
      <c r="KMN2" s="15"/>
      <c r="KMO2" s="15"/>
      <c r="KMP2" s="15"/>
      <c r="KMQ2" s="15"/>
      <c r="KMR2" s="15"/>
      <c r="KMS2" s="15"/>
      <c r="KMT2" s="15"/>
      <c r="KMU2" s="15"/>
      <c r="KMV2" s="15"/>
      <c r="KMW2" s="15"/>
      <c r="KMX2" s="15"/>
      <c r="KMY2" s="15"/>
      <c r="KMZ2" s="15"/>
      <c r="KNA2" s="15"/>
      <c r="KNB2" s="15"/>
      <c r="KNC2" s="15"/>
      <c r="KND2" s="15"/>
      <c r="KNE2" s="15"/>
      <c r="KNF2" s="15"/>
      <c r="KNG2" s="15"/>
      <c r="KNH2" s="15"/>
      <c r="KNI2" s="15"/>
      <c r="KNJ2" s="15"/>
      <c r="KNK2" s="15"/>
      <c r="KNL2" s="15"/>
      <c r="KNM2" s="15"/>
      <c r="KNN2" s="15"/>
      <c r="KNO2" s="15"/>
      <c r="KNP2" s="15"/>
      <c r="KNQ2" s="15"/>
      <c r="KNR2" s="15"/>
      <c r="KNS2" s="15"/>
      <c r="KNT2" s="15"/>
      <c r="KNU2" s="15"/>
      <c r="KNV2" s="15"/>
      <c r="KNW2" s="15"/>
      <c r="KNX2" s="15"/>
      <c r="KNY2" s="15"/>
      <c r="KNZ2" s="15"/>
      <c r="KOA2" s="15"/>
      <c r="KOB2" s="15"/>
      <c r="KOC2" s="15"/>
      <c r="KOD2" s="15"/>
      <c r="KOE2" s="15"/>
      <c r="KOF2" s="15"/>
      <c r="KOG2" s="15"/>
      <c r="KOH2" s="15"/>
      <c r="KOI2" s="15"/>
      <c r="KOJ2" s="15"/>
      <c r="KOK2" s="15"/>
      <c r="KOL2" s="15"/>
      <c r="KOM2" s="15"/>
      <c r="KON2" s="15"/>
      <c r="KOO2" s="15"/>
      <c r="KOP2" s="15"/>
      <c r="KOQ2" s="15"/>
      <c r="KOR2" s="15"/>
      <c r="KOS2" s="15"/>
      <c r="KOT2" s="15"/>
      <c r="KOU2" s="15"/>
      <c r="KOV2" s="15"/>
      <c r="KOW2" s="15"/>
      <c r="KOX2" s="15"/>
      <c r="KOY2" s="15"/>
      <c r="KOZ2" s="15"/>
      <c r="KPA2" s="15"/>
      <c r="KPB2" s="15"/>
      <c r="KPC2" s="15"/>
      <c r="KPD2" s="15"/>
      <c r="KPE2" s="15"/>
      <c r="KPF2" s="15"/>
      <c r="KPG2" s="15"/>
      <c r="KPH2" s="15"/>
      <c r="KPI2" s="15"/>
      <c r="KPJ2" s="15"/>
      <c r="KPK2" s="15"/>
      <c r="KPL2" s="15"/>
      <c r="KPM2" s="15"/>
      <c r="KPN2" s="15"/>
      <c r="KPO2" s="15"/>
      <c r="KPP2" s="15"/>
      <c r="KPQ2" s="15"/>
      <c r="KPR2" s="15"/>
      <c r="KPS2" s="15"/>
      <c r="KPT2" s="15"/>
      <c r="KPU2" s="15"/>
      <c r="KPV2" s="15"/>
      <c r="KPW2" s="15"/>
      <c r="KPX2" s="15"/>
      <c r="KPY2" s="15"/>
      <c r="KPZ2" s="15"/>
      <c r="KQA2" s="15"/>
      <c r="KQB2" s="15"/>
      <c r="KQC2" s="15"/>
      <c r="KQD2" s="15"/>
      <c r="KQE2" s="15"/>
      <c r="KQF2" s="15"/>
      <c r="KQG2" s="15"/>
      <c r="KQH2" s="15"/>
      <c r="KQI2" s="15"/>
      <c r="KQJ2" s="15"/>
      <c r="KQK2" s="15"/>
      <c r="KQL2" s="15"/>
      <c r="KQM2" s="15"/>
      <c r="KQN2" s="15"/>
      <c r="KQO2" s="15"/>
      <c r="KQP2" s="15"/>
      <c r="KQQ2" s="15"/>
      <c r="KQR2" s="15"/>
      <c r="KQS2" s="15"/>
      <c r="KQT2" s="15"/>
      <c r="KQU2" s="15"/>
      <c r="KQV2" s="15"/>
      <c r="KQW2" s="15"/>
      <c r="KQX2" s="15"/>
      <c r="KQY2" s="15"/>
      <c r="KQZ2" s="15"/>
      <c r="KRA2" s="15"/>
      <c r="KRB2" s="15"/>
      <c r="KRC2" s="15"/>
      <c r="KRD2" s="15"/>
      <c r="KRE2" s="15"/>
      <c r="KRF2" s="15"/>
      <c r="KRG2" s="15"/>
      <c r="KRH2" s="15"/>
      <c r="KRI2" s="15"/>
      <c r="KRJ2" s="15"/>
      <c r="KRK2" s="15"/>
      <c r="KRL2" s="15"/>
      <c r="KRM2" s="15"/>
      <c r="KRN2" s="15"/>
      <c r="KRO2" s="15"/>
      <c r="KRP2" s="15"/>
      <c r="KRQ2" s="15"/>
      <c r="KRR2" s="15"/>
      <c r="KRS2" s="15"/>
      <c r="KRT2" s="15"/>
      <c r="KRU2" s="15"/>
      <c r="KRV2" s="15"/>
      <c r="KRW2" s="15"/>
      <c r="KRX2" s="15"/>
      <c r="KRY2" s="15"/>
      <c r="KRZ2" s="15"/>
      <c r="KSA2" s="15"/>
      <c r="KSB2" s="15"/>
      <c r="KSC2" s="15"/>
      <c r="KSD2" s="15"/>
      <c r="KSE2" s="15"/>
      <c r="KSF2" s="15"/>
      <c r="KSG2" s="15"/>
      <c r="KSH2" s="15"/>
      <c r="KSI2" s="15"/>
      <c r="KSJ2" s="15"/>
      <c r="KSK2" s="15"/>
      <c r="KSL2" s="15"/>
      <c r="KSM2" s="15"/>
      <c r="KSN2" s="15"/>
      <c r="KSO2" s="15"/>
      <c r="KSP2" s="15"/>
      <c r="KSQ2" s="15"/>
      <c r="KSR2" s="15"/>
      <c r="KSS2" s="15"/>
      <c r="KST2" s="15"/>
      <c r="KSU2" s="15"/>
      <c r="KSV2" s="15"/>
      <c r="KSW2" s="15"/>
      <c r="KSX2" s="15"/>
      <c r="KSY2" s="15"/>
      <c r="KSZ2" s="15"/>
      <c r="KTA2" s="15"/>
      <c r="KTB2" s="15"/>
      <c r="KTC2" s="15"/>
      <c r="KTD2" s="15"/>
      <c r="KTE2" s="15"/>
      <c r="KTF2" s="15"/>
      <c r="KTG2" s="15"/>
      <c r="KTH2" s="15"/>
      <c r="KTI2" s="15"/>
      <c r="KTJ2" s="15"/>
      <c r="KTK2" s="15"/>
      <c r="KTL2" s="15"/>
      <c r="KTM2" s="15"/>
      <c r="KTN2" s="15"/>
      <c r="KTO2" s="15"/>
      <c r="KTP2" s="15"/>
      <c r="KTQ2" s="15"/>
      <c r="KTR2" s="15"/>
      <c r="KTS2" s="15"/>
      <c r="KTT2" s="15"/>
      <c r="KTU2" s="15"/>
      <c r="KTV2" s="15"/>
      <c r="KTW2" s="15"/>
      <c r="KTX2" s="15"/>
      <c r="KTY2" s="15"/>
      <c r="KTZ2" s="15"/>
      <c r="KUA2" s="15"/>
      <c r="KUB2" s="15"/>
      <c r="KUC2" s="15"/>
      <c r="KUD2" s="15"/>
      <c r="KUE2" s="15"/>
      <c r="KUF2" s="15"/>
      <c r="KUG2" s="15"/>
      <c r="KUH2" s="15"/>
      <c r="KUI2" s="15"/>
      <c r="KUJ2" s="15"/>
      <c r="KUK2" s="15"/>
      <c r="KUL2" s="15"/>
      <c r="KUM2" s="15"/>
      <c r="KUN2" s="15"/>
      <c r="KUO2" s="15"/>
      <c r="KUP2" s="15"/>
      <c r="KUQ2" s="15"/>
      <c r="KUR2" s="15"/>
      <c r="KUS2" s="15"/>
      <c r="KUT2" s="15"/>
      <c r="KUU2" s="15"/>
      <c r="KUV2" s="15"/>
      <c r="KUW2" s="15"/>
      <c r="KUX2" s="15"/>
      <c r="KUY2" s="15"/>
      <c r="KUZ2" s="15"/>
      <c r="KVA2" s="15"/>
      <c r="KVB2" s="15"/>
      <c r="KVC2" s="15"/>
      <c r="KVD2" s="15"/>
      <c r="KVE2" s="15"/>
      <c r="KVF2" s="15"/>
      <c r="KVG2" s="15"/>
      <c r="KVH2" s="15"/>
      <c r="KVI2" s="15"/>
      <c r="KVJ2" s="15"/>
      <c r="KVK2" s="15"/>
      <c r="KVL2" s="15"/>
      <c r="KVM2" s="15"/>
      <c r="KVN2" s="15"/>
      <c r="KVO2" s="15"/>
      <c r="KVP2" s="15"/>
      <c r="KVQ2" s="15"/>
      <c r="KVR2" s="15"/>
      <c r="KVS2" s="15"/>
      <c r="KVT2" s="15"/>
      <c r="KVU2" s="15"/>
      <c r="KVV2" s="15"/>
      <c r="KVW2" s="15"/>
      <c r="KVX2" s="15"/>
      <c r="KVY2" s="15"/>
      <c r="KVZ2" s="15"/>
      <c r="KWA2" s="15"/>
      <c r="KWB2" s="15"/>
      <c r="KWC2" s="15"/>
      <c r="KWD2" s="15"/>
      <c r="KWE2" s="15"/>
      <c r="KWF2" s="15"/>
      <c r="KWG2" s="15"/>
      <c r="KWH2" s="15"/>
      <c r="KWI2" s="15"/>
      <c r="KWJ2" s="15"/>
      <c r="KWK2" s="15"/>
      <c r="KWL2" s="15"/>
      <c r="KWM2" s="15"/>
      <c r="KWN2" s="15"/>
      <c r="KWO2" s="15"/>
      <c r="KWP2" s="15"/>
      <c r="KWQ2" s="15"/>
      <c r="KWR2" s="15"/>
      <c r="KWS2" s="15"/>
      <c r="KWT2" s="15"/>
      <c r="KWU2" s="15"/>
      <c r="KWV2" s="15"/>
      <c r="KWW2" s="15"/>
      <c r="KWX2" s="15"/>
      <c r="KWY2" s="15"/>
      <c r="KWZ2" s="15"/>
      <c r="KXA2" s="15"/>
      <c r="KXB2" s="15"/>
      <c r="KXC2" s="15"/>
      <c r="KXD2" s="15"/>
      <c r="KXE2" s="15"/>
      <c r="KXF2" s="15"/>
      <c r="KXG2" s="15"/>
      <c r="KXH2" s="15"/>
      <c r="KXI2" s="15"/>
      <c r="KXJ2" s="15"/>
      <c r="KXK2" s="15"/>
      <c r="KXL2" s="15"/>
      <c r="KXM2" s="15"/>
      <c r="KXN2" s="15"/>
      <c r="KXO2" s="15"/>
      <c r="KXP2" s="15"/>
      <c r="KXQ2" s="15"/>
      <c r="KXR2" s="15"/>
      <c r="KXS2" s="15"/>
      <c r="KXT2" s="15"/>
      <c r="KXU2" s="15"/>
      <c r="KXV2" s="15"/>
      <c r="KXW2" s="15"/>
      <c r="KXX2" s="15"/>
      <c r="KXY2" s="15"/>
      <c r="KXZ2" s="15"/>
      <c r="KYA2" s="15"/>
      <c r="KYB2" s="15"/>
      <c r="KYC2" s="15"/>
      <c r="KYD2" s="15"/>
      <c r="KYE2" s="15"/>
      <c r="KYF2" s="15"/>
      <c r="KYG2" s="15"/>
      <c r="KYH2" s="15"/>
      <c r="KYI2" s="15"/>
      <c r="KYJ2" s="15"/>
      <c r="KYK2" s="15"/>
      <c r="KYL2" s="15"/>
      <c r="KYM2" s="15"/>
      <c r="KYN2" s="15"/>
      <c r="KYO2" s="15"/>
      <c r="KYP2" s="15"/>
      <c r="KYQ2" s="15"/>
      <c r="KYR2" s="15"/>
      <c r="KYS2" s="15"/>
      <c r="KYT2" s="15"/>
      <c r="KYU2" s="15"/>
      <c r="KYV2" s="15"/>
      <c r="KYW2" s="15"/>
      <c r="KYX2" s="15"/>
      <c r="KYY2" s="15"/>
      <c r="KYZ2" s="15"/>
      <c r="KZA2" s="15"/>
      <c r="KZB2" s="15"/>
      <c r="KZC2" s="15"/>
      <c r="KZD2" s="15"/>
      <c r="KZE2" s="15"/>
      <c r="KZF2" s="15"/>
      <c r="KZG2" s="15"/>
      <c r="KZH2" s="15"/>
      <c r="KZI2" s="15"/>
      <c r="KZJ2" s="15"/>
      <c r="KZK2" s="15"/>
      <c r="KZL2" s="15"/>
      <c r="KZM2" s="15"/>
      <c r="KZN2" s="15"/>
      <c r="KZO2" s="15"/>
      <c r="KZP2" s="15"/>
      <c r="KZQ2" s="15"/>
      <c r="KZR2" s="15"/>
      <c r="KZS2" s="15"/>
      <c r="KZT2" s="15"/>
      <c r="KZU2" s="15"/>
      <c r="KZV2" s="15"/>
      <c r="KZW2" s="15"/>
      <c r="KZX2" s="15"/>
      <c r="KZY2" s="15"/>
      <c r="KZZ2" s="15"/>
      <c r="LAA2" s="15"/>
      <c r="LAB2" s="15"/>
      <c r="LAC2" s="15"/>
      <c r="LAD2" s="15"/>
      <c r="LAE2" s="15"/>
      <c r="LAF2" s="15"/>
      <c r="LAG2" s="15"/>
      <c r="LAH2" s="15"/>
      <c r="LAI2" s="15"/>
      <c r="LAJ2" s="15"/>
      <c r="LAK2" s="15"/>
      <c r="LAL2" s="15"/>
      <c r="LAM2" s="15"/>
      <c r="LAN2" s="15"/>
      <c r="LAO2" s="15"/>
      <c r="LAP2" s="15"/>
      <c r="LAQ2" s="15"/>
      <c r="LAR2" s="15"/>
      <c r="LAS2" s="15"/>
      <c r="LAT2" s="15"/>
      <c r="LAU2" s="15"/>
      <c r="LAV2" s="15"/>
      <c r="LAW2" s="15"/>
      <c r="LAX2" s="15"/>
      <c r="LAY2" s="15"/>
      <c r="LAZ2" s="15"/>
      <c r="LBA2" s="15"/>
      <c r="LBB2" s="15"/>
      <c r="LBC2" s="15"/>
      <c r="LBD2" s="15"/>
      <c r="LBE2" s="15"/>
      <c r="LBF2" s="15"/>
      <c r="LBG2" s="15"/>
      <c r="LBH2" s="15"/>
      <c r="LBI2" s="15"/>
      <c r="LBJ2" s="15"/>
      <c r="LBK2" s="15"/>
      <c r="LBL2" s="15"/>
      <c r="LBM2" s="15"/>
      <c r="LBN2" s="15"/>
      <c r="LBO2" s="15"/>
      <c r="LBP2" s="15"/>
      <c r="LBQ2" s="15"/>
      <c r="LBR2" s="15"/>
      <c r="LBS2" s="15"/>
      <c r="LBT2" s="15"/>
      <c r="LBU2" s="15"/>
      <c r="LBV2" s="15"/>
      <c r="LBW2" s="15"/>
      <c r="LBX2" s="15"/>
      <c r="LBY2" s="15"/>
      <c r="LBZ2" s="15"/>
      <c r="LCA2" s="15"/>
      <c r="LCB2" s="15"/>
      <c r="LCC2" s="15"/>
      <c r="LCD2" s="15"/>
      <c r="LCE2" s="15"/>
      <c r="LCF2" s="15"/>
      <c r="LCG2" s="15"/>
      <c r="LCH2" s="15"/>
      <c r="LCI2" s="15"/>
      <c r="LCJ2" s="15"/>
      <c r="LCK2" s="15"/>
      <c r="LCL2" s="15"/>
      <c r="LCM2" s="15"/>
      <c r="LCN2" s="15"/>
      <c r="LCO2" s="15"/>
      <c r="LCP2" s="15"/>
      <c r="LCQ2" s="15"/>
      <c r="LCR2" s="15"/>
      <c r="LCS2" s="15"/>
      <c r="LCT2" s="15"/>
      <c r="LCU2" s="15"/>
      <c r="LCV2" s="15"/>
      <c r="LCW2" s="15"/>
      <c r="LCX2" s="15"/>
      <c r="LCY2" s="15"/>
      <c r="LCZ2" s="15"/>
      <c r="LDA2" s="15"/>
      <c r="LDB2" s="15"/>
      <c r="LDC2" s="15"/>
      <c r="LDD2" s="15"/>
      <c r="LDE2" s="15"/>
      <c r="LDF2" s="15"/>
      <c r="LDG2" s="15"/>
      <c r="LDH2" s="15"/>
      <c r="LDI2" s="15"/>
      <c r="LDJ2" s="15"/>
      <c r="LDK2" s="15"/>
      <c r="LDL2" s="15"/>
      <c r="LDM2" s="15"/>
      <c r="LDN2" s="15"/>
      <c r="LDO2" s="15"/>
      <c r="LDP2" s="15"/>
      <c r="LDQ2" s="15"/>
      <c r="LDR2" s="15"/>
      <c r="LDS2" s="15"/>
      <c r="LDT2" s="15"/>
      <c r="LDU2" s="15"/>
      <c r="LDV2" s="15"/>
      <c r="LDW2" s="15"/>
      <c r="LDX2" s="15"/>
      <c r="LDY2" s="15"/>
      <c r="LDZ2" s="15"/>
      <c r="LEA2" s="15"/>
      <c r="LEB2" s="15"/>
      <c r="LEC2" s="15"/>
      <c r="LED2" s="15"/>
      <c r="LEE2" s="15"/>
      <c r="LEF2" s="15"/>
      <c r="LEG2" s="15"/>
      <c r="LEH2" s="15"/>
      <c r="LEI2" s="15"/>
      <c r="LEJ2" s="15"/>
      <c r="LEK2" s="15"/>
      <c r="LEL2" s="15"/>
      <c r="LEM2" s="15"/>
      <c r="LEN2" s="15"/>
      <c r="LEO2" s="15"/>
      <c r="LEP2" s="15"/>
      <c r="LEQ2" s="15"/>
      <c r="LER2" s="15"/>
      <c r="LES2" s="15"/>
      <c r="LET2" s="15"/>
      <c r="LEU2" s="15"/>
      <c r="LEV2" s="15"/>
      <c r="LEW2" s="15"/>
      <c r="LEX2" s="15"/>
      <c r="LEY2" s="15"/>
      <c r="LEZ2" s="15"/>
      <c r="LFA2" s="15"/>
      <c r="LFB2" s="15"/>
      <c r="LFC2" s="15"/>
      <c r="LFD2" s="15"/>
      <c r="LFE2" s="15"/>
      <c r="LFF2" s="15"/>
      <c r="LFG2" s="15"/>
      <c r="LFH2" s="15"/>
      <c r="LFI2" s="15"/>
      <c r="LFJ2" s="15"/>
      <c r="LFK2" s="15"/>
      <c r="LFL2" s="15"/>
      <c r="LFM2" s="15"/>
      <c r="LFN2" s="15"/>
      <c r="LFO2" s="15"/>
      <c r="LFP2" s="15"/>
      <c r="LFQ2" s="15"/>
      <c r="LFR2" s="15"/>
      <c r="LFS2" s="15"/>
      <c r="LFT2" s="15"/>
      <c r="LFU2" s="15"/>
      <c r="LFV2" s="15"/>
      <c r="LFW2" s="15"/>
      <c r="LFX2" s="15"/>
      <c r="LFY2" s="15"/>
      <c r="LFZ2" s="15"/>
      <c r="LGA2" s="15"/>
      <c r="LGB2" s="15"/>
      <c r="LGC2" s="15"/>
      <c r="LGD2" s="15"/>
      <c r="LGE2" s="15"/>
      <c r="LGF2" s="15"/>
      <c r="LGG2" s="15"/>
      <c r="LGH2" s="15"/>
      <c r="LGI2" s="15"/>
      <c r="LGJ2" s="15"/>
      <c r="LGK2" s="15"/>
      <c r="LGL2" s="15"/>
      <c r="LGM2" s="15"/>
      <c r="LGN2" s="15"/>
      <c r="LGO2" s="15"/>
      <c r="LGP2" s="15"/>
      <c r="LGQ2" s="15"/>
      <c r="LGR2" s="15"/>
      <c r="LGS2" s="15"/>
      <c r="LGT2" s="15"/>
      <c r="LGU2" s="15"/>
      <c r="LGV2" s="15"/>
      <c r="LGW2" s="15"/>
      <c r="LGX2" s="15"/>
      <c r="LGY2" s="15"/>
      <c r="LGZ2" s="15"/>
      <c r="LHA2" s="15"/>
      <c r="LHB2" s="15"/>
      <c r="LHC2" s="15"/>
      <c r="LHD2" s="15"/>
      <c r="LHE2" s="15"/>
      <c r="LHF2" s="15"/>
      <c r="LHG2" s="15"/>
      <c r="LHH2" s="15"/>
      <c r="LHI2" s="15"/>
      <c r="LHJ2" s="15"/>
      <c r="LHK2" s="15"/>
      <c r="LHL2" s="15"/>
      <c r="LHM2" s="15"/>
      <c r="LHN2" s="15"/>
      <c r="LHO2" s="15"/>
      <c r="LHP2" s="15"/>
      <c r="LHQ2" s="15"/>
      <c r="LHR2" s="15"/>
      <c r="LHS2" s="15"/>
      <c r="LHT2" s="15"/>
      <c r="LHU2" s="15"/>
      <c r="LHV2" s="15"/>
      <c r="LHW2" s="15"/>
      <c r="LHX2" s="15"/>
      <c r="LHY2" s="15"/>
      <c r="LHZ2" s="15"/>
      <c r="LIA2" s="15"/>
      <c r="LIB2" s="15"/>
      <c r="LIC2" s="15"/>
      <c r="LID2" s="15"/>
      <c r="LIE2" s="15"/>
      <c r="LIF2" s="15"/>
      <c r="LIG2" s="15"/>
      <c r="LIH2" s="15"/>
      <c r="LII2" s="15"/>
      <c r="LIJ2" s="15"/>
      <c r="LIK2" s="15"/>
      <c r="LIL2" s="15"/>
      <c r="LIM2" s="15"/>
      <c r="LIN2" s="15"/>
      <c r="LIO2" s="15"/>
      <c r="LIP2" s="15"/>
      <c r="LIQ2" s="15"/>
      <c r="LIR2" s="15"/>
      <c r="LIS2" s="15"/>
      <c r="LIT2" s="15"/>
      <c r="LIU2" s="15"/>
      <c r="LIV2" s="15"/>
      <c r="LIW2" s="15"/>
      <c r="LIX2" s="15"/>
      <c r="LIY2" s="15"/>
      <c r="LIZ2" s="15"/>
      <c r="LJA2" s="15"/>
      <c r="LJB2" s="15"/>
      <c r="LJC2" s="15"/>
      <c r="LJD2" s="15"/>
      <c r="LJE2" s="15"/>
      <c r="LJF2" s="15"/>
      <c r="LJG2" s="15"/>
      <c r="LJH2" s="15"/>
      <c r="LJI2" s="15"/>
      <c r="LJJ2" s="15"/>
      <c r="LJK2" s="15"/>
      <c r="LJL2" s="15"/>
      <c r="LJM2" s="15"/>
      <c r="LJN2" s="15"/>
      <c r="LJO2" s="15"/>
      <c r="LJP2" s="15"/>
      <c r="LJQ2" s="15"/>
      <c r="LJR2" s="15"/>
      <c r="LJS2" s="15"/>
      <c r="LJT2" s="15"/>
      <c r="LJU2" s="15"/>
      <c r="LJV2" s="15"/>
      <c r="LJW2" s="15"/>
      <c r="LJX2" s="15"/>
      <c r="LJY2" s="15"/>
      <c r="LJZ2" s="15"/>
      <c r="LKA2" s="15"/>
      <c r="LKB2" s="15"/>
      <c r="LKC2" s="15"/>
      <c r="LKD2" s="15"/>
      <c r="LKE2" s="15"/>
      <c r="LKF2" s="15"/>
      <c r="LKG2" s="15"/>
      <c r="LKH2" s="15"/>
      <c r="LKI2" s="15"/>
      <c r="LKJ2" s="15"/>
      <c r="LKK2" s="15"/>
      <c r="LKL2" s="15"/>
      <c r="LKM2" s="15"/>
      <c r="LKN2" s="15"/>
      <c r="LKO2" s="15"/>
      <c r="LKP2" s="15"/>
      <c r="LKQ2" s="15"/>
      <c r="LKR2" s="15"/>
      <c r="LKS2" s="15"/>
      <c r="LKT2" s="15"/>
      <c r="LKU2" s="15"/>
      <c r="LKV2" s="15"/>
      <c r="LKW2" s="15"/>
      <c r="LKX2" s="15"/>
      <c r="LKY2" s="15"/>
      <c r="LKZ2" s="15"/>
      <c r="LLA2" s="15"/>
      <c r="LLB2" s="15"/>
      <c r="LLC2" s="15"/>
      <c r="LLD2" s="15"/>
      <c r="LLE2" s="15"/>
      <c r="LLF2" s="15"/>
      <c r="LLG2" s="15"/>
      <c r="LLH2" s="15"/>
      <c r="LLI2" s="15"/>
      <c r="LLJ2" s="15"/>
      <c r="LLK2" s="15"/>
      <c r="LLL2" s="15"/>
      <c r="LLM2" s="15"/>
      <c r="LLN2" s="15"/>
      <c r="LLO2" s="15"/>
      <c r="LLP2" s="15"/>
      <c r="LLQ2" s="15"/>
      <c r="LLR2" s="15"/>
      <c r="LLS2" s="15"/>
      <c r="LLT2" s="15"/>
      <c r="LLU2" s="15"/>
      <c r="LLV2" s="15"/>
      <c r="LLW2" s="15"/>
      <c r="LLX2" s="15"/>
      <c r="LLY2" s="15"/>
      <c r="LLZ2" s="15"/>
      <c r="LMA2" s="15"/>
      <c r="LMB2" s="15"/>
      <c r="LMC2" s="15"/>
      <c r="LMD2" s="15"/>
      <c r="LME2" s="15"/>
      <c r="LMF2" s="15"/>
      <c r="LMG2" s="15"/>
      <c r="LMH2" s="15"/>
      <c r="LMI2" s="15"/>
      <c r="LMJ2" s="15"/>
      <c r="LMK2" s="15"/>
      <c r="LML2" s="15"/>
      <c r="LMM2" s="15"/>
      <c r="LMN2" s="15"/>
      <c r="LMO2" s="15"/>
      <c r="LMP2" s="15"/>
      <c r="LMQ2" s="15"/>
      <c r="LMR2" s="15"/>
      <c r="LMS2" s="15"/>
      <c r="LMT2" s="15"/>
      <c r="LMU2" s="15"/>
      <c r="LMV2" s="15"/>
      <c r="LMW2" s="15"/>
      <c r="LMX2" s="15"/>
      <c r="LMY2" s="15"/>
      <c r="LMZ2" s="15"/>
      <c r="LNA2" s="15"/>
      <c r="LNB2" s="15"/>
      <c r="LNC2" s="15"/>
      <c r="LND2" s="15"/>
      <c r="LNE2" s="15"/>
      <c r="LNF2" s="15"/>
      <c r="LNG2" s="15"/>
      <c r="LNH2" s="15"/>
      <c r="LNI2" s="15"/>
      <c r="LNJ2" s="15"/>
      <c r="LNK2" s="15"/>
      <c r="LNL2" s="15"/>
      <c r="LNM2" s="15"/>
      <c r="LNN2" s="15"/>
      <c r="LNO2" s="15"/>
      <c r="LNP2" s="15"/>
      <c r="LNQ2" s="15"/>
      <c r="LNR2" s="15"/>
      <c r="LNS2" s="15"/>
      <c r="LNT2" s="15"/>
      <c r="LNU2" s="15"/>
      <c r="LNV2" s="15"/>
      <c r="LNW2" s="15"/>
      <c r="LNX2" s="15"/>
      <c r="LNY2" s="15"/>
      <c r="LNZ2" s="15"/>
      <c r="LOA2" s="15"/>
      <c r="LOB2" s="15"/>
      <c r="LOC2" s="15"/>
      <c r="LOD2" s="15"/>
      <c r="LOE2" s="15"/>
      <c r="LOF2" s="15"/>
      <c r="LOG2" s="15"/>
      <c r="LOH2" s="15"/>
      <c r="LOI2" s="15"/>
      <c r="LOJ2" s="15"/>
      <c r="LOK2" s="15"/>
      <c r="LOL2" s="15"/>
      <c r="LOM2" s="15"/>
      <c r="LON2" s="15"/>
      <c r="LOO2" s="15"/>
      <c r="LOP2" s="15"/>
      <c r="LOQ2" s="15"/>
      <c r="LOR2" s="15"/>
      <c r="LOS2" s="15"/>
      <c r="LOT2" s="15"/>
      <c r="LOU2" s="15"/>
      <c r="LOV2" s="15"/>
      <c r="LOW2" s="15"/>
      <c r="LOX2" s="15"/>
      <c r="LOY2" s="15"/>
      <c r="LOZ2" s="15"/>
      <c r="LPA2" s="15"/>
      <c r="LPB2" s="15"/>
      <c r="LPC2" s="15"/>
      <c r="LPD2" s="15"/>
      <c r="LPE2" s="15"/>
      <c r="LPF2" s="15"/>
      <c r="LPG2" s="15"/>
      <c r="LPH2" s="15"/>
      <c r="LPI2" s="15"/>
      <c r="LPJ2" s="15"/>
      <c r="LPK2" s="15"/>
      <c r="LPL2" s="15"/>
      <c r="LPM2" s="15"/>
      <c r="LPN2" s="15"/>
      <c r="LPO2" s="15"/>
      <c r="LPP2" s="15"/>
      <c r="LPQ2" s="15"/>
      <c r="LPR2" s="15"/>
      <c r="LPS2" s="15"/>
      <c r="LPT2" s="15"/>
      <c r="LPU2" s="15"/>
      <c r="LPV2" s="15"/>
      <c r="LPW2" s="15"/>
      <c r="LPX2" s="15"/>
      <c r="LPY2" s="15"/>
      <c r="LPZ2" s="15"/>
      <c r="LQA2" s="15"/>
      <c r="LQB2" s="15"/>
      <c r="LQC2" s="15"/>
      <c r="LQD2" s="15"/>
      <c r="LQE2" s="15"/>
      <c r="LQF2" s="15"/>
      <c r="LQG2" s="15"/>
      <c r="LQH2" s="15"/>
      <c r="LQI2" s="15"/>
      <c r="LQJ2" s="15"/>
      <c r="LQK2" s="15"/>
      <c r="LQL2" s="15"/>
      <c r="LQM2" s="15"/>
      <c r="LQN2" s="15"/>
      <c r="LQO2" s="15"/>
      <c r="LQP2" s="15"/>
      <c r="LQQ2" s="15"/>
      <c r="LQR2" s="15"/>
      <c r="LQS2" s="15"/>
      <c r="LQT2" s="15"/>
      <c r="LQU2" s="15"/>
      <c r="LQV2" s="15"/>
      <c r="LQW2" s="15"/>
      <c r="LQX2" s="15"/>
      <c r="LQY2" s="15"/>
      <c r="LQZ2" s="15"/>
      <c r="LRA2" s="15"/>
      <c r="LRB2" s="15"/>
      <c r="LRC2" s="15"/>
      <c r="LRD2" s="15"/>
      <c r="LRE2" s="15"/>
      <c r="LRF2" s="15"/>
      <c r="LRG2" s="15"/>
      <c r="LRH2" s="15"/>
      <c r="LRI2" s="15"/>
      <c r="LRJ2" s="15"/>
      <c r="LRK2" s="15"/>
      <c r="LRL2" s="15"/>
      <c r="LRM2" s="15"/>
      <c r="LRN2" s="15"/>
      <c r="LRO2" s="15"/>
      <c r="LRP2" s="15"/>
      <c r="LRQ2" s="15"/>
      <c r="LRR2" s="15"/>
      <c r="LRS2" s="15"/>
      <c r="LRT2" s="15"/>
      <c r="LRU2" s="15"/>
      <c r="LRV2" s="15"/>
      <c r="LRW2" s="15"/>
      <c r="LRX2" s="15"/>
      <c r="LRY2" s="15"/>
      <c r="LRZ2" s="15"/>
      <c r="LSA2" s="15"/>
      <c r="LSB2" s="15"/>
      <c r="LSC2" s="15"/>
      <c r="LSD2" s="15"/>
      <c r="LSE2" s="15"/>
      <c r="LSF2" s="15"/>
      <c r="LSG2" s="15"/>
      <c r="LSH2" s="15"/>
      <c r="LSI2" s="15"/>
      <c r="LSJ2" s="15"/>
      <c r="LSK2" s="15"/>
      <c r="LSL2" s="15"/>
      <c r="LSM2" s="15"/>
      <c r="LSN2" s="15"/>
      <c r="LSO2" s="15"/>
      <c r="LSP2" s="15"/>
      <c r="LSQ2" s="15"/>
      <c r="LSR2" s="15"/>
      <c r="LSS2" s="15"/>
      <c r="LST2" s="15"/>
      <c r="LSU2" s="15"/>
      <c r="LSV2" s="15"/>
      <c r="LSW2" s="15"/>
      <c r="LSX2" s="15"/>
      <c r="LSY2" s="15"/>
      <c r="LSZ2" s="15"/>
      <c r="LTA2" s="15"/>
      <c r="LTB2" s="15"/>
      <c r="LTC2" s="15"/>
      <c r="LTD2" s="15"/>
      <c r="LTE2" s="15"/>
      <c r="LTF2" s="15"/>
      <c r="LTG2" s="15"/>
      <c r="LTH2" s="15"/>
      <c r="LTI2" s="15"/>
      <c r="LTJ2" s="15"/>
      <c r="LTK2" s="15"/>
      <c r="LTL2" s="15"/>
      <c r="LTM2" s="15"/>
      <c r="LTN2" s="15"/>
      <c r="LTO2" s="15"/>
      <c r="LTP2" s="15"/>
      <c r="LTQ2" s="15"/>
      <c r="LTR2" s="15"/>
      <c r="LTS2" s="15"/>
      <c r="LTT2" s="15"/>
      <c r="LTU2" s="15"/>
      <c r="LTV2" s="15"/>
      <c r="LTW2" s="15"/>
      <c r="LTX2" s="15"/>
      <c r="LTY2" s="15"/>
      <c r="LTZ2" s="15"/>
      <c r="LUA2" s="15"/>
      <c r="LUB2" s="15"/>
      <c r="LUC2" s="15"/>
      <c r="LUD2" s="15"/>
      <c r="LUE2" s="15"/>
      <c r="LUF2" s="15"/>
      <c r="LUG2" s="15"/>
      <c r="LUH2" s="15"/>
      <c r="LUI2" s="15"/>
      <c r="LUJ2" s="15"/>
      <c r="LUK2" s="15"/>
      <c r="LUL2" s="15"/>
      <c r="LUM2" s="15"/>
      <c r="LUN2" s="15"/>
      <c r="LUO2" s="15"/>
      <c r="LUP2" s="15"/>
      <c r="LUQ2" s="15"/>
      <c r="LUR2" s="15"/>
      <c r="LUS2" s="15"/>
      <c r="LUT2" s="15"/>
      <c r="LUU2" s="15"/>
      <c r="LUV2" s="15"/>
      <c r="LUW2" s="15"/>
      <c r="LUX2" s="15"/>
      <c r="LUY2" s="15"/>
      <c r="LUZ2" s="15"/>
      <c r="LVA2" s="15"/>
      <c r="LVB2" s="15"/>
      <c r="LVC2" s="15"/>
      <c r="LVD2" s="15"/>
      <c r="LVE2" s="15"/>
      <c r="LVF2" s="15"/>
      <c r="LVG2" s="15"/>
      <c r="LVH2" s="15"/>
      <c r="LVI2" s="15"/>
      <c r="LVJ2" s="15"/>
      <c r="LVK2" s="15"/>
      <c r="LVL2" s="15"/>
      <c r="LVM2" s="15"/>
      <c r="LVN2" s="15"/>
      <c r="LVO2" s="15"/>
      <c r="LVP2" s="15"/>
      <c r="LVQ2" s="15"/>
      <c r="LVR2" s="15"/>
      <c r="LVS2" s="15"/>
      <c r="LVT2" s="15"/>
      <c r="LVU2" s="15"/>
      <c r="LVV2" s="15"/>
      <c r="LVW2" s="15"/>
      <c r="LVX2" s="15"/>
      <c r="LVY2" s="15"/>
      <c r="LVZ2" s="15"/>
      <c r="LWA2" s="15"/>
      <c r="LWB2" s="15"/>
      <c r="LWC2" s="15"/>
      <c r="LWD2" s="15"/>
      <c r="LWE2" s="15"/>
      <c r="LWF2" s="15"/>
      <c r="LWG2" s="15"/>
      <c r="LWH2" s="15"/>
      <c r="LWI2" s="15"/>
      <c r="LWJ2" s="15"/>
      <c r="LWK2" s="15"/>
      <c r="LWL2" s="15"/>
      <c r="LWM2" s="15"/>
      <c r="LWN2" s="15"/>
      <c r="LWO2" s="15"/>
      <c r="LWP2" s="15"/>
      <c r="LWQ2" s="15"/>
      <c r="LWR2" s="15"/>
      <c r="LWS2" s="15"/>
      <c r="LWT2" s="15"/>
      <c r="LWU2" s="15"/>
      <c r="LWV2" s="15"/>
      <c r="LWW2" s="15"/>
      <c r="LWX2" s="15"/>
      <c r="LWY2" s="15"/>
      <c r="LWZ2" s="15"/>
      <c r="LXA2" s="15"/>
      <c r="LXB2" s="15"/>
      <c r="LXC2" s="15"/>
      <c r="LXD2" s="15"/>
      <c r="LXE2" s="15"/>
      <c r="LXF2" s="15"/>
      <c r="LXG2" s="15"/>
      <c r="LXH2" s="15"/>
      <c r="LXI2" s="15"/>
      <c r="LXJ2" s="15"/>
      <c r="LXK2" s="15"/>
      <c r="LXL2" s="15"/>
      <c r="LXM2" s="15"/>
      <c r="LXN2" s="15"/>
      <c r="LXO2" s="15"/>
      <c r="LXP2" s="15"/>
      <c r="LXQ2" s="15"/>
      <c r="LXR2" s="15"/>
      <c r="LXS2" s="15"/>
      <c r="LXT2" s="15"/>
      <c r="LXU2" s="15"/>
      <c r="LXV2" s="15"/>
      <c r="LXW2" s="15"/>
      <c r="LXX2" s="15"/>
      <c r="LXY2" s="15"/>
      <c r="LXZ2" s="15"/>
      <c r="LYA2" s="15"/>
      <c r="LYB2" s="15"/>
      <c r="LYC2" s="15"/>
      <c r="LYD2" s="15"/>
      <c r="LYE2" s="15"/>
      <c r="LYF2" s="15"/>
      <c r="LYG2" s="15"/>
      <c r="LYH2" s="15"/>
      <c r="LYI2" s="15"/>
      <c r="LYJ2" s="15"/>
      <c r="LYK2" s="15"/>
      <c r="LYL2" s="15"/>
      <c r="LYM2" s="15"/>
      <c r="LYN2" s="15"/>
      <c r="LYO2" s="15"/>
      <c r="LYP2" s="15"/>
      <c r="LYQ2" s="15"/>
      <c r="LYR2" s="15"/>
      <c r="LYS2" s="15"/>
      <c r="LYT2" s="15"/>
      <c r="LYU2" s="15"/>
      <c r="LYV2" s="15"/>
      <c r="LYW2" s="15"/>
      <c r="LYX2" s="15"/>
      <c r="LYY2" s="15"/>
      <c r="LYZ2" s="15"/>
      <c r="LZA2" s="15"/>
      <c r="LZB2" s="15"/>
      <c r="LZC2" s="15"/>
      <c r="LZD2" s="15"/>
      <c r="LZE2" s="15"/>
      <c r="LZF2" s="15"/>
      <c r="LZG2" s="15"/>
      <c r="LZH2" s="15"/>
      <c r="LZI2" s="15"/>
      <c r="LZJ2" s="15"/>
      <c r="LZK2" s="15"/>
      <c r="LZL2" s="15"/>
      <c r="LZM2" s="15"/>
      <c r="LZN2" s="15"/>
      <c r="LZO2" s="15"/>
      <c r="LZP2" s="15"/>
      <c r="LZQ2" s="15"/>
      <c r="LZR2" s="15"/>
      <c r="LZS2" s="15"/>
      <c r="LZT2" s="15"/>
      <c r="LZU2" s="15"/>
      <c r="LZV2" s="15"/>
      <c r="LZW2" s="15"/>
      <c r="LZX2" s="15"/>
      <c r="LZY2" s="15"/>
      <c r="LZZ2" s="15"/>
      <c r="MAA2" s="15"/>
      <c r="MAB2" s="15"/>
      <c r="MAC2" s="15"/>
      <c r="MAD2" s="15"/>
      <c r="MAE2" s="15"/>
      <c r="MAF2" s="15"/>
      <c r="MAG2" s="15"/>
      <c r="MAH2" s="15"/>
      <c r="MAI2" s="15"/>
      <c r="MAJ2" s="15"/>
      <c r="MAK2" s="15"/>
      <c r="MAL2" s="15"/>
      <c r="MAM2" s="15"/>
      <c r="MAN2" s="15"/>
      <c r="MAO2" s="15"/>
      <c r="MAP2" s="15"/>
      <c r="MAQ2" s="15"/>
      <c r="MAR2" s="15"/>
      <c r="MAS2" s="15"/>
      <c r="MAT2" s="15"/>
      <c r="MAU2" s="15"/>
      <c r="MAV2" s="15"/>
      <c r="MAW2" s="15"/>
      <c r="MAX2" s="15"/>
      <c r="MAY2" s="15"/>
      <c r="MAZ2" s="15"/>
      <c r="MBA2" s="15"/>
      <c r="MBB2" s="15"/>
      <c r="MBC2" s="15"/>
      <c r="MBD2" s="15"/>
      <c r="MBE2" s="15"/>
      <c r="MBF2" s="15"/>
      <c r="MBG2" s="15"/>
      <c r="MBH2" s="15"/>
      <c r="MBI2" s="15"/>
      <c r="MBJ2" s="15"/>
      <c r="MBK2" s="15"/>
      <c r="MBL2" s="15"/>
      <c r="MBM2" s="15"/>
      <c r="MBN2" s="15"/>
      <c r="MBO2" s="15"/>
      <c r="MBP2" s="15"/>
      <c r="MBQ2" s="15"/>
      <c r="MBR2" s="15"/>
      <c r="MBS2" s="15"/>
      <c r="MBT2" s="15"/>
      <c r="MBU2" s="15"/>
      <c r="MBV2" s="15"/>
      <c r="MBW2" s="15"/>
      <c r="MBX2" s="15"/>
      <c r="MBY2" s="15"/>
      <c r="MBZ2" s="15"/>
      <c r="MCA2" s="15"/>
      <c r="MCB2" s="15"/>
      <c r="MCC2" s="15"/>
      <c r="MCD2" s="15"/>
      <c r="MCE2" s="15"/>
      <c r="MCF2" s="15"/>
      <c r="MCG2" s="15"/>
      <c r="MCH2" s="15"/>
      <c r="MCI2" s="15"/>
      <c r="MCJ2" s="15"/>
      <c r="MCK2" s="15"/>
      <c r="MCL2" s="15"/>
      <c r="MCM2" s="15"/>
      <c r="MCN2" s="15"/>
      <c r="MCO2" s="15"/>
      <c r="MCP2" s="15"/>
      <c r="MCQ2" s="15"/>
      <c r="MCR2" s="15"/>
      <c r="MCS2" s="15"/>
      <c r="MCT2" s="15"/>
      <c r="MCU2" s="15"/>
      <c r="MCV2" s="15"/>
      <c r="MCW2" s="15"/>
      <c r="MCX2" s="15"/>
      <c r="MCY2" s="15"/>
      <c r="MCZ2" s="15"/>
      <c r="MDA2" s="15"/>
      <c r="MDB2" s="15"/>
      <c r="MDC2" s="15"/>
      <c r="MDD2" s="15"/>
      <c r="MDE2" s="15"/>
      <c r="MDF2" s="15"/>
      <c r="MDG2" s="15"/>
      <c r="MDH2" s="15"/>
      <c r="MDI2" s="15"/>
      <c r="MDJ2" s="15"/>
      <c r="MDK2" s="15"/>
      <c r="MDL2" s="15"/>
      <c r="MDM2" s="15"/>
      <c r="MDN2" s="15"/>
      <c r="MDO2" s="15"/>
      <c r="MDP2" s="15"/>
      <c r="MDQ2" s="15"/>
      <c r="MDR2" s="15"/>
      <c r="MDS2" s="15"/>
      <c r="MDT2" s="15"/>
      <c r="MDU2" s="15"/>
      <c r="MDV2" s="15"/>
      <c r="MDW2" s="15"/>
      <c r="MDX2" s="15"/>
      <c r="MDY2" s="15"/>
      <c r="MDZ2" s="15"/>
      <c r="MEA2" s="15"/>
      <c r="MEB2" s="15"/>
      <c r="MEC2" s="15"/>
      <c r="MED2" s="15"/>
      <c r="MEE2" s="15"/>
      <c r="MEF2" s="15"/>
      <c r="MEG2" s="15"/>
      <c r="MEH2" s="15"/>
      <c r="MEI2" s="15"/>
      <c r="MEJ2" s="15"/>
      <c r="MEK2" s="15"/>
      <c r="MEL2" s="15"/>
      <c r="MEM2" s="15"/>
      <c r="MEN2" s="15"/>
      <c r="MEO2" s="15"/>
      <c r="MEP2" s="15"/>
      <c r="MEQ2" s="15"/>
      <c r="MER2" s="15"/>
      <c r="MES2" s="15"/>
      <c r="MET2" s="15"/>
      <c r="MEU2" s="15"/>
      <c r="MEV2" s="15"/>
      <c r="MEW2" s="15"/>
      <c r="MEX2" s="15"/>
      <c r="MEY2" s="15"/>
      <c r="MEZ2" s="15"/>
      <c r="MFA2" s="15"/>
      <c r="MFB2" s="15"/>
      <c r="MFC2" s="15"/>
      <c r="MFD2" s="15"/>
      <c r="MFE2" s="15"/>
      <c r="MFF2" s="15"/>
      <c r="MFG2" s="15"/>
      <c r="MFH2" s="15"/>
      <c r="MFI2" s="15"/>
      <c r="MFJ2" s="15"/>
      <c r="MFK2" s="15"/>
      <c r="MFL2" s="15"/>
      <c r="MFM2" s="15"/>
      <c r="MFN2" s="15"/>
      <c r="MFO2" s="15"/>
      <c r="MFP2" s="15"/>
      <c r="MFQ2" s="15"/>
      <c r="MFR2" s="15"/>
      <c r="MFS2" s="15"/>
      <c r="MFT2" s="15"/>
      <c r="MFU2" s="15"/>
      <c r="MFV2" s="15"/>
      <c r="MFW2" s="15"/>
      <c r="MFX2" s="15"/>
      <c r="MFY2" s="15"/>
      <c r="MFZ2" s="15"/>
      <c r="MGA2" s="15"/>
      <c r="MGB2" s="15"/>
      <c r="MGC2" s="15"/>
      <c r="MGD2" s="15"/>
      <c r="MGE2" s="15"/>
      <c r="MGF2" s="15"/>
      <c r="MGG2" s="15"/>
      <c r="MGH2" s="15"/>
      <c r="MGI2" s="15"/>
      <c r="MGJ2" s="15"/>
      <c r="MGK2" s="15"/>
      <c r="MGL2" s="15"/>
      <c r="MGM2" s="15"/>
      <c r="MGN2" s="15"/>
      <c r="MGO2" s="15"/>
      <c r="MGP2" s="15"/>
      <c r="MGQ2" s="15"/>
      <c r="MGR2" s="15"/>
      <c r="MGS2" s="15"/>
      <c r="MGT2" s="15"/>
      <c r="MGU2" s="15"/>
      <c r="MGV2" s="15"/>
      <c r="MGW2" s="15"/>
      <c r="MGX2" s="15"/>
      <c r="MGY2" s="15"/>
      <c r="MGZ2" s="15"/>
      <c r="MHA2" s="15"/>
      <c r="MHB2" s="15"/>
      <c r="MHC2" s="15"/>
      <c r="MHD2" s="15"/>
      <c r="MHE2" s="15"/>
      <c r="MHF2" s="15"/>
      <c r="MHG2" s="15"/>
      <c r="MHH2" s="15"/>
      <c r="MHI2" s="15"/>
      <c r="MHJ2" s="15"/>
      <c r="MHK2" s="15"/>
      <c r="MHL2" s="15"/>
      <c r="MHM2" s="15"/>
      <c r="MHN2" s="15"/>
      <c r="MHO2" s="15"/>
      <c r="MHP2" s="15"/>
      <c r="MHQ2" s="15"/>
      <c r="MHR2" s="15"/>
      <c r="MHS2" s="15"/>
      <c r="MHT2" s="15"/>
      <c r="MHU2" s="15"/>
      <c r="MHV2" s="15"/>
      <c r="MHW2" s="15"/>
      <c r="MHX2" s="15"/>
      <c r="MHY2" s="15"/>
      <c r="MHZ2" s="15"/>
      <c r="MIA2" s="15"/>
      <c r="MIB2" s="15"/>
      <c r="MIC2" s="15"/>
      <c r="MID2" s="15"/>
      <c r="MIE2" s="15"/>
      <c r="MIF2" s="15"/>
      <c r="MIG2" s="15"/>
      <c r="MIH2" s="15"/>
      <c r="MII2" s="15"/>
      <c r="MIJ2" s="15"/>
      <c r="MIK2" s="15"/>
      <c r="MIL2" s="15"/>
      <c r="MIM2" s="15"/>
      <c r="MIN2" s="15"/>
      <c r="MIO2" s="15"/>
      <c r="MIP2" s="15"/>
      <c r="MIQ2" s="15"/>
      <c r="MIR2" s="15"/>
      <c r="MIS2" s="15"/>
      <c r="MIT2" s="15"/>
      <c r="MIU2" s="15"/>
      <c r="MIV2" s="15"/>
      <c r="MIW2" s="15"/>
      <c r="MIX2" s="15"/>
      <c r="MIY2" s="15"/>
      <c r="MIZ2" s="15"/>
      <c r="MJA2" s="15"/>
      <c r="MJB2" s="15"/>
      <c r="MJC2" s="15"/>
      <c r="MJD2" s="15"/>
      <c r="MJE2" s="15"/>
      <c r="MJF2" s="15"/>
      <c r="MJG2" s="15"/>
      <c r="MJH2" s="15"/>
      <c r="MJI2" s="15"/>
      <c r="MJJ2" s="15"/>
      <c r="MJK2" s="15"/>
      <c r="MJL2" s="15"/>
      <c r="MJM2" s="15"/>
      <c r="MJN2" s="15"/>
      <c r="MJO2" s="15"/>
      <c r="MJP2" s="15"/>
      <c r="MJQ2" s="15"/>
      <c r="MJR2" s="15"/>
      <c r="MJS2" s="15"/>
      <c r="MJT2" s="15"/>
      <c r="MJU2" s="15"/>
      <c r="MJV2" s="15"/>
      <c r="MJW2" s="15"/>
      <c r="MJX2" s="15"/>
      <c r="MJY2" s="15"/>
      <c r="MJZ2" s="15"/>
      <c r="MKA2" s="15"/>
      <c r="MKB2" s="15"/>
      <c r="MKC2" s="15"/>
      <c r="MKD2" s="15"/>
      <c r="MKE2" s="15"/>
      <c r="MKF2" s="15"/>
      <c r="MKG2" s="15"/>
      <c r="MKH2" s="15"/>
      <c r="MKI2" s="15"/>
      <c r="MKJ2" s="15"/>
      <c r="MKK2" s="15"/>
      <c r="MKL2" s="15"/>
      <c r="MKM2" s="15"/>
      <c r="MKN2" s="15"/>
      <c r="MKO2" s="15"/>
      <c r="MKP2" s="15"/>
      <c r="MKQ2" s="15"/>
      <c r="MKR2" s="15"/>
      <c r="MKS2" s="15"/>
      <c r="MKT2" s="15"/>
      <c r="MKU2" s="15"/>
      <c r="MKV2" s="15"/>
      <c r="MKW2" s="15"/>
      <c r="MKX2" s="15"/>
      <c r="MKY2" s="15"/>
      <c r="MKZ2" s="15"/>
      <c r="MLA2" s="15"/>
      <c r="MLB2" s="15"/>
      <c r="MLC2" s="15"/>
      <c r="MLD2" s="15"/>
      <c r="MLE2" s="15"/>
      <c r="MLF2" s="15"/>
      <c r="MLG2" s="15"/>
      <c r="MLH2" s="15"/>
      <c r="MLI2" s="15"/>
      <c r="MLJ2" s="15"/>
      <c r="MLK2" s="15"/>
      <c r="MLL2" s="15"/>
      <c r="MLM2" s="15"/>
      <c r="MLN2" s="15"/>
      <c r="MLO2" s="15"/>
      <c r="MLP2" s="15"/>
      <c r="MLQ2" s="15"/>
      <c r="MLR2" s="15"/>
      <c r="MLS2" s="15"/>
      <c r="MLT2" s="15"/>
      <c r="MLU2" s="15"/>
      <c r="MLV2" s="15"/>
      <c r="MLW2" s="15"/>
      <c r="MLX2" s="15"/>
      <c r="MLY2" s="15"/>
      <c r="MLZ2" s="15"/>
      <c r="MMA2" s="15"/>
      <c r="MMB2" s="15"/>
      <c r="MMC2" s="15"/>
      <c r="MMD2" s="15"/>
      <c r="MME2" s="15"/>
      <c r="MMF2" s="15"/>
      <c r="MMG2" s="15"/>
      <c r="MMH2" s="15"/>
      <c r="MMI2" s="15"/>
      <c r="MMJ2" s="15"/>
      <c r="MMK2" s="15"/>
      <c r="MML2" s="15"/>
      <c r="MMM2" s="15"/>
      <c r="MMN2" s="15"/>
      <c r="MMO2" s="15"/>
      <c r="MMP2" s="15"/>
      <c r="MMQ2" s="15"/>
      <c r="MMR2" s="15"/>
      <c r="MMS2" s="15"/>
      <c r="MMT2" s="15"/>
      <c r="MMU2" s="15"/>
      <c r="MMV2" s="15"/>
      <c r="MMW2" s="15"/>
      <c r="MMX2" s="15"/>
      <c r="MMY2" s="15"/>
      <c r="MMZ2" s="15"/>
      <c r="MNA2" s="15"/>
      <c r="MNB2" s="15"/>
      <c r="MNC2" s="15"/>
      <c r="MND2" s="15"/>
      <c r="MNE2" s="15"/>
      <c r="MNF2" s="15"/>
      <c r="MNG2" s="15"/>
      <c r="MNH2" s="15"/>
      <c r="MNI2" s="15"/>
      <c r="MNJ2" s="15"/>
      <c r="MNK2" s="15"/>
      <c r="MNL2" s="15"/>
      <c r="MNM2" s="15"/>
      <c r="MNN2" s="15"/>
      <c r="MNO2" s="15"/>
      <c r="MNP2" s="15"/>
      <c r="MNQ2" s="15"/>
      <c r="MNR2" s="15"/>
      <c r="MNS2" s="15"/>
      <c r="MNT2" s="15"/>
      <c r="MNU2" s="15"/>
      <c r="MNV2" s="15"/>
      <c r="MNW2" s="15"/>
      <c r="MNX2" s="15"/>
      <c r="MNY2" s="15"/>
      <c r="MNZ2" s="15"/>
      <c r="MOA2" s="15"/>
      <c r="MOB2" s="15"/>
      <c r="MOC2" s="15"/>
      <c r="MOD2" s="15"/>
      <c r="MOE2" s="15"/>
      <c r="MOF2" s="15"/>
      <c r="MOG2" s="15"/>
      <c r="MOH2" s="15"/>
      <c r="MOI2" s="15"/>
      <c r="MOJ2" s="15"/>
      <c r="MOK2" s="15"/>
      <c r="MOL2" s="15"/>
      <c r="MOM2" s="15"/>
      <c r="MON2" s="15"/>
      <c r="MOO2" s="15"/>
      <c r="MOP2" s="15"/>
      <c r="MOQ2" s="15"/>
      <c r="MOR2" s="15"/>
      <c r="MOS2" s="15"/>
      <c r="MOT2" s="15"/>
      <c r="MOU2" s="15"/>
      <c r="MOV2" s="15"/>
      <c r="MOW2" s="15"/>
      <c r="MOX2" s="15"/>
      <c r="MOY2" s="15"/>
      <c r="MOZ2" s="15"/>
      <c r="MPA2" s="15"/>
      <c r="MPB2" s="15"/>
      <c r="MPC2" s="15"/>
      <c r="MPD2" s="15"/>
      <c r="MPE2" s="15"/>
      <c r="MPF2" s="15"/>
      <c r="MPG2" s="15"/>
      <c r="MPH2" s="15"/>
      <c r="MPI2" s="15"/>
      <c r="MPJ2" s="15"/>
      <c r="MPK2" s="15"/>
      <c r="MPL2" s="15"/>
      <c r="MPM2" s="15"/>
      <c r="MPN2" s="15"/>
      <c r="MPO2" s="15"/>
      <c r="MPP2" s="15"/>
      <c r="MPQ2" s="15"/>
      <c r="MPR2" s="15"/>
      <c r="MPS2" s="15"/>
      <c r="MPT2" s="15"/>
      <c r="MPU2" s="15"/>
      <c r="MPV2" s="15"/>
      <c r="MPW2" s="15"/>
      <c r="MPX2" s="15"/>
      <c r="MPY2" s="15"/>
      <c r="MPZ2" s="15"/>
      <c r="MQA2" s="15"/>
      <c r="MQB2" s="15"/>
      <c r="MQC2" s="15"/>
      <c r="MQD2" s="15"/>
      <c r="MQE2" s="15"/>
      <c r="MQF2" s="15"/>
      <c r="MQG2" s="15"/>
      <c r="MQH2" s="15"/>
      <c r="MQI2" s="15"/>
      <c r="MQJ2" s="15"/>
      <c r="MQK2" s="15"/>
      <c r="MQL2" s="15"/>
      <c r="MQM2" s="15"/>
      <c r="MQN2" s="15"/>
      <c r="MQO2" s="15"/>
      <c r="MQP2" s="15"/>
      <c r="MQQ2" s="15"/>
      <c r="MQR2" s="15"/>
      <c r="MQS2" s="15"/>
      <c r="MQT2" s="15"/>
      <c r="MQU2" s="15"/>
      <c r="MQV2" s="15"/>
      <c r="MQW2" s="15"/>
      <c r="MQX2" s="15"/>
      <c r="MQY2" s="15"/>
      <c r="MQZ2" s="15"/>
      <c r="MRA2" s="15"/>
      <c r="MRB2" s="15"/>
      <c r="MRC2" s="15"/>
      <c r="MRD2" s="15"/>
      <c r="MRE2" s="15"/>
      <c r="MRF2" s="15"/>
      <c r="MRG2" s="15"/>
      <c r="MRH2" s="15"/>
      <c r="MRI2" s="15"/>
      <c r="MRJ2" s="15"/>
      <c r="MRK2" s="15"/>
      <c r="MRL2" s="15"/>
      <c r="MRM2" s="15"/>
      <c r="MRN2" s="15"/>
      <c r="MRO2" s="15"/>
      <c r="MRP2" s="15"/>
      <c r="MRQ2" s="15"/>
      <c r="MRR2" s="15"/>
      <c r="MRS2" s="15"/>
      <c r="MRT2" s="15"/>
      <c r="MRU2" s="15"/>
      <c r="MRV2" s="15"/>
      <c r="MRW2" s="15"/>
      <c r="MRX2" s="15"/>
      <c r="MRY2" s="15"/>
      <c r="MRZ2" s="15"/>
      <c r="MSA2" s="15"/>
      <c r="MSB2" s="15"/>
      <c r="MSC2" s="15"/>
      <c r="MSD2" s="15"/>
      <c r="MSE2" s="15"/>
      <c r="MSF2" s="15"/>
      <c r="MSG2" s="15"/>
      <c r="MSH2" s="15"/>
      <c r="MSI2" s="15"/>
      <c r="MSJ2" s="15"/>
      <c r="MSK2" s="15"/>
      <c r="MSL2" s="15"/>
      <c r="MSM2" s="15"/>
      <c r="MSN2" s="15"/>
      <c r="MSO2" s="15"/>
      <c r="MSP2" s="15"/>
      <c r="MSQ2" s="15"/>
      <c r="MSR2" s="15"/>
      <c r="MSS2" s="15"/>
      <c r="MST2" s="15"/>
      <c r="MSU2" s="15"/>
      <c r="MSV2" s="15"/>
      <c r="MSW2" s="15"/>
      <c r="MSX2" s="15"/>
      <c r="MSY2" s="15"/>
      <c r="MSZ2" s="15"/>
      <c r="MTA2" s="15"/>
      <c r="MTB2" s="15"/>
      <c r="MTC2" s="15"/>
      <c r="MTD2" s="15"/>
      <c r="MTE2" s="15"/>
      <c r="MTF2" s="15"/>
      <c r="MTG2" s="15"/>
      <c r="MTH2" s="15"/>
      <c r="MTI2" s="15"/>
      <c r="MTJ2" s="15"/>
      <c r="MTK2" s="15"/>
      <c r="MTL2" s="15"/>
      <c r="MTM2" s="15"/>
      <c r="MTN2" s="15"/>
      <c r="MTO2" s="15"/>
      <c r="MTP2" s="15"/>
      <c r="MTQ2" s="15"/>
      <c r="MTR2" s="15"/>
      <c r="MTS2" s="15"/>
      <c r="MTT2" s="15"/>
      <c r="MTU2" s="15"/>
      <c r="MTV2" s="15"/>
      <c r="MTW2" s="15"/>
      <c r="MTX2" s="15"/>
      <c r="MTY2" s="15"/>
      <c r="MTZ2" s="15"/>
      <c r="MUA2" s="15"/>
      <c r="MUB2" s="15"/>
      <c r="MUC2" s="15"/>
      <c r="MUD2" s="15"/>
      <c r="MUE2" s="15"/>
      <c r="MUF2" s="15"/>
      <c r="MUG2" s="15"/>
      <c r="MUH2" s="15"/>
      <c r="MUI2" s="15"/>
      <c r="MUJ2" s="15"/>
      <c r="MUK2" s="15"/>
      <c r="MUL2" s="15"/>
      <c r="MUM2" s="15"/>
      <c r="MUN2" s="15"/>
      <c r="MUO2" s="15"/>
      <c r="MUP2" s="15"/>
      <c r="MUQ2" s="15"/>
      <c r="MUR2" s="15"/>
      <c r="MUS2" s="15"/>
      <c r="MUT2" s="15"/>
      <c r="MUU2" s="15"/>
      <c r="MUV2" s="15"/>
      <c r="MUW2" s="15"/>
      <c r="MUX2" s="15"/>
      <c r="MUY2" s="15"/>
      <c r="MUZ2" s="15"/>
      <c r="MVA2" s="15"/>
      <c r="MVB2" s="15"/>
      <c r="MVC2" s="15"/>
      <c r="MVD2" s="15"/>
      <c r="MVE2" s="15"/>
      <c r="MVF2" s="15"/>
      <c r="MVG2" s="15"/>
      <c r="MVH2" s="15"/>
      <c r="MVI2" s="15"/>
      <c r="MVJ2" s="15"/>
      <c r="MVK2" s="15"/>
      <c r="MVL2" s="15"/>
      <c r="MVM2" s="15"/>
      <c r="MVN2" s="15"/>
      <c r="MVO2" s="15"/>
      <c r="MVP2" s="15"/>
      <c r="MVQ2" s="15"/>
      <c r="MVR2" s="15"/>
      <c r="MVS2" s="15"/>
      <c r="MVT2" s="15"/>
      <c r="MVU2" s="15"/>
      <c r="MVV2" s="15"/>
      <c r="MVW2" s="15"/>
      <c r="MVX2" s="15"/>
      <c r="MVY2" s="15"/>
      <c r="MVZ2" s="15"/>
      <c r="MWA2" s="15"/>
      <c r="MWB2" s="15"/>
      <c r="MWC2" s="15"/>
      <c r="MWD2" s="15"/>
      <c r="MWE2" s="15"/>
      <c r="MWF2" s="15"/>
      <c r="MWG2" s="15"/>
      <c r="MWH2" s="15"/>
      <c r="MWI2" s="15"/>
      <c r="MWJ2" s="15"/>
      <c r="MWK2" s="15"/>
      <c r="MWL2" s="15"/>
      <c r="MWM2" s="15"/>
      <c r="MWN2" s="15"/>
      <c r="MWO2" s="15"/>
      <c r="MWP2" s="15"/>
      <c r="MWQ2" s="15"/>
      <c r="MWR2" s="15"/>
      <c r="MWS2" s="15"/>
      <c r="MWT2" s="15"/>
      <c r="MWU2" s="15"/>
      <c r="MWV2" s="15"/>
      <c r="MWW2" s="15"/>
      <c r="MWX2" s="15"/>
      <c r="MWY2" s="15"/>
      <c r="MWZ2" s="15"/>
      <c r="MXA2" s="15"/>
      <c r="MXB2" s="15"/>
      <c r="MXC2" s="15"/>
      <c r="MXD2" s="15"/>
      <c r="MXE2" s="15"/>
      <c r="MXF2" s="15"/>
      <c r="MXG2" s="15"/>
      <c r="MXH2" s="15"/>
      <c r="MXI2" s="15"/>
      <c r="MXJ2" s="15"/>
      <c r="MXK2" s="15"/>
      <c r="MXL2" s="15"/>
      <c r="MXM2" s="15"/>
      <c r="MXN2" s="15"/>
      <c r="MXO2" s="15"/>
      <c r="MXP2" s="15"/>
      <c r="MXQ2" s="15"/>
      <c r="MXR2" s="15"/>
      <c r="MXS2" s="15"/>
      <c r="MXT2" s="15"/>
      <c r="MXU2" s="15"/>
      <c r="MXV2" s="15"/>
      <c r="MXW2" s="15"/>
      <c r="MXX2" s="15"/>
      <c r="MXY2" s="15"/>
      <c r="MXZ2" s="15"/>
      <c r="MYA2" s="15"/>
      <c r="MYB2" s="15"/>
      <c r="MYC2" s="15"/>
      <c r="MYD2" s="15"/>
      <c r="MYE2" s="15"/>
      <c r="MYF2" s="15"/>
      <c r="MYG2" s="15"/>
      <c r="MYH2" s="15"/>
      <c r="MYI2" s="15"/>
      <c r="MYJ2" s="15"/>
      <c r="MYK2" s="15"/>
      <c r="MYL2" s="15"/>
      <c r="MYM2" s="15"/>
      <c r="MYN2" s="15"/>
      <c r="MYO2" s="15"/>
      <c r="MYP2" s="15"/>
      <c r="MYQ2" s="15"/>
      <c r="MYR2" s="15"/>
      <c r="MYS2" s="15"/>
      <c r="MYT2" s="15"/>
      <c r="MYU2" s="15"/>
      <c r="MYV2" s="15"/>
      <c r="MYW2" s="15"/>
      <c r="MYX2" s="15"/>
      <c r="MYY2" s="15"/>
      <c r="MYZ2" s="15"/>
      <c r="MZA2" s="15"/>
      <c r="MZB2" s="15"/>
      <c r="MZC2" s="15"/>
      <c r="MZD2" s="15"/>
      <c r="MZE2" s="15"/>
      <c r="MZF2" s="15"/>
      <c r="MZG2" s="15"/>
      <c r="MZH2" s="15"/>
      <c r="MZI2" s="15"/>
      <c r="MZJ2" s="15"/>
      <c r="MZK2" s="15"/>
      <c r="MZL2" s="15"/>
      <c r="MZM2" s="15"/>
      <c r="MZN2" s="15"/>
      <c r="MZO2" s="15"/>
      <c r="MZP2" s="15"/>
      <c r="MZQ2" s="15"/>
      <c r="MZR2" s="15"/>
      <c r="MZS2" s="15"/>
      <c r="MZT2" s="15"/>
      <c r="MZU2" s="15"/>
      <c r="MZV2" s="15"/>
      <c r="MZW2" s="15"/>
      <c r="MZX2" s="15"/>
      <c r="MZY2" s="15"/>
      <c r="MZZ2" s="15"/>
      <c r="NAA2" s="15"/>
      <c r="NAB2" s="15"/>
      <c r="NAC2" s="15"/>
      <c r="NAD2" s="15"/>
      <c r="NAE2" s="15"/>
      <c r="NAF2" s="15"/>
      <c r="NAG2" s="15"/>
      <c r="NAH2" s="15"/>
      <c r="NAI2" s="15"/>
      <c r="NAJ2" s="15"/>
      <c r="NAK2" s="15"/>
      <c r="NAL2" s="15"/>
      <c r="NAM2" s="15"/>
      <c r="NAN2" s="15"/>
      <c r="NAO2" s="15"/>
      <c r="NAP2" s="15"/>
      <c r="NAQ2" s="15"/>
      <c r="NAR2" s="15"/>
      <c r="NAS2" s="15"/>
      <c r="NAT2" s="15"/>
      <c r="NAU2" s="15"/>
      <c r="NAV2" s="15"/>
      <c r="NAW2" s="15"/>
      <c r="NAX2" s="15"/>
      <c r="NAY2" s="15"/>
      <c r="NAZ2" s="15"/>
      <c r="NBA2" s="15"/>
      <c r="NBB2" s="15"/>
      <c r="NBC2" s="15"/>
      <c r="NBD2" s="15"/>
      <c r="NBE2" s="15"/>
      <c r="NBF2" s="15"/>
      <c r="NBG2" s="15"/>
      <c r="NBH2" s="15"/>
      <c r="NBI2" s="15"/>
      <c r="NBJ2" s="15"/>
      <c r="NBK2" s="15"/>
      <c r="NBL2" s="15"/>
      <c r="NBM2" s="15"/>
      <c r="NBN2" s="15"/>
      <c r="NBO2" s="15"/>
      <c r="NBP2" s="15"/>
      <c r="NBQ2" s="15"/>
      <c r="NBR2" s="15"/>
      <c r="NBS2" s="15"/>
      <c r="NBT2" s="15"/>
      <c r="NBU2" s="15"/>
      <c r="NBV2" s="15"/>
      <c r="NBW2" s="15"/>
      <c r="NBX2" s="15"/>
      <c r="NBY2" s="15"/>
      <c r="NBZ2" s="15"/>
      <c r="NCA2" s="15"/>
      <c r="NCB2" s="15"/>
      <c r="NCC2" s="15"/>
      <c r="NCD2" s="15"/>
      <c r="NCE2" s="15"/>
      <c r="NCF2" s="15"/>
      <c r="NCG2" s="15"/>
      <c r="NCH2" s="15"/>
      <c r="NCI2" s="15"/>
      <c r="NCJ2" s="15"/>
      <c r="NCK2" s="15"/>
      <c r="NCL2" s="15"/>
      <c r="NCM2" s="15"/>
      <c r="NCN2" s="15"/>
      <c r="NCO2" s="15"/>
      <c r="NCP2" s="15"/>
      <c r="NCQ2" s="15"/>
      <c r="NCR2" s="15"/>
      <c r="NCS2" s="15"/>
      <c r="NCT2" s="15"/>
      <c r="NCU2" s="15"/>
      <c r="NCV2" s="15"/>
      <c r="NCW2" s="15"/>
      <c r="NCX2" s="15"/>
      <c r="NCY2" s="15"/>
      <c r="NCZ2" s="15"/>
      <c r="NDA2" s="15"/>
      <c r="NDB2" s="15"/>
      <c r="NDC2" s="15"/>
      <c r="NDD2" s="15"/>
      <c r="NDE2" s="15"/>
      <c r="NDF2" s="15"/>
      <c r="NDG2" s="15"/>
      <c r="NDH2" s="15"/>
      <c r="NDI2" s="15"/>
      <c r="NDJ2" s="15"/>
      <c r="NDK2" s="15"/>
      <c r="NDL2" s="15"/>
      <c r="NDM2" s="15"/>
      <c r="NDN2" s="15"/>
      <c r="NDO2" s="15"/>
      <c r="NDP2" s="15"/>
      <c r="NDQ2" s="15"/>
      <c r="NDR2" s="15"/>
      <c r="NDS2" s="15"/>
      <c r="NDT2" s="15"/>
      <c r="NDU2" s="15"/>
      <c r="NDV2" s="15"/>
      <c r="NDW2" s="15"/>
      <c r="NDX2" s="15"/>
      <c r="NDY2" s="15"/>
      <c r="NDZ2" s="15"/>
      <c r="NEA2" s="15"/>
      <c r="NEB2" s="15"/>
      <c r="NEC2" s="15"/>
      <c r="NED2" s="15"/>
      <c r="NEE2" s="15"/>
      <c r="NEF2" s="15"/>
      <c r="NEG2" s="15"/>
      <c r="NEH2" s="15"/>
      <c r="NEI2" s="15"/>
      <c r="NEJ2" s="15"/>
      <c r="NEK2" s="15"/>
      <c r="NEL2" s="15"/>
      <c r="NEM2" s="15"/>
      <c r="NEN2" s="15"/>
      <c r="NEO2" s="15"/>
      <c r="NEP2" s="15"/>
      <c r="NEQ2" s="15"/>
      <c r="NER2" s="15"/>
      <c r="NES2" s="15"/>
      <c r="NET2" s="15"/>
      <c r="NEU2" s="15"/>
      <c r="NEV2" s="15"/>
      <c r="NEW2" s="15"/>
      <c r="NEX2" s="15"/>
      <c r="NEY2" s="15"/>
      <c r="NEZ2" s="15"/>
      <c r="NFA2" s="15"/>
      <c r="NFB2" s="15"/>
      <c r="NFC2" s="15"/>
      <c r="NFD2" s="15"/>
      <c r="NFE2" s="15"/>
      <c r="NFF2" s="15"/>
      <c r="NFG2" s="15"/>
      <c r="NFH2" s="15"/>
      <c r="NFI2" s="15"/>
      <c r="NFJ2" s="15"/>
      <c r="NFK2" s="15"/>
      <c r="NFL2" s="15"/>
      <c r="NFM2" s="15"/>
      <c r="NFN2" s="15"/>
      <c r="NFO2" s="15"/>
      <c r="NFP2" s="15"/>
      <c r="NFQ2" s="15"/>
      <c r="NFR2" s="15"/>
      <c r="NFS2" s="15"/>
      <c r="NFT2" s="15"/>
      <c r="NFU2" s="15"/>
      <c r="NFV2" s="15"/>
      <c r="NFW2" s="15"/>
      <c r="NFX2" s="15"/>
      <c r="NFY2" s="15"/>
      <c r="NFZ2" s="15"/>
      <c r="NGA2" s="15"/>
      <c r="NGB2" s="15"/>
      <c r="NGC2" s="15"/>
      <c r="NGD2" s="15"/>
      <c r="NGE2" s="15"/>
      <c r="NGF2" s="15"/>
      <c r="NGG2" s="15"/>
      <c r="NGH2" s="15"/>
      <c r="NGI2" s="15"/>
      <c r="NGJ2" s="15"/>
      <c r="NGK2" s="15"/>
      <c r="NGL2" s="15"/>
      <c r="NGM2" s="15"/>
      <c r="NGN2" s="15"/>
      <c r="NGO2" s="15"/>
      <c r="NGP2" s="15"/>
      <c r="NGQ2" s="15"/>
      <c r="NGR2" s="15"/>
      <c r="NGS2" s="15"/>
      <c r="NGT2" s="15"/>
      <c r="NGU2" s="15"/>
      <c r="NGV2" s="15"/>
      <c r="NGW2" s="15"/>
      <c r="NGX2" s="15"/>
      <c r="NGY2" s="15"/>
      <c r="NGZ2" s="15"/>
      <c r="NHA2" s="15"/>
      <c r="NHB2" s="15"/>
      <c r="NHC2" s="15"/>
      <c r="NHD2" s="15"/>
      <c r="NHE2" s="15"/>
      <c r="NHF2" s="15"/>
      <c r="NHG2" s="15"/>
      <c r="NHH2" s="15"/>
      <c r="NHI2" s="15"/>
      <c r="NHJ2" s="15"/>
      <c r="NHK2" s="15"/>
      <c r="NHL2" s="15"/>
      <c r="NHM2" s="15"/>
      <c r="NHN2" s="15"/>
      <c r="NHO2" s="15"/>
      <c r="NHP2" s="15"/>
      <c r="NHQ2" s="15"/>
      <c r="NHR2" s="15"/>
      <c r="NHS2" s="15"/>
      <c r="NHT2" s="15"/>
      <c r="NHU2" s="15"/>
      <c r="NHV2" s="15"/>
      <c r="NHW2" s="15"/>
      <c r="NHX2" s="15"/>
      <c r="NHY2" s="15"/>
      <c r="NHZ2" s="15"/>
      <c r="NIA2" s="15"/>
      <c r="NIB2" s="15"/>
      <c r="NIC2" s="15"/>
      <c r="NID2" s="15"/>
      <c r="NIE2" s="15"/>
      <c r="NIF2" s="15"/>
      <c r="NIG2" s="15"/>
      <c r="NIH2" s="15"/>
      <c r="NII2" s="15"/>
      <c r="NIJ2" s="15"/>
      <c r="NIK2" s="15"/>
      <c r="NIL2" s="15"/>
      <c r="NIM2" s="15"/>
      <c r="NIN2" s="15"/>
      <c r="NIO2" s="15"/>
      <c r="NIP2" s="15"/>
      <c r="NIQ2" s="15"/>
      <c r="NIR2" s="15"/>
      <c r="NIS2" s="15"/>
      <c r="NIT2" s="15"/>
      <c r="NIU2" s="15"/>
      <c r="NIV2" s="15"/>
      <c r="NIW2" s="15"/>
      <c r="NIX2" s="15"/>
      <c r="NIY2" s="15"/>
      <c r="NIZ2" s="15"/>
      <c r="NJA2" s="15"/>
      <c r="NJB2" s="15"/>
      <c r="NJC2" s="15"/>
      <c r="NJD2" s="15"/>
      <c r="NJE2" s="15"/>
      <c r="NJF2" s="15"/>
      <c r="NJG2" s="15"/>
      <c r="NJH2" s="15"/>
      <c r="NJI2" s="15"/>
      <c r="NJJ2" s="15"/>
      <c r="NJK2" s="15"/>
      <c r="NJL2" s="15"/>
      <c r="NJM2" s="15"/>
      <c r="NJN2" s="15"/>
      <c r="NJO2" s="15"/>
      <c r="NJP2" s="15"/>
      <c r="NJQ2" s="15"/>
      <c r="NJR2" s="15"/>
      <c r="NJS2" s="15"/>
      <c r="NJT2" s="15"/>
      <c r="NJU2" s="15"/>
      <c r="NJV2" s="15"/>
      <c r="NJW2" s="15"/>
      <c r="NJX2" s="15"/>
      <c r="NJY2" s="15"/>
      <c r="NJZ2" s="15"/>
      <c r="NKA2" s="15"/>
      <c r="NKB2" s="15"/>
      <c r="NKC2" s="15"/>
      <c r="NKD2" s="15"/>
      <c r="NKE2" s="15"/>
      <c r="NKF2" s="15"/>
      <c r="NKG2" s="15"/>
      <c r="NKH2" s="15"/>
      <c r="NKI2" s="15"/>
      <c r="NKJ2" s="15"/>
      <c r="NKK2" s="15"/>
      <c r="NKL2" s="15"/>
      <c r="NKM2" s="15"/>
      <c r="NKN2" s="15"/>
      <c r="NKO2" s="15"/>
      <c r="NKP2" s="15"/>
      <c r="NKQ2" s="15"/>
      <c r="NKR2" s="15"/>
      <c r="NKS2" s="15"/>
      <c r="NKT2" s="15"/>
      <c r="NKU2" s="15"/>
      <c r="NKV2" s="15"/>
      <c r="NKW2" s="15"/>
      <c r="NKX2" s="15"/>
      <c r="NKY2" s="15"/>
      <c r="NKZ2" s="15"/>
      <c r="NLA2" s="15"/>
      <c r="NLB2" s="15"/>
      <c r="NLC2" s="15"/>
      <c r="NLD2" s="15"/>
      <c r="NLE2" s="15"/>
      <c r="NLF2" s="15"/>
      <c r="NLG2" s="15"/>
      <c r="NLH2" s="15"/>
      <c r="NLI2" s="15"/>
      <c r="NLJ2" s="15"/>
      <c r="NLK2" s="15"/>
      <c r="NLL2" s="15"/>
      <c r="NLM2" s="15"/>
      <c r="NLN2" s="15"/>
      <c r="NLO2" s="15"/>
      <c r="NLP2" s="15"/>
      <c r="NLQ2" s="15"/>
      <c r="NLR2" s="15"/>
      <c r="NLS2" s="15"/>
      <c r="NLT2" s="15"/>
      <c r="NLU2" s="15"/>
      <c r="NLV2" s="15"/>
      <c r="NLW2" s="15"/>
      <c r="NLX2" s="15"/>
      <c r="NLY2" s="15"/>
      <c r="NLZ2" s="15"/>
      <c r="NMA2" s="15"/>
      <c r="NMB2" s="15"/>
      <c r="NMC2" s="15"/>
      <c r="NMD2" s="15"/>
      <c r="NME2" s="15"/>
      <c r="NMF2" s="15"/>
      <c r="NMG2" s="15"/>
      <c r="NMH2" s="15"/>
      <c r="NMI2" s="15"/>
      <c r="NMJ2" s="15"/>
      <c r="NMK2" s="15"/>
      <c r="NML2" s="15"/>
      <c r="NMM2" s="15"/>
      <c r="NMN2" s="15"/>
      <c r="NMO2" s="15"/>
      <c r="NMP2" s="15"/>
      <c r="NMQ2" s="15"/>
      <c r="NMR2" s="15"/>
      <c r="NMS2" s="15"/>
      <c r="NMT2" s="15"/>
      <c r="NMU2" s="15"/>
      <c r="NMV2" s="15"/>
      <c r="NMW2" s="15"/>
      <c r="NMX2" s="15"/>
      <c r="NMY2" s="15"/>
      <c r="NMZ2" s="15"/>
      <c r="NNA2" s="15"/>
      <c r="NNB2" s="15"/>
      <c r="NNC2" s="15"/>
      <c r="NND2" s="15"/>
      <c r="NNE2" s="15"/>
      <c r="NNF2" s="15"/>
      <c r="NNG2" s="15"/>
      <c r="NNH2" s="15"/>
      <c r="NNI2" s="15"/>
      <c r="NNJ2" s="15"/>
      <c r="NNK2" s="15"/>
      <c r="NNL2" s="15"/>
      <c r="NNM2" s="15"/>
      <c r="NNN2" s="15"/>
      <c r="NNO2" s="15"/>
      <c r="NNP2" s="15"/>
      <c r="NNQ2" s="15"/>
      <c r="NNR2" s="15"/>
      <c r="NNS2" s="15"/>
      <c r="NNT2" s="15"/>
      <c r="NNU2" s="15"/>
      <c r="NNV2" s="15"/>
      <c r="NNW2" s="15"/>
      <c r="NNX2" s="15"/>
      <c r="NNY2" s="15"/>
      <c r="NNZ2" s="15"/>
      <c r="NOA2" s="15"/>
      <c r="NOB2" s="15"/>
      <c r="NOC2" s="15"/>
      <c r="NOD2" s="15"/>
      <c r="NOE2" s="15"/>
      <c r="NOF2" s="15"/>
      <c r="NOG2" s="15"/>
      <c r="NOH2" s="15"/>
      <c r="NOI2" s="15"/>
      <c r="NOJ2" s="15"/>
      <c r="NOK2" s="15"/>
      <c r="NOL2" s="15"/>
      <c r="NOM2" s="15"/>
      <c r="NON2" s="15"/>
      <c r="NOO2" s="15"/>
      <c r="NOP2" s="15"/>
      <c r="NOQ2" s="15"/>
      <c r="NOR2" s="15"/>
      <c r="NOS2" s="15"/>
      <c r="NOT2" s="15"/>
      <c r="NOU2" s="15"/>
      <c r="NOV2" s="15"/>
      <c r="NOW2" s="15"/>
      <c r="NOX2" s="15"/>
      <c r="NOY2" s="15"/>
      <c r="NOZ2" s="15"/>
      <c r="NPA2" s="15"/>
      <c r="NPB2" s="15"/>
      <c r="NPC2" s="15"/>
      <c r="NPD2" s="15"/>
      <c r="NPE2" s="15"/>
      <c r="NPF2" s="15"/>
      <c r="NPG2" s="15"/>
      <c r="NPH2" s="15"/>
      <c r="NPI2" s="15"/>
      <c r="NPJ2" s="15"/>
      <c r="NPK2" s="15"/>
      <c r="NPL2" s="15"/>
      <c r="NPM2" s="15"/>
      <c r="NPN2" s="15"/>
      <c r="NPO2" s="15"/>
      <c r="NPP2" s="15"/>
      <c r="NPQ2" s="15"/>
      <c r="NPR2" s="15"/>
      <c r="NPS2" s="15"/>
      <c r="NPT2" s="15"/>
      <c r="NPU2" s="15"/>
      <c r="NPV2" s="15"/>
      <c r="NPW2" s="15"/>
      <c r="NPX2" s="15"/>
      <c r="NPY2" s="15"/>
      <c r="NPZ2" s="15"/>
      <c r="NQA2" s="15"/>
      <c r="NQB2" s="15"/>
      <c r="NQC2" s="15"/>
      <c r="NQD2" s="15"/>
      <c r="NQE2" s="15"/>
      <c r="NQF2" s="15"/>
      <c r="NQG2" s="15"/>
      <c r="NQH2" s="15"/>
      <c r="NQI2" s="15"/>
      <c r="NQJ2" s="15"/>
      <c r="NQK2" s="15"/>
      <c r="NQL2" s="15"/>
      <c r="NQM2" s="15"/>
      <c r="NQN2" s="15"/>
      <c r="NQO2" s="15"/>
      <c r="NQP2" s="15"/>
      <c r="NQQ2" s="15"/>
      <c r="NQR2" s="15"/>
      <c r="NQS2" s="15"/>
      <c r="NQT2" s="15"/>
      <c r="NQU2" s="15"/>
      <c r="NQV2" s="15"/>
      <c r="NQW2" s="15"/>
      <c r="NQX2" s="15"/>
      <c r="NQY2" s="15"/>
      <c r="NQZ2" s="15"/>
      <c r="NRA2" s="15"/>
      <c r="NRB2" s="15"/>
      <c r="NRC2" s="15"/>
      <c r="NRD2" s="15"/>
      <c r="NRE2" s="15"/>
      <c r="NRF2" s="15"/>
      <c r="NRG2" s="15"/>
      <c r="NRH2" s="15"/>
      <c r="NRI2" s="15"/>
      <c r="NRJ2" s="15"/>
      <c r="NRK2" s="15"/>
      <c r="NRL2" s="15"/>
      <c r="NRM2" s="15"/>
      <c r="NRN2" s="15"/>
      <c r="NRO2" s="15"/>
      <c r="NRP2" s="15"/>
      <c r="NRQ2" s="15"/>
      <c r="NRR2" s="15"/>
      <c r="NRS2" s="15"/>
      <c r="NRT2" s="15"/>
      <c r="NRU2" s="15"/>
      <c r="NRV2" s="15"/>
      <c r="NRW2" s="15"/>
      <c r="NRX2" s="15"/>
      <c r="NRY2" s="15"/>
      <c r="NRZ2" s="15"/>
      <c r="NSA2" s="15"/>
      <c r="NSB2" s="15"/>
      <c r="NSC2" s="15"/>
      <c r="NSD2" s="15"/>
      <c r="NSE2" s="15"/>
      <c r="NSF2" s="15"/>
      <c r="NSG2" s="15"/>
      <c r="NSH2" s="15"/>
      <c r="NSI2" s="15"/>
      <c r="NSJ2" s="15"/>
      <c r="NSK2" s="15"/>
      <c r="NSL2" s="15"/>
      <c r="NSM2" s="15"/>
      <c r="NSN2" s="15"/>
      <c r="NSO2" s="15"/>
      <c r="NSP2" s="15"/>
      <c r="NSQ2" s="15"/>
      <c r="NSR2" s="15"/>
      <c r="NSS2" s="15"/>
      <c r="NST2" s="15"/>
      <c r="NSU2" s="15"/>
      <c r="NSV2" s="15"/>
      <c r="NSW2" s="15"/>
      <c r="NSX2" s="15"/>
      <c r="NSY2" s="15"/>
      <c r="NSZ2" s="15"/>
      <c r="NTA2" s="15"/>
      <c r="NTB2" s="15"/>
      <c r="NTC2" s="15"/>
      <c r="NTD2" s="15"/>
      <c r="NTE2" s="15"/>
      <c r="NTF2" s="15"/>
      <c r="NTG2" s="15"/>
      <c r="NTH2" s="15"/>
      <c r="NTI2" s="15"/>
      <c r="NTJ2" s="15"/>
      <c r="NTK2" s="15"/>
      <c r="NTL2" s="15"/>
      <c r="NTM2" s="15"/>
      <c r="NTN2" s="15"/>
      <c r="NTO2" s="15"/>
      <c r="NTP2" s="15"/>
      <c r="NTQ2" s="15"/>
      <c r="NTR2" s="15"/>
      <c r="NTS2" s="15"/>
      <c r="NTT2" s="15"/>
      <c r="NTU2" s="15"/>
      <c r="NTV2" s="15"/>
      <c r="NTW2" s="15"/>
      <c r="NTX2" s="15"/>
      <c r="NTY2" s="15"/>
      <c r="NTZ2" s="15"/>
      <c r="NUA2" s="15"/>
      <c r="NUB2" s="15"/>
      <c r="NUC2" s="15"/>
      <c r="NUD2" s="15"/>
      <c r="NUE2" s="15"/>
      <c r="NUF2" s="15"/>
      <c r="NUG2" s="15"/>
      <c r="NUH2" s="15"/>
      <c r="NUI2" s="15"/>
      <c r="NUJ2" s="15"/>
      <c r="NUK2" s="15"/>
      <c r="NUL2" s="15"/>
      <c r="NUM2" s="15"/>
      <c r="NUN2" s="15"/>
      <c r="NUO2" s="15"/>
      <c r="NUP2" s="15"/>
      <c r="NUQ2" s="15"/>
      <c r="NUR2" s="15"/>
      <c r="NUS2" s="15"/>
      <c r="NUT2" s="15"/>
      <c r="NUU2" s="15"/>
      <c r="NUV2" s="15"/>
      <c r="NUW2" s="15"/>
      <c r="NUX2" s="15"/>
      <c r="NUY2" s="15"/>
      <c r="NUZ2" s="15"/>
      <c r="NVA2" s="15"/>
      <c r="NVB2" s="15"/>
      <c r="NVC2" s="15"/>
      <c r="NVD2" s="15"/>
      <c r="NVE2" s="15"/>
      <c r="NVF2" s="15"/>
      <c r="NVG2" s="15"/>
      <c r="NVH2" s="15"/>
      <c r="NVI2" s="15"/>
      <c r="NVJ2" s="15"/>
      <c r="NVK2" s="15"/>
      <c r="NVL2" s="15"/>
      <c r="NVM2" s="15"/>
      <c r="NVN2" s="15"/>
      <c r="NVO2" s="15"/>
      <c r="NVP2" s="15"/>
      <c r="NVQ2" s="15"/>
      <c r="NVR2" s="15"/>
      <c r="NVS2" s="15"/>
      <c r="NVT2" s="15"/>
      <c r="NVU2" s="15"/>
      <c r="NVV2" s="15"/>
      <c r="NVW2" s="15"/>
      <c r="NVX2" s="15"/>
      <c r="NVY2" s="15"/>
      <c r="NVZ2" s="15"/>
      <c r="NWA2" s="15"/>
      <c r="NWB2" s="15"/>
      <c r="NWC2" s="15"/>
      <c r="NWD2" s="15"/>
      <c r="NWE2" s="15"/>
      <c r="NWF2" s="15"/>
      <c r="NWG2" s="15"/>
      <c r="NWH2" s="15"/>
      <c r="NWI2" s="15"/>
      <c r="NWJ2" s="15"/>
      <c r="NWK2" s="15"/>
      <c r="NWL2" s="15"/>
      <c r="NWM2" s="15"/>
      <c r="NWN2" s="15"/>
      <c r="NWO2" s="15"/>
      <c r="NWP2" s="15"/>
      <c r="NWQ2" s="15"/>
      <c r="NWR2" s="15"/>
      <c r="NWS2" s="15"/>
      <c r="NWT2" s="15"/>
      <c r="NWU2" s="15"/>
      <c r="NWV2" s="15"/>
      <c r="NWW2" s="15"/>
      <c r="NWX2" s="15"/>
      <c r="NWY2" s="15"/>
      <c r="NWZ2" s="15"/>
      <c r="NXA2" s="15"/>
      <c r="NXB2" s="15"/>
      <c r="NXC2" s="15"/>
      <c r="NXD2" s="15"/>
      <c r="NXE2" s="15"/>
      <c r="NXF2" s="15"/>
      <c r="NXG2" s="15"/>
      <c r="NXH2" s="15"/>
      <c r="NXI2" s="15"/>
      <c r="NXJ2" s="15"/>
      <c r="NXK2" s="15"/>
      <c r="NXL2" s="15"/>
      <c r="NXM2" s="15"/>
      <c r="NXN2" s="15"/>
      <c r="NXO2" s="15"/>
      <c r="NXP2" s="15"/>
      <c r="NXQ2" s="15"/>
      <c r="NXR2" s="15"/>
      <c r="NXS2" s="15"/>
      <c r="NXT2" s="15"/>
      <c r="NXU2" s="15"/>
      <c r="NXV2" s="15"/>
      <c r="NXW2" s="15"/>
      <c r="NXX2" s="15"/>
      <c r="NXY2" s="15"/>
      <c r="NXZ2" s="15"/>
      <c r="NYA2" s="15"/>
      <c r="NYB2" s="15"/>
      <c r="NYC2" s="15"/>
      <c r="NYD2" s="15"/>
      <c r="NYE2" s="15"/>
      <c r="NYF2" s="15"/>
      <c r="NYG2" s="15"/>
      <c r="NYH2" s="15"/>
      <c r="NYI2" s="15"/>
      <c r="NYJ2" s="15"/>
      <c r="NYK2" s="15"/>
      <c r="NYL2" s="15"/>
      <c r="NYM2" s="15"/>
      <c r="NYN2" s="15"/>
      <c r="NYO2" s="15"/>
      <c r="NYP2" s="15"/>
      <c r="NYQ2" s="15"/>
      <c r="NYR2" s="15"/>
      <c r="NYS2" s="15"/>
      <c r="NYT2" s="15"/>
      <c r="NYU2" s="15"/>
      <c r="NYV2" s="15"/>
      <c r="NYW2" s="15"/>
      <c r="NYX2" s="15"/>
      <c r="NYY2" s="15"/>
      <c r="NYZ2" s="15"/>
      <c r="NZA2" s="15"/>
      <c r="NZB2" s="15"/>
      <c r="NZC2" s="15"/>
      <c r="NZD2" s="15"/>
      <c r="NZE2" s="15"/>
      <c r="NZF2" s="15"/>
      <c r="NZG2" s="15"/>
      <c r="NZH2" s="15"/>
      <c r="NZI2" s="15"/>
      <c r="NZJ2" s="15"/>
      <c r="NZK2" s="15"/>
      <c r="NZL2" s="15"/>
      <c r="NZM2" s="15"/>
      <c r="NZN2" s="15"/>
      <c r="NZO2" s="15"/>
      <c r="NZP2" s="15"/>
      <c r="NZQ2" s="15"/>
      <c r="NZR2" s="15"/>
      <c r="NZS2" s="15"/>
      <c r="NZT2" s="15"/>
      <c r="NZU2" s="15"/>
      <c r="NZV2" s="15"/>
      <c r="NZW2" s="15"/>
      <c r="NZX2" s="15"/>
      <c r="NZY2" s="15"/>
      <c r="NZZ2" s="15"/>
      <c r="OAA2" s="15"/>
      <c r="OAB2" s="15"/>
      <c r="OAC2" s="15"/>
      <c r="OAD2" s="15"/>
      <c r="OAE2" s="15"/>
      <c r="OAF2" s="15"/>
      <c r="OAG2" s="15"/>
      <c r="OAH2" s="15"/>
      <c r="OAI2" s="15"/>
      <c r="OAJ2" s="15"/>
      <c r="OAK2" s="15"/>
      <c r="OAL2" s="15"/>
      <c r="OAM2" s="15"/>
      <c r="OAN2" s="15"/>
      <c r="OAO2" s="15"/>
      <c r="OAP2" s="15"/>
      <c r="OAQ2" s="15"/>
      <c r="OAR2" s="15"/>
      <c r="OAS2" s="15"/>
      <c r="OAT2" s="15"/>
      <c r="OAU2" s="15"/>
      <c r="OAV2" s="15"/>
      <c r="OAW2" s="15"/>
      <c r="OAX2" s="15"/>
      <c r="OAY2" s="15"/>
      <c r="OAZ2" s="15"/>
      <c r="OBA2" s="15"/>
      <c r="OBB2" s="15"/>
      <c r="OBC2" s="15"/>
      <c r="OBD2" s="15"/>
      <c r="OBE2" s="15"/>
      <c r="OBF2" s="15"/>
      <c r="OBG2" s="15"/>
      <c r="OBH2" s="15"/>
      <c r="OBI2" s="15"/>
      <c r="OBJ2" s="15"/>
      <c r="OBK2" s="15"/>
      <c r="OBL2" s="15"/>
      <c r="OBM2" s="15"/>
      <c r="OBN2" s="15"/>
      <c r="OBO2" s="15"/>
      <c r="OBP2" s="15"/>
      <c r="OBQ2" s="15"/>
      <c r="OBR2" s="15"/>
      <c r="OBS2" s="15"/>
      <c r="OBT2" s="15"/>
      <c r="OBU2" s="15"/>
      <c r="OBV2" s="15"/>
      <c r="OBW2" s="15"/>
      <c r="OBX2" s="15"/>
      <c r="OBY2" s="15"/>
      <c r="OBZ2" s="15"/>
      <c r="OCA2" s="15"/>
      <c r="OCB2" s="15"/>
      <c r="OCC2" s="15"/>
      <c r="OCD2" s="15"/>
      <c r="OCE2" s="15"/>
      <c r="OCF2" s="15"/>
      <c r="OCG2" s="15"/>
      <c r="OCH2" s="15"/>
      <c r="OCI2" s="15"/>
      <c r="OCJ2" s="15"/>
      <c r="OCK2" s="15"/>
      <c r="OCL2" s="15"/>
      <c r="OCM2" s="15"/>
      <c r="OCN2" s="15"/>
      <c r="OCO2" s="15"/>
      <c r="OCP2" s="15"/>
      <c r="OCQ2" s="15"/>
      <c r="OCR2" s="15"/>
      <c r="OCS2" s="15"/>
      <c r="OCT2" s="15"/>
      <c r="OCU2" s="15"/>
      <c r="OCV2" s="15"/>
      <c r="OCW2" s="15"/>
      <c r="OCX2" s="15"/>
      <c r="OCY2" s="15"/>
      <c r="OCZ2" s="15"/>
      <c r="ODA2" s="15"/>
      <c r="ODB2" s="15"/>
      <c r="ODC2" s="15"/>
      <c r="ODD2" s="15"/>
      <c r="ODE2" s="15"/>
      <c r="ODF2" s="15"/>
      <c r="ODG2" s="15"/>
      <c r="ODH2" s="15"/>
      <c r="ODI2" s="15"/>
      <c r="ODJ2" s="15"/>
      <c r="ODK2" s="15"/>
      <c r="ODL2" s="15"/>
      <c r="ODM2" s="15"/>
      <c r="ODN2" s="15"/>
      <c r="ODO2" s="15"/>
      <c r="ODP2" s="15"/>
      <c r="ODQ2" s="15"/>
      <c r="ODR2" s="15"/>
      <c r="ODS2" s="15"/>
      <c r="ODT2" s="15"/>
      <c r="ODU2" s="15"/>
      <c r="ODV2" s="15"/>
      <c r="ODW2" s="15"/>
      <c r="ODX2" s="15"/>
      <c r="ODY2" s="15"/>
      <c r="ODZ2" s="15"/>
      <c r="OEA2" s="15"/>
      <c r="OEB2" s="15"/>
      <c r="OEC2" s="15"/>
      <c r="OED2" s="15"/>
      <c r="OEE2" s="15"/>
      <c r="OEF2" s="15"/>
      <c r="OEG2" s="15"/>
      <c r="OEH2" s="15"/>
      <c r="OEI2" s="15"/>
      <c r="OEJ2" s="15"/>
      <c r="OEK2" s="15"/>
      <c r="OEL2" s="15"/>
      <c r="OEM2" s="15"/>
      <c r="OEN2" s="15"/>
      <c r="OEO2" s="15"/>
      <c r="OEP2" s="15"/>
      <c r="OEQ2" s="15"/>
      <c r="OER2" s="15"/>
      <c r="OES2" s="15"/>
      <c r="OET2" s="15"/>
      <c r="OEU2" s="15"/>
      <c r="OEV2" s="15"/>
      <c r="OEW2" s="15"/>
      <c r="OEX2" s="15"/>
      <c r="OEY2" s="15"/>
      <c r="OEZ2" s="15"/>
      <c r="OFA2" s="15"/>
      <c r="OFB2" s="15"/>
      <c r="OFC2" s="15"/>
      <c r="OFD2" s="15"/>
      <c r="OFE2" s="15"/>
      <c r="OFF2" s="15"/>
      <c r="OFG2" s="15"/>
      <c r="OFH2" s="15"/>
      <c r="OFI2" s="15"/>
      <c r="OFJ2" s="15"/>
      <c r="OFK2" s="15"/>
      <c r="OFL2" s="15"/>
      <c r="OFM2" s="15"/>
      <c r="OFN2" s="15"/>
      <c r="OFO2" s="15"/>
      <c r="OFP2" s="15"/>
      <c r="OFQ2" s="15"/>
      <c r="OFR2" s="15"/>
      <c r="OFS2" s="15"/>
      <c r="OFT2" s="15"/>
      <c r="OFU2" s="15"/>
      <c r="OFV2" s="15"/>
      <c r="OFW2" s="15"/>
      <c r="OFX2" s="15"/>
      <c r="OFY2" s="15"/>
      <c r="OFZ2" s="15"/>
      <c r="OGA2" s="15"/>
      <c r="OGB2" s="15"/>
      <c r="OGC2" s="15"/>
      <c r="OGD2" s="15"/>
      <c r="OGE2" s="15"/>
      <c r="OGF2" s="15"/>
      <c r="OGG2" s="15"/>
      <c r="OGH2" s="15"/>
      <c r="OGI2" s="15"/>
      <c r="OGJ2" s="15"/>
      <c r="OGK2" s="15"/>
      <c r="OGL2" s="15"/>
      <c r="OGM2" s="15"/>
      <c r="OGN2" s="15"/>
      <c r="OGO2" s="15"/>
      <c r="OGP2" s="15"/>
      <c r="OGQ2" s="15"/>
      <c r="OGR2" s="15"/>
      <c r="OGS2" s="15"/>
      <c r="OGT2" s="15"/>
      <c r="OGU2" s="15"/>
      <c r="OGV2" s="15"/>
      <c r="OGW2" s="15"/>
      <c r="OGX2" s="15"/>
      <c r="OGY2" s="15"/>
      <c r="OGZ2" s="15"/>
      <c r="OHA2" s="15"/>
      <c r="OHB2" s="15"/>
      <c r="OHC2" s="15"/>
      <c r="OHD2" s="15"/>
      <c r="OHE2" s="15"/>
      <c r="OHF2" s="15"/>
      <c r="OHG2" s="15"/>
      <c r="OHH2" s="15"/>
      <c r="OHI2" s="15"/>
      <c r="OHJ2" s="15"/>
      <c r="OHK2" s="15"/>
      <c r="OHL2" s="15"/>
      <c r="OHM2" s="15"/>
      <c r="OHN2" s="15"/>
      <c r="OHO2" s="15"/>
      <c r="OHP2" s="15"/>
      <c r="OHQ2" s="15"/>
      <c r="OHR2" s="15"/>
      <c r="OHS2" s="15"/>
      <c r="OHT2" s="15"/>
      <c r="OHU2" s="15"/>
      <c r="OHV2" s="15"/>
      <c r="OHW2" s="15"/>
      <c r="OHX2" s="15"/>
      <c r="OHY2" s="15"/>
      <c r="OHZ2" s="15"/>
      <c r="OIA2" s="15"/>
      <c r="OIB2" s="15"/>
      <c r="OIC2" s="15"/>
      <c r="OID2" s="15"/>
      <c r="OIE2" s="15"/>
      <c r="OIF2" s="15"/>
      <c r="OIG2" s="15"/>
      <c r="OIH2" s="15"/>
      <c r="OII2" s="15"/>
      <c r="OIJ2" s="15"/>
      <c r="OIK2" s="15"/>
      <c r="OIL2" s="15"/>
      <c r="OIM2" s="15"/>
      <c r="OIN2" s="15"/>
      <c r="OIO2" s="15"/>
      <c r="OIP2" s="15"/>
      <c r="OIQ2" s="15"/>
      <c r="OIR2" s="15"/>
      <c r="OIS2" s="15"/>
      <c r="OIT2" s="15"/>
      <c r="OIU2" s="15"/>
      <c r="OIV2" s="15"/>
      <c r="OIW2" s="15"/>
      <c r="OIX2" s="15"/>
      <c r="OIY2" s="15"/>
      <c r="OIZ2" s="15"/>
      <c r="OJA2" s="15"/>
      <c r="OJB2" s="15"/>
      <c r="OJC2" s="15"/>
      <c r="OJD2" s="15"/>
      <c r="OJE2" s="15"/>
      <c r="OJF2" s="15"/>
      <c r="OJG2" s="15"/>
      <c r="OJH2" s="15"/>
      <c r="OJI2" s="15"/>
      <c r="OJJ2" s="15"/>
      <c r="OJK2" s="15"/>
      <c r="OJL2" s="15"/>
      <c r="OJM2" s="15"/>
      <c r="OJN2" s="15"/>
      <c r="OJO2" s="15"/>
      <c r="OJP2" s="15"/>
      <c r="OJQ2" s="15"/>
      <c r="OJR2" s="15"/>
      <c r="OJS2" s="15"/>
      <c r="OJT2" s="15"/>
      <c r="OJU2" s="15"/>
      <c r="OJV2" s="15"/>
      <c r="OJW2" s="15"/>
      <c r="OJX2" s="15"/>
      <c r="OJY2" s="15"/>
      <c r="OJZ2" s="15"/>
      <c r="OKA2" s="15"/>
      <c r="OKB2" s="15"/>
      <c r="OKC2" s="15"/>
      <c r="OKD2" s="15"/>
      <c r="OKE2" s="15"/>
      <c r="OKF2" s="15"/>
      <c r="OKG2" s="15"/>
      <c r="OKH2" s="15"/>
      <c r="OKI2" s="15"/>
      <c r="OKJ2" s="15"/>
      <c r="OKK2" s="15"/>
      <c r="OKL2" s="15"/>
      <c r="OKM2" s="15"/>
      <c r="OKN2" s="15"/>
      <c r="OKO2" s="15"/>
      <c r="OKP2" s="15"/>
      <c r="OKQ2" s="15"/>
      <c r="OKR2" s="15"/>
      <c r="OKS2" s="15"/>
      <c r="OKT2" s="15"/>
      <c r="OKU2" s="15"/>
      <c r="OKV2" s="15"/>
      <c r="OKW2" s="15"/>
      <c r="OKX2" s="15"/>
      <c r="OKY2" s="15"/>
      <c r="OKZ2" s="15"/>
      <c r="OLA2" s="15"/>
      <c r="OLB2" s="15"/>
      <c r="OLC2" s="15"/>
      <c r="OLD2" s="15"/>
      <c r="OLE2" s="15"/>
      <c r="OLF2" s="15"/>
      <c r="OLG2" s="15"/>
      <c r="OLH2" s="15"/>
      <c r="OLI2" s="15"/>
      <c r="OLJ2" s="15"/>
      <c r="OLK2" s="15"/>
      <c r="OLL2" s="15"/>
      <c r="OLM2" s="15"/>
      <c r="OLN2" s="15"/>
      <c r="OLO2" s="15"/>
      <c r="OLP2" s="15"/>
      <c r="OLQ2" s="15"/>
      <c r="OLR2" s="15"/>
      <c r="OLS2" s="15"/>
      <c r="OLT2" s="15"/>
      <c r="OLU2" s="15"/>
      <c r="OLV2" s="15"/>
      <c r="OLW2" s="15"/>
      <c r="OLX2" s="15"/>
      <c r="OLY2" s="15"/>
      <c r="OLZ2" s="15"/>
      <c r="OMA2" s="15"/>
      <c r="OMB2" s="15"/>
      <c r="OMC2" s="15"/>
      <c r="OMD2" s="15"/>
      <c r="OME2" s="15"/>
      <c r="OMF2" s="15"/>
      <c r="OMG2" s="15"/>
      <c r="OMH2" s="15"/>
      <c r="OMI2" s="15"/>
      <c r="OMJ2" s="15"/>
      <c r="OMK2" s="15"/>
      <c r="OML2" s="15"/>
      <c r="OMM2" s="15"/>
      <c r="OMN2" s="15"/>
      <c r="OMO2" s="15"/>
      <c r="OMP2" s="15"/>
      <c r="OMQ2" s="15"/>
      <c r="OMR2" s="15"/>
      <c r="OMS2" s="15"/>
      <c r="OMT2" s="15"/>
      <c r="OMU2" s="15"/>
      <c r="OMV2" s="15"/>
      <c r="OMW2" s="15"/>
      <c r="OMX2" s="15"/>
      <c r="OMY2" s="15"/>
      <c r="OMZ2" s="15"/>
      <c r="ONA2" s="15"/>
      <c r="ONB2" s="15"/>
      <c r="ONC2" s="15"/>
      <c r="OND2" s="15"/>
      <c r="ONE2" s="15"/>
      <c r="ONF2" s="15"/>
      <c r="ONG2" s="15"/>
      <c r="ONH2" s="15"/>
      <c r="ONI2" s="15"/>
      <c r="ONJ2" s="15"/>
      <c r="ONK2" s="15"/>
      <c r="ONL2" s="15"/>
      <c r="ONM2" s="15"/>
      <c r="ONN2" s="15"/>
      <c r="ONO2" s="15"/>
      <c r="ONP2" s="15"/>
      <c r="ONQ2" s="15"/>
      <c r="ONR2" s="15"/>
      <c r="ONS2" s="15"/>
      <c r="ONT2" s="15"/>
      <c r="ONU2" s="15"/>
      <c r="ONV2" s="15"/>
      <c r="ONW2" s="15"/>
      <c r="ONX2" s="15"/>
      <c r="ONY2" s="15"/>
      <c r="ONZ2" s="15"/>
      <c r="OOA2" s="15"/>
      <c r="OOB2" s="15"/>
      <c r="OOC2" s="15"/>
      <c r="OOD2" s="15"/>
      <c r="OOE2" s="15"/>
      <c r="OOF2" s="15"/>
      <c r="OOG2" s="15"/>
      <c r="OOH2" s="15"/>
      <c r="OOI2" s="15"/>
      <c r="OOJ2" s="15"/>
      <c r="OOK2" s="15"/>
      <c r="OOL2" s="15"/>
      <c r="OOM2" s="15"/>
      <c r="OON2" s="15"/>
      <c r="OOO2" s="15"/>
      <c r="OOP2" s="15"/>
      <c r="OOQ2" s="15"/>
      <c r="OOR2" s="15"/>
      <c r="OOS2" s="15"/>
      <c r="OOT2" s="15"/>
      <c r="OOU2" s="15"/>
      <c r="OOV2" s="15"/>
      <c r="OOW2" s="15"/>
      <c r="OOX2" s="15"/>
      <c r="OOY2" s="15"/>
      <c r="OOZ2" s="15"/>
      <c r="OPA2" s="15"/>
      <c r="OPB2" s="15"/>
      <c r="OPC2" s="15"/>
      <c r="OPD2" s="15"/>
      <c r="OPE2" s="15"/>
      <c r="OPF2" s="15"/>
      <c r="OPG2" s="15"/>
      <c r="OPH2" s="15"/>
      <c r="OPI2" s="15"/>
      <c r="OPJ2" s="15"/>
      <c r="OPK2" s="15"/>
      <c r="OPL2" s="15"/>
      <c r="OPM2" s="15"/>
      <c r="OPN2" s="15"/>
      <c r="OPO2" s="15"/>
      <c r="OPP2" s="15"/>
      <c r="OPQ2" s="15"/>
      <c r="OPR2" s="15"/>
      <c r="OPS2" s="15"/>
      <c r="OPT2" s="15"/>
      <c r="OPU2" s="15"/>
      <c r="OPV2" s="15"/>
      <c r="OPW2" s="15"/>
      <c r="OPX2" s="15"/>
      <c r="OPY2" s="15"/>
      <c r="OPZ2" s="15"/>
      <c r="OQA2" s="15"/>
      <c r="OQB2" s="15"/>
      <c r="OQC2" s="15"/>
      <c r="OQD2" s="15"/>
      <c r="OQE2" s="15"/>
      <c r="OQF2" s="15"/>
      <c r="OQG2" s="15"/>
      <c r="OQH2" s="15"/>
      <c r="OQI2" s="15"/>
      <c r="OQJ2" s="15"/>
      <c r="OQK2" s="15"/>
      <c r="OQL2" s="15"/>
      <c r="OQM2" s="15"/>
      <c r="OQN2" s="15"/>
      <c r="OQO2" s="15"/>
      <c r="OQP2" s="15"/>
      <c r="OQQ2" s="15"/>
      <c r="OQR2" s="15"/>
      <c r="OQS2" s="15"/>
      <c r="OQT2" s="15"/>
      <c r="OQU2" s="15"/>
      <c r="OQV2" s="15"/>
      <c r="OQW2" s="15"/>
      <c r="OQX2" s="15"/>
      <c r="OQY2" s="15"/>
      <c r="OQZ2" s="15"/>
      <c r="ORA2" s="15"/>
      <c r="ORB2" s="15"/>
      <c r="ORC2" s="15"/>
      <c r="ORD2" s="15"/>
      <c r="ORE2" s="15"/>
      <c r="ORF2" s="15"/>
      <c r="ORG2" s="15"/>
      <c r="ORH2" s="15"/>
      <c r="ORI2" s="15"/>
      <c r="ORJ2" s="15"/>
      <c r="ORK2" s="15"/>
      <c r="ORL2" s="15"/>
      <c r="ORM2" s="15"/>
      <c r="ORN2" s="15"/>
      <c r="ORO2" s="15"/>
      <c r="ORP2" s="15"/>
      <c r="ORQ2" s="15"/>
      <c r="ORR2" s="15"/>
      <c r="ORS2" s="15"/>
      <c r="ORT2" s="15"/>
      <c r="ORU2" s="15"/>
      <c r="ORV2" s="15"/>
      <c r="ORW2" s="15"/>
      <c r="ORX2" s="15"/>
      <c r="ORY2" s="15"/>
      <c r="ORZ2" s="15"/>
      <c r="OSA2" s="15"/>
      <c r="OSB2" s="15"/>
      <c r="OSC2" s="15"/>
      <c r="OSD2" s="15"/>
      <c r="OSE2" s="15"/>
      <c r="OSF2" s="15"/>
      <c r="OSG2" s="15"/>
      <c r="OSH2" s="15"/>
      <c r="OSI2" s="15"/>
      <c r="OSJ2" s="15"/>
      <c r="OSK2" s="15"/>
      <c r="OSL2" s="15"/>
      <c r="OSM2" s="15"/>
      <c r="OSN2" s="15"/>
      <c r="OSO2" s="15"/>
      <c r="OSP2" s="15"/>
      <c r="OSQ2" s="15"/>
      <c r="OSR2" s="15"/>
      <c r="OSS2" s="15"/>
      <c r="OST2" s="15"/>
      <c r="OSU2" s="15"/>
      <c r="OSV2" s="15"/>
      <c r="OSW2" s="15"/>
      <c r="OSX2" s="15"/>
      <c r="OSY2" s="15"/>
      <c r="OSZ2" s="15"/>
      <c r="OTA2" s="15"/>
      <c r="OTB2" s="15"/>
      <c r="OTC2" s="15"/>
      <c r="OTD2" s="15"/>
      <c r="OTE2" s="15"/>
      <c r="OTF2" s="15"/>
      <c r="OTG2" s="15"/>
      <c r="OTH2" s="15"/>
      <c r="OTI2" s="15"/>
      <c r="OTJ2" s="15"/>
      <c r="OTK2" s="15"/>
      <c r="OTL2" s="15"/>
      <c r="OTM2" s="15"/>
      <c r="OTN2" s="15"/>
      <c r="OTO2" s="15"/>
      <c r="OTP2" s="15"/>
      <c r="OTQ2" s="15"/>
      <c r="OTR2" s="15"/>
      <c r="OTS2" s="15"/>
      <c r="OTT2" s="15"/>
      <c r="OTU2" s="15"/>
      <c r="OTV2" s="15"/>
      <c r="OTW2" s="15"/>
      <c r="OTX2" s="15"/>
      <c r="OTY2" s="15"/>
      <c r="OTZ2" s="15"/>
      <c r="OUA2" s="15"/>
      <c r="OUB2" s="15"/>
      <c r="OUC2" s="15"/>
      <c r="OUD2" s="15"/>
      <c r="OUE2" s="15"/>
      <c r="OUF2" s="15"/>
      <c r="OUG2" s="15"/>
      <c r="OUH2" s="15"/>
      <c r="OUI2" s="15"/>
      <c r="OUJ2" s="15"/>
      <c r="OUK2" s="15"/>
      <c r="OUL2" s="15"/>
      <c r="OUM2" s="15"/>
      <c r="OUN2" s="15"/>
      <c r="OUO2" s="15"/>
      <c r="OUP2" s="15"/>
      <c r="OUQ2" s="15"/>
      <c r="OUR2" s="15"/>
      <c r="OUS2" s="15"/>
      <c r="OUT2" s="15"/>
      <c r="OUU2" s="15"/>
      <c r="OUV2" s="15"/>
      <c r="OUW2" s="15"/>
      <c r="OUX2" s="15"/>
      <c r="OUY2" s="15"/>
      <c r="OUZ2" s="15"/>
      <c r="OVA2" s="15"/>
      <c r="OVB2" s="15"/>
      <c r="OVC2" s="15"/>
      <c r="OVD2" s="15"/>
      <c r="OVE2" s="15"/>
      <c r="OVF2" s="15"/>
      <c r="OVG2" s="15"/>
      <c r="OVH2" s="15"/>
      <c r="OVI2" s="15"/>
      <c r="OVJ2" s="15"/>
      <c r="OVK2" s="15"/>
      <c r="OVL2" s="15"/>
      <c r="OVM2" s="15"/>
      <c r="OVN2" s="15"/>
      <c r="OVO2" s="15"/>
      <c r="OVP2" s="15"/>
      <c r="OVQ2" s="15"/>
      <c r="OVR2" s="15"/>
      <c r="OVS2" s="15"/>
      <c r="OVT2" s="15"/>
      <c r="OVU2" s="15"/>
      <c r="OVV2" s="15"/>
      <c r="OVW2" s="15"/>
      <c r="OVX2" s="15"/>
      <c r="OVY2" s="15"/>
      <c r="OVZ2" s="15"/>
      <c r="OWA2" s="15"/>
      <c r="OWB2" s="15"/>
      <c r="OWC2" s="15"/>
      <c r="OWD2" s="15"/>
      <c r="OWE2" s="15"/>
      <c r="OWF2" s="15"/>
      <c r="OWG2" s="15"/>
      <c r="OWH2" s="15"/>
      <c r="OWI2" s="15"/>
      <c r="OWJ2" s="15"/>
      <c r="OWK2" s="15"/>
      <c r="OWL2" s="15"/>
      <c r="OWM2" s="15"/>
      <c r="OWN2" s="15"/>
      <c r="OWO2" s="15"/>
      <c r="OWP2" s="15"/>
      <c r="OWQ2" s="15"/>
      <c r="OWR2" s="15"/>
      <c r="OWS2" s="15"/>
      <c r="OWT2" s="15"/>
      <c r="OWU2" s="15"/>
      <c r="OWV2" s="15"/>
      <c r="OWW2" s="15"/>
      <c r="OWX2" s="15"/>
      <c r="OWY2" s="15"/>
      <c r="OWZ2" s="15"/>
      <c r="OXA2" s="15"/>
      <c r="OXB2" s="15"/>
      <c r="OXC2" s="15"/>
      <c r="OXD2" s="15"/>
      <c r="OXE2" s="15"/>
      <c r="OXF2" s="15"/>
      <c r="OXG2" s="15"/>
      <c r="OXH2" s="15"/>
      <c r="OXI2" s="15"/>
      <c r="OXJ2" s="15"/>
      <c r="OXK2" s="15"/>
      <c r="OXL2" s="15"/>
      <c r="OXM2" s="15"/>
      <c r="OXN2" s="15"/>
      <c r="OXO2" s="15"/>
      <c r="OXP2" s="15"/>
      <c r="OXQ2" s="15"/>
      <c r="OXR2" s="15"/>
      <c r="OXS2" s="15"/>
      <c r="OXT2" s="15"/>
      <c r="OXU2" s="15"/>
      <c r="OXV2" s="15"/>
      <c r="OXW2" s="15"/>
      <c r="OXX2" s="15"/>
      <c r="OXY2" s="15"/>
      <c r="OXZ2" s="15"/>
      <c r="OYA2" s="15"/>
      <c r="OYB2" s="15"/>
      <c r="OYC2" s="15"/>
      <c r="OYD2" s="15"/>
      <c r="OYE2" s="15"/>
      <c r="OYF2" s="15"/>
      <c r="OYG2" s="15"/>
      <c r="OYH2" s="15"/>
      <c r="OYI2" s="15"/>
      <c r="OYJ2" s="15"/>
      <c r="OYK2" s="15"/>
      <c r="OYL2" s="15"/>
      <c r="OYM2" s="15"/>
      <c r="OYN2" s="15"/>
      <c r="OYO2" s="15"/>
      <c r="OYP2" s="15"/>
      <c r="OYQ2" s="15"/>
      <c r="OYR2" s="15"/>
      <c r="OYS2" s="15"/>
      <c r="OYT2" s="15"/>
      <c r="OYU2" s="15"/>
      <c r="OYV2" s="15"/>
      <c r="OYW2" s="15"/>
      <c r="OYX2" s="15"/>
      <c r="OYY2" s="15"/>
      <c r="OYZ2" s="15"/>
      <c r="OZA2" s="15"/>
      <c r="OZB2" s="15"/>
      <c r="OZC2" s="15"/>
      <c r="OZD2" s="15"/>
      <c r="OZE2" s="15"/>
      <c r="OZF2" s="15"/>
      <c r="OZG2" s="15"/>
      <c r="OZH2" s="15"/>
      <c r="OZI2" s="15"/>
      <c r="OZJ2" s="15"/>
      <c r="OZK2" s="15"/>
      <c r="OZL2" s="15"/>
      <c r="OZM2" s="15"/>
      <c r="OZN2" s="15"/>
      <c r="OZO2" s="15"/>
      <c r="OZP2" s="15"/>
      <c r="OZQ2" s="15"/>
      <c r="OZR2" s="15"/>
      <c r="OZS2" s="15"/>
      <c r="OZT2" s="15"/>
      <c r="OZU2" s="15"/>
      <c r="OZV2" s="15"/>
      <c r="OZW2" s="15"/>
      <c r="OZX2" s="15"/>
      <c r="OZY2" s="15"/>
      <c r="OZZ2" s="15"/>
      <c r="PAA2" s="15"/>
      <c r="PAB2" s="15"/>
      <c r="PAC2" s="15"/>
      <c r="PAD2" s="15"/>
      <c r="PAE2" s="15"/>
      <c r="PAF2" s="15"/>
      <c r="PAG2" s="15"/>
      <c r="PAH2" s="15"/>
      <c r="PAI2" s="15"/>
      <c r="PAJ2" s="15"/>
      <c r="PAK2" s="15"/>
      <c r="PAL2" s="15"/>
      <c r="PAM2" s="15"/>
      <c r="PAN2" s="15"/>
      <c r="PAO2" s="15"/>
      <c r="PAP2" s="15"/>
      <c r="PAQ2" s="15"/>
      <c r="PAR2" s="15"/>
      <c r="PAS2" s="15"/>
      <c r="PAT2" s="15"/>
      <c r="PAU2" s="15"/>
      <c r="PAV2" s="15"/>
      <c r="PAW2" s="15"/>
      <c r="PAX2" s="15"/>
      <c r="PAY2" s="15"/>
      <c r="PAZ2" s="15"/>
      <c r="PBA2" s="15"/>
      <c r="PBB2" s="15"/>
      <c r="PBC2" s="15"/>
      <c r="PBD2" s="15"/>
      <c r="PBE2" s="15"/>
      <c r="PBF2" s="15"/>
      <c r="PBG2" s="15"/>
      <c r="PBH2" s="15"/>
      <c r="PBI2" s="15"/>
      <c r="PBJ2" s="15"/>
      <c r="PBK2" s="15"/>
      <c r="PBL2" s="15"/>
      <c r="PBM2" s="15"/>
      <c r="PBN2" s="15"/>
      <c r="PBO2" s="15"/>
      <c r="PBP2" s="15"/>
      <c r="PBQ2" s="15"/>
      <c r="PBR2" s="15"/>
      <c r="PBS2" s="15"/>
      <c r="PBT2" s="15"/>
      <c r="PBU2" s="15"/>
      <c r="PBV2" s="15"/>
      <c r="PBW2" s="15"/>
      <c r="PBX2" s="15"/>
      <c r="PBY2" s="15"/>
      <c r="PBZ2" s="15"/>
      <c r="PCA2" s="15"/>
      <c r="PCB2" s="15"/>
      <c r="PCC2" s="15"/>
      <c r="PCD2" s="15"/>
      <c r="PCE2" s="15"/>
      <c r="PCF2" s="15"/>
      <c r="PCG2" s="15"/>
      <c r="PCH2" s="15"/>
      <c r="PCI2" s="15"/>
      <c r="PCJ2" s="15"/>
      <c r="PCK2" s="15"/>
      <c r="PCL2" s="15"/>
      <c r="PCM2" s="15"/>
      <c r="PCN2" s="15"/>
      <c r="PCO2" s="15"/>
      <c r="PCP2" s="15"/>
      <c r="PCQ2" s="15"/>
      <c r="PCR2" s="15"/>
      <c r="PCS2" s="15"/>
      <c r="PCT2" s="15"/>
      <c r="PCU2" s="15"/>
      <c r="PCV2" s="15"/>
      <c r="PCW2" s="15"/>
      <c r="PCX2" s="15"/>
      <c r="PCY2" s="15"/>
      <c r="PCZ2" s="15"/>
      <c r="PDA2" s="15"/>
      <c r="PDB2" s="15"/>
      <c r="PDC2" s="15"/>
      <c r="PDD2" s="15"/>
      <c r="PDE2" s="15"/>
      <c r="PDF2" s="15"/>
      <c r="PDG2" s="15"/>
      <c r="PDH2" s="15"/>
      <c r="PDI2" s="15"/>
      <c r="PDJ2" s="15"/>
      <c r="PDK2" s="15"/>
      <c r="PDL2" s="15"/>
      <c r="PDM2" s="15"/>
      <c r="PDN2" s="15"/>
      <c r="PDO2" s="15"/>
      <c r="PDP2" s="15"/>
      <c r="PDQ2" s="15"/>
      <c r="PDR2" s="15"/>
      <c r="PDS2" s="15"/>
      <c r="PDT2" s="15"/>
      <c r="PDU2" s="15"/>
      <c r="PDV2" s="15"/>
      <c r="PDW2" s="15"/>
      <c r="PDX2" s="15"/>
      <c r="PDY2" s="15"/>
      <c r="PDZ2" s="15"/>
      <c r="PEA2" s="15"/>
      <c r="PEB2" s="15"/>
      <c r="PEC2" s="15"/>
      <c r="PED2" s="15"/>
      <c r="PEE2" s="15"/>
      <c r="PEF2" s="15"/>
      <c r="PEG2" s="15"/>
      <c r="PEH2" s="15"/>
      <c r="PEI2" s="15"/>
      <c r="PEJ2" s="15"/>
      <c r="PEK2" s="15"/>
      <c r="PEL2" s="15"/>
      <c r="PEM2" s="15"/>
      <c r="PEN2" s="15"/>
      <c r="PEO2" s="15"/>
      <c r="PEP2" s="15"/>
      <c r="PEQ2" s="15"/>
      <c r="PER2" s="15"/>
      <c r="PES2" s="15"/>
      <c r="PET2" s="15"/>
      <c r="PEU2" s="15"/>
      <c r="PEV2" s="15"/>
      <c r="PEW2" s="15"/>
      <c r="PEX2" s="15"/>
      <c r="PEY2" s="15"/>
      <c r="PEZ2" s="15"/>
      <c r="PFA2" s="15"/>
      <c r="PFB2" s="15"/>
      <c r="PFC2" s="15"/>
      <c r="PFD2" s="15"/>
      <c r="PFE2" s="15"/>
      <c r="PFF2" s="15"/>
      <c r="PFG2" s="15"/>
      <c r="PFH2" s="15"/>
      <c r="PFI2" s="15"/>
      <c r="PFJ2" s="15"/>
      <c r="PFK2" s="15"/>
      <c r="PFL2" s="15"/>
      <c r="PFM2" s="15"/>
      <c r="PFN2" s="15"/>
      <c r="PFO2" s="15"/>
      <c r="PFP2" s="15"/>
      <c r="PFQ2" s="15"/>
      <c r="PFR2" s="15"/>
      <c r="PFS2" s="15"/>
      <c r="PFT2" s="15"/>
      <c r="PFU2" s="15"/>
      <c r="PFV2" s="15"/>
      <c r="PFW2" s="15"/>
      <c r="PFX2" s="15"/>
      <c r="PFY2" s="15"/>
      <c r="PFZ2" s="15"/>
      <c r="PGA2" s="15"/>
      <c r="PGB2" s="15"/>
      <c r="PGC2" s="15"/>
      <c r="PGD2" s="15"/>
      <c r="PGE2" s="15"/>
      <c r="PGF2" s="15"/>
      <c r="PGG2" s="15"/>
      <c r="PGH2" s="15"/>
      <c r="PGI2" s="15"/>
      <c r="PGJ2" s="15"/>
      <c r="PGK2" s="15"/>
      <c r="PGL2" s="15"/>
      <c r="PGM2" s="15"/>
      <c r="PGN2" s="15"/>
      <c r="PGO2" s="15"/>
      <c r="PGP2" s="15"/>
      <c r="PGQ2" s="15"/>
      <c r="PGR2" s="15"/>
      <c r="PGS2" s="15"/>
      <c r="PGT2" s="15"/>
      <c r="PGU2" s="15"/>
      <c r="PGV2" s="15"/>
      <c r="PGW2" s="15"/>
      <c r="PGX2" s="15"/>
      <c r="PGY2" s="15"/>
      <c r="PGZ2" s="15"/>
      <c r="PHA2" s="15"/>
      <c r="PHB2" s="15"/>
      <c r="PHC2" s="15"/>
      <c r="PHD2" s="15"/>
      <c r="PHE2" s="15"/>
      <c r="PHF2" s="15"/>
      <c r="PHG2" s="15"/>
      <c r="PHH2" s="15"/>
      <c r="PHI2" s="15"/>
      <c r="PHJ2" s="15"/>
      <c r="PHK2" s="15"/>
      <c r="PHL2" s="15"/>
      <c r="PHM2" s="15"/>
      <c r="PHN2" s="15"/>
      <c r="PHO2" s="15"/>
      <c r="PHP2" s="15"/>
      <c r="PHQ2" s="15"/>
      <c r="PHR2" s="15"/>
      <c r="PHS2" s="15"/>
      <c r="PHT2" s="15"/>
      <c r="PHU2" s="15"/>
      <c r="PHV2" s="15"/>
      <c r="PHW2" s="15"/>
      <c r="PHX2" s="15"/>
      <c r="PHY2" s="15"/>
      <c r="PHZ2" s="15"/>
      <c r="PIA2" s="15"/>
      <c r="PIB2" s="15"/>
      <c r="PIC2" s="15"/>
      <c r="PID2" s="15"/>
      <c r="PIE2" s="15"/>
      <c r="PIF2" s="15"/>
      <c r="PIG2" s="15"/>
      <c r="PIH2" s="15"/>
      <c r="PII2" s="15"/>
      <c r="PIJ2" s="15"/>
      <c r="PIK2" s="15"/>
      <c r="PIL2" s="15"/>
      <c r="PIM2" s="15"/>
      <c r="PIN2" s="15"/>
      <c r="PIO2" s="15"/>
      <c r="PIP2" s="15"/>
      <c r="PIQ2" s="15"/>
      <c r="PIR2" s="15"/>
      <c r="PIS2" s="15"/>
      <c r="PIT2" s="15"/>
      <c r="PIU2" s="15"/>
      <c r="PIV2" s="15"/>
      <c r="PIW2" s="15"/>
      <c r="PIX2" s="15"/>
      <c r="PIY2" s="15"/>
      <c r="PIZ2" s="15"/>
      <c r="PJA2" s="15"/>
      <c r="PJB2" s="15"/>
      <c r="PJC2" s="15"/>
      <c r="PJD2" s="15"/>
      <c r="PJE2" s="15"/>
      <c r="PJF2" s="15"/>
      <c r="PJG2" s="15"/>
      <c r="PJH2" s="15"/>
      <c r="PJI2" s="15"/>
      <c r="PJJ2" s="15"/>
      <c r="PJK2" s="15"/>
      <c r="PJL2" s="15"/>
      <c r="PJM2" s="15"/>
      <c r="PJN2" s="15"/>
      <c r="PJO2" s="15"/>
      <c r="PJP2" s="15"/>
      <c r="PJQ2" s="15"/>
      <c r="PJR2" s="15"/>
      <c r="PJS2" s="15"/>
      <c r="PJT2" s="15"/>
      <c r="PJU2" s="15"/>
      <c r="PJV2" s="15"/>
      <c r="PJW2" s="15"/>
      <c r="PJX2" s="15"/>
      <c r="PJY2" s="15"/>
      <c r="PJZ2" s="15"/>
      <c r="PKA2" s="15"/>
      <c r="PKB2" s="15"/>
      <c r="PKC2" s="15"/>
      <c r="PKD2" s="15"/>
      <c r="PKE2" s="15"/>
      <c r="PKF2" s="15"/>
      <c r="PKG2" s="15"/>
      <c r="PKH2" s="15"/>
      <c r="PKI2" s="15"/>
      <c r="PKJ2" s="15"/>
      <c r="PKK2" s="15"/>
      <c r="PKL2" s="15"/>
      <c r="PKM2" s="15"/>
      <c r="PKN2" s="15"/>
      <c r="PKO2" s="15"/>
      <c r="PKP2" s="15"/>
      <c r="PKQ2" s="15"/>
      <c r="PKR2" s="15"/>
      <c r="PKS2" s="15"/>
      <c r="PKT2" s="15"/>
      <c r="PKU2" s="15"/>
      <c r="PKV2" s="15"/>
      <c r="PKW2" s="15"/>
      <c r="PKX2" s="15"/>
      <c r="PKY2" s="15"/>
      <c r="PKZ2" s="15"/>
      <c r="PLA2" s="15"/>
      <c r="PLB2" s="15"/>
      <c r="PLC2" s="15"/>
      <c r="PLD2" s="15"/>
      <c r="PLE2" s="15"/>
      <c r="PLF2" s="15"/>
      <c r="PLG2" s="15"/>
      <c r="PLH2" s="15"/>
      <c r="PLI2" s="15"/>
      <c r="PLJ2" s="15"/>
      <c r="PLK2" s="15"/>
      <c r="PLL2" s="15"/>
      <c r="PLM2" s="15"/>
      <c r="PLN2" s="15"/>
      <c r="PLO2" s="15"/>
      <c r="PLP2" s="15"/>
      <c r="PLQ2" s="15"/>
      <c r="PLR2" s="15"/>
      <c r="PLS2" s="15"/>
      <c r="PLT2" s="15"/>
      <c r="PLU2" s="15"/>
      <c r="PLV2" s="15"/>
      <c r="PLW2" s="15"/>
      <c r="PLX2" s="15"/>
      <c r="PLY2" s="15"/>
      <c r="PLZ2" s="15"/>
      <c r="PMA2" s="15"/>
      <c r="PMB2" s="15"/>
      <c r="PMC2" s="15"/>
      <c r="PMD2" s="15"/>
      <c r="PME2" s="15"/>
      <c r="PMF2" s="15"/>
      <c r="PMG2" s="15"/>
      <c r="PMH2" s="15"/>
      <c r="PMI2" s="15"/>
      <c r="PMJ2" s="15"/>
      <c r="PMK2" s="15"/>
      <c r="PML2" s="15"/>
      <c r="PMM2" s="15"/>
      <c r="PMN2" s="15"/>
      <c r="PMO2" s="15"/>
      <c r="PMP2" s="15"/>
      <c r="PMQ2" s="15"/>
      <c r="PMR2" s="15"/>
      <c r="PMS2" s="15"/>
      <c r="PMT2" s="15"/>
      <c r="PMU2" s="15"/>
      <c r="PMV2" s="15"/>
      <c r="PMW2" s="15"/>
      <c r="PMX2" s="15"/>
      <c r="PMY2" s="15"/>
      <c r="PMZ2" s="15"/>
      <c r="PNA2" s="15"/>
      <c r="PNB2" s="15"/>
      <c r="PNC2" s="15"/>
      <c r="PND2" s="15"/>
      <c r="PNE2" s="15"/>
      <c r="PNF2" s="15"/>
      <c r="PNG2" s="15"/>
      <c r="PNH2" s="15"/>
      <c r="PNI2" s="15"/>
      <c r="PNJ2" s="15"/>
      <c r="PNK2" s="15"/>
      <c r="PNL2" s="15"/>
      <c r="PNM2" s="15"/>
      <c r="PNN2" s="15"/>
      <c r="PNO2" s="15"/>
      <c r="PNP2" s="15"/>
      <c r="PNQ2" s="15"/>
      <c r="PNR2" s="15"/>
      <c r="PNS2" s="15"/>
      <c r="PNT2" s="15"/>
      <c r="PNU2" s="15"/>
      <c r="PNV2" s="15"/>
      <c r="PNW2" s="15"/>
      <c r="PNX2" s="15"/>
      <c r="PNY2" s="15"/>
      <c r="PNZ2" s="15"/>
      <c r="POA2" s="15"/>
      <c r="POB2" s="15"/>
      <c r="POC2" s="15"/>
      <c r="POD2" s="15"/>
      <c r="POE2" s="15"/>
      <c r="POF2" s="15"/>
      <c r="POG2" s="15"/>
      <c r="POH2" s="15"/>
      <c r="POI2" s="15"/>
      <c r="POJ2" s="15"/>
      <c r="POK2" s="15"/>
      <c r="POL2" s="15"/>
      <c r="POM2" s="15"/>
      <c r="PON2" s="15"/>
      <c r="POO2" s="15"/>
      <c r="POP2" s="15"/>
      <c r="POQ2" s="15"/>
      <c r="POR2" s="15"/>
      <c r="POS2" s="15"/>
      <c r="POT2" s="15"/>
      <c r="POU2" s="15"/>
      <c r="POV2" s="15"/>
      <c r="POW2" s="15"/>
      <c r="POX2" s="15"/>
      <c r="POY2" s="15"/>
      <c r="POZ2" s="15"/>
      <c r="PPA2" s="15"/>
      <c r="PPB2" s="15"/>
      <c r="PPC2" s="15"/>
      <c r="PPD2" s="15"/>
      <c r="PPE2" s="15"/>
      <c r="PPF2" s="15"/>
      <c r="PPG2" s="15"/>
      <c r="PPH2" s="15"/>
      <c r="PPI2" s="15"/>
      <c r="PPJ2" s="15"/>
      <c r="PPK2" s="15"/>
      <c r="PPL2" s="15"/>
      <c r="PPM2" s="15"/>
      <c r="PPN2" s="15"/>
      <c r="PPO2" s="15"/>
      <c r="PPP2" s="15"/>
      <c r="PPQ2" s="15"/>
      <c r="PPR2" s="15"/>
      <c r="PPS2" s="15"/>
      <c r="PPT2" s="15"/>
      <c r="PPU2" s="15"/>
      <c r="PPV2" s="15"/>
      <c r="PPW2" s="15"/>
      <c r="PPX2" s="15"/>
      <c r="PPY2" s="15"/>
      <c r="PPZ2" s="15"/>
      <c r="PQA2" s="15"/>
      <c r="PQB2" s="15"/>
      <c r="PQC2" s="15"/>
      <c r="PQD2" s="15"/>
      <c r="PQE2" s="15"/>
      <c r="PQF2" s="15"/>
      <c r="PQG2" s="15"/>
      <c r="PQH2" s="15"/>
      <c r="PQI2" s="15"/>
      <c r="PQJ2" s="15"/>
      <c r="PQK2" s="15"/>
      <c r="PQL2" s="15"/>
      <c r="PQM2" s="15"/>
      <c r="PQN2" s="15"/>
      <c r="PQO2" s="15"/>
      <c r="PQP2" s="15"/>
      <c r="PQQ2" s="15"/>
      <c r="PQR2" s="15"/>
      <c r="PQS2" s="15"/>
      <c r="PQT2" s="15"/>
      <c r="PQU2" s="15"/>
      <c r="PQV2" s="15"/>
      <c r="PQW2" s="15"/>
      <c r="PQX2" s="15"/>
      <c r="PQY2" s="15"/>
      <c r="PQZ2" s="15"/>
      <c r="PRA2" s="15"/>
      <c r="PRB2" s="15"/>
      <c r="PRC2" s="15"/>
      <c r="PRD2" s="15"/>
      <c r="PRE2" s="15"/>
      <c r="PRF2" s="15"/>
      <c r="PRG2" s="15"/>
      <c r="PRH2" s="15"/>
      <c r="PRI2" s="15"/>
      <c r="PRJ2" s="15"/>
      <c r="PRK2" s="15"/>
      <c r="PRL2" s="15"/>
      <c r="PRM2" s="15"/>
      <c r="PRN2" s="15"/>
      <c r="PRO2" s="15"/>
      <c r="PRP2" s="15"/>
      <c r="PRQ2" s="15"/>
      <c r="PRR2" s="15"/>
      <c r="PRS2" s="15"/>
      <c r="PRT2" s="15"/>
      <c r="PRU2" s="15"/>
      <c r="PRV2" s="15"/>
      <c r="PRW2" s="15"/>
      <c r="PRX2" s="15"/>
      <c r="PRY2" s="15"/>
      <c r="PRZ2" s="15"/>
      <c r="PSA2" s="15"/>
      <c r="PSB2" s="15"/>
      <c r="PSC2" s="15"/>
      <c r="PSD2" s="15"/>
      <c r="PSE2" s="15"/>
      <c r="PSF2" s="15"/>
      <c r="PSG2" s="15"/>
      <c r="PSH2" s="15"/>
      <c r="PSI2" s="15"/>
      <c r="PSJ2" s="15"/>
      <c r="PSK2" s="15"/>
      <c r="PSL2" s="15"/>
      <c r="PSM2" s="15"/>
      <c r="PSN2" s="15"/>
      <c r="PSO2" s="15"/>
      <c r="PSP2" s="15"/>
      <c r="PSQ2" s="15"/>
      <c r="PSR2" s="15"/>
      <c r="PSS2" s="15"/>
      <c r="PST2" s="15"/>
      <c r="PSU2" s="15"/>
      <c r="PSV2" s="15"/>
      <c r="PSW2" s="15"/>
      <c r="PSX2" s="15"/>
      <c r="PSY2" s="15"/>
      <c r="PSZ2" s="15"/>
      <c r="PTA2" s="15"/>
      <c r="PTB2" s="15"/>
      <c r="PTC2" s="15"/>
      <c r="PTD2" s="15"/>
      <c r="PTE2" s="15"/>
      <c r="PTF2" s="15"/>
      <c r="PTG2" s="15"/>
      <c r="PTH2" s="15"/>
      <c r="PTI2" s="15"/>
      <c r="PTJ2" s="15"/>
      <c r="PTK2" s="15"/>
      <c r="PTL2" s="15"/>
      <c r="PTM2" s="15"/>
      <c r="PTN2" s="15"/>
      <c r="PTO2" s="15"/>
      <c r="PTP2" s="15"/>
      <c r="PTQ2" s="15"/>
      <c r="PTR2" s="15"/>
      <c r="PTS2" s="15"/>
      <c r="PTT2" s="15"/>
      <c r="PTU2" s="15"/>
      <c r="PTV2" s="15"/>
      <c r="PTW2" s="15"/>
      <c r="PTX2" s="15"/>
      <c r="PTY2" s="15"/>
      <c r="PTZ2" s="15"/>
      <c r="PUA2" s="15"/>
      <c r="PUB2" s="15"/>
      <c r="PUC2" s="15"/>
      <c r="PUD2" s="15"/>
      <c r="PUE2" s="15"/>
      <c r="PUF2" s="15"/>
      <c r="PUG2" s="15"/>
      <c r="PUH2" s="15"/>
      <c r="PUI2" s="15"/>
      <c r="PUJ2" s="15"/>
      <c r="PUK2" s="15"/>
      <c r="PUL2" s="15"/>
      <c r="PUM2" s="15"/>
      <c r="PUN2" s="15"/>
      <c r="PUO2" s="15"/>
      <c r="PUP2" s="15"/>
      <c r="PUQ2" s="15"/>
      <c r="PUR2" s="15"/>
      <c r="PUS2" s="15"/>
      <c r="PUT2" s="15"/>
      <c r="PUU2" s="15"/>
      <c r="PUV2" s="15"/>
      <c r="PUW2" s="15"/>
      <c r="PUX2" s="15"/>
      <c r="PUY2" s="15"/>
      <c r="PUZ2" s="15"/>
      <c r="PVA2" s="15"/>
      <c r="PVB2" s="15"/>
      <c r="PVC2" s="15"/>
      <c r="PVD2" s="15"/>
      <c r="PVE2" s="15"/>
      <c r="PVF2" s="15"/>
      <c r="PVG2" s="15"/>
      <c r="PVH2" s="15"/>
      <c r="PVI2" s="15"/>
      <c r="PVJ2" s="15"/>
      <c r="PVK2" s="15"/>
      <c r="PVL2" s="15"/>
      <c r="PVM2" s="15"/>
      <c r="PVN2" s="15"/>
      <c r="PVO2" s="15"/>
      <c r="PVP2" s="15"/>
      <c r="PVQ2" s="15"/>
      <c r="PVR2" s="15"/>
      <c r="PVS2" s="15"/>
      <c r="PVT2" s="15"/>
      <c r="PVU2" s="15"/>
      <c r="PVV2" s="15"/>
      <c r="PVW2" s="15"/>
      <c r="PVX2" s="15"/>
      <c r="PVY2" s="15"/>
      <c r="PVZ2" s="15"/>
      <c r="PWA2" s="15"/>
      <c r="PWB2" s="15"/>
      <c r="PWC2" s="15"/>
      <c r="PWD2" s="15"/>
      <c r="PWE2" s="15"/>
      <c r="PWF2" s="15"/>
      <c r="PWG2" s="15"/>
      <c r="PWH2" s="15"/>
      <c r="PWI2" s="15"/>
      <c r="PWJ2" s="15"/>
      <c r="PWK2" s="15"/>
      <c r="PWL2" s="15"/>
      <c r="PWM2" s="15"/>
      <c r="PWN2" s="15"/>
      <c r="PWO2" s="15"/>
      <c r="PWP2" s="15"/>
      <c r="PWQ2" s="15"/>
      <c r="PWR2" s="15"/>
      <c r="PWS2" s="15"/>
      <c r="PWT2" s="15"/>
      <c r="PWU2" s="15"/>
      <c r="PWV2" s="15"/>
      <c r="PWW2" s="15"/>
      <c r="PWX2" s="15"/>
      <c r="PWY2" s="15"/>
      <c r="PWZ2" s="15"/>
      <c r="PXA2" s="15"/>
      <c r="PXB2" s="15"/>
      <c r="PXC2" s="15"/>
      <c r="PXD2" s="15"/>
      <c r="PXE2" s="15"/>
      <c r="PXF2" s="15"/>
      <c r="PXG2" s="15"/>
      <c r="PXH2" s="15"/>
      <c r="PXI2" s="15"/>
      <c r="PXJ2" s="15"/>
      <c r="PXK2" s="15"/>
      <c r="PXL2" s="15"/>
      <c r="PXM2" s="15"/>
      <c r="PXN2" s="15"/>
      <c r="PXO2" s="15"/>
      <c r="PXP2" s="15"/>
      <c r="PXQ2" s="15"/>
      <c r="PXR2" s="15"/>
      <c r="PXS2" s="15"/>
      <c r="PXT2" s="15"/>
      <c r="PXU2" s="15"/>
      <c r="PXV2" s="15"/>
      <c r="PXW2" s="15"/>
      <c r="PXX2" s="15"/>
      <c r="PXY2" s="15"/>
      <c r="PXZ2" s="15"/>
      <c r="PYA2" s="15"/>
      <c r="PYB2" s="15"/>
      <c r="PYC2" s="15"/>
      <c r="PYD2" s="15"/>
      <c r="PYE2" s="15"/>
      <c r="PYF2" s="15"/>
      <c r="PYG2" s="15"/>
      <c r="PYH2" s="15"/>
      <c r="PYI2" s="15"/>
      <c r="PYJ2" s="15"/>
      <c r="PYK2" s="15"/>
      <c r="PYL2" s="15"/>
      <c r="PYM2" s="15"/>
      <c r="PYN2" s="15"/>
      <c r="PYO2" s="15"/>
      <c r="PYP2" s="15"/>
      <c r="PYQ2" s="15"/>
      <c r="PYR2" s="15"/>
      <c r="PYS2" s="15"/>
      <c r="PYT2" s="15"/>
      <c r="PYU2" s="15"/>
      <c r="PYV2" s="15"/>
      <c r="PYW2" s="15"/>
      <c r="PYX2" s="15"/>
      <c r="PYY2" s="15"/>
      <c r="PYZ2" s="15"/>
      <c r="PZA2" s="15"/>
      <c r="PZB2" s="15"/>
      <c r="PZC2" s="15"/>
      <c r="PZD2" s="15"/>
      <c r="PZE2" s="15"/>
      <c r="PZF2" s="15"/>
      <c r="PZG2" s="15"/>
      <c r="PZH2" s="15"/>
      <c r="PZI2" s="15"/>
      <c r="PZJ2" s="15"/>
      <c r="PZK2" s="15"/>
      <c r="PZL2" s="15"/>
      <c r="PZM2" s="15"/>
      <c r="PZN2" s="15"/>
      <c r="PZO2" s="15"/>
      <c r="PZP2" s="15"/>
      <c r="PZQ2" s="15"/>
      <c r="PZR2" s="15"/>
      <c r="PZS2" s="15"/>
      <c r="PZT2" s="15"/>
      <c r="PZU2" s="15"/>
      <c r="PZV2" s="15"/>
      <c r="PZW2" s="15"/>
      <c r="PZX2" s="15"/>
      <c r="PZY2" s="15"/>
      <c r="PZZ2" s="15"/>
      <c r="QAA2" s="15"/>
      <c r="QAB2" s="15"/>
      <c r="QAC2" s="15"/>
      <c r="QAD2" s="15"/>
      <c r="QAE2" s="15"/>
      <c r="QAF2" s="15"/>
      <c r="QAG2" s="15"/>
      <c r="QAH2" s="15"/>
      <c r="QAI2" s="15"/>
      <c r="QAJ2" s="15"/>
      <c r="QAK2" s="15"/>
      <c r="QAL2" s="15"/>
      <c r="QAM2" s="15"/>
      <c r="QAN2" s="15"/>
      <c r="QAO2" s="15"/>
      <c r="QAP2" s="15"/>
      <c r="QAQ2" s="15"/>
      <c r="QAR2" s="15"/>
      <c r="QAS2" s="15"/>
      <c r="QAT2" s="15"/>
      <c r="QAU2" s="15"/>
      <c r="QAV2" s="15"/>
      <c r="QAW2" s="15"/>
      <c r="QAX2" s="15"/>
      <c r="QAY2" s="15"/>
      <c r="QAZ2" s="15"/>
      <c r="QBA2" s="15"/>
      <c r="QBB2" s="15"/>
      <c r="QBC2" s="15"/>
      <c r="QBD2" s="15"/>
      <c r="QBE2" s="15"/>
      <c r="QBF2" s="15"/>
      <c r="QBG2" s="15"/>
      <c r="QBH2" s="15"/>
      <c r="QBI2" s="15"/>
      <c r="QBJ2" s="15"/>
      <c r="QBK2" s="15"/>
      <c r="QBL2" s="15"/>
      <c r="QBM2" s="15"/>
      <c r="QBN2" s="15"/>
      <c r="QBO2" s="15"/>
      <c r="QBP2" s="15"/>
      <c r="QBQ2" s="15"/>
      <c r="QBR2" s="15"/>
      <c r="QBS2" s="15"/>
      <c r="QBT2" s="15"/>
      <c r="QBU2" s="15"/>
      <c r="QBV2" s="15"/>
      <c r="QBW2" s="15"/>
      <c r="QBX2" s="15"/>
      <c r="QBY2" s="15"/>
      <c r="QBZ2" s="15"/>
      <c r="QCA2" s="15"/>
      <c r="QCB2" s="15"/>
      <c r="QCC2" s="15"/>
      <c r="QCD2" s="15"/>
      <c r="QCE2" s="15"/>
      <c r="QCF2" s="15"/>
      <c r="QCG2" s="15"/>
      <c r="QCH2" s="15"/>
      <c r="QCI2" s="15"/>
      <c r="QCJ2" s="15"/>
      <c r="QCK2" s="15"/>
      <c r="QCL2" s="15"/>
      <c r="QCM2" s="15"/>
      <c r="QCN2" s="15"/>
      <c r="QCO2" s="15"/>
      <c r="QCP2" s="15"/>
      <c r="QCQ2" s="15"/>
      <c r="QCR2" s="15"/>
      <c r="QCS2" s="15"/>
      <c r="QCT2" s="15"/>
      <c r="QCU2" s="15"/>
      <c r="QCV2" s="15"/>
      <c r="QCW2" s="15"/>
      <c r="QCX2" s="15"/>
      <c r="QCY2" s="15"/>
      <c r="QCZ2" s="15"/>
      <c r="QDA2" s="15"/>
      <c r="QDB2" s="15"/>
      <c r="QDC2" s="15"/>
      <c r="QDD2" s="15"/>
      <c r="QDE2" s="15"/>
      <c r="QDF2" s="15"/>
      <c r="QDG2" s="15"/>
      <c r="QDH2" s="15"/>
      <c r="QDI2" s="15"/>
      <c r="QDJ2" s="15"/>
      <c r="QDK2" s="15"/>
      <c r="QDL2" s="15"/>
      <c r="QDM2" s="15"/>
      <c r="QDN2" s="15"/>
      <c r="QDO2" s="15"/>
      <c r="QDP2" s="15"/>
      <c r="QDQ2" s="15"/>
      <c r="QDR2" s="15"/>
      <c r="QDS2" s="15"/>
      <c r="QDT2" s="15"/>
      <c r="QDU2" s="15"/>
      <c r="QDV2" s="15"/>
      <c r="QDW2" s="15"/>
      <c r="QDX2" s="15"/>
      <c r="QDY2" s="15"/>
      <c r="QDZ2" s="15"/>
      <c r="QEA2" s="15"/>
      <c r="QEB2" s="15"/>
      <c r="QEC2" s="15"/>
      <c r="QED2" s="15"/>
      <c r="QEE2" s="15"/>
      <c r="QEF2" s="15"/>
      <c r="QEG2" s="15"/>
      <c r="QEH2" s="15"/>
      <c r="QEI2" s="15"/>
      <c r="QEJ2" s="15"/>
      <c r="QEK2" s="15"/>
      <c r="QEL2" s="15"/>
      <c r="QEM2" s="15"/>
      <c r="QEN2" s="15"/>
      <c r="QEO2" s="15"/>
      <c r="QEP2" s="15"/>
      <c r="QEQ2" s="15"/>
      <c r="QER2" s="15"/>
      <c r="QES2" s="15"/>
      <c r="QET2" s="15"/>
      <c r="QEU2" s="15"/>
      <c r="QEV2" s="15"/>
      <c r="QEW2" s="15"/>
      <c r="QEX2" s="15"/>
      <c r="QEY2" s="15"/>
      <c r="QEZ2" s="15"/>
      <c r="QFA2" s="15"/>
      <c r="QFB2" s="15"/>
      <c r="QFC2" s="15"/>
      <c r="QFD2" s="15"/>
      <c r="QFE2" s="15"/>
      <c r="QFF2" s="15"/>
      <c r="QFG2" s="15"/>
      <c r="QFH2" s="15"/>
      <c r="QFI2" s="15"/>
      <c r="QFJ2" s="15"/>
      <c r="QFK2" s="15"/>
      <c r="QFL2" s="15"/>
      <c r="QFM2" s="15"/>
      <c r="QFN2" s="15"/>
      <c r="QFO2" s="15"/>
      <c r="QFP2" s="15"/>
      <c r="QFQ2" s="15"/>
      <c r="QFR2" s="15"/>
      <c r="QFS2" s="15"/>
      <c r="QFT2" s="15"/>
      <c r="QFU2" s="15"/>
      <c r="QFV2" s="15"/>
      <c r="QFW2" s="15"/>
      <c r="QFX2" s="15"/>
      <c r="QFY2" s="15"/>
      <c r="QFZ2" s="15"/>
      <c r="QGA2" s="15"/>
      <c r="QGB2" s="15"/>
      <c r="QGC2" s="15"/>
      <c r="QGD2" s="15"/>
      <c r="QGE2" s="15"/>
      <c r="QGF2" s="15"/>
      <c r="QGG2" s="15"/>
      <c r="QGH2" s="15"/>
      <c r="QGI2" s="15"/>
      <c r="QGJ2" s="15"/>
      <c r="QGK2" s="15"/>
      <c r="QGL2" s="15"/>
      <c r="QGM2" s="15"/>
      <c r="QGN2" s="15"/>
      <c r="QGO2" s="15"/>
      <c r="QGP2" s="15"/>
      <c r="QGQ2" s="15"/>
      <c r="QGR2" s="15"/>
      <c r="QGS2" s="15"/>
      <c r="QGT2" s="15"/>
      <c r="QGU2" s="15"/>
      <c r="QGV2" s="15"/>
      <c r="QGW2" s="15"/>
      <c r="QGX2" s="15"/>
      <c r="QGY2" s="15"/>
      <c r="QGZ2" s="15"/>
      <c r="QHA2" s="15"/>
      <c r="QHB2" s="15"/>
      <c r="QHC2" s="15"/>
      <c r="QHD2" s="15"/>
      <c r="QHE2" s="15"/>
      <c r="QHF2" s="15"/>
      <c r="QHG2" s="15"/>
      <c r="QHH2" s="15"/>
      <c r="QHI2" s="15"/>
      <c r="QHJ2" s="15"/>
      <c r="QHK2" s="15"/>
      <c r="QHL2" s="15"/>
      <c r="QHM2" s="15"/>
      <c r="QHN2" s="15"/>
      <c r="QHO2" s="15"/>
      <c r="QHP2" s="15"/>
      <c r="QHQ2" s="15"/>
      <c r="QHR2" s="15"/>
      <c r="QHS2" s="15"/>
      <c r="QHT2" s="15"/>
      <c r="QHU2" s="15"/>
      <c r="QHV2" s="15"/>
      <c r="QHW2" s="15"/>
      <c r="QHX2" s="15"/>
      <c r="QHY2" s="15"/>
      <c r="QHZ2" s="15"/>
      <c r="QIA2" s="15"/>
      <c r="QIB2" s="15"/>
      <c r="QIC2" s="15"/>
      <c r="QID2" s="15"/>
      <c r="QIE2" s="15"/>
      <c r="QIF2" s="15"/>
      <c r="QIG2" s="15"/>
      <c r="QIH2" s="15"/>
      <c r="QII2" s="15"/>
      <c r="QIJ2" s="15"/>
      <c r="QIK2" s="15"/>
      <c r="QIL2" s="15"/>
      <c r="QIM2" s="15"/>
      <c r="QIN2" s="15"/>
      <c r="QIO2" s="15"/>
      <c r="QIP2" s="15"/>
      <c r="QIQ2" s="15"/>
      <c r="QIR2" s="15"/>
      <c r="QIS2" s="15"/>
      <c r="QIT2" s="15"/>
      <c r="QIU2" s="15"/>
      <c r="QIV2" s="15"/>
      <c r="QIW2" s="15"/>
      <c r="QIX2" s="15"/>
      <c r="QIY2" s="15"/>
      <c r="QIZ2" s="15"/>
      <c r="QJA2" s="15"/>
      <c r="QJB2" s="15"/>
      <c r="QJC2" s="15"/>
      <c r="QJD2" s="15"/>
      <c r="QJE2" s="15"/>
      <c r="QJF2" s="15"/>
      <c r="QJG2" s="15"/>
      <c r="QJH2" s="15"/>
      <c r="QJI2" s="15"/>
      <c r="QJJ2" s="15"/>
      <c r="QJK2" s="15"/>
      <c r="QJL2" s="15"/>
      <c r="QJM2" s="15"/>
      <c r="QJN2" s="15"/>
      <c r="QJO2" s="15"/>
      <c r="QJP2" s="15"/>
      <c r="QJQ2" s="15"/>
      <c r="QJR2" s="15"/>
      <c r="QJS2" s="15"/>
      <c r="QJT2" s="15"/>
      <c r="QJU2" s="15"/>
      <c r="QJV2" s="15"/>
      <c r="QJW2" s="15"/>
      <c r="QJX2" s="15"/>
      <c r="QJY2" s="15"/>
      <c r="QJZ2" s="15"/>
      <c r="QKA2" s="15"/>
      <c r="QKB2" s="15"/>
      <c r="QKC2" s="15"/>
      <c r="QKD2" s="15"/>
      <c r="QKE2" s="15"/>
      <c r="QKF2" s="15"/>
      <c r="QKG2" s="15"/>
      <c r="QKH2" s="15"/>
      <c r="QKI2" s="15"/>
      <c r="QKJ2" s="15"/>
      <c r="QKK2" s="15"/>
      <c r="QKL2" s="15"/>
      <c r="QKM2" s="15"/>
      <c r="QKN2" s="15"/>
      <c r="QKO2" s="15"/>
      <c r="QKP2" s="15"/>
      <c r="QKQ2" s="15"/>
      <c r="QKR2" s="15"/>
      <c r="QKS2" s="15"/>
      <c r="QKT2" s="15"/>
      <c r="QKU2" s="15"/>
      <c r="QKV2" s="15"/>
      <c r="QKW2" s="15"/>
      <c r="QKX2" s="15"/>
      <c r="QKY2" s="15"/>
      <c r="QKZ2" s="15"/>
      <c r="QLA2" s="15"/>
      <c r="QLB2" s="15"/>
      <c r="QLC2" s="15"/>
      <c r="QLD2" s="15"/>
      <c r="QLE2" s="15"/>
      <c r="QLF2" s="15"/>
      <c r="QLG2" s="15"/>
      <c r="QLH2" s="15"/>
      <c r="QLI2" s="15"/>
      <c r="QLJ2" s="15"/>
      <c r="QLK2" s="15"/>
      <c r="QLL2" s="15"/>
      <c r="QLM2" s="15"/>
      <c r="QLN2" s="15"/>
      <c r="QLO2" s="15"/>
      <c r="QLP2" s="15"/>
      <c r="QLQ2" s="15"/>
      <c r="QLR2" s="15"/>
      <c r="QLS2" s="15"/>
      <c r="QLT2" s="15"/>
      <c r="QLU2" s="15"/>
      <c r="QLV2" s="15"/>
      <c r="QLW2" s="15"/>
      <c r="QLX2" s="15"/>
      <c r="QLY2" s="15"/>
      <c r="QLZ2" s="15"/>
      <c r="QMA2" s="15"/>
      <c r="QMB2" s="15"/>
      <c r="QMC2" s="15"/>
      <c r="QMD2" s="15"/>
      <c r="QME2" s="15"/>
      <c r="QMF2" s="15"/>
      <c r="QMG2" s="15"/>
      <c r="QMH2" s="15"/>
      <c r="QMI2" s="15"/>
      <c r="QMJ2" s="15"/>
      <c r="QMK2" s="15"/>
      <c r="QML2" s="15"/>
      <c r="QMM2" s="15"/>
      <c r="QMN2" s="15"/>
      <c r="QMO2" s="15"/>
      <c r="QMP2" s="15"/>
      <c r="QMQ2" s="15"/>
      <c r="QMR2" s="15"/>
      <c r="QMS2" s="15"/>
      <c r="QMT2" s="15"/>
      <c r="QMU2" s="15"/>
      <c r="QMV2" s="15"/>
      <c r="QMW2" s="15"/>
      <c r="QMX2" s="15"/>
      <c r="QMY2" s="15"/>
      <c r="QMZ2" s="15"/>
      <c r="QNA2" s="15"/>
      <c r="QNB2" s="15"/>
      <c r="QNC2" s="15"/>
      <c r="QND2" s="15"/>
      <c r="QNE2" s="15"/>
      <c r="QNF2" s="15"/>
      <c r="QNG2" s="15"/>
      <c r="QNH2" s="15"/>
      <c r="QNI2" s="15"/>
      <c r="QNJ2" s="15"/>
      <c r="QNK2" s="15"/>
      <c r="QNL2" s="15"/>
      <c r="QNM2" s="15"/>
      <c r="QNN2" s="15"/>
      <c r="QNO2" s="15"/>
      <c r="QNP2" s="15"/>
      <c r="QNQ2" s="15"/>
      <c r="QNR2" s="15"/>
      <c r="QNS2" s="15"/>
      <c r="QNT2" s="15"/>
      <c r="QNU2" s="15"/>
      <c r="QNV2" s="15"/>
      <c r="QNW2" s="15"/>
      <c r="QNX2" s="15"/>
      <c r="QNY2" s="15"/>
      <c r="QNZ2" s="15"/>
      <c r="QOA2" s="15"/>
      <c r="QOB2" s="15"/>
      <c r="QOC2" s="15"/>
      <c r="QOD2" s="15"/>
      <c r="QOE2" s="15"/>
      <c r="QOF2" s="15"/>
      <c r="QOG2" s="15"/>
      <c r="QOH2" s="15"/>
      <c r="QOI2" s="15"/>
      <c r="QOJ2" s="15"/>
      <c r="QOK2" s="15"/>
      <c r="QOL2" s="15"/>
      <c r="QOM2" s="15"/>
      <c r="QON2" s="15"/>
      <c r="QOO2" s="15"/>
      <c r="QOP2" s="15"/>
      <c r="QOQ2" s="15"/>
      <c r="QOR2" s="15"/>
      <c r="QOS2" s="15"/>
      <c r="QOT2" s="15"/>
      <c r="QOU2" s="15"/>
      <c r="QOV2" s="15"/>
      <c r="QOW2" s="15"/>
      <c r="QOX2" s="15"/>
      <c r="QOY2" s="15"/>
      <c r="QOZ2" s="15"/>
      <c r="QPA2" s="15"/>
      <c r="QPB2" s="15"/>
      <c r="QPC2" s="15"/>
      <c r="QPD2" s="15"/>
      <c r="QPE2" s="15"/>
      <c r="QPF2" s="15"/>
      <c r="QPG2" s="15"/>
      <c r="QPH2" s="15"/>
      <c r="QPI2" s="15"/>
      <c r="QPJ2" s="15"/>
      <c r="QPK2" s="15"/>
      <c r="QPL2" s="15"/>
      <c r="QPM2" s="15"/>
      <c r="QPN2" s="15"/>
      <c r="QPO2" s="15"/>
      <c r="QPP2" s="15"/>
      <c r="QPQ2" s="15"/>
      <c r="QPR2" s="15"/>
      <c r="QPS2" s="15"/>
      <c r="QPT2" s="15"/>
      <c r="QPU2" s="15"/>
      <c r="QPV2" s="15"/>
      <c r="QPW2" s="15"/>
      <c r="QPX2" s="15"/>
      <c r="QPY2" s="15"/>
      <c r="QPZ2" s="15"/>
      <c r="QQA2" s="15"/>
      <c r="QQB2" s="15"/>
      <c r="QQC2" s="15"/>
      <c r="QQD2" s="15"/>
      <c r="QQE2" s="15"/>
      <c r="QQF2" s="15"/>
      <c r="QQG2" s="15"/>
      <c r="QQH2" s="15"/>
      <c r="QQI2" s="15"/>
      <c r="QQJ2" s="15"/>
      <c r="QQK2" s="15"/>
      <c r="QQL2" s="15"/>
      <c r="QQM2" s="15"/>
      <c r="QQN2" s="15"/>
      <c r="QQO2" s="15"/>
      <c r="QQP2" s="15"/>
      <c r="QQQ2" s="15"/>
      <c r="QQR2" s="15"/>
      <c r="QQS2" s="15"/>
      <c r="QQT2" s="15"/>
      <c r="QQU2" s="15"/>
      <c r="QQV2" s="15"/>
      <c r="QQW2" s="15"/>
      <c r="QQX2" s="15"/>
      <c r="QQY2" s="15"/>
      <c r="QQZ2" s="15"/>
      <c r="QRA2" s="15"/>
      <c r="QRB2" s="15"/>
      <c r="QRC2" s="15"/>
      <c r="QRD2" s="15"/>
      <c r="QRE2" s="15"/>
      <c r="QRF2" s="15"/>
      <c r="QRG2" s="15"/>
      <c r="QRH2" s="15"/>
      <c r="QRI2" s="15"/>
      <c r="QRJ2" s="15"/>
      <c r="QRK2" s="15"/>
      <c r="QRL2" s="15"/>
      <c r="QRM2" s="15"/>
      <c r="QRN2" s="15"/>
      <c r="QRO2" s="15"/>
      <c r="QRP2" s="15"/>
      <c r="QRQ2" s="15"/>
      <c r="QRR2" s="15"/>
      <c r="QRS2" s="15"/>
      <c r="QRT2" s="15"/>
      <c r="QRU2" s="15"/>
      <c r="QRV2" s="15"/>
      <c r="QRW2" s="15"/>
      <c r="QRX2" s="15"/>
      <c r="QRY2" s="15"/>
      <c r="QRZ2" s="15"/>
      <c r="QSA2" s="15"/>
      <c r="QSB2" s="15"/>
      <c r="QSC2" s="15"/>
      <c r="QSD2" s="15"/>
      <c r="QSE2" s="15"/>
      <c r="QSF2" s="15"/>
      <c r="QSG2" s="15"/>
      <c r="QSH2" s="15"/>
      <c r="QSI2" s="15"/>
      <c r="QSJ2" s="15"/>
      <c r="QSK2" s="15"/>
      <c r="QSL2" s="15"/>
      <c r="QSM2" s="15"/>
      <c r="QSN2" s="15"/>
      <c r="QSO2" s="15"/>
      <c r="QSP2" s="15"/>
      <c r="QSQ2" s="15"/>
      <c r="QSR2" s="15"/>
      <c r="QSS2" s="15"/>
      <c r="QST2" s="15"/>
      <c r="QSU2" s="15"/>
      <c r="QSV2" s="15"/>
      <c r="QSW2" s="15"/>
      <c r="QSX2" s="15"/>
      <c r="QSY2" s="15"/>
      <c r="QSZ2" s="15"/>
      <c r="QTA2" s="15"/>
      <c r="QTB2" s="15"/>
      <c r="QTC2" s="15"/>
      <c r="QTD2" s="15"/>
      <c r="QTE2" s="15"/>
      <c r="QTF2" s="15"/>
      <c r="QTG2" s="15"/>
      <c r="QTH2" s="15"/>
      <c r="QTI2" s="15"/>
      <c r="QTJ2" s="15"/>
      <c r="QTK2" s="15"/>
      <c r="QTL2" s="15"/>
      <c r="QTM2" s="15"/>
      <c r="QTN2" s="15"/>
      <c r="QTO2" s="15"/>
      <c r="QTP2" s="15"/>
      <c r="QTQ2" s="15"/>
      <c r="QTR2" s="15"/>
      <c r="QTS2" s="15"/>
      <c r="QTT2" s="15"/>
      <c r="QTU2" s="15"/>
      <c r="QTV2" s="15"/>
      <c r="QTW2" s="15"/>
      <c r="QTX2" s="15"/>
      <c r="QTY2" s="15"/>
      <c r="QTZ2" s="15"/>
      <c r="QUA2" s="15"/>
      <c r="QUB2" s="15"/>
      <c r="QUC2" s="15"/>
      <c r="QUD2" s="15"/>
      <c r="QUE2" s="15"/>
      <c r="QUF2" s="15"/>
      <c r="QUG2" s="15"/>
      <c r="QUH2" s="15"/>
      <c r="QUI2" s="15"/>
      <c r="QUJ2" s="15"/>
      <c r="QUK2" s="15"/>
      <c r="QUL2" s="15"/>
      <c r="QUM2" s="15"/>
      <c r="QUN2" s="15"/>
      <c r="QUO2" s="15"/>
      <c r="QUP2" s="15"/>
      <c r="QUQ2" s="15"/>
      <c r="QUR2" s="15"/>
      <c r="QUS2" s="15"/>
      <c r="QUT2" s="15"/>
      <c r="QUU2" s="15"/>
      <c r="QUV2" s="15"/>
      <c r="QUW2" s="15"/>
      <c r="QUX2" s="15"/>
      <c r="QUY2" s="15"/>
      <c r="QUZ2" s="15"/>
      <c r="QVA2" s="15"/>
      <c r="QVB2" s="15"/>
      <c r="QVC2" s="15"/>
      <c r="QVD2" s="15"/>
      <c r="QVE2" s="15"/>
      <c r="QVF2" s="15"/>
      <c r="QVG2" s="15"/>
      <c r="QVH2" s="15"/>
      <c r="QVI2" s="15"/>
      <c r="QVJ2" s="15"/>
      <c r="QVK2" s="15"/>
      <c r="QVL2" s="15"/>
      <c r="QVM2" s="15"/>
      <c r="QVN2" s="15"/>
      <c r="QVO2" s="15"/>
      <c r="QVP2" s="15"/>
      <c r="QVQ2" s="15"/>
      <c r="QVR2" s="15"/>
      <c r="QVS2" s="15"/>
      <c r="QVT2" s="15"/>
      <c r="QVU2" s="15"/>
      <c r="QVV2" s="15"/>
      <c r="QVW2" s="15"/>
      <c r="QVX2" s="15"/>
      <c r="QVY2" s="15"/>
      <c r="QVZ2" s="15"/>
      <c r="QWA2" s="15"/>
      <c r="QWB2" s="15"/>
      <c r="QWC2" s="15"/>
      <c r="QWD2" s="15"/>
      <c r="QWE2" s="15"/>
      <c r="QWF2" s="15"/>
      <c r="QWG2" s="15"/>
      <c r="QWH2" s="15"/>
      <c r="QWI2" s="15"/>
      <c r="QWJ2" s="15"/>
      <c r="QWK2" s="15"/>
      <c r="QWL2" s="15"/>
      <c r="QWM2" s="15"/>
      <c r="QWN2" s="15"/>
      <c r="QWO2" s="15"/>
      <c r="QWP2" s="15"/>
      <c r="QWQ2" s="15"/>
      <c r="QWR2" s="15"/>
      <c r="QWS2" s="15"/>
      <c r="QWT2" s="15"/>
      <c r="QWU2" s="15"/>
      <c r="QWV2" s="15"/>
      <c r="QWW2" s="15"/>
      <c r="QWX2" s="15"/>
      <c r="QWY2" s="15"/>
      <c r="QWZ2" s="15"/>
      <c r="QXA2" s="15"/>
      <c r="QXB2" s="15"/>
      <c r="QXC2" s="15"/>
      <c r="QXD2" s="15"/>
      <c r="QXE2" s="15"/>
      <c r="QXF2" s="15"/>
      <c r="QXG2" s="15"/>
      <c r="QXH2" s="15"/>
      <c r="QXI2" s="15"/>
      <c r="QXJ2" s="15"/>
      <c r="QXK2" s="15"/>
      <c r="QXL2" s="15"/>
      <c r="QXM2" s="15"/>
      <c r="QXN2" s="15"/>
      <c r="QXO2" s="15"/>
      <c r="QXP2" s="15"/>
      <c r="QXQ2" s="15"/>
      <c r="QXR2" s="15"/>
      <c r="QXS2" s="15"/>
      <c r="QXT2" s="15"/>
      <c r="QXU2" s="15"/>
      <c r="QXV2" s="15"/>
      <c r="QXW2" s="15"/>
      <c r="QXX2" s="15"/>
      <c r="QXY2" s="15"/>
      <c r="QXZ2" s="15"/>
      <c r="QYA2" s="15"/>
      <c r="QYB2" s="15"/>
      <c r="QYC2" s="15"/>
      <c r="QYD2" s="15"/>
      <c r="QYE2" s="15"/>
      <c r="QYF2" s="15"/>
      <c r="QYG2" s="15"/>
      <c r="QYH2" s="15"/>
      <c r="QYI2" s="15"/>
      <c r="QYJ2" s="15"/>
      <c r="QYK2" s="15"/>
      <c r="QYL2" s="15"/>
      <c r="QYM2" s="15"/>
      <c r="QYN2" s="15"/>
      <c r="QYO2" s="15"/>
      <c r="QYP2" s="15"/>
      <c r="QYQ2" s="15"/>
      <c r="QYR2" s="15"/>
      <c r="QYS2" s="15"/>
      <c r="QYT2" s="15"/>
      <c r="QYU2" s="15"/>
      <c r="QYV2" s="15"/>
      <c r="QYW2" s="15"/>
      <c r="QYX2" s="15"/>
      <c r="QYY2" s="15"/>
      <c r="QYZ2" s="15"/>
      <c r="QZA2" s="15"/>
      <c r="QZB2" s="15"/>
      <c r="QZC2" s="15"/>
      <c r="QZD2" s="15"/>
      <c r="QZE2" s="15"/>
      <c r="QZF2" s="15"/>
      <c r="QZG2" s="15"/>
      <c r="QZH2" s="15"/>
      <c r="QZI2" s="15"/>
      <c r="QZJ2" s="15"/>
      <c r="QZK2" s="15"/>
      <c r="QZL2" s="15"/>
      <c r="QZM2" s="15"/>
      <c r="QZN2" s="15"/>
      <c r="QZO2" s="15"/>
      <c r="QZP2" s="15"/>
      <c r="QZQ2" s="15"/>
      <c r="QZR2" s="15"/>
      <c r="QZS2" s="15"/>
      <c r="QZT2" s="15"/>
      <c r="QZU2" s="15"/>
      <c r="QZV2" s="15"/>
      <c r="QZW2" s="15"/>
      <c r="QZX2" s="15"/>
      <c r="QZY2" s="15"/>
      <c r="QZZ2" s="15"/>
      <c r="RAA2" s="15"/>
      <c r="RAB2" s="15"/>
      <c r="RAC2" s="15"/>
      <c r="RAD2" s="15"/>
      <c r="RAE2" s="15"/>
      <c r="RAF2" s="15"/>
      <c r="RAG2" s="15"/>
      <c r="RAH2" s="15"/>
      <c r="RAI2" s="15"/>
      <c r="RAJ2" s="15"/>
      <c r="RAK2" s="15"/>
      <c r="RAL2" s="15"/>
      <c r="RAM2" s="15"/>
      <c r="RAN2" s="15"/>
      <c r="RAO2" s="15"/>
      <c r="RAP2" s="15"/>
      <c r="RAQ2" s="15"/>
      <c r="RAR2" s="15"/>
      <c r="RAS2" s="15"/>
      <c r="RAT2" s="15"/>
      <c r="RAU2" s="15"/>
      <c r="RAV2" s="15"/>
      <c r="RAW2" s="15"/>
      <c r="RAX2" s="15"/>
      <c r="RAY2" s="15"/>
      <c r="RAZ2" s="15"/>
      <c r="RBA2" s="15"/>
      <c r="RBB2" s="15"/>
      <c r="RBC2" s="15"/>
      <c r="RBD2" s="15"/>
      <c r="RBE2" s="15"/>
      <c r="RBF2" s="15"/>
      <c r="RBG2" s="15"/>
      <c r="RBH2" s="15"/>
      <c r="RBI2" s="15"/>
      <c r="RBJ2" s="15"/>
      <c r="RBK2" s="15"/>
      <c r="RBL2" s="15"/>
      <c r="RBM2" s="15"/>
      <c r="RBN2" s="15"/>
      <c r="RBO2" s="15"/>
      <c r="RBP2" s="15"/>
      <c r="RBQ2" s="15"/>
      <c r="RBR2" s="15"/>
      <c r="RBS2" s="15"/>
      <c r="RBT2" s="15"/>
      <c r="RBU2" s="15"/>
      <c r="RBV2" s="15"/>
      <c r="RBW2" s="15"/>
      <c r="RBX2" s="15"/>
      <c r="RBY2" s="15"/>
      <c r="RBZ2" s="15"/>
      <c r="RCA2" s="15"/>
      <c r="RCB2" s="15"/>
      <c r="RCC2" s="15"/>
      <c r="RCD2" s="15"/>
      <c r="RCE2" s="15"/>
      <c r="RCF2" s="15"/>
      <c r="RCG2" s="15"/>
      <c r="RCH2" s="15"/>
      <c r="RCI2" s="15"/>
      <c r="RCJ2" s="15"/>
      <c r="RCK2" s="15"/>
      <c r="RCL2" s="15"/>
      <c r="RCM2" s="15"/>
      <c r="RCN2" s="15"/>
      <c r="RCO2" s="15"/>
      <c r="RCP2" s="15"/>
      <c r="RCQ2" s="15"/>
      <c r="RCR2" s="15"/>
      <c r="RCS2" s="15"/>
      <c r="RCT2" s="15"/>
      <c r="RCU2" s="15"/>
      <c r="RCV2" s="15"/>
      <c r="RCW2" s="15"/>
      <c r="RCX2" s="15"/>
      <c r="RCY2" s="15"/>
      <c r="RCZ2" s="15"/>
      <c r="RDA2" s="15"/>
      <c r="RDB2" s="15"/>
      <c r="RDC2" s="15"/>
      <c r="RDD2" s="15"/>
      <c r="RDE2" s="15"/>
      <c r="RDF2" s="15"/>
      <c r="RDG2" s="15"/>
      <c r="RDH2" s="15"/>
      <c r="RDI2" s="15"/>
      <c r="RDJ2" s="15"/>
      <c r="RDK2" s="15"/>
      <c r="RDL2" s="15"/>
      <c r="RDM2" s="15"/>
      <c r="RDN2" s="15"/>
      <c r="RDO2" s="15"/>
      <c r="RDP2" s="15"/>
      <c r="RDQ2" s="15"/>
      <c r="RDR2" s="15"/>
      <c r="RDS2" s="15"/>
      <c r="RDT2" s="15"/>
      <c r="RDU2" s="15"/>
      <c r="RDV2" s="15"/>
      <c r="RDW2" s="15"/>
      <c r="RDX2" s="15"/>
      <c r="RDY2" s="15"/>
      <c r="RDZ2" s="15"/>
      <c r="REA2" s="15"/>
      <c r="REB2" s="15"/>
      <c r="REC2" s="15"/>
      <c r="RED2" s="15"/>
      <c r="REE2" s="15"/>
      <c r="REF2" s="15"/>
      <c r="REG2" s="15"/>
      <c r="REH2" s="15"/>
      <c r="REI2" s="15"/>
      <c r="REJ2" s="15"/>
      <c r="REK2" s="15"/>
      <c r="REL2" s="15"/>
      <c r="REM2" s="15"/>
      <c r="REN2" s="15"/>
      <c r="REO2" s="15"/>
      <c r="REP2" s="15"/>
      <c r="REQ2" s="15"/>
      <c r="RER2" s="15"/>
      <c r="RES2" s="15"/>
      <c r="RET2" s="15"/>
      <c r="REU2" s="15"/>
      <c r="REV2" s="15"/>
      <c r="REW2" s="15"/>
      <c r="REX2" s="15"/>
      <c r="REY2" s="15"/>
      <c r="REZ2" s="15"/>
      <c r="RFA2" s="15"/>
      <c r="RFB2" s="15"/>
      <c r="RFC2" s="15"/>
      <c r="RFD2" s="15"/>
      <c r="RFE2" s="15"/>
      <c r="RFF2" s="15"/>
      <c r="RFG2" s="15"/>
      <c r="RFH2" s="15"/>
      <c r="RFI2" s="15"/>
      <c r="RFJ2" s="15"/>
      <c r="RFK2" s="15"/>
      <c r="RFL2" s="15"/>
      <c r="RFM2" s="15"/>
      <c r="RFN2" s="15"/>
      <c r="RFO2" s="15"/>
      <c r="RFP2" s="15"/>
      <c r="RFQ2" s="15"/>
      <c r="RFR2" s="15"/>
      <c r="RFS2" s="15"/>
      <c r="RFT2" s="15"/>
      <c r="RFU2" s="15"/>
      <c r="RFV2" s="15"/>
      <c r="RFW2" s="15"/>
      <c r="RFX2" s="15"/>
      <c r="RFY2" s="15"/>
      <c r="RFZ2" s="15"/>
      <c r="RGA2" s="15"/>
      <c r="RGB2" s="15"/>
      <c r="RGC2" s="15"/>
      <c r="RGD2" s="15"/>
      <c r="RGE2" s="15"/>
      <c r="RGF2" s="15"/>
      <c r="RGG2" s="15"/>
      <c r="RGH2" s="15"/>
      <c r="RGI2" s="15"/>
      <c r="RGJ2" s="15"/>
      <c r="RGK2" s="15"/>
      <c r="RGL2" s="15"/>
      <c r="RGM2" s="15"/>
      <c r="RGN2" s="15"/>
      <c r="RGO2" s="15"/>
      <c r="RGP2" s="15"/>
      <c r="RGQ2" s="15"/>
      <c r="RGR2" s="15"/>
      <c r="RGS2" s="15"/>
      <c r="RGT2" s="15"/>
      <c r="RGU2" s="15"/>
      <c r="RGV2" s="15"/>
      <c r="RGW2" s="15"/>
      <c r="RGX2" s="15"/>
      <c r="RGY2" s="15"/>
      <c r="RGZ2" s="15"/>
      <c r="RHA2" s="15"/>
      <c r="RHB2" s="15"/>
      <c r="RHC2" s="15"/>
      <c r="RHD2" s="15"/>
      <c r="RHE2" s="15"/>
      <c r="RHF2" s="15"/>
      <c r="RHG2" s="15"/>
      <c r="RHH2" s="15"/>
      <c r="RHI2" s="15"/>
      <c r="RHJ2" s="15"/>
      <c r="RHK2" s="15"/>
      <c r="RHL2" s="15"/>
      <c r="RHM2" s="15"/>
      <c r="RHN2" s="15"/>
      <c r="RHO2" s="15"/>
      <c r="RHP2" s="15"/>
      <c r="RHQ2" s="15"/>
      <c r="RHR2" s="15"/>
      <c r="RHS2" s="15"/>
      <c r="RHT2" s="15"/>
      <c r="RHU2" s="15"/>
      <c r="RHV2" s="15"/>
      <c r="RHW2" s="15"/>
      <c r="RHX2" s="15"/>
      <c r="RHY2" s="15"/>
      <c r="RHZ2" s="15"/>
      <c r="RIA2" s="15"/>
      <c r="RIB2" s="15"/>
      <c r="RIC2" s="15"/>
      <c r="RID2" s="15"/>
      <c r="RIE2" s="15"/>
      <c r="RIF2" s="15"/>
      <c r="RIG2" s="15"/>
      <c r="RIH2" s="15"/>
      <c r="RII2" s="15"/>
      <c r="RIJ2" s="15"/>
      <c r="RIK2" s="15"/>
      <c r="RIL2" s="15"/>
      <c r="RIM2" s="15"/>
      <c r="RIN2" s="15"/>
      <c r="RIO2" s="15"/>
      <c r="RIP2" s="15"/>
      <c r="RIQ2" s="15"/>
      <c r="RIR2" s="15"/>
      <c r="RIS2" s="15"/>
      <c r="RIT2" s="15"/>
      <c r="RIU2" s="15"/>
      <c r="RIV2" s="15"/>
      <c r="RIW2" s="15"/>
      <c r="RIX2" s="15"/>
      <c r="RIY2" s="15"/>
      <c r="RIZ2" s="15"/>
      <c r="RJA2" s="15"/>
      <c r="RJB2" s="15"/>
      <c r="RJC2" s="15"/>
      <c r="RJD2" s="15"/>
      <c r="RJE2" s="15"/>
      <c r="RJF2" s="15"/>
      <c r="RJG2" s="15"/>
      <c r="RJH2" s="15"/>
      <c r="RJI2" s="15"/>
      <c r="RJJ2" s="15"/>
      <c r="RJK2" s="15"/>
      <c r="RJL2" s="15"/>
      <c r="RJM2" s="15"/>
      <c r="RJN2" s="15"/>
      <c r="RJO2" s="15"/>
      <c r="RJP2" s="15"/>
      <c r="RJQ2" s="15"/>
      <c r="RJR2" s="15"/>
      <c r="RJS2" s="15"/>
      <c r="RJT2" s="15"/>
      <c r="RJU2" s="15"/>
      <c r="RJV2" s="15"/>
      <c r="RJW2" s="15"/>
      <c r="RJX2" s="15"/>
      <c r="RJY2" s="15"/>
      <c r="RJZ2" s="15"/>
      <c r="RKA2" s="15"/>
      <c r="RKB2" s="15"/>
      <c r="RKC2" s="15"/>
      <c r="RKD2" s="15"/>
      <c r="RKE2" s="15"/>
      <c r="RKF2" s="15"/>
      <c r="RKG2" s="15"/>
      <c r="RKH2" s="15"/>
      <c r="RKI2" s="15"/>
      <c r="RKJ2" s="15"/>
      <c r="RKK2" s="15"/>
      <c r="RKL2" s="15"/>
      <c r="RKM2" s="15"/>
      <c r="RKN2" s="15"/>
      <c r="RKO2" s="15"/>
      <c r="RKP2" s="15"/>
      <c r="RKQ2" s="15"/>
      <c r="RKR2" s="15"/>
      <c r="RKS2" s="15"/>
      <c r="RKT2" s="15"/>
      <c r="RKU2" s="15"/>
      <c r="RKV2" s="15"/>
      <c r="RKW2" s="15"/>
      <c r="RKX2" s="15"/>
      <c r="RKY2" s="15"/>
      <c r="RKZ2" s="15"/>
      <c r="RLA2" s="15"/>
      <c r="RLB2" s="15"/>
      <c r="RLC2" s="15"/>
      <c r="RLD2" s="15"/>
      <c r="RLE2" s="15"/>
      <c r="RLF2" s="15"/>
      <c r="RLG2" s="15"/>
      <c r="RLH2" s="15"/>
      <c r="RLI2" s="15"/>
      <c r="RLJ2" s="15"/>
      <c r="RLK2" s="15"/>
      <c r="RLL2" s="15"/>
      <c r="RLM2" s="15"/>
      <c r="RLN2" s="15"/>
      <c r="RLO2" s="15"/>
      <c r="RLP2" s="15"/>
      <c r="RLQ2" s="15"/>
      <c r="RLR2" s="15"/>
      <c r="RLS2" s="15"/>
      <c r="RLT2" s="15"/>
      <c r="RLU2" s="15"/>
      <c r="RLV2" s="15"/>
      <c r="RLW2" s="15"/>
      <c r="RLX2" s="15"/>
      <c r="RLY2" s="15"/>
      <c r="RLZ2" s="15"/>
      <c r="RMA2" s="15"/>
      <c r="RMB2" s="15"/>
      <c r="RMC2" s="15"/>
      <c r="RMD2" s="15"/>
      <c r="RME2" s="15"/>
      <c r="RMF2" s="15"/>
      <c r="RMG2" s="15"/>
      <c r="RMH2" s="15"/>
      <c r="RMI2" s="15"/>
      <c r="RMJ2" s="15"/>
      <c r="RMK2" s="15"/>
      <c r="RML2" s="15"/>
      <c r="RMM2" s="15"/>
      <c r="RMN2" s="15"/>
      <c r="RMO2" s="15"/>
      <c r="RMP2" s="15"/>
      <c r="RMQ2" s="15"/>
      <c r="RMR2" s="15"/>
      <c r="RMS2" s="15"/>
      <c r="RMT2" s="15"/>
      <c r="RMU2" s="15"/>
      <c r="RMV2" s="15"/>
      <c r="RMW2" s="15"/>
      <c r="RMX2" s="15"/>
      <c r="RMY2" s="15"/>
      <c r="RMZ2" s="15"/>
      <c r="RNA2" s="15"/>
      <c r="RNB2" s="15"/>
      <c r="RNC2" s="15"/>
      <c r="RND2" s="15"/>
      <c r="RNE2" s="15"/>
      <c r="RNF2" s="15"/>
      <c r="RNG2" s="15"/>
      <c r="RNH2" s="15"/>
      <c r="RNI2" s="15"/>
      <c r="RNJ2" s="15"/>
      <c r="RNK2" s="15"/>
      <c r="RNL2" s="15"/>
      <c r="RNM2" s="15"/>
      <c r="RNN2" s="15"/>
      <c r="RNO2" s="15"/>
      <c r="RNP2" s="15"/>
      <c r="RNQ2" s="15"/>
      <c r="RNR2" s="15"/>
      <c r="RNS2" s="15"/>
      <c r="RNT2" s="15"/>
      <c r="RNU2" s="15"/>
      <c r="RNV2" s="15"/>
      <c r="RNW2" s="15"/>
      <c r="RNX2" s="15"/>
      <c r="RNY2" s="15"/>
      <c r="RNZ2" s="15"/>
      <c r="ROA2" s="15"/>
      <c r="ROB2" s="15"/>
      <c r="ROC2" s="15"/>
      <c r="ROD2" s="15"/>
      <c r="ROE2" s="15"/>
      <c r="ROF2" s="15"/>
      <c r="ROG2" s="15"/>
      <c r="ROH2" s="15"/>
      <c r="ROI2" s="15"/>
      <c r="ROJ2" s="15"/>
      <c r="ROK2" s="15"/>
      <c r="ROL2" s="15"/>
      <c r="ROM2" s="15"/>
      <c r="RON2" s="15"/>
      <c r="ROO2" s="15"/>
      <c r="ROP2" s="15"/>
      <c r="ROQ2" s="15"/>
      <c r="ROR2" s="15"/>
      <c r="ROS2" s="15"/>
      <c r="ROT2" s="15"/>
      <c r="ROU2" s="15"/>
      <c r="ROV2" s="15"/>
      <c r="ROW2" s="15"/>
      <c r="ROX2" s="15"/>
      <c r="ROY2" s="15"/>
      <c r="ROZ2" s="15"/>
      <c r="RPA2" s="15"/>
      <c r="RPB2" s="15"/>
      <c r="RPC2" s="15"/>
      <c r="RPD2" s="15"/>
      <c r="RPE2" s="15"/>
      <c r="RPF2" s="15"/>
      <c r="RPG2" s="15"/>
      <c r="RPH2" s="15"/>
      <c r="RPI2" s="15"/>
      <c r="RPJ2" s="15"/>
      <c r="RPK2" s="15"/>
      <c r="RPL2" s="15"/>
      <c r="RPM2" s="15"/>
      <c r="RPN2" s="15"/>
      <c r="RPO2" s="15"/>
      <c r="RPP2" s="15"/>
      <c r="RPQ2" s="15"/>
      <c r="RPR2" s="15"/>
      <c r="RPS2" s="15"/>
      <c r="RPT2" s="15"/>
      <c r="RPU2" s="15"/>
      <c r="RPV2" s="15"/>
      <c r="RPW2" s="15"/>
      <c r="RPX2" s="15"/>
      <c r="RPY2" s="15"/>
      <c r="RPZ2" s="15"/>
      <c r="RQA2" s="15"/>
      <c r="RQB2" s="15"/>
      <c r="RQC2" s="15"/>
      <c r="RQD2" s="15"/>
      <c r="RQE2" s="15"/>
      <c r="RQF2" s="15"/>
      <c r="RQG2" s="15"/>
      <c r="RQH2" s="15"/>
      <c r="RQI2" s="15"/>
      <c r="RQJ2" s="15"/>
      <c r="RQK2" s="15"/>
      <c r="RQL2" s="15"/>
      <c r="RQM2" s="15"/>
      <c r="RQN2" s="15"/>
      <c r="RQO2" s="15"/>
      <c r="RQP2" s="15"/>
      <c r="RQQ2" s="15"/>
      <c r="RQR2" s="15"/>
      <c r="RQS2" s="15"/>
      <c r="RQT2" s="15"/>
      <c r="RQU2" s="15"/>
      <c r="RQV2" s="15"/>
      <c r="RQW2" s="15"/>
      <c r="RQX2" s="15"/>
      <c r="RQY2" s="15"/>
      <c r="RQZ2" s="15"/>
      <c r="RRA2" s="15"/>
      <c r="RRB2" s="15"/>
      <c r="RRC2" s="15"/>
      <c r="RRD2" s="15"/>
      <c r="RRE2" s="15"/>
      <c r="RRF2" s="15"/>
      <c r="RRG2" s="15"/>
      <c r="RRH2" s="15"/>
      <c r="RRI2" s="15"/>
      <c r="RRJ2" s="15"/>
      <c r="RRK2" s="15"/>
      <c r="RRL2" s="15"/>
      <c r="RRM2" s="15"/>
      <c r="RRN2" s="15"/>
      <c r="RRO2" s="15"/>
      <c r="RRP2" s="15"/>
      <c r="RRQ2" s="15"/>
      <c r="RRR2" s="15"/>
      <c r="RRS2" s="15"/>
      <c r="RRT2" s="15"/>
      <c r="RRU2" s="15"/>
      <c r="RRV2" s="15"/>
      <c r="RRW2" s="15"/>
      <c r="RRX2" s="15"/>
      <c r="RRY2" s="15"/>
      <c r="RRZ2" s="15"/>
      <c r="RSA2" s="15"/>
      <c r="RSB2" s="15"/>
      <c r="RSC2" s="15"/>
      <c r="RSD2" s="15"/>
      <c r="RSE2" s="15"/>
      <c r="RSF2" s="15"/>
      <c r="RSG2" s="15"/>
      <c r="RSH2" s="15"/>
      <c r="RSI2" s="15"/>
      <c r="RSJ2" s="15"/>
      <c r="RSK2" s="15"/>
      <c r="RSL2" s="15"/>
      <c r="RSM2" s="15"/>
      <c r="RSN2" s="15"/>
      <c r="RSO2" s="15"/>
      <c r="RSP2" s="15"/>
      <c r="RSQ2" s="15"/>
      <c r="RSR2" s="15"/>
      <c r="RSS2" s="15"/>
      <c r="RST2" s="15"/>
      <c r="RSU2" s="15"/>
      <c r="RSV2" s="15"/>
      <c r="RSW2" s="15"/>
      <c r="RSX2" s="15"/>
      <c r="RSY2" s="15"/>
      <c r="RSZ2" s="15"/>
      <c r="RTA2" s="15"/>
      <c r="RTB2" s="15"/>
      <c r="RTC2" s="15"/>
      <c r="RTD2" s="15"/>
      <c r="RTE2" s="15"/>
      <c r="RTF2" s="15"/>
      <c r="RTG2" s="15"/>
      <c r="RTH2" s="15"/>
      <c r="RTI2" s="15"/>
      <c r="RTJ2" s="15"/>
      <c r="RTK2" s="15"/>
      <c r="RTL2" s="15"/>
      <c r="RTM2" s="15"/>
      <c r="RTN2" s="15"/>
      <c r="RTO2" s="15"/>
      <c r="RTP2" s="15"/>
      <c r="RTQ2" s="15"/>
      <c r="RTR2" s="15"/>
      <c r="RTS2" s="15"/>
      <c r="RTT2" s="15"/>
      <c r="RTU2" s="15"/>
      <c r="RTV2" s="15"/>
      <c r="RTW2" s="15"/>
      <c r="RTX2" s="15"/>
      <c r="RTY2" s="15"/>
      <c r="RTZ2" s="15"/>
      <c r="RUA2" s="15"/>
      <c r="RUB2" s="15"/>
      <c r="RUC2" s="15"/>
      <c r="RUD2" s="15"/>
      <c r="RUE2" s="15"/>
      <c r="RUF2" s="15"/>
      <c r="RUG2" s="15"/>
      <c r="RUH2" s="15"/>
      <c r="RUI2" s="15"/>
      <c r="RUJ2" s="15"/>
      <c r="RUK2" s="15"/>
      <c r="RUL2" s="15"/>
      <c r="RUM2" s="15"/>
      <c r="RUN2" s="15"/>
      <c r="RUO2" s="15"/>
      <c r="RUP2" s="15"/>
      <c r="RUQ2" s="15"/>
      <c r="RUR2" s="15"/>
      <c r="RUS2" s="15"/>
      <c r="RUT2" s="15"/>
      <c r="RUU2" s="15"/>
      <c r="RUV2" s="15"/>
      <c r="RUW2" s="15"/>
      <c r="RUX2" s="15"/>
      <c r="RUY2" s="15"/>
      <c r="RUZ2" s="15"/>
      <c r="RVA2" s="15"/>
      <c r="RVB2" s="15"/>
      <c r="RVC2" s="15"/>
      <c r="RVD2" s="15"/>
      <c r="RVE2" s="15"/>
      <c r="RVF2" s="15"/>
      <c r="RVG2" s="15"/>
      <c r="RVH2" s="15"/>
      <c r="RVI2" s="15"/>
      <c r="RVJ2" s="15"/>
      <c r="RVK2" s="15"/>
      <c r="RVL2" s="15"/>
      <c r="RVM2" s="15"/>
      <c r="RVN2" s="15"/>
      <c r="RVO2" s="15"/>
      <c r="RVP2" s="15"/>
      <c r="RVQ2" s="15"/>
      <c r="RVR2" s="15"/>
      <c r="RVS2" s="15"/>
      <c r="RVT2" s="15"/>
      <c r="RVU2" s="15"/>
      <c r="RVV2" s="15"/>
      <c r="RVW2" s="15"/>
      <c r="RVX2" s="15"/>
      <c r="RVY2" s="15"/>
      <c r="RVZ2" s="15"/>
      <c r="RWA2" s="15"/>
      <c r="RWB2" s="15"/>
      <c r="RWC2" s="15"/>
      <c r="RWD2" s="15"/>
      <c r="RWE2" s="15"/>
      <c r="RWF2" s="15"/>
      <c r="RWG2" s="15"/>
      <c r="RWH2" s="15"/>
      <c r="RWI2" s="15"/>
      <c r="RWJ2" s="15"/>
      <c r="RWK2" s="15"/>
      <c r="RWL2" s="15"/>
      <c r="RWM2" s="15"/>
      <c r="RWN2" s="15"/>
      <c r="RWO2" s="15"/>
      <c r="RWP2" s="15"/>
      <c r="RWQ2" s="15"/>
      <c r="RWR2" s="15"/>
      <c r="RWS2" s="15"/>
      <c r="RWT2" s="15"/>
      <c r="RWU2" s="15"/>
      <c r="RWV2" s="15"/>
      <c r="RWW2" s="15"/>
      <c r="RWX2" s="15"/>
      <c r="RWY2" s="15"/>
      <c r="RWZ2" s="15"/>
      <c r="RXA2" s="15"/>
      <c r="RXB2" s="15"/>
      <c r="RXC2" s="15"/>
      <c r="RXD2" s="15"/>
      <c r="RXE2" s="15"/>
      <c r="RXF2" s="15"/>
      <c r="RXG2" s="15"/>
      <c r="RXH2" s="15"/>
      <c r="RXI2" s="15"/>
      <c r="RXJ2" s="15"/>
      <c r="RXK2" s="15"/>
      <c r="RXL2" s="15"/>
      <c r="RXM2" s="15"/>
      <c r="RXN2" s="15"/>
      <c r="RXO2" s="15"/>
      <c r="RXP2" s="15"/>
      <c r="RXQ2" s="15"/>
      <c r="RXR2" s="15"/>
      <c r="RXS2" s="15"/>
      <c r="RXT2" s="15"/>
      <c r="RXU2" s="15"/>
      <c r="RXV2" s="15"/>
      <c r="RXW2" s="15"/>
      <c r="RXX2" s="15"/>
      <c r="RXY2" s="15"/>
      <c r="RXZ2" s="15"/>
      <c r="RYA2" s="15"/>
      <c r="RYB2" s="15"/>
      <c r="RYC2" s="15"/>
      <c r="RYD2" s="15"/>
      <c r="RYE2" s="15"/>
      <c r="RYF2" s="15"/>
      <c r="RYG2" s="15"/>
      <c r="RYH2" s="15"/>
      <c r="RYI2" s="15"/>
      <c r="RYJ2" s="15"/>
      <c r="RYK2" s="15"/>
      <c r="RYL2" s="15"/>
      <c r="RYM2" s="15"/>
      <c r="RYN2" s="15"/>
      <c r="RYO2" s="15"/>
      <c r="RYP2" s="15"/>
      <c r="RYQ2" s="15"/>
      <c r="RYR2" s="15"/>
      <c r="RYS2" s="15"/>
      <c r="RYT2" s="15"/>
      <c r="RYU2" s="15"/>
      <c r="RYV2" s="15"/>
      <c r="RYW2" s="15"/>
      <c r="RYX2" s="15"/>
      <c r="RYY2" s="15"/>
      <c r="RYZ2" s="15"/>
      <c r="RZA2" s="15"/>
      <c r="RZB2" s="15"/>
      <c r="RZC2" s="15"/>
      <c r="RZD2" s="15"/>
      <c r="RZE2" s="15"/>
      <c r="RZF2" s="15"/>
      <c r="RZG2" s="15"/>
      <c r="RZH2" s="15"/>
      <c r="RZI2" s="15"/>
      <c r="RZJ2" s="15"/>
      <c r="RZK2" s="15"/>
      <c r="RZL2" s="15"/>
      <c r="RZM2" s="15"/>
      <c r="RZN2" s="15"/>
      <c r="RZO2" s="15"/>
      <c r="RZP2" s="15"/>
      <c r="RZQ2" s="15"/>
      <c r="RZR2" s="15"/>
      <c r="RZS2" s="15"/>
      <c r="RZT2" s="15"/>
      <c r="RZU2" s="15"/>
      <c r="RZV2" s="15"/>
      <c r="RZW2" s="15"/>
      <c r="RZX2" s="15"/>
      <c r="RZY2" s="15"/>
      <c r="RZZ2" s="15"/>
      <c r="SAA2" s="15"/>
      <c r="SAB2" s="15"/>
      <c r="SAC2" s="15"/>
      <c r="SAD2" s="15"/>
      <c r="SAE2" s="15"/>
      <c r="SAF2" s="15"/>
      <c r="SAG2" s="15"/>
      <c r="SAH2" s="15"/>
      <c r="SAI2" s="15"/>
      <c r="SAJ2" s="15"/>
      <c r="SAK2" s="15"/>
      <c r="SAL2" s="15"/>
      <c r="SAM2" s="15"/>
      <c r="SAN2" s="15"/>
      <c r="SAO2" s="15"/>
      <c r="SAP2" s="15"/>
      <c r="SAQ2" s="15"/>
      <c r="SAR2" s="15"/>
      <c r="SAS2" s="15"/>
      <c r="SAT2" s="15"/>
      <c r="SAU2" s="15"/>
      <c r="SAV2" s="15"/>
      <c r="SAW2" s="15"/>
      <c r="SAX2" s="15"/>
      <c r="SAY2" s="15"/>
      <c r="SAZ2" s="15"/>
      <c r="SBA2" s="15"/>
      <c r="SBB2" s="15"/>
      <c r="SBC2" s="15"/>
      <c r="SBD2" s="15"/>
      <c r="SBE2" s="15"/>
      <c r="SBF2" s="15"/>
      <c r="SBG2" s="15"/>
      <c r="SBH2" s="15"/>
      <c r="SBI2" s="15"/>
      <c r="SBJ2" s="15"/>
      <c r="SBK2" s="15"/>
      <c r="SBL2" s="15"/>
      <c r="SBM2" s="15"/>
      <c r="SBN2" s="15"/>
      <c r="SBO2" s="15"/>
      <c r="SBP2" s="15"/>
      <c r="SBQ2" s="15"/>
      <c r="SBR2" s="15"/>
      <c r="SBS2" s="15"/>
      <c r="SBT2" s="15"/>
      <c r="SBU2" s="15"/>
      <c r="SBV2" s="15"/>
      <c r="SBW2" s="15"/>
      <c r="SBX2" s="15"/>
      <c r="SBY2" s="15"/>
      <c r="SBZ2" s="15"/>
      <c r="SCA2" s="15"/>
      <c r="SCB2" s="15"/>
      <c r="SCC2" s="15"/>
      <c r="SCD2" s="15"/>
      <c r="SCE2" s="15"/>
      <c r="SCF2" s="15"/>
      <c r="SCG2" s="15"/>
      <c r="SCH2" s="15"/>
      <c r="SCI2" s="15"/>
      <c r="SCJ2" s="15"/>
      <c r="SCK2" s="15"/>
      <c r="SCL2" s="15"/>
      <c r="SCM2" s="15"/>
      <c r="SCN2" s="15"/>
      <c r="SCO2" s="15"/>
      <c r="SCP2" s="15"/>
      <c r="SCQ2" s="15"/>
      <c r="SCR2" s="15"/>
      <c r="SCS2" s="15"/>
      <c r="SCT2" s="15"/>
      <c r="SCU2" s="15"/>
      <c r="SCV2" s="15"/>
      <c r="SCW2" s="15"/>
      <c r="SCX2" s="15"/>
      <c r="SCY2" s="15"/>
      <c r="SCZ2" s="15"/>
      <c r="SDA2" s="15"/>
      <c r="SDB2" s="15"/>
      <c r="SDC2" s="15"/>
      <c r="SDD2" s="15"/>
      <c r="SDE2" s="15"/>
      <c r="SDF2" s="15"/>
      <c r="SDG2" s="15"/>
      <c r="SDH2" s="15"/>
      <c r="SDI2" s="15"/>
      <c r="SDJ2" s="15"/>
      <c r="SDK2" s="15"/>
      <c r="SDL2" s="15"/>
      <c r="SDM2" s="15"/>
      <c r="SDN2" s="15"/>
      <c r="SDO2" s="15"/>
      <c r="SDP2" s="15"/>
      <c r="SDQ2" s="15"/>
      <c r="SDR2" s="15"/>
      <c r="SDS2" s="15"/>
      <c r="SDT2" s="15"/>
      <c r="SDU2" s="15"/>
      <c r="SDV2" s="15"/>
      <c r="SDW2" s="15"/>
      <c r="SDX2" s="15"/>
      <c r="SDY2" s="15"/>
      <c r="SDZ2" s="15"/>
      <c r="SEA2" s="15"/>
      <c r="SEB2" s="15"/>
      <c r="SEC2" s="15"/>
      <c r="SED2" s="15"/>
      <c r="SEE2" s="15"/>
      <c r="SEF2" s="15"/>
      <c r="SEG2" s="15"/>
      <c r="SEH2" s="15"/>
      <c r="SEI2" s="15"/>
      <c r="SEJ2" s="15"/>
      <c r="SEK2" s="15"/>
      <c r="SEL2" s="15"/>
      <c r="SEM2" s="15"/>
      <c r="SEN2" s="15"/>
      <c r="SEO2" s="15"/>
      <c r="SEP2" s="15"/>
      <c r="SEQ2" s="15"/>
      <c r="SER2" s="15"/>
      <c r="SES2" s="15"/>
      <c r="SET2" s="15"/>
      <c r="SEU2" s="15"/>
      <c r="SEV2" s="15"/>
      <c r="SEW2" s="15"/>
      <c r="SEX2" s="15"/>
      <c r="SEY2" s="15"/>
      <c r="SEZ2" s="15"/>
      <c r="SFA2" s="15"/>
      <c r="SFB2" s="15"/>
      <c r="SFC2" s="15"/>
      <c r="SFD2" s="15"/>
      <c r="SFE2" s="15"/>
      <c r="SFF2" s="15"/>
      <c r="SFG2" s="15"/>
      <c r="SFH2" s="15"/>
      <c r="SFI2" s="15"/>
      <c r="SFJ2" s="15"/>
      <c r="SFK2" s="15"/>
      <c r="SFL2" s="15"/>
      <c r="SFM2" s="15"/>
      <c r="SFN2" s="15"/>
      <c r="SFO2" s="15"/>
      <c r="SFP2" s="15"/>
      <c r="SFQ2" s="15"/>
      <c r="SFR2" s="15"/>
      <c r="SFS2" s="15"/>
      <c r="SFT2" s="15"/>
      <c r="SFU2" s="15"/>
      <c r="SFV2" s="15"/>
      <c r="SFW2" s="15"/>
      <c r="SFX2" s="15"/>
      <c r="SFY2" s="15"/>
      <c r="SFZ2" s="15"/>
      <c r="SGA2" s="15"/>
      <c r="SGB2" s="15"/>
      <c r="SGC2" s="15"/>
      <c r="SGD2" s="15"/>
      <c r="SGE2" s="15"/>
      <c r="SGF2" s="15"/>
      <c r="SGG2" s="15"/>
      <c r="SGH2" s="15"/>
      <c r="SGI2" s="15"/>
      <c r="SGJ2" s="15"/>
      <c r="SGK2" s="15"/>
      <c r="SGL2" s="15"/>
      <c r="SGM2" s="15"/>
      <c r="SGN2" s="15"/>
      <c r="SGO2" s="15"/>
      <c r="SGP2" s="15"/>
      <c r="SGQ2" s="15"/>
      <c r="SGR2" s="15"/>
      <c r="SGS2" s="15"/>
      <c r="SGT2" s="15"/>
      <c r="SGU2" s="15"/>
      <c r="SGV2" s="15"/>
      <c r="SGW2" s="15"/>
      <c r="SGX2" s="15"/>
      <c r="SGY2" s="15"/>
      <c r="SGZ2" s="15"/>
      <c r="SHA2" s="15"/>
      <c r="SHB2" s="15"/>
      <c r="SHC2" s="15"/>
      <c r="SHD2" s="15"/>
      <c r="SHE2" s="15"/>
      <c r="SHF2" s="15"/>
      <c r="SHG2" s="15"/>
      <c r="SHH2" s="15"/>
      <c r="SHI2" s="15"/>
      <c r="SHJ2" s="15"/>
      <c r="SHK2" s="15"/>
      <c r="SHL2" s="15"/>
      <c r="SHM2" s="15"/>
      <c r="SHN2" s="15"/>
      <c r="SHO2" s="15"/>
      <c r="SHP2" s="15"/>
      <c r="SHQ2" s="15"/>
      <c r="SHR2" s="15"/>
      <c r="SHS2" s="15"/>
      <c r="SHT2" s="15"/>
      <c r="SHU2" s="15"/>
      <c r="SHV2" s="15"/>
      <c r="SHW2" s="15"/>
      <c r="SHX2" s="15"/>
      <c r="SHY2" s="15"/>
      <c r="SHZ2" s="15"/>
      <c r="SIA2" s="15"/>
      <c r="SIB2" s="15"/>
      <c r="SIC2" s="15"/>
      <c r="SID2" s="15"/>
      <c r="SIE2" s="15"/>
      <c r="SIF2" s="15"/>
      <c r="SIG2" s="15"/>
      <c r="SIH2" s="15"/>
      <c r="SII2" s="15"/>
      <c r="SIJ2" s="15"/>
      <c r="SIK2" s="15"/>
      <c r="SIL2" s="15"/>
      <c r="SIM2" s="15"/>
      <c r="SIN2" s="15"/>
      <c r="SIO2" s="15"/>
      <c r="SIP2" s="15"/>
      <c r="SIQ2" s="15"/>
      <c r="SIR2" s="15"/>
      <c r="SIS2" s="15"/>
      <c r="SIT2" s="15"/>
      <c r="SIU2" s="15"/>
      <c r="SIV2" s="15"/>
      <c r="SIW2" s="15"/>
      <c r="SIX2" s="15"/>
      <c r="SIY2" s="15"/>
      <c r="SIZ2" s="15"/>
      <c r="SJA2" s="15"/>
      <c r="SJB2" s="15"/>
      <c r="SJC2" s="15"/>
      <c r="SJD2" s="15"/>
      <c r="SJE2" s="15"/>
      <c r="SJF2" s="15"/>
      <c r="SJG2" s="15"/>
      <c r="SJH2" s="15"/>
      <c r="SJI2" s="15"/>
      <c r="SJJ2" s="15"/>
      <c r="SJK2" s="15"/>
      <c r="SJL2" s="15"/>
      <c r="SJM2" s="15"/>
      <c r="SJN2" s="15"/>
      <c r="SJO2" s="15"/>
      <c r="SJP2" s="15"/>
      <c r="SJQ2" s="15"/>
      <c r="SJR2" s="15"/>
      <c r="SJS2" s="15"/>
      <c r="SJT2" s="15"/>
      <c r="SJU2" s="15"/>
      <c r="SJV2" s="15"/>
      <c r="SJW2" s="15"/>
      <c r="SJX2" s="15"/>
      <c r="SJY2" s="15"/>
      <c r="SJZ2" s="15"/>
      <c r="SKA2" s="15"/>
      <c r="SKB2" s="15"/>
      <c r="SKC2" s="15"/>
      <c r="SKD2" s="15"/>
      <c r="SKE2" s="15"/>
      <c r="SKF2" s="15"/>
      <c r="SKG2" s="15"/>
      <c r="SKH2" s="15"/>
      <c r="SKI2" s="15"/>
      <c r="SKJ2" s="15"/>
      <c r="SKK2" s="15"/>
      <c r="SKL2" s="15"/>
      <c r="SKM2" s="15"/>
      <c r="SKN2" s="15"/>
      <c r="SKO2" s="15"/>
      <c r="SKP2" s="15"/>
      <c r="SKQ2" s="15"/>
      <c r="SKR2" s="15"/>
      <c r="SKS2" s="15"/>
      <c r="SKT2" s="15"/>
      <c r="SKU2" s="15"/>
      <c r="SKV2" s="15"/>
      <c r="SKW2" s="15"/>
      <c r="SKX2" s="15"/>
      <c r="SKY2" s="15"/>
      <c r="SKZ2" s="15"/>
      <c r="SLA2" s="15"/>
      <c r="SLB2" s="15"/>
      <c r="SLC2" s="15"/>
      <c r="SLD2" s="15"/>
      <c r="SLE2" s="15"/>
      <c r="SLF2" s="15"/>
      <c r="SLG2" s="15"/>
      <c r="SLH2" s="15"/>
      <c r="SLI2" s="15"/>
      <c r="SLJ2" s="15"/>
      <c r="SLK2" s="15"/>
      <c r="SLL2" s="15"/>
      <c r="SLM2" s="15"/>
      <c r="SLN2" s="15"/>
      <c r="SLO2" s="15"/>
      <c r="SLP2" s="15"/>
      <c r="SLQ2" s="15"/>
      <c r="SLR2" s="15"/>
      <c r="SLS2" s="15"/>
      <c r="SLT2" s="15"/>
      <c r="SLU2" s="15"/>
      <c r="SLV2" s="15"/>
      <c r="SLW2" s="15"/>
      <c r="SLX2" s="15"/>
      <c r="SLY2" s="15"/>
      <c r="SLZ2" s="15"/>
      <c r="SMA2" s="15"/>
      <c r="SMB2" s="15"/>
      <c r="SMC2" s="15"/>
      <c r="SMD2" s="15"/>
      <c r="SME2" s="15"/>
      <c r="SMF2" s="15"/>
      <c r="SMG2" s="15"/>
      <c r="SMH2" s="15"/>
      <c r="SMI2" s="15"/>
      <c r="SMJ2" s="15"/>
      <c r="SMK2" s="15"/>
      <c r="SML2" s="15"/>
      <c r="SMM2" s="15"/>
      <c r="SMN2" s="15"/>
      <c r="SMO2" s="15"/>
      <c r="SMP2" s="15"/>
      <c r="SMQ2" s="15"/>
      <c r="SMR2" s="15"/>
      <c r="SMS2" s="15"/>
      <c r="SMT2" s="15"/>
      <c r="SMU2" s="15"/>
      <c r="SMV2" s="15"/>
      <c r="SMW2" s="15"/>
      <c r="SMX2" s="15"/>
      <c r="SMY2" s="15"/>
      <c r="SMZ2" s="15"/>
      <c r="SNA2" s="15"/>
      <c r="SNB2" s="15"/>
      <c r="SNC2" s="15"/>
      <c r="SND2" s="15"/>
      <c r="SNE2" s="15"/>
      <c r="SNF2" s="15"/>
      <c r="SNG2" s="15"/>
      <c r="SNH2" s="15"/>
      <c r="SNI2" s="15"/>
      <c r="SNJ2" s="15"/>
      <c r="SNK2" s="15"/>
      <c r="SNL2" s="15"/>
      <c r="SNM2" s="15"/>
      <c r="SNN2" s="15"/>
      <c r="SNO2" s="15"/>
      <c r="SNP2" s="15"/>
      <c r="SNQ2" s="15"/>
      <c r="SNR2" s="15"/>
      <c r="SNS2" s="15"/>
      <c r="SNT2" s="15"/>
      <c r="SNU2" s="15"/>
      <c r="SNV2" s="15"/>
      <c r="SNW2" s="15"/>
      <c r="SNX2" s="15"/>
      <c r="SNY2" s="15"/>
      <c r="SNZ2" s="15"/>
      <c r="SOA2" s="15"/>
      <c r="SOB2" s="15"/>
      <c r="SOC2" s="15"/>
      <c r="SOD2" s="15"/>
      <c r="SOE2" s="15"/>
      <c r="SOF2" s="15"/>
      <c r="SOG2" s="15"/>
      <c r="SOH2" s="15"/>
      <c r="SOI2" s="15"/>
      <c r="SOJ2" s="15"/>
      <c r="SOK2" s="15"/>
      <c r="SOL2" s="15"/>
      <c r="SOM2" s="15"/>
      <c r="SON2" s="15"/>
      <c r="SOO2" s="15"/>
      <c r="SOP2" s="15"/>
      <c r="SOQ2" s="15"/>
      <c r="SOR2" s="15"/>
      <c r="SOS2" s="15"/>
      <c r="SOT2" s="15"/>
      <c r="SOU2" s="15"/>
      <c r="SOV2" s="15"/>
      <c r="SOW2" s="15"/>
      <c r="SOX2" s="15"/>
      <c r="SOY2" s="15"/>
      <c r="SOZ2" s="15"/>
      <c r="SPA2" s="15"/>
      <c r="SPB2" s="15"/>
      <c r="SPC2" s="15"/>
      <c r="SPD2" s="15"/>
      <c r="SPE2" s="15"/>
      <c r="SPF2" s="15"/>
      <c r="SPG2" s="15"/>
      <c r="SPH2" s="15"/>
      <c r="SPI2" s="15"/>
      <c r="SPJ2" s="15"/>
      <c r="SPK2" s="15"/>
      <c r="SPL2" s="15"/>
      <c r="SPM2" s="15"/>
      <c r="SPN2" s="15"/>
      <c r="SPO2" s="15"/>
      <c r="SPP2" s="15"/>
      <c r="SPQ2" s="15"/>
      <c r="SPR2" s="15"/>
      <c r="SPS2" s="15"/>
      <c r="SPT2" s="15"/>
      <c r="SPU2" s="15"/>
      <c r="SPV2" s="15"/>
      <c r="SPW2" s="15"/>
      <c r="SPX2" s="15"/>
      <c r="SPY2" s="15"/>
      <c r="SPZ2" s="15"/>
      <c r="SQA2" s="15"/>
      <c r="SQB2" s="15"/>
      <c r="SQC2" s="15"/>
      <c r="SQD2" s="15"/>
      <c r="SQE2" s="15"/>
      <c r="SQF2" s="15"/>
      <c r="SQG2" s="15"/>
      <c r="SQH2" s="15"/>
      <c r="SQI2" s="15"/>
      <c r="SQJ2" s="15"/>
      <c r="SQK2" s="15"/>
      <c r="SQL2" s="15"/>
      <c r="SQM2" s="15"/>
      <c r="SQN2" s="15"/>
      <c r="SQO2" s="15"/>
      <c r="SQP2" s="15"/>
      <c r="SQQ2" s="15"/>
      <c r="SQR2" s="15"/>
      <c r="SQS2" s="15"/>
      <c r="SQT2" s="15"/>
      <c r="SQU2" s="15"/>
      <c r="SQV2" s="15"/>
      <c r="SQW2" s="15"/>
      <c r="SQX2" s="15"/>
      <c r="SQY2" s="15"/>
      <c r="SQZ2" s="15"/>
      <c r="SRA2" s="15"/>
      <c r="SRB2" s="15"/>
      <c r="SRC2" s="15"/>
      <c r="SRD2" s="15"/>
      <c r="SRE2" s="15"/>
      <c r="SRF2" s="15"/>
      <c r="SRG2" s="15"/>
      <c r="SRH2" s="15"/>
      <c r="SRI2" s="15"/>
      <c r="SRJ2" s="15"/>
      <c r="SRK2" s="15"/>
      <c r="SRL2" s="15"/>
      <c r="SRM2" s="15"/>
      <c r="SRN2" s="15"/>
      <c r="SRO2" s="15"/>
      <c r="SRP2" s="15"/>
      <c r="SRQ2" s="15"/>
      <c r="SRR2" s="15"/>
      <c r="SRS2" s="15"/>
      <c r="SRT2" s="15"/>
      <c r="SRU2" s="15"/>
      <c r="SRV2" s="15"/>
      <c r="SRW2" s="15"/>
      <c r="SRX2" s="15"/>
      <c r="SRY2" s="15"/>
      <c r="SRZ2" s="15"/>
      <c r="SSA2" s="15"/>
      <c r="SSB2" s="15"/>
      <c r="SSC2" s="15"/>
      <c r="SSD2" s="15"/>
      <c r="SSE2" s="15"/>
      <c r="SSF2" s="15"/>
      <c r="SSG2" s="15"/>
      <c r="SSH2" s="15"/>
      <c r="SSI2" s="15"/>
      <c r="SSJ2" s="15"/>
      <c r="SSK2" s="15"/>
      <c r="SSL2" s="15"/>
      <c r="SSM2" s="15"/>
      <c r="SSN2" s="15"/>
      <c r="SSO2" s="15"/>
      <c r="SSP2" s="15"/>
      <c r="SSQ2" s="15"/>
      <c r="SSR2" s="15"/>
      <c r="SSS2" s="15"/>
      <c r="SST2" s="15"/>
      <c r="SSU2" s="15"/>
      <c r="SSV2" s="15"/>
      <c r="SSW2" s="15"/>
      <c r="SSX2" s="15"/>
      <c r="SSY2" s="15"/>
      <c r="SSZ2" s="15"/>
      <c r="STA2" s="15"/>
      <c r="STB2" s="15"/>
      <c r="STC2" s="15"/>
      <c r="STD2" s="15"/>
      <c r="STE2" s="15"/>
      <c r="STF2" s="15"/>
      <c r="STG2" s="15"/>
      <c r="STH2" s="15"/>
      <c r="STI2" s="15"/>
      <c r="STJ2" s="15"/>
      <c r="STK2" s="15"/>
      <c r="STL2" s="15"/>
      <c r="STM2" s="15"/>
      <c r="STN2" s="15"/>
      <c r="STO2" s="15"/>
      <c r="STP2" s="15"/>
      <c r="STQ2" s="15"/>
      <c r="STR2" s="15"/>
      <c r="STS2" s="15"/>
      <c r="STT2" s="15"/>
      <c r="STU2" s="15"/>
      <c r="STV2" s="15"/>
      <c r="STW2" s="15"/>
      <c r="STX2" s="15"/>
      <c r="STY2" s="15"/>
      <c r="STZ2" s="15"/>
      <c r="SUA2" s="15"/>
      <c r="SUB2" s="15"/>
      <c r="SUC2" s="15"/>
      <c r="SUD2" s="15"/>
      <c r="SUE2" s="15"/>
      <c r="SUF2" s="15"/>
      <c r="SUG2" s="15"/>
      <c r="SUH2" s="15"/>
      <c r="SUI2" s="15"/>
      <c r="SUJ2" s="15"/>
      <c r="SUK2" s="15"/>
      <c r="SUL2" s="15"/>
      <c r="SUM2" s="15"/>
      <c r="SUN2" s="15"/>
      <c r="SUO2" s="15"/>
      <c r="SUP2" s="15"/>
      <c r="SUQ2" s="15"/>
      <c r="SUR2" s="15"/>
      <c r="SUS2" s="15"/>
      <c r="SUT2" s="15"/>
      <c r="SUU2" s="15"/>
      <c r="SUV2" s="15"/>
      <c r="SUW2" s="15"/>
      <c r="SUX2" s="15"/>
      <c r="SUY2" s="15"/>
      <c r="SUZ2" s="15"/>
      <c r="SVA2" s="15"/>
      <c r="SVB2" s="15"/>
      <c r="SVC2" s="15"/>
      <c r="SVD2" s="15"/>
      <c r="SVE2" s="15"/>
      <c r="SVF2" s="15"/>
      <c r="SVG2" s="15"/>
      <c r="SVH2" s="15"/>
      <c r="SVI2" s="15"/>
      <c r="SVJ2" s="15"/>
      <c r="SVK2" s="15"/>
      <c r="SVL2" s="15"/>
      <c r="SVM2" s="15"/>
      <c r="SVN2" s="15"/>
      <c r="SVO2" s="15"/>
      <c r="SVP2" s="15"/>
      <c r="SVQ2" s="15"/>
      <c r="SVR2" s="15"/>
      <c r="SVS2" s="15"/>
      <c r="SVT2" s="15"/>
      <c r="SVU2" s="15"/>
      <c r="SVV2" s="15"/>
      <c r="SVW2" s="15"/>
      <c r="SVX2" s="15"/>
      <c r="SVY2" s="15"/>
      <c r="SVZ2" s="15"/>
      <c r="SWA2" s="15"/>
      <c r="SWB2" s="15"/>
      <c r="SWC2" s="15"/>
      <c r="SWD2" s="15"/>
      <c r="SWE2" s="15"/>
      <c r="SWF2" s="15"/>
      <c r="SWG2" s="15"/>
      <c r="SWH2" s="15"/>
      <c r="SWI2" s="15"/>
      <c r="SWJ2" s="15"/>
      <c r="SWK2" s="15"/>
      <c r="SWL2" s="15"/>
      <c r="SWM2" s="15"/>
      <c r="SWN2" s="15"/>
      <c r="SWO2" s="15"/>
      <c r="SWP2" s="15"/>
      <c r="SWQ2" s="15"/>
      <c r="SWR2" s="15"/>
      <c r="SWS2" s="15"/>
      <c r="SWT2" s="15"/>
      <c r="SWU2" s="15"/>
      <c r="SWV2" s="15"/>
      <c r="SWW2" s="15"/>
      <c r="SWX2" s="15"/>
      <c r="SWY2" s="15"/>
      <c r="SWZ2" s="15"/>
      <c r="SXA2" s="15"/>
      <c r="SXB2" s="15"/>
      <c r="SXC2" s="15"/>
      <c r="SXD2" s="15"/>
      <c r="SXE2" s="15"/>
      <c r="SXF2" s="15"/>
      <c r="SXG2" s="15"/>
      <c r="SXH2" s="15"/>
      <c r="SXI2" s="15"/>
      <c r="SXJ2" s="15"/>
      <c r="SXK2" s="15"/>
      <c r="SXL2" s="15"/>
      <c r="SXM2" s="15"/>
      <c r="SXN2" s="15"/>
      <c r="SXO2" s="15"/>
      <c r="SXP2" s="15"/>
      <c r="SXQ2" s="15"/>
      <c r="SXR2" s="15"/>
      <c r="SXS2" s="15"/>
      <c r="SXT2" s="15"/>
      <c r="SXU2" s="15"/>
      <c r="SXV2" s="15"/>
      <c r="SXW2" s="15"/>
      <c r="SXX2" s="15"/>
      <c r="SXY2" s="15"/>
      <c r="SXZ2" s="15"/>
      <c r="SYA2" s="15"/>
      <c r="SYB2" s="15"/>
      <c r="SYC2" s="15"/>
      <c r="SYD2" s="15"/>
      <c r="SYE2" s="15"/>
      <c r="SYF2" s="15"/>
      <c r="SYG2" s="15"/>
      <c r="SYH2" s="15"/>
      <c r="SYI2" s="15"/>
      <c r="SYJ2" s="15"/>
      <c r="SYK2" s="15"/>
      <c r="SYL2" s="15"/>
      <c r="SYM2" s="15"/>
      <c r="SYN2" s="15"/>
      <c r="SYO2" s="15"/>
      <c r="SYP2" s="15"/>
      <c r="SYQ2" s="15"/>
      <c r="SYR2" s="15"/>
      <c r="SYS2" s="15"/>
      <c r="SYT2" s="15"/>
      <c r="SYU2" s="15"/>
      <c r="SYV2" s="15"/>
      <c r="SYW2" s="15"/>
      <c r="SYX2" s="15"/>
      <c r="SYY2" s="15"/>
      <c r="SYZ2" s="15"/>
      <c r="SZA2" s="15"/>
      <c r="SZB2" s="15"/>
      <c r="SZC2" s="15"/>
      <c r="SZD2" s="15"/>
      <c r="SZE2" s="15"/>
      <c r="SZF2" s="15"/>
      <c r="SZG2" s="15"/>
      <c r="SZH2" s="15"/>
      <c r="SZI2" s="15"/>
      <c r="SZJ2" s="15"/>
      <c r="SZK2" s="15"/>
      <c r="SZL2" s="15"/>
      <c r="SZM2" s="15"/>
      <c r="SZN2" s="15"/>
      <c r="SZO2" s="15"/>
      <c r="SZP2" s="15"/>
      <c r="SZQ2" s="15"/>
      <c r="SZR2" s="15"/>
      <c r="SZS2" s="15"/>
      <c r="SZT2" s="15"/>
      <c r="SZU2" s="15"/>
      <c r="SZV2" s="15"/>
      <c r="SZW2" s="15"/>
      <c r="SZX2" s="15"/>
      <c r="SZY2" s="15"/>
      <c r="SZZ2" s="15"/>
      <c r="TAA2" s="15"/>
      <c r="TAB2" s="15"/>
      <c r="TAC2" s="15"/>
      <c r="TAD2" s="15"/>
      <c r="TAE2" s="15"/>
      <c r="TAF2" s="15"/>
      <c r="TAG2" s="15"/>
      <c r="TAH2" s="15"/>
      <c r="TAI2" s="15"/>
      <c r="TAJ2" s="15"/>
      <c r="TAK2" s="15"/>
      <c r="TAL2" s="15"/>
      <c r="TAM2" s="15"/>
      <c r="TAN2" s="15"/>
      <c r="TAO2" s="15"/>
      <c r="TAP2" s="15"/>
      <c r="TAQ2" s="15"/>
      <c r="TAR2" s="15"/>
      <c r="TAS2" s="15"/>
      <c r="TAT2" s="15"/>
      <c r="TAU2" s="15"/>
      <c r="TAV2" s="15"/>
      <c r="TAW2" s="15"/>
      <c r="TAX2" s="15"/>
      <c r="TAY2" s="15"/>
      <c r="TAZ2" s="15"/>
      <c r="TBA2" s="15"/>
      <c r="TBB2" s="15"/>
      <c r="TBC2" s="15"/>
      <c r="TBD2" s="15"/>
      <c r="TBE2" s="15"/>
      <c r="TBF2" s="15"/>
      <c r="TBG2" s="15"/>
      <c r="TBH2" s="15"/>
      <c r="TBI2" s="15"/>
      <c r="TBJ2" s="15"/>
      <c r="TBK2" s="15"/>
      <c r="TBL2" s="15"/>
      <c r="TBM2" s="15"/>
      <c r="TBN2" s="15"/>
      <c r="TBO2" s="15"/>
      <c r="TBP2" s="15"/>
      <c r="TBQ2" s="15"/>
      <c r="TBR2" s="15"/>
      <c r="TBS2" s="15"/>
      <c r="TBT2" s="15"/>
      <c r="TBU2" s="15"/>
      <c r="TBV2" s="15"/>
      <c r="TBW2" s="15"/>
      <c r="TBX2" s="15"/>
      <c r="TBY2" s="15"/>
      <c r="TBZ2" s="15"/>
      <c r="TCA2" s="15"/>
      <c r="TCB2" s="15"/>
      <c r="TCC2" s="15"/>
      <c r="TCD2" s="15"/>
      <c r="TCE2" s="15"/>
      <c r="TCF2" s="15"/>
      <c r="TCG2" s="15"/>
      <c r="TCH2" s="15"/>
      <c r="TCI2" s="15"/>
      <c r="TCJ2" s="15"/>
      <c r="TCK2" s="15"/>
      <c r="TCL2" s="15"/>
      <c r="TCM2" s="15"/>
      <c r="TCN2" s="15"/>
      <c r="TCO2" s="15"/>
      <c r="TCP2" s="15"/>
      <c r="TCQ2" s="15"/>
      <c r="TCR2" s="15"/>
      <c r="TCS2" s="15"/>
      <c r="TCT2" s="15"/>
      <c r="TCU2" s="15"/>
      <c r="TCV2" s="15"/>
      <c r="TCW2" s="15"/>
      <c r="TCX2" s="15"/>
      <c r="TCY2" s="15"/>
      <c r="TCZ2" s="15"/>
      <c r="TDA2" s="15"/>
      <c r="TDB2" s="15"/>
      <c r="TDC2" s="15"/>
      <c r="TDD2" s="15"/>
      <c r="TDE2" s="15"/>
      <c r="TDF2" s="15"/>
      <c r="TDG2" s="15"/>
      <c r="TDH2" s="15"/>
      <c r="TDI2" s="15"/>
      <c r="TDJ2" s="15"/>
      <c r="TDK2" s="15"/>
      <c r="TDL2" s="15"/>
      <c r="TDM2" s="15"/>
      <c r="TDN2" s="15"/>
      <c r="TDO2" s="15"/>
      <c r="TDP2" s="15"/>
      <c r="TDQ2" s="15"/>
      <c r="TDR2" s="15"/>
      <c r="TDS2" s="15"/>
      <c r="TDT2" s="15"/>
      <c r="TDU2" s="15"/>
      <c r="TDV2" s="15"/>
      <c r="TDW2" s="15"/>
      <c r="TDX2" s="15"/>
      <c r="TDY2" s="15"/>
      <c r="TDZ2" s="15"/>
      <c r="TEA2" s="15"/>
      <c r="TEB2" s="15"/>
      <c r="TEC2" s="15"/>
      <c r="TED2" s="15"/>
      <c r="TEE2" s="15"/>
      <c r="TEF2" s="15"/>
      <c r="TEG2" s="15"/>
      <c r="TEH2" s="15"/>
      <c r="TEI2" s="15"/>
      <c r="TEJ2" s="15"/>
      <c r="TEK2" s="15"/>
      <c r="TEL2" s="15"/>
      <c r="TEM2" s="15"/>
      <c r="TEN2" s="15"/>
      <c r="TEO2" s="15"/>
      <c r="TEP2" s="15"/>
      <c r="TEQ2" s="15"/>
      <c r="TER2" s="15"/>
      <c r="TES2" s="15"/>
      <c r="TET2" s="15"/>
      <c r="TEU2" s="15"/>
      <c r="TEV2" s="15"/>
      <c r="TEW2" s="15"/>
      <c r="TEX2" s="15"/>
      <c r="TEY2" s="15"/>
      <c r="TEZ2" s="15"/>
      <c r="TFA2" s="15"/>
      <c r="TFB2" s="15"/>
      <c r="TFC2" s="15"/>
      <c r="TFD2" s="15"/>
      <c r="TFE2" s="15"/>
      <c r="TFF2" s="15"/>
      <c r="TFG2" s="15"/>
      <c r="TFH2" s="15"/>
      <c r="TFI2" s="15"/>
      <c r="TFJ2" s="15"/>
      <c r="TFK2" s="15"/>
      <c r="TFL2" s="15"/>
      <c r="TFM2" s="15"/>
      <c r="TFN2" s="15"/>
      <c r="TFO2" s="15"/>
      <c r="TFP2" s="15"/>
      <c r="TFQ2" s="15"/>
      <c r="TFR2" s="15"/>
      <c r="TFS2" s="15"/>
      <c r="TFT2" s="15"/>
      <c r="TFU2" s="15"/>
      <c r="TFV2" s="15"/>
      <c r="TFW2" s="15"/>
      <c r="TFX2" s="15"/>
      <c r="TFY2" s="15"/>
      <c r="TFZ2" s="15"/>
      <c r="TGA2" s="15"/>
      <c r="TGB2" s="15"/>
      <c r="TGC2" s="15"/>
      <c r="TGD2" s="15"/>
      <c r="TGE2" s="15"/>
      <c r="TGF2" s="15"/>
      <c r="TGG2" s="15"/>
      <c r="TGH2" s="15"/>
      <c r="TGI2" s="15"/>
      <c r="TGJ2" s="15"/>
      <c r="TGK2" s="15"/>
      <c r="TGL2" s="15"/>
      <c r="TGM2" s="15"/>
      <c r="TGN2" s="15"/>
      <c r="TGO2" s="15"/>
      <c r="TGP2" s="15"/>
      <c r="TGQ2" s="15"/>
      <c r="TGR2" s="15"/>
      <c r="TGS2" s="15"/>
      <c r="TGT2" s="15"/>
      <c r="TGU2" s="15"/>
      <c r="TGV2" s="15"/>
      <c r="TGW2" s="15"/>
      <c r="TGX2" s="15"/>
      <c r="TGY2" s="15"/>
      <c r="TGZ2" s="15"/>
      <c r="THA2" s="15"/>
      <c r="THB2" s="15"/>
      <c r="THC2" s="15"/>
      <c r="THD2" s="15"/>
      <c r="THE2" s="15"/>
      <c r="THF2" s="15"/>
      <c r="THG2" s="15"/>
      <c r="THH2" s="15"/>
      <c r="THI2" s="15"/>
      <c r="THJ2" s="15"/>
      <c r="THK2" s="15"/>
      <c r="THL2" s="15"/>
      <c r="THM2" s="15"/>
      <c r="THN2" s="15"/>
      <c r="THO2" s="15"/>
      <c r="THP2" s="15"/>
      <c r="THQ2" s="15"/>
      <c r="THR2" s="15"/>
      <c r="THS2" s="15"/>
      <c r="THT2" s="15"/>
      <c r="THU2" s="15"/>
      <c r="THV2" s="15"/>
      <c r="THW2" s="15"/>
      <c r="THX2" s="15"/>
      <c r="THY2" s="15"/>
      <c r="THZ2" s="15"/>
      <c r="TIA2" s="15"/>
      <c r="TIB2" s="15"/>
      <c r="TIC2" s="15"/>
      <c r="TID2" s="15"/>
      <c r="TIE2" s="15"/>
      <c r="TIF2" s="15"/>
      <c r="TIG2" s="15"/>
      <c r="TIH2" s="15"/>
      <c r="TII2" s="15"/>
      <c r="TIJ2" s="15"/>
      <c r="TIK2" s="15"/>
      <c r="TIL2" s="15"/>
      <c r="TIM2" s="15"/>
      <c r="TIN2" s="15"/>
      <c r="TIO2" s="15"/>
      <c r="TIP2" s="15"/>
      <c r="TIQ2" s="15"/>
      <c r="TIR2" s="15"/>
      <c r="TIS2" s="15"/>
      <c r="TIT2" s="15"/>
      <c r="TIU2" s="15"/>
      <c r="TIV2" s="15"/>
      <c r="TIW2" s="15"/>
      <c r="TIX2" s="15"/>
      <c r="TIY2" s="15"/>
      <c r="TIZ2" s="15"/>
      <c r="TJA2" s="15"/>
      <c r="TJB2" s="15"/>
      <c r="TJC2" s="15"/>
      <c r="TJD2" s="15"/>
      <c r="TJE2" s="15"/>
      <c r="TJF2" s="15"/>
      <c r="TJG2" s="15"/>
      <c r="TJH2" s="15"/>
      <c r="TJI2" s="15"/>
      <c r="TJJ2" s="15"/>
      <c r="TJK2" s="15"/>
      <c r="TJL2" s="15"/>
      <c r="TJM2" s="15"/>
      <c r="TJN2" s="15"/>
      <c r="TJO2" s="15"/>
      <c r="TJP2" s="15"/>
      <c r="TJQ2" s="15"/>
      <c r="TJR2" s="15"/>
      <c r="TJS2" s="15"/>
      <c r="TJT2" s="15"/>
      <c r="TJU2" s="15"/>
      <c r="TJV2" s="15"/>
      <c r="TJW2" s="15"/>
      <c r="TJX2" s="15"/>
      <c r="TJY2" s="15"/>
      <c r="TJZ2" s="15"/>
      <c r="TKA2" s="15"/>
      <c r="TKB2" s="15"/>
      <c r="TKC2" s="15"/>
      <c r="TKD2" s="15"/>
      <c r="TKE2" s="15"/>
      <c r="TKF2" s="15"/>
      <c r="TKG2" s="15"/>
      <c r="TKH2" s="15"/>
      <c r="TKI2" s="15"/>
      <c r="TKJ2" s="15"/>
      <c r="TKK2" s="15"/>
      <c r="TKL2" s="15"/>
      <c r="TKM2" s="15"/>
      <c r="TKN2" s="15"/>
      <c r="TKO2" s="15"/>
      <c r="TKP2" s="15"/>
      <c r="TKQ2" s="15"/>
      <c r="TKR2" s="15"/>
      <c r="TKS2" s="15"/>
      <c r="TKT2" s="15"/>
      <c r="TKU2" s="15"/>
      <c r="TKV2" s="15"/>
      <c r="TKW2" s="15"/>
      <c r="TKX2" s="15"/>
      <c r="TKY2" s="15"/>
      <c r="TKZ2" s="15"/>
      <c r="TLA2" s="15"/>
      <c r="TLB2" s="15"/>
      <c r="TLC2" s="15"/>
      <c r="TLD2" s="15"/>
      <c r="TLE2" s="15"/>
      <c r="TLF2" s="15"/>
      <c r="TLG2" s="15"/>
      <c r="TLH2" s="15"/>
      <c r="TLI2" s="15"/>
      <c r="TLJ2" s="15"/>
      <c r="TLK2" s="15"/>
      <c r="TLL2" s="15"/>
      <c r="TLM2" s="15"/>
      <c r="TLN2" s="15"/>
      <c r="TLO2" s="15"/>
      <c r="TLP2" s="15"/>
      <c r="TLQ2" s="15"/>
      <c r="TLR2" s="15"/>
      <c r="TLS2" s="15"/>
      <c r="TLT2" s="15"/>
      <c r="TLU2" s="15"/>
      <c r="TLV2" s="15"/>
      <c r="TLW2" s="15"/>
      <c r="TLX2" s="15"/>
      <c r="TLY2" s="15"/>
      <c r="TLZ2" s="15"/>
      <c r="TMA2" s="15"/>
      <c r="TMB2" s="15"/>
      <c r="TMC2" s="15"/>
      <c r="TMD2" s="15"/>
      <c r="TME2" s="15"/>
      <c r="TMF2" s="15"/>
      <c r="TMG2" s="15"/>
      <c r="TMH2" s="15"/>
      <c r="TMI2" s="15"/>
      <c r="TMJ2" s="15"/>
      <c r="TMK2" s="15"/>
      <c r="TML2" s="15"/>
      <c r="TMM2" s="15"/>
      <c r="TMN2" s="15"/>
      <c r="TMO2" s="15"/>
      <c r="TMP2" s="15"/>
      <c r="TMQ2" s="15"/>
      <c r="TMR2" s="15"/>
      <c r="TMS2" s="15"/>
      <c r="TMT2" s="15"/>
      <c r="TMU2" s="15"/>
      <c r="TMV2" s="15"/>
      <c r="TMW2" s="15"/>
      <c r="TMX2" s="15"/>
      <c r="TMY2" s="15"/>
      <c r="TMZ2" s="15"/>
      <c r="TNA2" s="15"/>
      <c r="TNB2" s="15"/>
      <c r="TNC2" s="15"/>
      <c r="TND2" s="15"/>
      <c r="TNE2" s="15"/>
      <c r="TNF2" s="15"/>
      <c r="TNG2" s="15"/>
      <c r="TNH2" s="15"/>
      <c r="TNI2" s="15"/>
      <c r="TNJ2" s="15"/>
      <c r="TNK2" s="15"/>
      <c r="TNL2" s="15"/>
      <c r="TNM2" s="15"/>
      <c r="TNN2" s="15"/>
      <c r="TNO2" s="15"/>
      <c r="TNP2" s="15"/>
      <c r="TNQ2" s="15"/>
      <c r="TNR2" s="15"/>
      <c r="TNS2" s="15"/>
      <c r="TNT2" s="15"/>
      <c r="TNU2" s="15"/>
      <c r="TNV2" s="15"/>
      <c r="TNW2" s="15"/>
      <c r="TNX2" s="15"/>
      <c r="TNY2" s="15"/>
      <c r="TNZ2" s="15"/>
      <c r="TOA2" s="15"/>
      <c r="TOB2" s="15"/>
      <c r="TOC2" s="15"/>
      <c r="TOD2" s="15"/>
      <c r="TOE2" s="15"/>
      <c r="TOF2" s="15"/>
      <c r="TOG2" s="15"/>
      <c r="TOH2" s="15"/>
      <c r="TOI2" s="15"/>
      <c r="TOJ2" s="15"/>
      <c r="TOK2" s="15"/>
      <c r="TOL2" s="15"/>
      <c r="TOM2" s="15"/>
      <c r="TON2" s="15"/>
      <c r="TOO2" s="15"/>
      <c r="TOP2" s="15"/>
      <c r="TOQ2" s="15"/>
      <c r="TOR2" s="15"/>
      <c r="TOS2" s="15"/>
      <c r="TOT2" s="15"/>
      <c r="TOU2" s="15"/>
      <c r="TOV2" s="15"/>
      <c r="TOW2" s="15"/>
      <c r="TOX2" s="15"/>
      <c r="TOY2" s="15"/>
      <c r="TOZ2" s="15"/>
      <c r="TPA2" s="15"/>
      <c r="TPB2" s="15"/>
      <c r="TPC2" s="15"/>
      <c r="TPD2" s="15"/>
      <c r="TPE2" s="15"/>
      <c r="TPF2" s="15"/>
      <c r="TPG2" s="15"/>
      <c r="TPH2" s="15"/>
      <c r="TPI2" s="15"/>
      <c r="TPJ2" s="15"/>
      <c r="TPK2" s="15"/>
      <c r="TPL2" s="15"/>
      <c r="TPM2" s="15"/>
      <c r="TPN2" s="15"/>
      <c r="TPO2" s="15"/>
      <c r="TPP2" s="15"/>
      <c r="TPQ2" s="15"/>
      <c r="TPR2" s="15"/>
      <c r="TPS2" s="15"/>
      <c r="TPT2" s="15"/>
      <c r="TPU2" s="15"/>
      <c r="TPV2" s="15"/>
      <c r="TPW2" s="15"/>
      <c r="TPX2" s="15"/>
      <c r="TPY2" s="15"/>
      <c r="TPZ2" s="15"/>
      <c r="TQA2" s="15"/>
      <c r="TQB2" s="15"/>
      <c r="TQC2" s="15"/>
      <c r="TQD2" s="15"/>
      <c r="TQE2" s="15"/>
      <c r="TQF2" s="15"/>
      <c r="TQG2" s="15"/>
      <c r="TQH2" s="15"/>
      <c r="TQI2" s="15"/>
      <c r="TQJ2" s="15"/>
      <c r="TQK2" s="15"/>
      <c r="TQL2" s="15"/>
      <c r="TQM2" s="15"/>
      <c r="TQN2" s="15"/>
      <c r="TQO2" s="15"/>
      <c r="TQP2" s="15"/>
      <c r="TQQ2" s="15"/>
      <c r="TQR2" s="15"/>
      <c r="TQS2" s="15"/>
      <c r="TQT2" s="15"/>
      <c r="TQU2" s="15"/>
      <c r="TQV2" s="15"/>
      <c r="TQW2" s="15"/>
      <c r="TQX2" s="15"/>
      <c r="TQY2" s="15"/>
      <c r="TQZ2" s="15"/>
      <c r="TRA2" s="15"/>
      <c r="TRB2" s="15"/>
      <c r="TRC2" s="15"/>
      <c r="TRD2" s="15"/>
      <c r="TRE2" s="15"/>
      <c r="TRF2" s="15"/>
      <c r="TRG2" s="15"/>
      <c r="TRH2" s="15"/>
      <c r="TRI2" s="15"/>
      <c r="TRJ2" s="15"/>
      <c r="TRK2" s="15"/>
      <c r="TRL2" s="15"/>
      <c r="TRM2" s="15"/>
      <c r="TRN2" s="15"/>
      <c r="TRO2" s="15"/>
      <c r="TRP2" s="15"/>
      <c r="TRQ2" s="15"/>
      <c r="TRR2" s="15"/>
      <c r="TRS2" s="15"/>
      <c r="TRT2" s="15"/>
      <c r="TRU2" s="15"/>
      <c r="TRV2" s="15"/>
      <c r="TRW2" s="15"/>
      <c r="TRX2" s="15"/>
      <c r="TRY2" s="15"/>
      <c r="TRZ2" s="15"/>
      <c r="TSA2" s="15"/>
      <c r="TSB2" s="15"/>
      <c r="TSC2" s="15"/>
      <c r="TSD2" s="15"/>
      <c r="TSE2" s="15"/>
      <c r="TSF2" s="15"/>
      <c r="TSG2" s="15"/>
      <c r="TSH2" s="15"/>
      <c r="TSI2" s="15"/>
      <c r="TSJ2" s="15"/>
      <c r="TSK2" s="15"/>
      <c r="TSL2" s="15"/>
      <c r="TSM2" s="15"/>
      <c r="TSN2" s="15"/>
      <c r="TSO2" s="15"/>
      <c r="TSP2" s="15"/>
      <c r="TSQ2" s="15"/>
      <c r="TSR2" s="15"/>
      <c r="TSS2" s="15"/>
      <c r="TST2" s="15"/>
      <c r="TSU2" s="15"/>
      <c r="TSV2" s="15"/>
      <c r="TSW2" s="15"/>
      <c r="TSX2" s="15"/>
      <c r="TSY2" s="15"/>
      <c r="TSZ2" s="15"/>
      <c r="TTA2" s="15"/>
      <c r="TTB2" s="15"/>
      <c r="TTC2" s="15"/>
      <c r="TTD2" s="15"/>
      <c r="TTE2" s="15"/>
      <c r="TTF2" s="15"/>
      <c r="TTG2" s="15"/>
      <c r="TTH2" s="15"/>
      <c r="TTI2" s="15"/>
      <c r="TTJ2" s="15"/>
      <c r="TTK2" s="15"/>
      <c r="TTL2" s="15"/>
      <c r="TTM2" s="15"/>
      <c r="TTN2" s="15"/>
      <c r="TTO2" s="15"/>
      <c r="TTP2" s="15"/>
      <c r="TTQ2" s="15"/>
      <c r="TTR2" s="15"/>
      <c r="TTS2" s="15"/>
      <c r="TTT2" s="15"/>
      <c r="TTU2" s="15"/>
      <c r="TTV2" s="15"/>
      <c r="TTW2" s="15"/>
      <c r="TTX2" s="15"/>
      <c r="TTY2" s="15"/>
      <c r="TTZ2" s="15"/>
      <c r="TUA2" s="15"/>
      <c r="TUB2" s="15"/>
      <c r="TUC2" s="15"/>
      <c r="TUD2" s="15"/>
      <c r="TUE2" s="15"/>
      <c r="TUF2" s="15"/>
      <c r="TUG2" s="15"/>
      <c r="TUH2" s="15"/>
      <c r="TUI2" s="15"/>
      <c r="TUJ2" s="15"/>
      <c r="TUK2" s="15"/>
      <c r="TUL2" s="15"/>
      <c r="TUM2" s="15"/>
      <c r="TUN2" s="15"/>
      <c r="TUO2" s="15"/>
      <c r="TUP2" s="15"/>
      <c r="TUQ2" s="15"/>
      <c r="TUR2" s="15"/>
      <c r="TUS2" s="15"/>
      <c r="TUT2" s="15"/>
      <c r="TUU2" s="15"/>
      <c r="TUV2" s="15"/>
      <c r="TUW2" s="15"/>
      <c r="TUX2" s="15"/>
      <c r="TUY2" s="15"/>
      <c r="TUZ2" s="15"/>
      <c r="TVA2" s="15"/>
      <c r="TVB2" s="15"/>
      <c r="TVC2" s="15"/>
      <c r="TVD2" s="15"/>
      <c r="TVE2" s="15"/>
      <c r="TVF2" s="15"/>
      <c r="TVG2" s="15"/>
      <c r="TVH2" s="15"/>
      <c r="TVI2" s="15"/>
      <c r="TVJ2" s="15"/>
      <c r="TVK2" s="15"/>
      <c r="TVL2" s="15"/>
      <c r="TVM2" s="15"/>
      <c r="TVN2" s="15"/>
      <c r="TVO2" s="15"/>
      <c r="TVP2" s="15"/>
      <c r="TVQ2" s="15"/>
      <c r="TVR2" s="15"/>
      <c r="TVS2" s="15"/>
      <c r="TVT2" s="15"/>
      <c r="TVU2" s="15"/>
      <c r="TVV2" s="15"/>
      <c r="TVW2" s="15"/>
      <c r="TVX2" s="15"/>
      <c r="TVY2" s="15"/>
      <c r="TVZ2" s="15"/>
      <c r="TWA2" s="15"/>
      <c r="TWB2" s="15"/>
      <c r="TWC2" s="15"/>
      <c r="TWD2" s="15"/>
      <c r="TWE2" s="15"/>
      <c r="TWF2" s="15"/>
      <c r="TWG2" s="15"/>
      <c r="TWH2" s="15"/>
      <c r="TWI2" s="15"/>
      <c r="TWJ2" s="15"/>
      <c r="TWK2" s="15"/>
      <c r="TWL2" s="15"/>
      <c r="TWM2" s="15"/>
      <c r="TWN2" s="15"/>
      <c r="TWO2" s="15"/>
      <c r="TWP2" s="15"/>
      <c r="TWQ2" s="15"/>
      <c r="TWR2" s="15"/>
      <c r="TWS2" s="15"/>
      <c r="TWT2" s="15"/>
      <c r="TWU2" s="15"/>
      <c r="TWV2" s="15"/>
      <c r="TWW2" s="15"/>
      <c r="TWX2" s="15"/>
      <c r="TWY2" s="15"/>
      <c r="TWZ2" s="15"/>
      <c r="TXA2" s="15"/>
      <c r="TXB2" s="15"/>
      <c r="TXC2" s="15"/>
      <c r="TXD2" s="15"/>
      <c r="TXE2" s="15"/>
      <c r="TXF2" s="15"/>
      <c r="TXG2" s="15"/>
      <c r="TXH2" s="15"/>
      <c r="TXI2" s="15"/>
      <c r="TXJ2" s="15"/>
      <c r="TXK2" s="15"/>
      <c r="TXL2" s="15"/>
      <c r="TXM2" s="15"/>
      <c r="TXN2" s="15"/>
      <c r="TXO2" s="15"/>
      <c r="TXP2" s="15"/>
      <c r="TXQ2" s="15"/>
      <c r="TXR2" s="15"/>
      <c r="TXS2" s="15"/>
      <c r="TXT2" s="15"/>
      <c r="TXU2" s="15"/>
      <c r="TXV2" s="15"/>
      <c r="TXW2" s="15"/>
      <c r="TXX2" s="15"/>
      <c r="TXY2" s="15"/>
      <c r="TXZ2" s="15"/>
      <c r="TYA2" s="15"/>
      <c r="TYB2" s="15"/>
      <c r="TYC2" s="15"/>
      <c r="TYD2" s="15"/>
      <c r="TYE2" s="15"/>
      <c r="TYF2" s="15"/>
      <c r="TYG2" s="15"/>
      <c r="TYH2" s="15"/>
      <c r="TYI2" s="15"/>
      <c r="TYJ2" s="15"/>
      <c r="TYK2" s="15"/>
      <c r="TYL2" s="15"/>
      <c r="TYM2" s="15"/>
      <c r="TYN2" s="15"/>
      <c r="TYO2" s="15"/>
      <c r="TYP2" s="15"/>
      <c r="TYQ2" s="15"/>
      <c r="TYR2" s="15"/>
      <c r="TYS2" s="15"/>
      <c r="TYT2" s="15"/>
      <c r="TYU2" s="15"/>
      <c r="TYV2" s="15"/>
      <c r="TYW2" s="15"/>
      <c r="TYX2" s="15"/>
      <c r="TYY2" s="15"/>
      <c r="TYZ2" s="15"/>
      <c r="TZA2" s="15"/>
      <c r="TZB2" s="15"/>
      <c r="TZC2" s="15"/>
      <c r="TZD2" s="15"/>
      <c r="TZE2" s="15"/>
      <c r="TZF2" s="15"/>
      <c r="TZG2" s="15"/>
      <c r="TZH2" s="15"/>
      <c r="TZI2" s="15"/>
      <c r="TZJ2" s="15"/>
      <c r="TZK2" s="15"/>
      <c r="TZL2" s="15"/>
      <c r="TZM2" s="15"/>
      <c r="TZN2" s="15"/>
      <c r="TZO2" s="15"/>
      <c r="TZP2" s="15"/>
      <c r="TZQ2" s="15"/>
      <c r="TZR2" s="15"/>
      <c r="TZS2" s="15"/>
      <c r="TZT2" s="15"/>
      <c r="TZU2" s="15"/>
      <c r="TZV2" s="15"/>
      <c r="TZW2" s="15"/>
      <c r="TZX2" s="15"/>
      <c r="TZY2" s="15"/>
      <c r="TZZ2" s="15"/>
      <c r="UAA2" s="15"/>
      <c r="UAB2" s="15"/>
      <c r="UAC2" s="15"/>
      <c r="UAD2" s="15"/>
      <c r="UAE2" s="15"/>
      <c r="UAF2" s="15"/>
      <c r="UAG2" s="15"/>
      <c r="UAH2" s="15"/>
      <c r="UAI2" s="15"/>
      <c r="UAJ2" s="15"/>
      <c r="UAK2" s="15"/>
      <c r="UAL2" s="15"/>
      <c r="UAM2" s="15"/>
      <c r="UAN2" s="15"/>
      <c r="UAO2" s="15"/>
      <c r="UAP2" s="15"/>
      <c r="UAQ2" s="15"/>
      <c r="UAR2" s="15"/>
      <c r="UAS2" s="15"/>
      <c r="UAT2" s="15"/>
      <c r="UAU2" s="15"/>
      <c r="UAV2" s="15"/>
      <c r="UAW2" s="15"/>
      <c r="UAX2" s="15"/>
      <c r="UAY2" s="15"/>
      <c r="UAZ2" s="15"/>
      <c r="UBA2" s="15"/>
      <c r="UBB2" s="15"/>
      <c r="UBC2" s="15"/>
      <c r="UBD2" s="15"/>
      <c r="UBE2" s="15"/>
      <c r="UBF2" s="15"/>
      <c r="UBG2" s="15"/>
      <c r="UBH2" s="15"/>
      <c r="UBI2" s="15"/>
      <c r="UBJ2" s="15"/>
      <c r="UBK2" s="15"/>
      <c r="UBL2" s="15"/>
      <c r="UBM2" s="15"/>
      <c r="UBN2" s="15"/>
      <c r="UBO2" s="15"/>
      <c r="UBP2" s="15"/>
      <c r="UBQ2" s="15"/>
      <c r="UBR2" s="15"/>
      <c r="UBS2" s="15"/>
      <c r="UBT2" s="15"/>
      <c r="UBU2" s="15"/>
      <c r="UBV2" s="15"/>
      <c r="UBW2" s="15"/>
      <c r="UBX2" s="15"/>
      <c r="UBY2" s="15"/>
      <c r="UBZ2" s="15"/>
      <c r="UCA2" s="15"/>
      <c r="UCB2" s="15"/>
      <c r="UCC2" s="15"/>
      <c r="UCD2" s="15"/>
      <c r="UCE2" s="15"/>
      <c r="UCF2" s="15"/>
      <c r="UCG2" s="15"/>
      <c r="UCH2" s="15"/>
      <c r="UCI2" s="15"/>
      <c r="UCJ2" s="15"/>
      <c r="UCK2" s="15"/>
      <c r="UCL2" s="15"/>
      <c r="UCM2" s="15"/>
      <c r="UCN2" s="15"/>
      <c r="UCO2" s="15"/>
      <c r="UCP2" s="15"/>
      <c r="UCQ2" s="15"/>
      <c r="UCR2" s="15"/>
      <c r="UCS2" s="15"/>
      <c r="UCT2" s="15"/>
      <c r="UCU2" s="15"/>
      <c r="UCV2" s="15"/>
      <c r="UCW2" s="15"/>
      <c r="UCX2" s="15"/>
      <c r="UCY2" s="15"/>
      <c r="UCZ2" s="15"/>
      <c r="UDA2" s="15"/>
      <c r="UDB2" s="15"/>
      <c r="UDC2" s="15"/>
      <c r="UDD2" s="15"/>
      <c r="UDE2" s="15"/>
      <c r="UDF2" s="15"/>
      <c r="UDG2" s="15"/>
      <c r="UDH2" s="15"/>
      <c r="UDI2" s="15"/>
      <c r="UDJ2" s="15"/>
      <c r="UDK2" s="15"/>
      <c r="UDL2" s="15"/>
      <c r="UDM2" s="15"/>
      <c r="UDN2" s="15"/>
      <c r="UDO2" s="15"/>
      <c r="UDP2" s="15"/>
      <c r="UDQ2" s="15"/>
      <c r="UDR2" s="15"/>
      <c r="UDS2" s="15"/>
      <c r="UDT2" s="15"/>
      <c r="UDU2" s="15"/>
      <c r="UDV2" s="15"/>
      <c r="UDW2" s="15"/>
      <c r="UDX2" s="15"/>
      <c r="UDY2" s="15"/>
      <c r="UDZ2" s="15"/>
      <c r="UEA2" s="15"/>
      <c r="UEB2" s="15"/>
      <c r="UEC2" s="15"/>
      <c r="UED2" s="15"/>
      <c r="UEE2" s="15"/>
      <c r="UEF2" s="15"/>
      <c r="UEG2" s="15"/>
      <c r="UEH2" s="15"/>
      <c r="UEI2" s="15"/>
      <c r="UEJ2" s="15"/>
      <c r="UEK2" s="15"/>
      <c r="UEL2" s="15"/>
      <c r="UEM2" s="15"/>
      <c r="UEN2" s="15"/>
      <c r="UEO2" s="15"/>
      <c r="UEP2" s="15"/>
      <c r="UEQ2" s="15"/>
      <c r="UER2" s="15"/>
      <c r="UES2" s="15"/>
      <c r="UET2" s="15"/>
      <c r="UEU2" s="15"/>
      <c r="UEV2" s="15"/>
      <c r="UEW2" s="15"/>
      <c r="UEX2" s="15"/>
      <c r="UEY2" s="15"/>
      <c r="UEZ2" s="15"/>
      <c r="UFA2" s="15"/>
      <c r="UFB2" s="15"/>
      <c r="UFC2" s="15"/>
      <c r="UFD2" s="15"/>
      <c r="UFE2" s="15"/>
      <c r="UFF2" s="15"/>
      <c r="UFG2" s="15"/>
      <c r="UFH2" s="15"/>
      <c r="UFI2" s="15"/>
      <c r="UFJ2" s="15"/>
      <c r="UFK2" s="15"/>
      <c r="UFL2" s="15"/>
      <c r="UFM2" s="15"/>
      <c r="UFN2" s="15"/>
      <c r="UFO2" s="15"/>
      <c r="UFP2" s="15"/>
      <c r="UFQ2" s="15"/>
      <c r="UFR2" s="15"/>
      <c r="UFS2" s="15"/>
      <c r="UFT2" s="15"/>
      <c r="UFU2" s="15"/>
      <c r="UFV2" s="15"/>
      <c r="UFW2" s="15"/>
      <c r="UFX2" s="15"/>
      <c r="UFY2" s="15"/>
      <c r="UFZ2" s="15"/>
      <c r="UGA2" s="15"/>
      <c r="UGB2" s="15"/>
      <c r="UGC2" s="15"/>
      <c r="UGD2" s="15"/>
      <c r="UGE2" s="15"/>
      <c r="UGF2" s="15"/>
      <c r="UGG2" s="15"/>
      <c r="UGH2" s="15"/>
      <c r="UGI2" s="15"/>
      <c r="UGJ2" s="15"/>
      <c r="UGK2" s="15"/>
      <c r="UGL2" s="15"/>
      <c r="UGM2" s="15"/>
      <c r="UGN2" s="15"/>
      <c r="UGO2" s="15"/>
      <c r="UGP2" s="15"/>
      <c r="UGQ2" s="15"/>
      <c r="UGR2" s="15"/>
      <c r="UGS2" s="15"/>
      <c r="UGT2" s="15"/>
      <c r="UGU2" s="15"/>
      <c r="UGV2" s="15"/>
      <c r="UGW2" s="15"/>
      <c r="UGX2" s="15"/>
      <c r="UGY2" s="15"/>
      <c r="UGZ2" s="15"/>
      <c r="UHA2" s="15"/>
      <c r="UHB2" s="15"/>
      <c r="UHC2" s="15"/>
      <c r="UHD2" s="15"/>
      <c r="UHE2" s="15"/>
      <c r="UHF2" s="15"/>
      <c r="UHG2" s="15"/>
      <c r="UHH2" s="15"/>
      <c r="UHI2" s="15"/>
      <c r="UHJ2" s="15"/>
      <c r="UHK2" s="15"/>
      <c r="UHL2" s="15"/>
      <c r="UHM2" s="15"/>
      <c r="UHN2" s="15"/>
      <c r="UHO2" s="15"/>
      <c r="UHP2" s="15"/>
      <c r="UHQ2" s="15"/>
      <c r="UHR2" s="15"/>
      <c r="UHS2" s="15"/>
      <c r="UHT2" s="15"/>
      <c r="UHU2" s="15"/>
      <c r="UHV2" s="15"/>
      <c r="UHW2" s="15"/>
      <c r="UHX2" s="15"/>
      <c r="UHY2" s="15"/>
      <c r="UHZ2" s="15"/>
      <c r="UIA2" s="15"/>
      <c r="UIB2" s="15"/>
      <c r="UIC2" s="15"/>
      <c r="UID2" s="15"/>
      <c r="UIE2" s="15"/>
      <c r="UIF2" s="15"/>
      <c r="UIG2" s="15"/>
      <c r="UIH2" s="15"/>
      <c r="UII2" s="15"/>
      <c r="UIJ2" s="15"/>
      <c r="UIK2" s="15"/>
      <c r="UIL2" s="15"/>
      <c r="UIM2" s="15"/>
      <c r="UIN2" s="15"/>
      <c r="UIO2" s="15"/>
      <c r="UIP2" s="15"/>
      <c r="UIQ2" s="15"/>
      <c r="UIR2" s="15"/>
      <c r="UIS2" s="15"/>
      <c r="UIT2" s="15"/>
      <c r="UIU2" s="15"/>
      <c r="UIV2" s="15"/>
      <c r="UIW2" s="15"/>
      <c r="UIX2" s="15"/>
      <c r="UIY2" s="15"/>
      <c r="UIZ2" s="15"/>
      <c r="UJA2" s="15"/>
      <c r="UJB2" s="15"/>
      <c r="UJC2" s="15"/>
      <c r="UJD2" s="15"/>
      <c r="UJE2" s="15"/>
      <c r="UJF2" s="15"/>
      <c r="UJG2" s="15"/>
      <c r="UJH2" s="15"/>
      <c r="UJI2" s="15"/>
      <c r="UJJ2" s="15"/>
      <c r="UJK2" s="15"/>
      <c r="UJL2" s="15"/>
      <c r="UJM2" s="15"/>
      <c r="UJN2" s="15"/>
      <c r="UJO2" s="15"/>
      <c r="UJP2" s="15"/>
      <c r="UJQ2" s="15"/>
      <c r="UJR2" s="15"/>
      <c r="UJS2" s="15"/>
      <c r="UJT2" s="15"/>
      <c r="UJU2" s="15"/>
      <c r="UJV2" s="15"/>
      <c r="UJW2" s="15"/>
      <c r="UJX2" s="15"/>
      <c r="UJY2" s="15"/>
      <c r="UJZ2" s="15"/>
      <c r="UKA2" s="15"/>
      <c r="UKB2" s="15"/>
      <c r="UKC2" s="15"/>
      <c r="UKD2" s="15"/>
      <c r="UKE2" s="15"/>
      <c r="UKF2" s="15"/>
      <c r="UKG2" s="15"/>
      <c r="UKH2" s="15"/>
      <c r="UKI2" s="15"/>
      <c r="UKJ2" s="15"/>
      <c r="UKK2" s="15"/>
      <c r="UKL2" s="15"/>
      <c r="UKM2" s="15"/>
      <c r="UKN2" s="15"/>
      <c r="UKO2" s="15"/>
      <c r="UKP2" s="15"/>
      <c r="UKQ2" s="15"/>
      <c r="UKR2" s="15"/>
      <c r="UKS2" s="15"/>
      <c r="UKT2" s="15"/>
      <c r="UKU2" s="15"/>
      <c r="UKV2" s="15"/>
      <c r="UKW2" s="15"/>
      <c r="UKX2" s="15"/>
      <c r="UKY2" s="15"/>
      <c r="UKZ2" s="15"/>
      <c r="ULA2" s="15"/>
      <c r="ULB2" s="15"/>
      <c r="ULC2" s="15"/>
      <c r="ULD2" s="15"/>
      <c r="ULE2" s="15"/>
      <c r="ULF2" s="15"/>
      <c r="ULG2" s="15"/>
      <c r="ULH2" s="15"/>
      <c r="ULI2" s="15"/>
      <c r="ULJ2" s="15"/>
      <c r="ULK2" s="15"/>
      <c r="ULL2" s="15"/>
      <c r="ULM2" s="15"/>
      <c r="ULN2" s="15"/>
      <c r="ULO2" s="15"/>
      <c r="ULP2" s="15"/>
      <c r="ULQ2" s="15"/>
      <c r="ULR2" s="15"/>
      <c r="ULS2" s="15"/>
      <c r="ULT2" s="15"/>
      <c r="ULU2" s="15"/>
      <c r="ULV2" s="15"/>
      <c r="ULW2" s="15"/>
      <c r="ULX2" s="15"/>
      <c r="ULY2" s="15"/>
      <c r="ULZ2" s="15"/>
      <c r="UMA2" s="15"/>
      <c r="UMB2" s="15"/>
      <c r="UMC2" s="15"/>
      <c r="UMD2" s="15"/>
      <c r="UME2" s="15"/>
      <c r="UMF2" s="15"/>
      <c r="UMG2" s="15"/>
      <c r="UMH2" s="15"/>
      <c r="UMI2" s="15"/>
      <c r="UMJ2" s="15"/>
      <c r="UMK2" s="15"/>
      <c r="UML2" s="15"/>
      <c r="UMM2" s="15"/>
      <c r="UMN2" s="15"/>
      <c r="UMO2" s="15"/>
      <c r="UMP2" s="15"/>
      <c r="UMQ2" s="15"/>
      <c r="UMR2" s="15"/>
      <c r="UMS2" s="15"/>
      <c r="UMT2" s="15"/>
      <c r="UMU2" s="15"/>
      <c r="UMV2" s="15"/>
      <c r="UMW2" s="15"/>
      <c r="UMX2" s="15"/>
      <c r="UMY2" s="15"/>
      <c r="UMZ2" s="15"/>
      <c r="UNA2" s="15"/>
      <c r="UNB2" s="15"/>
      <c r="UNC2" s="15"/>
      <c r="UND2" s="15"/>
      <c r="UNE2" s="15"/>
      <c r="UNF2" s="15"/>
      <c r="UNG2" s="15"/>
      <c r="UNH2" s="15"/>
      <c r="UNI2" s="15"/>
      <c r="UNJ2" s="15"/>
      <c r="UNK2" s="15"/>
      <c r="UNL2" s="15"/>
      <c r="UNM2" s="15"/>
      <c r="UNN2" s="15"/>
      <c r="UNO2" s="15"/>
      <c r="UNP2" s="15"/>
      <c r="UNQ2" s="15"/>
      <c r="UNR2" s="15"/>
      <c r="UNS2" s="15"/>
      <c r="UNT2" s="15"/>
      <c r="UNU2" s="15"/>
      <c r="UNV2" s="15"/>
      <c r="UNW2" s="15"/>
      <c r="UNX2" s="15"/>
      <c r="UNY2" s="15"/>
      <c r="UNZ2" s="15"/>
      <c r="UOA2" s="15"/>
      <c r="UOB2" s="15"/>
      <c r="UOC2" s="15"/>
      <c r="UOD2" s="15"/>
      <c r="UOE2" s="15"/>
      <c r="UOF2" s="15"/>
      <c r="UOG2" s="15"/>
      <c r="UOH2" s="15"/>
      <c r="UOI2" s="15"/>
      <c r="UOJ2" s="15"/>
      <c r="UOK2" s="15"/>
      <c r="UOL2" s="15"/>
      <c r="UOM2" s="15"/>
      <c r="UON2" s="15"/>
      <c r="UOO2" s="15"/>
      <c r="UOP2" s="15"/>
      <c r="UOQ2" s="15"/>
      <c r="UOR2" s="15"/>
      <c r="UOS2" s="15"/>
      <c r="UOT2" s="15"/>
      <c r="UOU2" s="15"/>
      <c r="UOV2" s="15"/>
      <c r="UOW2" s="15"/>
      <c r="UOX2" s="15"/>
      <c r="UOY2" s="15"/>
      <c r="UOZ2" s="15"/>
      <c r="UPA2" s="15"/>
      <c r="UPB2" s="15"/>
      <c r="UPC2" s="15"/>
      <c r="UPD2" s="15"/>
      <c r="UPE2" s="15"/>
      <c r="UPF2" s="15"/>
      <c r="UPG2" s="15"/>
      <c r="UPH2" s="15"/>
      <c r="UPI2" s="15"/>
      <c r="UPJ2" s="15"/>
      <c r="UPK2" s="15"/>
      <c r="UPL2" s="15"/>
      <c r="UPM2" s="15"/>
      <c r="UPN2" s="15"/>
      <c r="UPO2" s="15"/>
      <c r="UPP2" s="15"/>
      <c r="UPQ2" s="15"/>
      <c r="UPR2" s="15"/>
      <c r="UPS2" s="15"/>
      <c r="UPT2" s="15"/>
      <c r="UPU2" s="15"/>
      <c r="UPV2" s="15"/>
      <c r="UPW2" s="15"/>
      <c r="UPX2" s="15"/>
      <c r="UPY2" s="15"/>
      <c r="UPZ2" s="15"/>
      <c r="UQA2" s="15"/>
      <c r="UQB2" s="15"/>
      <c r="UQC2" s="15"/>
      <c r="UQD2" s="15"/>
      <c r="UQE2" s="15"/>
      <c r="UQF2" s="15"/>
      <c r="UQG2" s="15"/>
      <c r="UQH2" s="15"/>
      <c r="UQI2" s="15"/>
      <c r="UQJ2" s="15"/>
      <c r="UQK2" s="15"/>
      <c r="UQL2" s="15"/>
      <c r="UQM2" s="15"/>
      <c r="UQN2" s="15"/>
      <c r="UQO2" s="15"/>
      <c r="UQP2" s="15"/>
      <c r="UQQ2" s="15"/>
      <c r="UQR2" s="15"/>
      <c r="UQS2" s="15"/>
      <c r="UQT2" s="15"/>
      <c r="UQU2" s="15"/>
      <c r="UQV2" s="15"/>
      <c r="UQW2" s="15"/>
      <c r="UQX2" s="15"/>
      <c r="UQY2" s="15"/>
      <c r="UQZ2" s="15"/>
      <c r="URA2" s="15"/>
      <c r="URB2" s="15"/>
      <c r="URC2" s="15"/>
      <c r="URD2" s="15"/>
      <c r="URE2" s="15"/>
      <c r="URF2" s="15"/>
      <c r="URG2" s="15"/>
      <c r="URH2" s="15"/>
      <c r="URI2" s="15"/>
      <c r="URJ2" s="15"/>
      <c r="URK2" s="15"/>
      <c r="URL2" s="15"/>
      <c r="URM2" s="15"/>
      <c r="URN2" s="15"/>
      <c r="URO2" s="15"/>
      <c r="URP2" s="15"/>
      <c r="URQ2" s="15"/>
      <c r="URR2" s="15"/>
      <c r="URS2" s="15"/>
      <c r="URT2" s="15"/>
      <c r="URU2" s="15"/>
      <c r="URV2" s="15"/>
      <c r="URW2" s="15"/>
      <c r="URX2" s="15"/>
      <c r="URY2" s="15"/>
      <c r="URZ2" s="15"/>
      <c r="USA2" s="15"/>
      <c r="USB2" s="15"/>
      <c r="USC2" s="15"/>
      <c r="USD2" s="15"/>
      <c r="USE2" s="15"/>
      <c r="USF2" s="15"/>
      <c r="USG2" s="15"/>
      <c r="USH2" s="15"/>
      <c r="USI2" s="15"/>
      <c r="USJ2" s="15"/>
      <c r="USK2" s="15"/>
      <c r="USL2" s="15"/>
      <c r="USM2" s="15"/>
      <c r="USN2" s="15"/>
      <c r="USO2" s="15"/>
      <c r="USP2" s="15"/>
      <c r="USQ2" s="15"/>
      <c r="USR2" s="15"/>
      <c r="USS2" s="15"/>
      <c r="UST2" s="15"/>
      <c r="USU2" s="15"/>
      <c r="USV2" s="15"/>
      <c r="USW2" s="15"/>
      <c r="USX2" s="15"/>
      <c r="USY2" s="15"/>
      <c r="USZ2" s="15"/>
      <c r="UTA2" s="15"/>
      <c r="UTB2" s="15"/>
      <c r="UTC2" s="15"/>
      <c r="UTD2" s="15"/>
      <c r="UTE2" s="15"/>
      <c r="UTF2" s="15"/>
      <c r="UTG2" s="15"/>
      <c r="UTH2" s="15"/>
      <c r="UTI2" s="15"/>
      <c r="UTJ2" s="15"/>
      <c r="UTK2" s="15"/>
      <c r="UTL2" s="15"/>
      <c r="UTM2" s="15"/>
      <c r="UTN2" s="15"/>
      <c r="UTO2" s="15"/>
      <c r="UTP2" s="15"/>
      <c r="UTQ2" s="15"/>
      <c r="UTR2" s="15"/>
      <c r="UTS2" s="15"/>
      <c r="UTT2" s="15"/>
      <c r="UTU2" s="15"/>
      <c r="UTV2" s="15"/>
      <c r="UTW2" s="15"/>
      <c r="UTX2" s="15"/>
      <c r="UTY2" s="15"/>
      <c r="UTZ2" s="15"/>
      <c r="UUA2" s="15"/>
      <c r="UUB2" s="15"/>
      <c r="UUC2" s="15"/>
      <c r="UUD2" s="15"/>
      <c r="UUE2" s="15"/>
      <c r="UUF2" s="15"/>
      <c r="UUG2" s="15"/>
      <c r="UUH2" s="15"/>
      <c r="UUI2" s="15"/>
      <c r="UUJ2" s="15"/>
      <c r="UUK2" s="15"/>
      <c r="UUL2" s="15"/>
      <c r="UUM2" s="15"/>
      <c r="UUN2" s="15"/>
      <c r="UUO2" s="15"/>
      <c r="UUP2" s="15"/>
      <c r="UUQ2" s="15"/>
      <c r="UUR2" s="15"/>
      <c r="UUS2" s="15"/>
      <c r="UUT2" s="15"/>
      <c r="UUU2" s="15"/>
      <c r="UUV2" s="15"/>
      <c r="UUW2" s="15"/>
      <c r="UUX2" s="15"/>
      <c r="UUY2" s="15"/>
      <c r="UUZ2" s="15"/>
      <c r="UVA2" s="15"/>
      <c r="UVB2" s="15"/>
      <c r="UVC2" s="15"/>
      <c r="UVD2" s="15"/>
      <c r="UVE2" s="15"/>
      <c r="UVF2" s="15"/>
      <c r="UVG2" s="15"/>
      <c r="UVH2" s="15"/>
      <c r="UVI2" s="15"/>
      <c r="UVJ2" s="15"/>
      <c r="UVK2" s="15"/>
      <c r="UVL2" s="15"/>
      <c r="UVM2" s="15"/>
      <c r="UVN2" s="15"/>
      <c r="UVO2" s="15"/>
      <c r="UVP2" s="15"/>
      <c r="UVQ2" s="15"/>
      <c r="UVR2" s="15"/>
      <c r="UVS2" s="15"/>
      <c r="UVT2" s="15"/>
      <c r="UVU2" s="15"/>
      <c r="UVV2" s="15"/>
      <c r="UVW2" s="15"/>
      <c r="UVX2" s="15"/>
      <c r="UVY2" s="15"/>
      <c r="UVZ2" s="15"/>
      <c r="UWA2" s="15"/>
      <c r="UWB2" s="15"/>
      <c r="UWC2" s="15"/>
      <c r="UWD2" s="15"/>
      <c r="UWE2" s="15"/>
      <c r="UWF2" s="15"/>
      <c r="UWG2" s="15"/>
      <c r="UWH2" s="15"/>
      <c r="UWI2" s="15"/>
      <c r="UWJ2" s="15"/>
      <c r="UWK2" s="15"/>
      <c r="UWL2" s="15"/>
      <c r="UWM2" s="15"/>
      <c r="UWN2" s="15"/>
      <c r="UWO2" s="15"/>
      <c r="UWP2" s="15"/>
      <c r="UWQ2" s="15"/>
      <c r="UWR2" s="15"/>
      <c r="UWS2" s="15"/>
      <c r="UWT2" s="15"/>
      <c r="UWU2" s="15"/>
      <c r="UWV2" s="15"/>
      <c r="UWW2" s="15"/>
      <c r="UWX2" s="15"/>
      <c r="UWY2" s="15"/>
      <c r="UWZ2" s="15"/>
      <c r="UXA2" s="15"/>
      <c r="UXB2" s="15"/>
      <c r="UXC2" s="15"/>
      <c r="UXD2" s="15"/>
      <c r="UXE2" s="15"/>
      <c r="UXF2" s="15"/>
      <c r="UXG2" s="15"/>
      <c r="UXH2" s="15"/>
      <c r="UXI2" s="15"/>
      <c r="UXJ2" s="15"/>
      <c r="UXK2" s="15"/>
      <c r="UXL2" s="15"/>
      <c r="UXM2" s="15"/>
      <c r="UXN2" s="15"/>
      <c r="UXO2" s="15"/>
      <c r="UXP2" s="15"/>
      <c r="UXQ2" s="15"/>
      <c r="UXR2" s="15"/>
      <c r="UXS2" s="15"/>
      <c r="UXT2" s="15"/>
      <c r="UXU2" s="15"/>
      <c r="UXV2" s="15"/>
      <c r="UXW2" s="15"/>
      <c r="UXX2" s="15"/>
      <c r="UXY2" s="15"/>
      <c r="UXZ2" s="15"/>
      <c r="UYA2" s="15"/>
      <c r="UYB2" s="15"/>
      <c r="UYC2" s="15"/>
      <c r="UYD2" s="15"/>
      <c r="UYE2" s="15"/>
      <c r="UYF2" s="15"/>
      <c r="UYG2" s="15"/>
      <c r="UYH2" s="15"/>
      <c r="UYI2" s="15"/>
      <c r="UYJ2" s="15"/>
      <c r="UYK2" s="15"/>
      <c r="UYL2" s="15"/>
      <c r="UYM2" s="15"/>
      <c r="UYN2" s="15"/>
      <c r="UYO2" s="15"/>
      <c r="UYP2" s="15"/>
      <c r="UYQ2" s="15"/>
      <c r="UYR2" s="15"/>
      <c r="UYS2" s="15"/>
      <c r="UYT2" s="15"/>
      <c r="UYU2" s="15"/>
      <c r="UYV2" s="15"/>
      <c r="UYW2" s="15"/>
      <c r="UYX2" s="15"/>
      <c r="UYY2" s="15"/>
      <c r="UYZ2" s="15"/>
      <c r="UZA2" s="15"/>
      <c r="UZB2" s="15"/>
      <c r="UZC2" s="15"/>
      <c r="UZD2" s="15"/>
      <c r="UZE2" s="15"/>
      <c r="UZF2" s="15"/>
      <c r="UZG2" s="15"/>
      <c r="UZH2" s="15"/>
      <c r="UZI2" s="15"/>
      <c r="UZJ2" s="15"/>
      <c r="UZK2" s="15"/>
      <c r="UZL2" s="15"/>
      <c r="UZM2" s="15"/>
      <c r="UZN2" s="15"/>
      <c r="UZO2" s="15"/>
      <c r="UZP2" s="15"/>
      <c r="UZQ2" s="15"/>
      <c r="UZR2" s="15"/>
      <c r="UZS2" s="15"/>
      <c r="UZT2" s="15"/>
      <c r="UZU2" s="15"/>
      <c r="UZV2" s="15"/>
      <c r="UZW2" s="15"/>
      <c r="UZX2" s="15"/>
      <c r="UZY2" s="15"/>
      <c r="UZZ2" s="15"/>
      <c r="VAA2" s="15"/>
      <c r="VAB2" s="15"/>
      <c r="VAC2" s="15"/>
      <c r="VAD2" s="15"/>
      <c r="VAE2" s="15"/>
      <c r="VAF2" s="15"/>
      <c r="VAG2" s="15"/>
      <c r="VAH2" s="15"/>
      <c r="VAI2" s="15"/>
      <c r="VAJ2" s="15"/>
      <c r="VAK2" s="15"/>
      <c r="VAL2" s="15"/>
      <c r="VAM2" s="15"/>
      <c r="VAN2" s="15"/>
      <c r="VAO2" s="15"/>
      <c r="VAP2" s="15"/>
      <c r="VAQ2" s="15"/>
      <c r="VAR2" s="15"/>
      <c r="VAS2" s="15"/>
      <c r="VAT2" s="15"/>
      <c r="VAU2" s="15"/>
      <c r="VAV2" s="15"/>
      <c r="VAW2" s="15"/>
      <c r="VAX2" s="15"/>
      <c r="VAY2" s="15"/>
      <c r="VAZ2" s="15"/>
      <c r="VBA2" s="15"/>
      <c r="VBB2" s="15"/>
      <c r="VBC2" s="15"/>
      <c r="VBD2" s="15"/>
      <c r="VBE2" s="15"/>
      <c r="VBF2" s="15"/>
      <c r="VBG2" s="15"/>
      <c r="VBH2" s="15"/>
      <c r="VBI2" s="15"/>
      <c r="VBJ2" s="15"/>
      <c r="VBK2" s="15"/>
      <c r="VBL2" s="15"/>
      <c r="VBM2" s="15"/>
      <c r="VBN2" s="15"/>
      <c r="VBO2" s="15"/>
      <c r="VBP2" s="15"/>
      <c r="VBQ2" s="15"/>
      <c r="VBR2" s="15"/>
      <c r="VBS2" s="15"/>
      <c r="VBT2" s="15"/>
      <c r="VBU2" s="15"/>
      <c r="VBV2" s="15"/>
      <c r="VBW2" s="15"/>
      <c r="VBX2" s="15"/>
      <c r="VBY2" s="15"/>
      <c r="VBZ2" s="15"/>
      <c r="VCA2" s="15"/>
      <c r="VCB2" s="15"/>
      <c r="VCC2" s="15"/>
      <c r="VCD2" s="15"/>
      <c r="VCE2" s="15"/>
      <c r="VCF2" s="15"/>
      <c r="VCG2" s="15"/>
      <c r="VCH2" s="15"/>
      <c r="VCI2" s="15"/>
      <c r="VCJ2" s="15"/>
      <c r="VCK2" s="15"/>
      <c r="VCL2" s="15"/>
      <c r="VCM2" s="15"/>
      <c r="VCN2" s="15"/>
      <c r="VCO2" s="15"/>
      <c r="VCP2" s="15"/>
      <c r="VCQ2" s="15"/>
      <c r="VCR2" s="15"/>
      <c r="VCS2" s="15"/>
      <c r="VCT2" s="15"/>
      <c r="VCU2" s="15"/>
      <c r="VCV2" s="15"/>
      <c r="VCW2" s="15"/>
      <c r="VCX2" s="15"/>
      <c r="VCY2" s="15"/>
      <c r="VCZ2" s="15"/>
      <c r="VDA2" s="15"/>
      <c r="VDB2" s="15"/>
      <c r="VDC2" s="15"/>
      <c r="VDD2" s="15"/>
      <c r="VDE2" s="15"/>
      <c r="VDF2" s="15"/>
      <c r="VDG2" s="15"/>
      <c r="VDH2" s="15"/>
      <c r="VDI2" s="15"/>
      <c r="VDJ2" s="15"/>
      <c r="VDK2" s="15"/>
      <c r="VDL2" s="15"/>
      <c r="VDM2" s="15"/>
      <c r="VDN2" s="15"/>
      <c r="VDO2" s="15"/>
      <c r="VDP2" s="15"/>
      <c r="VDQ2" s="15"/>
      <c r="VDR2" s="15"/>
      <c r="VDS2" s="15"/>
      <c r="VDT2" s="15"/>
      <c r="VDU2" s="15"/>
      <c r="VDV2" s="15"/>
      <c r="VDW2" s="15"/>
      <c r="VDX2" s="15"/>
      <c r="VDY2" s="15"/>
      <c r="VDZ2" s="15"/>
      <c r="VEA2" s="15"/>
      <c r="VEB2" s="15"/>
      <c r="VEC2" s="15"/>
      <c r="VED2" s="15"/>
      <c r="VEE2" s="15"/>
      <c r="VEF2" s="15"/>
      <c r="VEG2" s="15"/>
      <c r="VEH2" s="15"/>
      <c r="VEI2" s="15"/>
      <c r="VEJ2" s="15"/>
      <c r="VEK2" s="15"/>
      <c r="VEL2" s="15"/>
      <c r="VEM2" s="15"/>
      <c r="VEN2" s="15"/>
      <c r="VEO2" s="15"/>
      <c r="VEP2" s="15"/>
      <c r="VEQ2" s="15"/>
      <c r="VER2" s="15"/>
      <c r="VES2" s="15"/>
      <c r="VET2" s="15"/>
      <c r="VEU2" s="15"/>
      <c r="VEV2" s="15"/>
      <c r="VEW2" s="15"/>
      <c r="VEX2" s="15"/>
      <c r="VEY2" s="15"/>
      <c r="VEZ2" s="15"/>
      <c r="VFA2" s="15"/>
      <c r="VFB2" s="15"/>
      <c r="VFC2" s="15"/>
      <c r="VFD2" s="15"/>
      <c r="VFE2" s="15"/>
      <c r="VFF2" s="15"/>
      <c r="VFG2" s="15"/>
      <c r="VFH2" s="15"/>
      <c r="VFI2" s="15"/>
      <c r="VFJ2" s="15"/>
      <c r="VFK2" s="15"/>
      <c r="VFL2" s="15"/>
      <c r="VFM2" s="15"/>
      <c r="VFN2" s="15"/>
      <c r="VFO2" s="15"/>
      <c r="VFP2" s="15"/>
      <c r="VFQ2" s="15"/>
      <c r="VFR2" s="15"/>
      <c r="VFS2" s="15"/>
      <c r="VFT2" s="15"/>
      <c r="VFU2" s="15"/>
      <c r="VFV2" s="15"/>
      <c r="VFW2" s="15"/>
      <c r="VFX2" s="15"/>
      <c r="VFY2" s="15"/>
      <c r="VFZ2" s="15"/>
      <c r="VGA2" s="15"/>
      <c r="VGB2" s="15"/>
      <c r="VGC2" s="15"/>
      <c r="VGD2" s="15"/>
      <c r="VGE2" s="15"/>
      <c r="VGF2" s="15"/>
      <c r="VGG2" s="15"/>
      <c r="VGH2" s="15"/>
      <c r="VGI2" s="15"/>
      <c r="VGJ2" s="15"/>
      <c r="VGK2" s="15"/>
      <c r="VGL2" s="15"/>
      <c r="VGM2" s="15"/>
      <c r="VGN2" s="15"/>
      <c r="VGO2" s="15"/>
      <c r="VGP2" s="15"/>
      <c r="VGQ2" s="15"/>
      <c r="VGR2" s="15"/>
      <c r="VGS2" s="15"/>
      <c r="VGT2" s="15"/>
      <c r="VGU2" s="15"/>
      <c r="VGV2" s="15"/>
      <c r="VGW2" s="15"/>
      <c r="VGX2" s="15"/>
      <c r="VGY2" s="15"/>
      <c r="VGZ2" s="15"/>
      <c r="VHA2" s="15"/>
      <c r="VHB2" s="15"/>
      <c r="VHC2" s="15"/>
      <c r="VHD2" s="15"/>
      <c r="VHE2" s="15"/>
      <c r="VHF2" s="15"/>
      <c r="VHG2" s="15"/>
      <c r="VHH2" s="15"/>
      <c r="VHI2" s="15"/>
      <c r="VHJ2" s="15"/>
      <c r="VHK2" s="15"/>
      <c r="VHL2" s="15"/>
      <c r="VHM2" s="15"/>
      <c r="VHN2" s="15"/>
      <c r="VHO2" s="15"/>
      <c r="VHP2" s="15"/>
      <c r="VHQ2" s="15"/>
      <c r="VHR2" s="15"/>
      <c r="VHS2" s="15"/>
      <c r="VHT2" s="15"/>
      <c r="VHU2" s="15"/>
      <c r="VHV2" s="15"/>
      <c r="VHW2" s="15"/>
      <c r="VHX2" s="15"/>
      <c r="VHY2" s="15"/>
      <c r="VHZ2" s="15"/>
      <c r="VIA2" s="15"/>
      <c r="VIB2" s="15"/>
      <c r="VIC2" s="15"/>
      <c r="VID2" s="15"/>
      <c r="VIE2" s="15"/>
      <c r="VIF2" s="15"/>
      <c r="VIG2" s="15"/>
      <c r="VIH2" s="15"/>
      <c r="VII2" s="15"/>
      <c r="VIJ2" s="15"/>
      <c r="VIK2" s="15"/>
      <c r="VIL2" s="15"/>
      <c r="VIM2" s="15"/>
      <c r="VIN2" s="15"/>
      <c r="VIO2" s="15"/>
      <c r="VIP2" s="15"/>
      <c r="VIQ2" s="15"/>
      <c r="VIR2" s="15"/>
      <c r="VIS2" s="15"/>
      <c r="VIT2" s="15"/>
      <c r="VIU2" s="15"/>
      <c r="VIV2" s="15"/>
      <c r="VIW2" s="15"/>
      <c r="VIX2" s="15"/>
      <c r="VIY2" s="15"/>
      <c r="VIZ2" s="15"/>
      <c r="VJA2" s="15"/>
      <c r="VJB2" s="15"/>
      <c r="VJC2" s="15"/>
      <c r="VJD2" s="15"/>
      <c r="VJE2" s="15"/>
      <c r="VJF2" s="15"/>
      <c r="VJG2" s="15"/>
      <c r="VJH2" s="15"/>
      <c r="VJI2" s="15"/>
      <c r="VJJ2" s="15"/>
      <c r="VJK2" s="15"/>
      <c r="VJL2" s="15"/>
      <c r="VJM2" s="15"/>
      <c r="VJN2" s="15"/>
      <c r="VJO2" s="15"/>
      <c r="VJP2" s="15"/>
      <c r="VJQ2" s="15"/>
      <c r="VJR2" s="15"/>
      <c r="VJS2" s="15"/>
      <c r="VJT2" s="15"/>
      <c r="VJU2" s="15"/>
      <c r="VJV2" s="15"/>
      <c r="VJW2" s="15"/>
      <c r="VJX2" s="15"/>
      <c r="VJY2" s="15"/>
      <c r="VJZ2" s="15"/>
      <c r="VKA2" s="15"/>
      <c r="VKB2" s="15"/>
      <c r="VKC2" s="15"/>
      <c r="VKD2" s="15"/>
      <c r="VKE2" s="15"/>
      <c r="VKF2" s="15"/>
      <c r="VKG2" s="15"/>
      <c r="VKH2" s="15"/>
      <c r="VKI2" s="15"/>
      <c r="VKJ2" s="15"/>
      <c r="VKK2" s="15"/>
      <c r="VKL2" s="15"/>
      <c r="VKM2" s="15"/>
      <c r="VKN2" s="15"/>
      <c r="VKO2" s="15"/>
      <c r="VKP2" s="15"/>
      <c r="VKQ2" s="15"/>
      <c r="VKR2" s="15"/>
      <c r="VKS2" s="15"/>
      <c r="VKT2" s="15"/>
      <c r="VKU2" s="15"/>
      <c r="VKV2" s="15"/>
      <c r="VKW2" s="15"/>
      <c r="VKX2" s="15"/>
      <c r="VKY2" s="15"/>
      <c r="VKZ2" s="15"/>
      <c r="VLA2" s="15"/>
      <c r="VLB2" s="15"/>
      <c r="VLC2" s="15"/>
      <c r="VLD2" s="15"/>
      <c r="VLE2" s="15"/>
      <c r="VLF2" s="15"/>
      <c r="VLG2" s="15"/>
      <c r="VLH2" s="15"/>
      <c r="VLI2" s="15"/>
      <c r="VLJ2" s="15"/>
      <c r="VLK2" s="15"/>
      <c r="VLL2" s="15"/>
      <c r="VLM2" s="15"/>
      <c r="VLN2" s="15"/>
      <c r="VLO2" s="15"/>
      <c r="VLP2" s="15"/>
      <c r="VLQ2" s="15"/>
      <c r="VLR2" s="15"/>
      <c r="VLS2" s="15"/>
      <c r="VLT2" s="15"/>
      <c r="VLU2" s="15"/>
      <c r="VLV2" s="15"/>
      <c r="VLW2" s="15"/>
      <c r="VLX2" s="15"/>
      <c r="VLY2" s="15"/>
      <c r="VLZ2" s="15"/>
      <c r="VMA2" s="15"/>
      <c r="VMB2" s="15"/>
      <c r="VMC2" s="15"/>
      <c r="VMD2" s="15"/>
      <c r="VME2" s="15"/>
      <c r="VMF2" s="15"/>
      <c r="VMG2" s="15"/>
      <c r="VMH2" s="15"/>
      <c r="VMI2" s="15"/>
      <c r="VMJ2" s="15"/>
      <c r="VMK2" s="15"/>
      <c r="VML2" s="15"/>
      <c r="VMM2" s="15"/>
      <c r="VMN2" s="15"/>
      <c r="VMO2" s="15"/>
      <c r="VMP2" s="15"/>
      <c r="VMQ2" s="15"/>
      <c r="VMR2" s="15"/>
      <c r="VMS2" s="15"/>
      <c r="VMT2" s="15"/>
      <c r="VMU2" s="15"/>
      <c r="VMV2" s="15"/>
      <c r="VMW2" s="15"/>
      <c r="VMX2" s="15"/>
      <c r="VMY2" s="15"/>
      <c r="VMZ2" s="15"/>
      <c r="VNA2" s="15"/>
      <c r="VNB2" s="15"/>
      <c r="VNC2" s="15"/>
      <c r="VND2" s="15"/>
      <c r="VNE2" s="15"/>
      <c r="VNF2" s="15"/>
      <c r="VNG2" s="15"/>
      <c r="VNH2" s="15"/>
      <c r="VNI2" s="15"/>
      <c r="VNJ2" s="15"/>
      <c r="VNK2" s="15"/>
      <c r="VNL2" s="15"/>
      <c r="VNM2" s="15"/>
      <c r="VNN2" s="15"/>
      <c r="VNO2" s="15"/>
      <c r="VNP2" s="15"/>
      <c r="VNQ2" s="15"/>
      <c r="VNR2" s="15"/>
      <c r="VNS2" s="15"/>
      <c r="VNT2" s="15"/>
      <c r="VNU2" s="15"/>
      <c r="VNV2" s="15"/>
      <c r="VNW2" s="15"/>
      <c r="VNX2" s="15"/>
      <c r="VNY2" s="15"/>
      <c r="VNZ2" s="15"/>
      <c r="VOA2" s="15"/>
      <c r="VOB2" s="15"/>
      <c r="VOC2" s="15"/>
      <c r="VOD2" s="15"/>
      <c r="VOE2" s="15"/>
      <c r="VOF2" s="15"/>
      <c r="VOG2" s="15"/>
      <c r="VOH2" s="15"/>
      <c r="VOI2" s="15"/>
      <c r="VOJ2" s="15"/>
      <c r="VOK2" s="15"/>
      <c r="VOL2" s="15"/>
      <c r="VOM2" s="15"/>
      <c r="VON2" s="15"/>
      <c r="VOO2" s="15"/>
      <c r="VOP2" s="15"/>
      <c r="VOQ2" s="15"/>
      <c r="VOR2" s="15"/>
      <c r="VOS2" s="15"/>
      <c r="VOT2" s="15"/>
      <c r="VOU2" s="15"/>
      <c r="VOV2" s="15"/>
      <c r="VOW2" s="15"/>
      <c r="VOX2" s="15"/>
      <c r="VOY2" s="15"/>
      <c r="VOZ2" s="15"/>
      <c r="VPA2" s="15"/>
      <c r="VPB2" s="15"/>
      <c r="VPC2" s="15"/>
      <c r="VPD2" s="15"/>
      <c r="VPE2" s="15"/>
      <c r="VPF2" s="15"/>
      <c r="VPG2" s="15"/>
      <c r="VPH2" s="15"/>
      <c r="VPI2" s="15"/>
      <c r="VPJ2" s="15"/>
      <c r="VPK2" s="15"/>
      <c r="VPL2" s="15"/>
      <c r="VPM2" s="15"/>
      <c r="VPN2" s="15"/>
      <c r="VPO2" s="15"/>
      <c r="VPP2" s="15"/>
      <c r="VPQ2" s="15"/>
      <c r="VPR2" s="15"/>
      <c r="VPS2" s="15"/>
      <c r="VPT2" s="15"/>
      <c r="VPU2" s="15"/>
      <c r="VPV2" s="15"/>
      <c r="VPW2" s="15"/>
      <c r="VPX2" s="15"/>
      <c r="VPY2" s="15"/>
      <c r="VPZ2" s="15"/>
      <c r="VQA2" s="15"/>
      <c r="VQB2" s="15"/>
      <c r="VQC2" s="15"/>
      <c r="VQD2" s="15"/>
      <c r="VQE2" s="15"/>
      <c r="VQF2" s="15"/>
      <c r="VQG2" s="15"/>
      <c r="VQH2" s="15"/>
      <c r="VQI2" s="15"/>
      <c r="VQJ2" s="15"/>
      <c r="VQK2" s="15"/>
      <c r="VQL2" s="15"/>
      <c r="VQM2" s="15"/>
      <c r="VQN2" s="15"/>
      <c r="VQO2" s="15"/>
      <c r="VQP2" s="15"/>
      <c r="VQQ2" s="15"/>
      <c r="VQR2" s="15"/>
      <c r="VQS2" s="15"/>
      <c r="VQT2" s="15"/>
      <c r="VQU2" s="15"/>
      <c r="VQV2" s="15"/>
      <c r="VQW2" s="15"/>
      <c r="VQX2" s="15"/>
      <c r="VQY2" s="15"/>
      <c r="VQZ2" s="15"/>
      <c r="VRA2" s="15"/>
      <c r="VRB2" s="15"/>
      <c r="VRC2" s="15"/>
      <c r="VRD2" s="15"/>
      <c r="VRE2" s="15"/>
      <c r="VRF2" s="15"/>
      <c r="VRG2" s="15"/>
      <c r="VRH2" s="15"/>
      <c r="VRI2" s="15"/>
      <c r="VRJ2" s="15"/>
      <c r="VRK2" s="15"/>
      <c r="VRL2" s="15"/>
      <c r="VRM2" s="15"/>
      <c r="VRN2" s="15"/>
      <c r="VRO2" s="15"/>
      <c r="VRP2" s="15"/>
      <c r="VRQ2" s="15"/>
      <c r="VRR2" s="15"/>
      <c r="VRS2" s="15"/>
      <c r="VRT2" s="15"/>
      <c r="VRU2" s="15"/>
      <c r="VRV2" s="15"/>
      <c r="VRW2" s="15"/>
      <c r="VRX2" s="15"/>
      <c r="VRY2" s="15"/>
      <c r="VRZ2" s="15"/>
      <c r="VSA2" s="15"/>
      <c r="VSB2" s="15"/>
      <c r="VSC2" s="15"/>
      <c r="VSD2" s="15"/>
      <c r="VSE2" s="15"/>
      <c r="VSF2" s="15"/>
      <c r="VSG2" s="15"/>
      <c r="VSH2" s="15"/>
      <c r="VSI2" s="15"/>
      <c r="VSJ2" s="15"/>
      <c r="VSK2" s="15"/>
      <c r="VSL2" s="15"/>
      <c r="VSM2" s="15"/>
      <c r="VSN2" s="15"/>
      <c r="VSO2" s="15"/>
      <c r="VSP2" s="15"/>
      <c r="VSQ2" s="15"/>
      <c r="VSR2" s="15"/>
      <c r="VSS2" s="15"/>
      <c r="VST2" s="15"/>
      <c r="VSU2" s="15"/>
      <c r="VSV2" s="15"/>
      <c r="VSW2" s="15"/>
      <c r="VSX2" s="15"/>
      <c r="VSY2" s="15"/>
      <c r="VSZ2" s="15"/>
      <c r="VTA2" s="15"/>
      <c r="VTB2" s="15"/>
      <c r="VTC2" s="15"/>
      <c r="VTD2" s="15"/>
      <c r="VTE2" s="15"/>
      <c r="VTF2" s="15"/>
      <c r="VTG2" s="15"/>
      <c r="VTH2" s="15"/>
      <c r="VTI2" s="15"/>
      <c r="VTJ2" s="15"/>
      <c r="VTK2" s="15"/>
      <c r="VTL2" s="15"/>
      <c r="VTM2" s="15"/>
      <c r="VTN2" s="15"/>
      <c r="VTO2" s="15"/>
      <c r="VTP2" s="15"/>
      <c r="VTQ2" s="15"/>
      <c r="VTR2" s="15"/>
      <c r="VTS2" s="15"/>
      <c r="VTT2" s="15"/>
      <c r="VTU2" s="15"/>
      <c r="VTV2" s="15"/>
      <c r="VTW2" s="15"/>
      <c r="VTX2" s="15"/>
      <c r="VTY2" s="15"/>
      <c r="VTZ2" s="15"/>
      <c r="VUA2" s="15"/>
      <c r="VUB2" s="15"/>
      <c r="VUC2" s="15"/>
      <c r="VUD2" s="15"/>
      <c r="VUE2" s="15"/>
      <c r="VUF2" s="15"/>
      <c r="VUG2" s="15"/>
      <c r="VUH2" s="15"/>
      <c r="VUI2" s="15"/>
      <c r="VUJ2" s="15"/>
      <c r="VUK2" s="15"/>
      <c r="VUL2" s="15"/>
      <c r="VUM2" s="15"/>
      <c r="VUN2" s="15"/>
      <c r="VUO2" s="15"/>
      <c r="VUP2" s="15"/>
      <c r="VUQ2" s="15"/>
      <c r="VUR2" s="15"/>
      <c r="VUS2" s="15"/>
      <c r="VUT2" s="15"/>
      <c r="VUU2" s="15"/>
      <c r="VUV2" s="15"/>
      <c r="VUW2" s="15"/>
      <c r="VUX2" s="15"/>
      <c r="VUY2" s="15"/>
      <c r="VUZ2" s="15"/>
      <c r="VVA2" s="15"/>
      <c r="VVB2" s="15"/>
      <c r="VVC2" s="15"/>
      <c r="VVD2" s="15"/>
      <c r="VVE2" s="15"/>
      <c r="VVF2" s="15"/>
      <c r="VVG2" s="15"/>
      <c r="VVH2" s="15"/>
      <c r="VVI2" s="15"/>
      <c r="VVJ2" s="15"/>
      <c r="VVK2" s="15"/>
      <c r="VVL2" s="15"/>
      <c r="VVM2" s="15"/>
      <c r="VVN2" s="15"/>
      <c r="VVO2" s="15"/>
      <c r="VVP2" s="15"/>
      <c r="VVQ2" s="15"/>
      <c r="VVR2" s="15"/>
      <c r="VVS2" s="15"/>
      <c r="VVT2" s="15"/>
      <c r="VVU2" s="15"/>
      <c r="VVV2" s="15"/>
      <c r="VVW2" s="15"/>
      <c r="VVX2" s="15"/>
      <c r="VVY2" s="15"/>
      <c r="VVZ2" s="15"/>
      <c r="VWA2" s="15"/>
      <c r="VWB2" s="15"/>
      <c r="VWC2" s="15"/>
      <c r="VWD2" s="15"/>
      <c r="VWE2" s="15"/>
      <c r="VWF2" s="15"/>
      <c r="VWG2" s="15"/>
      <c r="VWH2" s="15"/>
      <c r="VWI2" s="15"/>
      <c r="VWJ2" s="15"/>
      <c r="VWK2" s="15"/>
      <c r="VWL2" s="15"/>
      <c r="VWM2" s="15"/>
      <c r="VWN2" s="15"/>
      <c r="VWO2" s="15"/>
      <c r="VWP2" s="15"/>
      <c r="VWQ2" s="15"/>
      <c r="VWR2" s="15"/>
      <c r="VWS2" s="15"/>
      <c r="VWT2" s="15"/>
      <c r="VWU2" s="15"/>
      <c r="VWV2" s="15"/>
      <c r="VWW2" s="15"/>
      <c r="VWX2" s="15"/>
      <c r="VWY2" s="15"/>
      <c r="VWZ2" s="15"/>
      <c r="VXA2" s="15"/>
      <c r="VXB2" s="15"/>
      <c r="VXC2" s="15"/>
      <c r="VXD2" s="15"/>
      <c r="VXE2" s="15"/>
      <c r="VXF2" s="15"/>
      <c r="VXG2" s="15"/>
      <c r="VXH2" s="15"/>
      <c r="VXI2" s="15"/>
      <c r="VXJ2" s="15"/>
      <c r="VXK2" s="15"/>
      <c r="VXL2" s="15"/>
      <c r="VXM2" s="15"/>
      <c r="VXN2" s="15"/>
      <c r="VXO2" s="15"/>
      <c r="VXP2" s="15"/>
      <c r="VXQ2" s="15"/>
      <c r="VXR2" s="15"/>
      <c r="VXS2" s="15"/>
      <c r="VXT2" s="15"/>
      <c r="VXU2" s="15"/>
      <c r="VXV2" s="15"/>
      <c r="VXW2" s="15"/>
      <c r="VXX2" s="15"/>
      <c r="VXY2" s="15"/>
      <c r="VXZ2" s="15"/>
      <c r="VYA2" s="15"/>
      <c r="VYB2" s="15"/>
      <c r="VYC2" s="15"/>
      <c r="VYD2" s="15"/>
      <c r="VYE2" s="15"/>
      <c r="VYF2" s="15"/>
      <c r="VYG2" s="15"/>
      <c r="VYH2" s="15"/>
      <c r="VYI2" s="15"/>
      <c r="VYJ2" s="15"/>
      <c r="VYK2" s="15"/>
      <c r="VYL2" s="15"/>
      <c r="VYM2" s="15"/>
      <c r="VYN2" s="15"/>
      <c r="VYO2" s="15"/>
      <c r="VYP2" s="15"/>
      <c r="VYQ2" s="15"/>
      <c r="VYR2" s="15"/>
      <c r="VYS2" s="15"/>
      <c r="VYT2" s="15"/>
      <c r="VYU2" s="15"/>
      <c r="VYV2" s="15"/>
      <c r="VYW2" s="15"/>
      <c r="VYX2" s="15"/>
      <c r="VYY2" s="15"/>
      <c r="VYZ2" s="15"/>
      <c r="VZA2" s="15"/>
      <c r="VZB2" s="15"/>
      <c r="VZC2" s="15"/>
      <c r="VZD2" s="15"/>
      <c r="VZE2" s="15"/>
      <c r="VZF2" s="15"/>
      <c r="VZG2" s="15"/>
      <c r="VZH2" s="15"/>
      <c r="VZI2" s="15"/>
      <c r="VZJ2" s="15"/>
      <c r="VZK2" s="15"/>
      <c r="VZL2" s="15"/>
      <c r="VZM2" s="15"/>
      <c r="VZN2" s="15"/>
      <c r="VZO2" s="15"/>
      <c r="VZP2" s="15"/>
      <c r="VZQ2" s="15"/>
      <c r="VZR2" s="15"/>
      <c r="VZS2" s="15"/>
      <c r="VZT2" s="15"/>
      <c r="VZU2" s="15"/>
      <c r="VZV2" s="15"/>
      <c r="VZW2" s="15"/>
      <c r="VZX2" s="15"/>
      <c r="VZY2" s="15"/>
      <c r="VZZ2" s="15"/>
      <c r="WAA2" s="15"/>
      <c r="WAB2" s="15"/>
      <c r="WAC2" s="15"/>
      <c r="WAD2" s="15"/>
      <c r="WAE2" s="15"/>
      <c r="WAF2" s="15"/>
      <c r="WAG2" s="15"/>
      <c r="WAH2" s="15"/>
      <c r="WAI2" s="15"/>
      <c r="WAJ2" s="15"/>
      <c r="WAK2" s="15"/>
      <c r="WAL2" s="15"/>
      <c r="WAM2" s="15"/>
      <c r="WAN2" s="15"/>
      <c r="WAO2" s="15"/>
      <c r="WAP2" s="15"/>
      <c r="WAQ2" s="15"/>
      <c r="WAR2" s="15"/>
      <c r="WAS2" s="15"/>
      <c r="WAT2" s="15"/>
      <c r="WAU2" s="15"/>
      <c r="WAV2" s="15"/>
      <c r="WAW2" s="15"/>
      <c r="WAX2" s="15"/>
      <c r="WAY2" s="15"/>
      <c r="WAZ2" s="15"/>
      <c r="WBA2" s="15"/>
      <c r="WBB2" s="15"/>
      <c r="WBC2" s="15"/>
      <c r="WBD2" s="15"/>
      <c r="WBE2" s="15"/>
      <c r="WBF2" s="15"/>
      <c r="WBG2" s="15"/>
      <c r="WBH2" s="15"/>
      <c r="WBI2" s="15"/>
      <c r="WBJ2" s="15"/>
      <c r="WBK2" s="15"/>
      <c r="WBL2" s="15"/>
      <c r="WBM2" s="15"/>
      <c r="WBN2" s="15"/>
      <c r="WBO2" s="15"/>
      <c r="WBP2" s="15"/>
      <c r="WBQ2" s="15"/>
      <c r="WBR2" s="15"/>
      <c r="WBS2" s="15"/>
      <c r="WBT2" s="15"/>
      <c r="WBU2" s="15"/>
      <c r="WBV2" s="15"/>
      <c r="WBW2" s="15"/>
      <c r="WBX2" s="15"/>
      <c r="WBY2" s="15"/>
      <c r="WBZ2" s="15"/>
      <c r="WCA2" s="15"/>
      <c r="WCB2" s="15"/>
      <c r="WCC2" s="15"/>
      <c r="WCD2" s="15"/>
      <c r="WCE2" s="15"/>
      <c r="WCF2" s="15"/>
      <c r="WCG2" s="15"/>
      <c r="WCH2" s="15"/>
      <c r="WCI2" s="15"/>
      <c r="WCJ2" s="15"/>
      <c r="WCK2" s="15"/>
      <c r="WCL2" s="15"/>
      <c r="WCM2" s="15"/>
      <c r="WCN2" s="15"/>
      <c r="WCO2" s="15"/>
      <c r="WCP2" s="15"/>
      <c r="WCQ2" s="15"/>
      <c r="WCR2" s="15"/>
      <c r="WCS2" s="15"/>
      <c r="WCT2" s="15"/>
      <c r="WCU2" s="15"/>
      <c r="WCV2" s="15"/>
      <c r="WCW2" s="15"/>
      <c r="WCX2" s="15"/>
      <c r="WCY2" s="15"/>
      <c r="WCZ2" s="15"/>
      <c r="WDA2" s="15"/>
      <c r="WDB2" s="15"/>
      <c r="WDC2" s="15"/>
      <c r="WDD2" s="15"/>
      <c r="WDE2" s="15"/>
      <c r="WDF2" s="15"/>
      <c r="WDG2" s="15"/>
      <c r="WDH2" s="15"/>
      <c r="WDI2" s="15"/>
      <c r="WDJ2" s="15"/>
      <c r="WDK2" s="15"/>
      <c r="WDL2" s="15"/>
      <c r="WDM2" s="15"/>
      <c r="WDN2" s="15"/>
      <c r="WDO2" s="15"/>
      <c r="WDP2" s="15"/>
      <c r="WDQ2" s="15"/>
      <c r="WDR2" s="15"/>
      <c r="WDS2" s="15"/>
      <c r="WDT2" s="15"/>
      <c r="WDU2" s="15"/>
      <c r="WDV2" s="15"/>
      <c r="WDW2" s="15"/>
      <c r="WDX2" s="15"/>
      <c r="WDY2" s="15"/>
      <c r="WDZ2" s="15"/>
      <c r="WEA2" s="15"/>
      <c r="WEB2" s="15"/>
      <c r="WEC2" s="15"/>
      <c r="WED2" s="15"/>
      <c r="WEE2" s="15"/>
      <c r="WEF2" s="15"/>
      <c r="WEG2" s="15"/>
      <c r="WEH2" s="15"/>
      <c r="WEI2" s="15"/>
      <c r="WEJ2" s="15"/>
      <c r="WEK2" s="15"/>
      <c r="WEL2" s="15"/>
      <c r="WEM2" s="15"/>
      <c r="WEN2" s="15"/>
      <c r="WEO2" s="15"/>
      <c r="WEP2" s="15"/>
      <c r="WEQ2" s="15"/>
      <c r="WER2" s="15"/>
      <c r="WES2" s="15"/>
      <c r="WET2" s="15"/>
      <c r="WEU2" s="15"/>
      <c r="WEV2" s="15"/>
      <c r="WEW2" s="15"/>
      <c r="WEX2" s="15"/>
      <c r="WEY2" s="15"/>
      <c r="WEZ2" s="15"/>
      <c r="WFA2" s="15"/>
      <c r="WFB2" s="15"/>
      <c r="WFC2" s="15"/>
      <c r="WFD2" s="15"/>
      <c r="WFE2" s="15"/>
      <c r="WFF2" s="15"/>
      <c r="WFG2" s="15"/>
      <c r="WFH2" s="15"/>
      <c r="WFI2" s="15"/>
      <c r="WFJ2" s="15"/>
      <c r="WFK2" s="15"/>
      <c r="WFL2" s="15"/>
      <c r="WFM2" s="15"/>
      <c r="WFN2" s="15"/>
      <c r="WFO2" s="15"/>
      <c r="WFP2" s="15"/>
      <c r="WFQ2" s="15"/>
      <c r="WFR2" s="15"/>
      <c r="WFS2" s="15"/>
      <c r="WFT2" s="15"/>
      <c r="WFU2" s="15"/>
      <c r="WFV2" s="15"/>
      <c r="WFW2" s="15"/>
      <c r="WFX2" s="15"/>
      <c r="WFY2" s="15"/>
      <c r="WFZ2" s="15"/>
      <c r="WGA2" s="15"/>
      <c r="WGB2" s="15"/>
      <c r="WGC2" s="15"/>
      <c r="WGD2" s="15"/>
      <c r="WGE2" s="15"/>
      <c r="WGF2" s="15"/>
      <c r="WGG2" s="15"/>
      <c r="WGH2" s="15"/>
      <c r="WGI2" s="15"/>
      <c r="WGJ2" s="15"/>
      <c r="WGK2" s="15"/>
      <c r="WGL2" s="15"/>
      <c r="WGM2" s="15"/>
      <c r="WGN2" s="15"/>
      <c r="WGO2" s="15"/>
      <c r="WGP2" s="15"/>
      <c r="WGQ2" s="15"/>
      <c r="WGR2" s="15"/>
      <c r="WGS2" s="15"/>
      <c r="WGT2" s="15"/>
      <c r="WGU2" s="15"/>
      <c r="WGV2" s="15"/>
      <c r="WGW2" s="15"/>
      <c r="WGX2" s="15"/>
      <c r="WGY2" s="15"/>
      <c r="WGZ2" s="15"/>
      <c r="WHA2" s="15"/>
      <c r="WHB2" s="15"/>
      <c r="WHC2" s="15"/>
      <c r="WHD2" s="15"/>
      <c r="WHE2" s="15"/>
      <c r="WHF2" s="15"/>
      <c r="WHG2" s="15"/>
      <c r="WHH2" s="15"/>
      <c r="WHI2" s="15"/>
      <c r="WHJ2" s="15"/>
      <c r="WHK2" s="15"/>
      <c r="WHL2" s="15"/>
      <c r="WHM2" s="15"/>
      <c r="WHN2" s="15"/>
      <c r="WHO2" s="15"/>
      <c r="WHP2" s="15"/>
      <c r="WHQ2" s="15"/>
      <c r="WHR2" s="15"/>
      <c r="WHS2" s="15"/>
      <c r="WHT2" s="15"/>
      <c r="WHU2" s="15"/>
      <c r="WHV2" s="15"/>
      <c r="WHW2" s="15"/>
      <c r="WHX2" s="15"/>
      <c r="WHY2" s="15"/>
      <c r="WHZ2" s="15"/>
      <c r="WIA2" s="15"/>
      <c r="WIB2" s="15"/>
      <c r="WIC2" s="15"/>
      <c r="WID2" s="15"/>
      <c r="WIE2" s="15"/>
      <c r="WIF2" s="15"/>
      <c r="WIG2" s="15"/>
      <c r="WIH2" s="15"/>
      <c r="WII2" s="15"/>
      <c r="WIJ2" s="15"/>
      <c r="WIK2" s="15"/>
      <c r="WIL2" s="15"/>
      <c r="WIM2" s="15"/>
      <c r="WIN2" s="15"/>
      <c r="WIO2" s="15"/>
      <c r="WIP2" s="15"/>
      <c r="WIQ2" s="15"/>
      <c r="WIR2" s="15"/>
      <c r="WIS2" s="15"/>
      <c r="WIT2" s="15"/>
      <c r="WIU2" s="15"/>
      <c r="WIV2" s="15"/>
      <c r="WIW2" s="15"/>
      <c r="WIX2" s="15"/>
      <c r="WIY2" s="15"/>
      <c r="WIZ2" s="15"/>
      <c r="WJA2" s="15"/>
      <c r="WJB2" s="15"/>
      <c r="WJC2" s="15"/>
      <c r="WJD2" s="15"/>
      <c r="WJE2" s="15"/>
      <c r="WJF2" s="15"/>
      <c r="WJG2" s="15"/>
      <c r="WJH2" s="15"/>
      <c r="WJI2" s="15"/>
      <c r="WJJ2" s="15"/>
      <c r="WJK2" s="15"/>
      <c r="WJL2" s="15"/>
      <c r="WJM2" s="15"/>
      <c r="WJN2" s="15"/>
      <c r="WJO2" s="15"/>
      <c r="WJP2" s="15"/>
      <c r="WJQ2" s="15"/>
      <c r="WJR2" s="15"/>
      <c r="WJS2" s="15"/>
      <c r="WJT2" s="15"/>
      <c r="WJU2" s="15"/>
      <c r="WJV2" s="15"/>
      <c r="WJW2" s="15"/>
      <c r="WJX2" s="15"/>
      <c r="WJY2" s="15"/>
      <c r="WJZ2" s="15"/>
      <c r="WKA2" s="15"/>
      <c r="WKB2" s="15"/>
      <c r="WKC2" s="15"/>
      <c r="WKD2" s="15"/>
      <c r="WKE2" s="15"/>
      <c r="WKF2" s="15"/>
      <c r="WKG2" s="15"/>
      <c r="WKH2" s="15"/>
      <c r="WKI2" s="15"/>
      <c r="WKJ2" s="15"/>
      <c r="WKK2" s="15"/>
      <c r="WKL2" s="15"/>
      <c r="WKM2" s="15"/>
      <c r="WKN2" s="15"/>
      <c r="WKO2" s="15"/>
      <c r="WKP2" s="15"/>
      <c r="WKQ2" s="15"/>
      <c r="WKR2" s="15"/>
      <c r="WKS2" s="15"/>
      <c r="WKT2" s="15"/>
      <c r="WKU2" s="15"/>
      <c r="WKV2" s="15"/>
      <c r="WKW2" s="15"/>
      <c r="WKX2" s="15"/>
      <c r="WKY2" s="15"/>
      <c r="WKZ2" s="15"/>
      <c r="WLA2" s="15"/>
      <c r="WLB2" s="15"/>
      <c r="WLC2" s="15"/>
      <c r="WLD2" s="15"/>
      <c r="WLE2" s="15"/>
      <c r="WLF2" s="15"/>
      <c r="WLG2" s="15"/>
      <c r="WLH2" s="15"/>
      <c r="WLI2" s="15"/>
      <c r="WLJ2" s="15"/>
      <c r="WLK2" s="15"/>
      <c r="WLL2" s="15"/>
      <c r="WLM2" s="15"/>
      <c r="WLN2" s="15"/>
      <c r="WLO2" s="15"/>
      <c r="WLP2" s="15"/>
      <c r="WLQ2" s="15"/>
      <c r="WLR2" s="15"/>
      <c r="WLS2" s="15"/>
      <c r="WLT2" s="15"/>
      <c r="WLU2" s="15"/>
      <c r="WLV2" s="15"/>
      <c r="WLW2" s="15"/>
      <c r="WLX2" s="15"/>
      <c r="WLY2" s="15"/>
      <c r="WLZ2" s="15"/>
      <c r="WMA2" s="15"/>
      <c r="WMB2" s="15"/>
      <c r="WMC2" s="15"/>
      <c r="WMD2" s="15"/>
      <c r="WME2" s="15"/>
      <c r="WMF2" s="15"/>
      <c r="WMG2" s="15"/>
      <c r="WMH2" s="15"/>
      <c r="WMI2" s="15"/>
      <c r="WMJ2" s="15"/>
      <c r="WMK2" s="15"/>
      <c r="WML2" s="15"/>
      <c r="WMM2" s="15"/>
      <c r="WMN2" s="15"/>
      <c r="WMO2" s="15"/>
      <c r="WMP2" s="15"/>
      <c r="WMQ2" s="15"/>
      <c r="WMR2" s="15"/>
      <c r="WMS2" s="15"/>
      <c r="WMT2" s="15"/>
      <c r="WMU2" s="15"/>
      <c r="WMV2" s="15"/>
      <c r="WMW2" s="15"/>
      <c r="WMX2" s="15"/>
      <c r="WMY2" s="15"/>
      <c r="WMZ2" s="15"/>
      <c r="WNA2" s="15"/>
      <c r="WNB2" s="15"/>
      <c r="WNC2" s="15"/>
      <c r="WND2" s="15"/>
      <c r="WNE2" s="15"/>
      <c r="WNF2" s="15"/>
      <c r="WNG2" s="15"/>
      <c r="WNH2" s="15"/>
      <c r="WNI2" s="15"/>
      <c r="WNJ2" s="15"/>
      <c r="WNK2" s="15"/>
      <c r="WNL2" s="15"/>
      <c r="WNM2" s="15"/>
      <c r="WNN2" s="15"/>
      <c r="WNO2" s="15"/>
      <c r="WNP2" s="15"/>
      <c r="WNQ2" s="15"/>
      <c r="WNR2" s="15"/>
      <c r="WNS2" s="15"/>
      <c r="WNT2" s="15"/>
      <c r="WNU2" s="15"/>
      <c r="WNV2" s="15"/>
      <c r="WNW2" s="15"/>
      <c r="WNX2" s="15"/>
      <c r="WNY2" s="15"/>
      <c r="WNZ2" s="15"/>
      <c r="WOA2" s="15"/>
      <c r="WOB2" s="15"/>
      <c r="WOC2" s="15"/>
      <c r="WOD2" s="15"/>
      <c r="WOE2" s="15"/>
      <c r="WOF2" s="15"/>
      <c r="WOG2" s="15"/>
      <c r="WOH2" s="15"/>
      <c r="WOI2" s="15"/>
      <c r="WOJ2" s="15"/>
      <c r="WOK2" s="15"/>
      <c r="WOL2" s="15"/>
      <c r="WOM2" s="15"/>
      <c r="WON2" s="15"/>
      <c r="WOO2" s="15"/>
      <c r="WOP2" s="15"/>
      <c r="WOQ2" s="15"/>
      <c r="WOR2" s="15"/>
      <c r="WOS2" s="15"/>
      <c r="WOT2" s="15"/>
      <c r="WOU2" s="15"/>
      <c r="WOV2" s="15"/>
      <c r="WOW2" s="15"/>
      <c r="WOX2" s="15"/>
      <c r="WOY2" s="15"/>
      <c r="WOZ2" s="15"/>
      <c r="WPA2" s="15"/>
      <c r="WPB2" s="15"/>
      <c r="WPC2" s="15"/>
      <c r="WPD2" s="15"/>
      <c r="WPE2" s="15"/>
      <c r="WPF2" s="15"/>
      <c r="WPG2" s="15"/>
      <c r="WPH2" s="15"/>
      <c r="WPI2" s="15"/>
      <c r="WPJ2" s="15"/>
      <c r="WPK2" s="15"/>
      <c r="WPL2" s="15"/>
      <c r="WPM2" s="15"/>
      <c r="WPN2" s="15"/>
      <c r="WPO2" s="15"/>
      <c r="WPP2" s="15"/>
      <c r="WPQ2" s="15"/>
      <c r="WPR2" s="15"/>
      <c r="WPS2" s="15"/>
      <c r="WPT2" s="15"/>
      <c r="WPU2" s="15"/>
      <c r="WPV2" s="15"/>
      <c r="WPW2" s="15"/>
      <c r="WPX2" s="15"/>
      <c r="WPY2" s="15"/>
      <c r="WPZ2" s="15"/>
      <c r="WQA2" s="15"/>
      <c r="WQB2" s="15"/>
      <c r="WQC2" s="15"/>
      <c r="WQD2" s="15"/>
      <c r="WQE2" s="15"/>
      <c r="WQF2" s="15"/>
      <c r="WQG2" s="15"/>
      <c r="WQH2" s="15"/>
      <c r="WQI2" s="15"/>
      <c r="WQJ2" s="15"/>
      <c r="WQK2" s="15"/>
      <c r="WQL2" s="15"/>
      <c r="WQM2" s="15"/>
      <c r="WQN2" s="15"/>
      <c r="WQO2" s="15"/>
      <c r="WQP2" s="15"/>
      <c r="WQQ2" s="15"/>
      <c r="WQR2" s="15"/>
      <c r="WQS2" s="15"/>
      <c r="WQT2" s="15"/>
      <c r="WQU2" s="15"/>
      <c r="WQV2" s="15"/>
      <c r="WQW2" s="15"/>
      <c r="WQX2" s="15"/>
      <c r="WQY2" s="15"/>
      <c r="WQZ2" s="15"/>
      <c r="WRA2" s="15"/>
      <c r="WRB2" s="15"/>
      <c r="WRC2" s="15"/>
      <c r="WRD2" s="15"/>
      <c r="WRE2" s="15"/>
      <c r="WRF2" s="15"/>
      <c r="WRG2" s="15"/>
      <c r="WRH2" s="15"/>
      <c r="WRI2" s="15"/>
      <c r="WRJ2" s="15"/>
      <c r="WRK2" s="15"/>
      <c r="WRL2" s="15"/>
      <c r="WRM2" s="15"/>
      <c r="WRN2" s="15"/>
      <c r="WRO2" s="15"/>
      <c r="WRP2" s="15"/>
      <c r="WRQ2" s="15"/>
      <c r="WRR2" s="15"/>
      <c r="WRS2" s="15"/>
      <c r="WRT2" s="15"/>
      <c r="WRU2" s="15"/>
      <c r="WRV2" s="15"/>
      <c r="WRW2" s="15"/>
      <c r="WRX2" s="15"/>
      <c r="WRY2" s="15"/>
      <c r="WRZ2" s="15"/>
      <c r="WSA2" s="15"/>
      <c r="WSB2" s="15"/>
      <c r="WSC2" s="15"/>
      <c r="WSD2" s="15"/>
      <c r="WSE2" s="15"/>
      <c r="WSF2" s="15"/>
      <c r="WSG2" s="15"/>
      <c r="WSH2" s="15"/>
      <c r="WSI2" s="15"/>
      <c r="WSJ2" s="15"/>
      <c r="WSK2" s="15"/>
      <c r="WSL2" s="15"/>
      <c r="WSM2" s="15"/>
      <c r="WSN2" s="15"/>
      <c r="WSO2" s="15"/>
      <c r="WSP2" s="15"/>
      <c r="WSQ2" s="15"/>
      <c r="WSR2" s="15"/>
      <c r="WSS2" s="15"/>
      <c r="WST2" s="15"/>
      <c r="WSU2" s="15"/>
      <c r="WSV2" s="15"/>
      <c r="WSW2" s="15"/>
      <c r="WSX2" s="15"/>
      <c r="WSY2" s="15"/>
      <c r="WSZ2" s="15"/>
      <c r="WTA2" s="15"/>
      <c r="WTB2" s="15"/>
      <c r="WTC2" s="15"/>
      <c r="WTD2" s="15"/>
      <c r="WTE2" s="15"/>
      <c r="WTF2" s="15"/>
      <c r="WTG2" s="15"/>
      <c r="WTH2" s="15"/>
      <c r="WTI2" s="15"/>
      <c r="WTJ2" s="15"/>
      <c r="WTK2" s="15"/>
      <c r="WTL2" s="15"/>
      <c r="WTM2" s="15"/>
      <c r="WTN2" s="15"/>
      <c r="WTO2" s="15"/>
      <c r="WTP2" s="15"/>
      <c r="WTQ2" s="15"/>
      <c r="WTR2" s="15"/>
      <c r="WTS2" s="15"/>
      <c r="WTT2" s="15"/>
      <c r="WTU2" s="15"/>
      <c r="WTV2" s="15"/>
      <c r="WTW2" s="15"/>
      <c r="WTX2" s="15"/>
      <c r="WTY2" s="15"/>
      <c r="WTZ2" s="15"/>
      <c r="WUA2" s="15"/>
      <c r="WUB2" s="15"/>
      <c r="WUC2" s="15"/>
      <c r="WUD2" s="15"/>
      <c r="WUE2" s="15"/>
      <c r="WUF2" s="15"/>
      <c r="WUG2" s="15"/>
      <c r="WUH2" s="15"/>
      <c r="WUI2" s="15"/>
      <c r="WUJ2" s="15"/>
      <c r="WUK2" s="15"/>
      <c r="WUL2" s="15"/>
      <c r="WUM2" s="15"/>
      <c r="WUN2" s="15"/>
      <c r="WUO2" s="15"/>
      <c r="WUP2" s="15"/>
      <c r="WUQ2" s="15"/>
      <c r="WUR2" s="15"/>
      <c r="WUS2" s="15"/>
      <c r="WUT2" s="15"/>
      <c r="WUU2" s="15"/>
      <c r="WUV2" s="15"/>
      <c r="WUW2" s="15"/>
      <c r="WUX2" s="15"/>
      <c r="WUY2" s="15"/>
      <c r="WUZ2" s="15"/>
      <c r="WVA2" s="15"/>
      <c r="WVB2" s="15"/>
      <c r="WVC2" s="15"/>
      <c r="WVD2" s="15"/>
      <c r="WVE2" s="15"/>
      <c r="WVF2" s="15"/>
      <c r="WVG2" s="15"/>
      <c r="WVH2" s="15"/>
      <c r="WVI2" s="15"/>
      <c r="WVJ2" s="15"/>
      <c r="WVK2" s="15"/>
      <c r="WVL2" s="15"/>
      <c r="WVM2" s="15"/>
      <c r="WVN2" s="15"/>
      <c r="WVO2" s="15"/>
      <c r="WVP2" s="15"/>
      <c r="WVQ2" s="15"/>
      <c r="WVR2" s="15"/>
      <c r="WVS2" s="15"/>
      <c r="WVT2" s="15"/>
      <c r="WVU2" s="15"/>
      <c r="WVV2" s="15"/>
      <c r="WVW2" s="15"/>
      <c r="WVX2" s="15"/>
    </row>
    <row r="3" spans="1:16144" ht="16.149999999999999" thickBot="1">
      <c r="A3" s="13"/>
      <c r="B3" s="11"/>
      <c r="C3" s="11"/>
      <c r="D3" s="14"/>
      <c r="E3" s="18">
        <v>12</v>
      </c>
      <c r="F3" s="18">
        <v>1</v>
      </c>
      <c r="G3" s="18">
        <v>2</v>
      </c>
      <c r="H3" s="18">
        <v>3</v>
      </c>
      <c r="I3" s="18">
        <v>4</v>
      </c>
      <c r="J3" s="18">
        <v>5</v>
      </c>
      <c r="K3" s="18">
        <v>6</v>
      </c>
      <c r="L3" s="18">
        <v>7</v>
      </c>
      <c r="M3" s="18">
        <v>8</v>
      </c>
      <c r="N3" s="18">
        <v>9</v>
      </c>
      <c r="O3" s="18">
        <v>10</v>
      </c>
      <c r="P3" s="18">
        <v>11</v>
      </c>
      <c r="Q3" s="18">
        <v>12</v>
      </c>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5"/>
      <c r="FV3" s="15"/>
      <c r="FW3" s="15"/>
      <c r="FX3" s="15"/>
      <c r="FY3" s="15"/>
      <c r="FZ3" s="15"/>
      <c r="GA3" s="15"/>
      <c r="GB3" s="15"/>
      <c r="GC3" s="15"/>
      <c r="GD3" s="15"/>
      <c r="GE3" s="15"/>
      <c r="GF3" s="15"/>
      <c r="GG3" s="15"/>
      <c r="GH3" s="15"/>
      <c r="GI3" s="15"/>
      <c r="GJ3" s="15"/>
      <c r="GK3" s="15"/>
      <c r="GL3" s="15"/>
      <c r="GM3" s="15"/>
      <c r="GN3" s="15"/>
      <c r="GO3" s="15"/>
      <c r="GP3" s="15"/>
      <c r="GQ3" s="15"/>
      <c r="GR3" s="15"/>
      <c r="GS3" s="15"/>
      <c r="GT3" s="15"/>
      <c r="GU3" s="15"/>
      <c r="GV3" s="15"/>
      <c r="GW3" s="15"/>
      <c r="GX3" s="15"/>
      <c r="GY3" s="15"/>
      <c r="GZ3" s="15"/>
      <c r="HA3" s="15"/>
      <c r="HB3" s="15"/>
      <c r="HC3" s="15"/>
      <c r="HD3" s="15"/>
      <c r="HE3" s="15"/>
      <c r="HF3" s="15"/>
      <c r="HG3" s="15"/>
      <c r="HH3" s="15"/>
      <c r="HI3" s="15"/>
      <c r="HJ3" s="15"/>
      <c r="HK3" s="15"/>
      <c r="HL3" s="15"/>
      <c r="HM3" s="15"/>
      <c r="HN3" s="15"/>
      <c r="HO3" s="15"/>
      <c r="HP3" s="15"/>
      <c r="HQ3" s="15"/>
      <c r="HR3" s="15"/>
      <c r="HS3" s="15"/>
      <c r="HT3" s="15"/>
      <c r="HU3" s="15"/>
      <c r="HV3" s="15"/>
      <c r="HW3" s="15"/>
      <c r="HX3" s="15"/>
      <c r="HY3" s="15"/>
      <c r="HZ3" s="15"/>
      <c r="IA3" s="15"/>
      <c r="IB3" s="15"/>
      <c r="IC3" s="15"/>
      <c r="ID3" s="15"/>
      <c r="IE3" s="15"/>
      <c r="IF3" s="15"/>
      <c r="IG3" s="15"/>
      <c r="IH3" s="15"/>
      <c r="II3" s="15"/>
      <c r="IJ3" s="15"/>
      <c r="IK3" s="15"/>
      <c r="IL3" s="15"/>
      <c r="IM3" s="15"/>
      <c r="IN3" s="15"/>
      <c r="IO3" s="15"/>
      <c r="IP3" s="15"/>
      <c r="IQ3" s="15"/>
      <c r="IR3" s="15"/>
      <c r="IS3" s="15"/>
      <c r="IT3" s="15"/>
      <c r="IU3" s="15"/>
      <c r="IV3" s="15"/>
      <c r="IW3" s="15"/>
      <c r="IX3" s="15"/>
      <c r="IY3" s="15"/>
      <c r="IZ3" s="15"/>
      <c r="JA3" s="15"/>
      <c r="JB3" s="15"/>
      <c r="JC3" s="15"/>
      <c r="JD3" s="15"/>
      <c r="JE3" s="15"/>
      <c r="JF3" s="15"/>
      <c r="JG3" s="15"/>
      <c r="JH3" s="15"/>
      <c r="JI3" s="15"/>
      <c r="JJ3" s="15"/>
      <c r="JK3" s="15"/>
      <c r="JL3" s="15"/>
      <c r="JM3" s="15"/>
      <c r="JN3" s="15"/>
      <c r="JO3" s="15"/>
      <c r="JP3" s="15"/>
      <c r="JQ3" s="15"/>
      <c r="JR3" s="15"/>
      <c r="JS3" s="15"/>
      <c r="JT3" s="15"/>
      <c r="JU3" s="15"/>
      <c r="JV3" s="15"/>
      <c r="JW3" s="15"/>
      <c r="JX3" s="15"/>
      <c r="JY3" s="15"/>
      <c r="JZ3" s="15"/>
      <c r="KA3" s="15"/>
      <c r="KB3" s="15"/>
      <c r="KC3" s="15"/>
      <c r="KD3" s="15"/>
      <c r="KE3" s="15"/>
      <c r="KF3" s="15"/>
      <c r="KG3" s="15"/>
      <c r="KH3" s="15"/>
      <c r="KI3" s="15"/>
      <c r="KJ3" s="15"/>
      <c r="KK3" s="15"/>
      <c r="KL3" s="15"/>
      <c r="KM3" s="15"/>
      <c r="KN3" s="15"/>
      <c r="KO3" s="15"/>
      <c r="KP3" s="15"/>
      <c r="KQ3" s="15"/>
      <c r="KR3" s="15"/>
      <c r="KS3" s="15"/>
      <c r="KT3" s="15"/>
      <c r="KU3" s="15"/>
      <c r="KV3" s="15"/>
      <c r="KW3" s="15"/>
      <c r="KX3" s="15"/>
      <c r="KY3" s="15"/>
      <c r="KZ3" s="15"/>
      <c r="LA3" s="15"/>
      <c r="LB3" s="15"/>
      <c r="LC3" s="15"/>
      <c r="LD3" s="15"/>
      <c r="LE3" s="15"/>
      <c r="LF3" s="15"/>
      <c r="LG3" s="15"/>
      <c r="LH3" s="15"/>
      <c r="LI3" s="15"/>
      <c r="LJ3" s="15"/>
      <c r="LK3" s="15"/>
      <c r="LL3" s="15"/>
      <c r="LM3" s="15"/>
      <c r="LN3" s="15"/>
      <c r="LO3" s="15"/>
      <c r="LP3" s="15"/>
      <c r="LQ3" s="15"/>
      <c r="LR3" s="15"/>
      <c r="LS3" s="15"/>
      <c r="LT3" s="15"/>
      <c r="LU3" s="15"/>
      <c r="LV3" s="15"/>
      <c r="LW3" s="15"/>
      <c r="LX3" s="15"/>
      <c r="LY3" s="15"/>
      <c r="LZ3" s="15"/>
      <c r="MA3" s="15"/>
      <c r="MB3" s="15"/>
      <c r="MC3" s="15"/>
      <c r="MD3" s="15"/>
      <c r="ME3" s="15"/>
      <c r="MF3" s="15"/>
      <c r="MG3" s="15"/>
      <c r="MH3" s="15"/>
      <c r="MI3" s="15"/>
      <c r="MJ3" s="15"/>
      <c r="MK3" s="15"/>
      <c r="ML3" s="15"/>
      <c r="MM3" s="15"/>
      <c r="MN3" s="15"/>
      <c r="MO3" s="15"/>
      <c r="MP3" s="15"/>
      <c r="MQ3" s="15"/>
      <c r="MR3" s="15"/>
      <c r="MS3" s="15"/>
      <c r="MT3" s="15"/>
      <c r="MU3" s="15"/>
      <c r="MV3" s="15"/>
      <c r="MW3" s="15"/>
      <c r="MX3" s="15"/>
      <c r="MY3" s="15"/>
      <c r="MZ3" s="15"/>
      <c r="NA3" s="15"/>
      <c r="NB3" s="15"/>
      <c r="NC3" s="15"/>
      <c r="ND3" s="15"/>
      <c r="NE3" s="15"/>
      <c r="NF3" s="15"/>
      <c r="NG3" s="15"/>
      <c r="NH3" s="15"/>
      <c r="NI3" s="15"/>
      <c r="NJ3" s="15"/>
      <c r="NK3" s="15"/>
      <c r="NL3" s="15"/>
      <c r="NM3" s="15"/>
      <c r="NN3" s="15"/>
      <c r="NO3" s="15"/>
      <c r="NP3" s="15"/>
      <c r="NQ3" s="15"/>
      <c r="NR3" s="15"/>
      <c r="NS3" s="15"/>
      <c r="NT3" s="15"/>
      <c r="NU3" s="15"/>
      <c r="NV3" s="15"/>
      <c r="NW3" s="15"/>
      <c r="NX3" s="15"/>
      <c r="NY3" s="15"/>
      <c r="NZ3" s="15"/>
      <c r="OA3" s="15"/>
      <c r="OB3" s="15"/>
      <c r="OC3" s="15"/>
      <c r="OD3" s="15"/>
      <c r="OE3" s="15"/>
      <c r="OF3" s="15"/>
      <c r="OG3" s="15"/>
      <c r="OH3" s="15"/>
      <c r="OI3" s="15"/>
      <c r="OJ3" s="15"/>
      <c r="OK3" s="15"/>
      <c r="OL3" s="15"/>
      <c r="OM3" s="15"/>
      <c r="ON3" s="15"/>
      <c r="OO3" s="15"/>
      <c r="OP3" s="15"/>
      <c r="OQ3" s="15"/>
      <c r="OR3" s="15"/>
      <c r="OS3" s="15"/>
      <c r="OT3" s="15"/>
      <c r="OU3" s="15"/>
      <c r="OV3" s="15"/>
      <c r="OW3" s="15"/>
      <c r="OX3" s="15"/>
      <c r="OY3" s="15"/>
      <c r="OZ3" s="15"/>
      <c r="PA3" s="15"/>
      <c r="PB3" s="15"/>
      <c r="PC3" s="15"/>
      <c r="PD3" s="15"/>
      <c r="PE3" s="15"/>
      <c r="PF3" s="15"/>
      <c r="PG3" s="15"/>
      <c r="PH3" s="15"/>
      <c r="PI3" s="15"/>
      <c r="PJ3" s="15"/>
      <c r="PK3" s="15"/>
      <c r="PL3" s="15"/>
      <c r="PM3" s="15"/>
      <c r="PN3" s="15"/>
      <c r="PO3" s="15"/>
      <c r="PP3" s="15"/>
      <c r="PQ3" s="15"/>
      <c r="PR3" s="15"/>
      <c r="PS3" s="15"/>
      <c r="PT3" s="15"/>
      <c r="PU3" s="15"/>
      <c r="PV3" s="15"/>
      <c r="PW3" s="15"/>
      <c r="PX3" s="15"/>
      <c r="PY3" s="15"/>
      <c r="PZ3" s="15"/>
      <c r="QA3" s="15"/>
      <c r="QB3" s="15"/>
      <c r="QC3" s="15"/>
      <c r="QD3" s="15"/>
      <c r="QE3" s="15"/>
      <c r="QF3" s="15"/>
      <c r="QG3" s="15"/>
      <c r="QH3" s="15"/>
      <c r="QI3" s="15"/>
      <c r="QJ3" s="15"/>
      <c r="QK3" s="15"/>
      <c r="QL3" s="15"/>
      <c r="QM3" s="15"/>
      <c r="QN3" s="15"/>
      <c r="QO3" s="15"/>
      <c r="QP3" s="15"/>
      <c r="QQ3" s="15"/>
      <c r="QR3" s="15"/>
      <c r="QS3" s="15"/>
      <c r="QT3" s="15"/>
      <c r="QU3" s="15"/>
      <c r="QV3" s="15"/>
      <c r="QW3" s="15"/>
      <c r="QX3" s="15"/>
      <c r="QY3" s="15"/>
      <c r="QZ3" s="15"/>
      <c r="RA3" s="15"/>
      <c r="RB3" s="15"/>
      <c r="RC3" s="15"/>
      <c r="RD3" s="15"/>
      <c r="RE3" s="15"/>
      <c r="RF3" s="15"/>
      <c r="RG3" s="15"/>
      <c r="RH3" s="15"/>
      <c r="RI3" s="15"/>
      <c r="RJ3" s="15"/>
      <c r="RK3" s="15"/>
      <c r="RL3" s="15"/>
      <c r="RM3" s="15"/>
      <c r="RN3" s="15"/>
      <c r="RO3" s="15"/>
      <c r="RP3" s="15"/>
      <c r="RQ3" s="15"/>
      <c r="RR3" s="15"/>
      <c r="RS3" s="15"/>
      <c r="RT3" s="15"/>
      <c r="RU3" s="15"/>
      <c r="RV3" s="15"/>
      <c r="RW3" s="15"/>
      <c r="RX3" s="15"/>
      <c r="RY3" s="15"/>
      <c r="RZ3" s="15"/>
      <c r="SA3" s="15"/>
      <c r="SB3" s="15"/>
      <c r="SC3" s="15"/>
      <c r="SD3" s="15"/>
      <c r="SE3" s="15"/>
      <c r="SF3" s="15"/>
      <c r="SG3" s="15"/>
      <c r="SH3" s="15"/>
      <c r="SI3" s="15"/>
      <c r="SJ3" s="15"/>
      <c r="SK3" s="15"/>
      <c r="SL3" s="15"/>
      <c r="SM3" s="15"/>
      <c r="SN3" s="15"/>
      <c r="SO3" s="15"/>
      <c r="SP3" s="15"/>
      <c r="SQ3" s="15"/>
      <c r="SR3" s="15"/>
      <c r="SS3" s="15"/>
      <c r="ST3" s="15"/>
      <c r="SU3" s="15"/>
      <c r="SV3" s="15"/>
      <c r="SW3" s="15"/>
      <c r="SX3" s="15"/>
      <c r="SY3" s="15"/>
      <c r="SZ3" s="15"/>
      <c r="TA3" s="15"/>
      <c r="TB3" s="15"/>
      <c r="TC3" s="15"/>
      <c r="TD3" s="15"/>
      <c r="TE3" s="15"/>
      <c r="TF3" s="15"/>
      <c r="TG3" s="15"/>
      <c r="TH3" s="15"/>
      <c r="TI3" s="15"/>
      <c r="TJ3" s="15"/>
      <c r="TK3" s="15"/>
      <c r="TL3" s="15"/>
      <c r="TM3" s="15"/>
      <c r="TN3" s="15"/>
      <c r="TO3" s="15"/>
      <c r="TP3" s="15"/>
      <c r="TQ3" s="15"/>
      <c r="TR3" s="15"/>
      <c r="TS3" s="15"/>
      <c r="TT3" s="15"/>
      <c r="TU3" s="15"/>
      <c r="TV3" s="15"/>
      <c r="TW3" s="15"/>
      <c r="TX3" s="15"/>
      <c r="TY3" s="15"/>
      <c r="TZ3" s="15"/>
      <c r="UA3" s="15"/>
      <c r="UB3" s="15"/>
      <c r="UC3" s="15"/>
      <c r="UD3" s="15"/>
      <c r="UE3" s="15"/>
      <c r="UF3" s="15"/>
      <c r="UG3" s="15"/>
      <c r="UH3" s="15"/>
      <c r="UI3" s="15"/>
      <c r="UJ3" s="15"/>
      <c r="UK3" s="15"/>
      <c r="UL3" s="15"/>
      <c r="UM3" s="15"/>
      <c r="UN3" s="15"/>
      <c r="UO3" s="15"/>
      <c r="UP3" s="15"/>
      <c r="UQ3" s="15"/>
      <c r="UR3" s="15"/>
      <c r="US3" s="15"/>
      <c r="UT3" s="15"/>
      <c r="UU3" s="15"/>
      <c r="UV3" s="15"/>
      <c r="UW3" s="15"/>
      <c r="UX3" s="15"/>
      <c r="UY3" s="15"/>
      <c r="UZ3" s="15"/>
      <c r="VA3" s="15"/>
      <c r="VB3" s="15"/>
      <c r="VC3" s="15"/>
      <c r="VD3" s="15"/>
      <c r="VE3" s="15"/>
      <c r="VF3" s="15"/>
      <c r="VG3" s="15"/>
      <c r="VH3" s="15"/>
      <c r="VI3" s="15"/>
      <c r="VJ3" s="15"/>
      <c r="VK3" s="15"/>
      <c r="VL3" s="15"/>
      <c r="VM3" s="15"/>
      <c r="VN3" s="15"/>
      <c r="VO3" s="15"/>
      <c r="VP3" s="15"/>
      <c r="VQ3" s="15"/>
      <c r="VR3" s="15"/>
      <c r="VS3" s="15"/>
      <c r="VT3" s="15"/>
      <c r="VU3" s="15"/>
      <c r="VV3" s="15"/>
      <c r="VW3" s="15"/>
      <c r="VX3" s="15"/>
      <c r="VY3" s="15"/>
      <c r="VZ3" s="15"/>
      <c r="WA3" s="15"/>
      <c r="WB3" s="15"/>
      <c r="WC3" s="15"/>
      <c r="WD3" s="15"/>
      <c r="WE3" s="15"/>
      <c r="WF3" s="15"/>
      <c r="WG3" s="15"/>
      <c r="WH3" s="15"/>
      <c r="WI3" s="15"/>
      <c r="WJ3" s="15"/>
      <c r="WK3" s="15"/>
      <c r="WL3" s="15"/>
      <c r="WM3" s="15"/>
      <c r="WN3" s="15"/>
      <c r="WO3" s="15"/>
      <c r="WP3" s="15"/>
      <c r="WQ3" s="15"/>
      <c r="WR3" s="15"/>
      <c r="WS3" s="15"/>
      <c r="WT3" s="15"/>
      <c r="WU3" s="15"/>
      <c r="WV3" s="15"/>
      <c r="WW3" s="15"/>
      <c r="WX3" s="15"/>
      <c r="WY3" s="15"/>
      <c r="WZ3" s="15"/>
      <c r="XA3" s="15"/>
      <c r="XB3" s="15"/>
      <c r="XC3" s="15"/>
      <c r="XD3" s="15"/>
      <c r="XE3" s="15"/>
      <c r="XF3" s="15"/>
      <c r="XG3" s="15"/>
      <c r="XH3" s="15"/>
      <c r="XI3" s="15"/>
      <c r="XJ3" s="15"/>
      <c r="XK3" s="15"/>
      <c r="XL3" s="15"/>
      <c r="XM3" s="15"/>
      <c r="XN3" s="15"/>
      <c r="XO3" s="15"/>
      <c r="XP3" s="15"/>
      <c r="XQ3" s="15"/>
      <c r="XR3" s="15"/>
      <c r="XS3" s="15"/>
      <c r="XT3" s="15"/>
      <c r="XU3" s="15"/>
      <c r="XV3" s="15"/>
      <c r="XW3" s="15"/>
      <c r="XX3" s="15"/>
      <c r="XY3" s="15"/>
      <c r="XZ3" s="15"/>
      <c r="YA3" s="15"/>
      <c r="YB3" s="15"/>
      <c r="YC3" s="15"/>
      <c r="YD3" s="15"/>
      <c r="YE3" s="15"/>
      <c r="YF3" s="15"/>
      <c r="YG3" s="15"/>
      <c r="YH3" s="15"/>
      <c r="YI3" s="15"/>
      <c r="YJ3" s="15"/>
      <c r="YK3" s="15"/>
      <c r="YL3" s="15"/>
      <c r="YM3" s="15"/>
      <c r="YN3" s="15"/>
      <c r="YO3" s="15"/>
      <c r="YP3" s="15"/>
      <c r="YQ3" s="15"/>
      <c r="YR3" s="15"/>
      <c r="YS3" s="15"/>
      <c r="YT3" s="15"/>
      <c r="YU3" s="15"/>
      <c r="YV3" s="15"/>
      <c r="YW3" s="15"/>
      <c r="YX3" s="15"/>
      <c r="YY3" s="15"/>
      <c r="YZ3" s="15"/>
      <c r="ZA3" s="15"/>
      <c r="ZB3" s="15"/>
      <c r="ZC3" s="15"/>
      <c r="ZD3" s="15"/>
      <c r="ZE3" s="15"/>
      <c r="ZF3" s="15"/>
      <c r="ZG3" s="15"/>
      <c r="ZH3" s="15"/>
      <c r="ZI3" s="15"/>
      <c r="ZJ3" s="15"/>
      <c r="ZK3" s="15"/>
      <c r="ZL3" s="15"/>
      <c r="ZM3" s="15"/>
      <c r="ZN3" s="15"/>
      <c r="ZO3" s="15"/>
      <c r="ZP3" s="15"/>
      <c r="ZQ3" s="15"/>
      <c r="ZR3" s="15"/>
      <c r="ZS3" s="15"/>
      <c r="ZT3" s="15"/>
      <c r="ZU3" s="15"/>
      <c r="ZV3" s="15"/>
      <c r="ZW3" s="15"/>
      <c r="ZX3" s="15"/>
      <c r="ZY3" s="15"/>
      <c r="ZZ3" s="15"/>
      <c r="AAA3" s="15"/>
      <c r="AAB3" s="15"/>
      <c r="AAC3" s="15"/>
      <c r="AAD3" s="15"/>
      <c r="AAE3" s="15"/>
      <c r="AAF3" s="15"/>
      <c r="AAG3" s="15"/>
      <c r="AAH3" s="15"/>
      <c r="AAI3" s="15"/>
      <c r="AAJ3" s="15"/>
      <c r="AAK3" s="15"/>
      <c r="AAL3" s="15"/>
      <c r="AAM3" s="15"/>
      <c r="AAN3" s="15"/>
      <c r="AAO3" s="15"/>
      <c r="AAP3" s="15"/>
      <c r="AAQ3" s="15"/>
      <c r="AAR3" s="15"/>
      <c r="AAS3" s="15"/>
      <c r="AAT3" s="15"/>
      <c r="AAU3" s="15"/>
      <c r="AAV3" s="15"/>
      <c r="AAW3" s="15"/>
      <c r="AAX3" s="15"/>
      <c r="AAY3" s="15"/>
      <c r="AAZ3" s="15"/>
      <c r="ABA3" s="15"/>
      <c r="ABB3" s="15"/>
      <c r="ABC3" s="15"/>
      <c r="ABD3" s="15"/>
      <c r="ABE3" s="15"/>
      <c r="ABF3" s="15"/>
      <c r="ABG3" s="15"/>
      <c r="ABH3" s="15"/>
      <c r="ABI3" s="15"/>
      <c r="ABJ3" s="15"/>
      <c r="ABK3" s="15"/>
      <c r="ABL3" s="15"/>
      <c r="ABM3" s="15"/>
      <c r="ABN3" s="15"/>
      <c r="ABO3" s="15"/>
      <c r="ABP3" s="15"/>
      <c r="ABQ3" s="15"/>
      <c r="ABR3" s="15"/>
      <c r="ABS3" s="15"/>
      <c r="ABT3" s="15"/>
      <c r="ABU3" s="15"/>
      <c r="ABV3" s="15"/>
      <c r="ABW3" s="15"/>
      <c r="ABX3" s="15"/>
      <c r="ABY3" s="15"/>
      <c r="ABZ3" s="15"/>
      <c r="ACA3" s="15"/>
      <c r="ACB3" s="15"/>
      <c r="ACC3" s="15"/>
      <c r="ACD3" s="15"/>
      <c r="ACE3" s="15"/>
      <c r="ACF3" s="15"/>
      <c r="ACG3" s="15"/>
      <c r="ACH3" s="15"/>
      <c r="ACI3" s="15"/>
      <c r="ACJ3" s="15"/>
      <c r="ACK3" s="15"/>
      <c r="ACL3" s="15"/>
      <c r="ACM3" s="15"/>
      <c r="ACN3" s="15"/>
      <c r="ACO3" s="15"/>
      <c r="ACP3" s="15"/>
      <c r="ACQ3" s="15"/>
      <c r="ACR3" s="15"/>
      <c r="ACS3" s="15"/>
      <c r="ACT3" s="15"/>
      <c r="ACU3" s="15"/>
      <c r="ACV3" s="15"/>
      <c r="ACW3" s="15"/>
      <c r="ACX3" s="15"/>
      <c r="ACY3" s="15"/>
      <c r="ACZ3" s="15"/>
      <c r="ADA3" s="15"/>
      <c r="ADB3" s="15"/>
      <c r="ADC3" s="15"/>
      <c r="ADD3" s="15"/>
      <c r="ADE3" s="15"/>
      <c r="ADF3" s="15"/>
      <c r="ADG3" s="15"/>
      <c r="ADH3" s="15"/>
      <c r="ADI3" s="15"/>
      <c r="ADJ3" s="15"/>
      <c r="ADK3" s="15"/>
      <c r="ADL3" s="15"/>
      <c r="ADM3" s="15"/>
      <c r="ADN3" s="15"/>
      <c r="ADO3" s="15"/>
      <c r="ADP3" s="15"/>
      <c r="ADQ3" s="15"/>
      <c r="ADR3" s="15"/>
      <c r="ADS3" s="15"/>
      <c r="ADT3" s="15"/>
      <c r="ADU3" s="15"/>
      <c r="ADV3" s="15"/>
      <c r="ADW3" s="15"/>
      <c r="ADX3" s="15"/>
      <c r="ADY3" s="15"/>
      <c r="ADZ3" s="15"/>
      <c r="AEA3" s="15"/>
      <c r="AEB3" s="15"/>
      <c r="AEC3" s="15"/>
      <c r="AED3" s="15"/>
      <c r="AEE3" s="15"/>
      <c r="AEF3" s="15"/>
      <c r="AEG3" s="15"/>
      <c r="AEH3" s="15"/>
      <c r="AEI3" s="15"/>
      <c r="AEJ3" s="15"/>
      <c r="AEK3" s="15"/>
      <c r="AEL3" s="15"/>
      <c r="AEM3" s="15"/>
      <c r="AEN3" s="15"/>
      <c r="AEO3" s="15"/>
      <c r="AEP3" s="15"/>
      <c r="AEQ3" s="15"/>
      <c r="AER3" s="15"/>
      <c r="AES3" s="15"/>
      <c r="AET3" s="15"/>
      <c r="AEU3" s="15"/>
      <c r="AEV3" s="15"/>
      <c r="AEW3" s="15"/>
      <c r="AEX3" s="15"/>
      <c r="AEY3" s="15"/>
      <c r="AEZ3" s="15"/>
      <c r="AFA3" s="15"/>
      <c r="AFB3" s="15"/>
      <c r="AFC3" s="15"/>
      <c r="AFD3" s="15"/>
      <c r="AFE3" s="15"/>
      <c r="AFF3" s="15"/>
      <c r="AFG3" s="15"/>
      <c r="AFH3" s="15"/>
      <c r="AFI3" s="15"/>
      <c r="AFJ3" s="15"/>
      <c r="AFK3" s="15"/>
      <c r="AFL3" s="15"/>
      <c r="AFM3" s="15"/>
      <c r="AFN3" s="15"/>
      <c r="AFO3" s="15"/>
      <c r="AFP3" s="15"/>
      <c r="AFQ3" s="15"/>
      <c r="AFR3" s="15"/>
      <c r="AFS3" s="15"/>
      <c r="AFT3" s="15"/>
      <c r="AFU3" s="15"/>
      <c r="AFV3" s="15"/>
      <c r="AFW3" s="15"/>
      <c r="AFX3" s="15"/>
      <c r="AFY3" s="15"/>
      <c r="AFZ3" s="15"/>
      <c r="AGA3" s="15"/>
      <c r="AGB3" s="15"/>
      <c r="AGC3" s="15"/>
      <c r="AGD3" s="15"/>
      <c r="AGE3" s="15"/>
      <c r="AGF3" s="15"/>
      <c r="AGG3" s="15"/>
      <c r="AGH3" s="15"/>
      <c r="AGI3" s="15"/>
      <c r="AGJ3" s="15"/>
      <c r="AGK3" s="15"/>
      <c r="AGL3" s="15"/>
      <c r="AGM3" s="15"/>
      <c r="AGN3" s="15"/>
      <c r="AGO3" s="15"/>
      <c r="AGP3" s="15"/>
      <c r="AGQ3" s="15"/>
      <c r="AGR3" s="15"/>
      <c r="AGS3" s="15"/>
      <c r="AGT3" s="15"/>
      <c r="AGU3" s="15"/>
      <c r="AGV3" s="15"/>
      <c r="AGW3" s="15"/>
      <c r="AGX3" s="15"/>
      <c r="AGY3" s="15"/>
      <c r="AGZ3" s="15"/>
      <c r="AHA3" s="15"/>
      <c r="AHB3" s="15"/>
      <c r="AHC3" s="15"/>
      <c r="AHD3" s="15"/>
      <c r="AHE3" s="15"/>
      <c r="AHF3" s="15"/>
      <c r="AHG3" s="15"/>
      <c r="AHH3" s="15"/>
      <c r="AHI3" s="15"/>
      <c r="AHJ3" s="15"/>
      <c r="AHK3" s="15"/>
      <c r="AHL3" s="15"/>
      <c r="AHM3" s="15"/>
      <c r="AHN3" s="15"/>
      <c r="AHO3" s="15"/>
      <c r="AHP3" s="15"/>
      <c r="AHQ3" s="15"/>
      <c r="AHR3" s="15"/>
      <c r="AHS3" s="15"/>
      <c r="AHT3" s="15"/>
      <c r="AHU3" s="15"/>
      <c r="AHV3" s="15"/>
      <c r="AHW3" s="15"/>
      <c r="AHX3" s="15"/>
      <c r="AHY3" s="15"/>
      <c r="AHZ3" s="15"/>
      <c r="AIA3" s="15"/>
      <c r="AIB3" s="15"/>
      <c r="AIC3" s="15"/>
      <c r="AID3" s="15"/>
      <c r="AIE3" s="15"/>
      <c r="AIF3" s="15"/>
      <c r="AIG3" s="15"/>
      <c r="AIH3" s="15"/>
      <c r="AII3" s="15"/>
      <c r="AIJ3" s="15"/>
      <c r="AIK3" s="15"/>
      <c r="AIL3" s="15"/>
      <c r="AIM3" s="15"/>
      <c r="AIN3" s="15"/>
      <c r="AIO3" s="15"/>
      <c r="AIP3" s="15"/>
      <c r="AIQ3" s="15"/>
      <c r="AIR3" s="15"/>
      <c r="AIS3" s="15"/>
      <c r="AIT3" s="15"/>
      <c r="AIU3" s="15"/>
      <c r="AIV3" s="15"/>
      <c r="AIW3" s="15"/>
      <c r="AIX3" s="15"/>
      <c r="AIY3" s="15"/>
      <c r="AIZ3" s="15"/>
      <c r="AJA3" s="15"/>
      <c r="AJB3" s="15"/>
      <c r="AJC3" s="15"/>
      <c r="AJD3" s="15"/>
      <c r="AJE3" s="15"/>
      <c r="AJF3" s="15"/>
      <c r="AJG3" s="15"/>
      <c r="AJH3" s="15"/>
      <c r="AJI3" s="15"/>
      <c r="AJJ3" s="15"/>
      <c r="AJK3" s="15"/>
      <c r="AJL3" s="15"/>
      <c r="AJM3" s="15"/>
      <c r="AJN3" s="15"/>
      <c r="AJO3" s="15"/>
      <c r="AJP3" s="15"/>
      <c r="AJQ3" s="15"/>
      <c r="AJR3" s="15"/>
      <c r="AJS3" s="15"/>
      <c r="AJT3" s="15"/>
      <c r="AJU3" s="15"/>
      <c r="AJV3" s="15"/>
      <c r="AJW3" s="15"/>
      <c r="AJX3" s="15"/>
      <c r="AJY3" s="15"/>
      <c r="AJZ3" s="15"/>
      <c r="AKA3" s="15"/>
      <c r="AKB3" s="15"/>
      <c r="AKC3" s="15"/>
      <c r="AKD3" s="15"/>
      <c r="AKE3" s="15"/>
      <c r="AKF3" s="15"/>
      <c r="AKG3" s="15"/>
      <c r="AKH3" s="15"/>
      <c r="AKI3" s="15"/>
      <c r="AKJ3" s="15"/>
      <c r="AKK3" s="15"/>
      <c r="AKL3" s="15"/>
      <c r="AKM3" s="15"/>
      <c r="AKN3" s="15"/>
      <c r="AKO3" s="15"/>
      <c r="AKP3" s="15"/>
      <c r="AKQ3" s="15"/>
      <c r="AKR3" s="15"/>
      <c r="AKS3" s="15"/>
      <c r="AKT3" s="15"/>
      <c r="AKU3" s="15"/>
      <c r="AKV3" s="15"/>
      <c r="AKW3" s="15"/>
      <c r="AKX3" s="15"/>
      <c r="AKY3" s="15"/>
      <c r="AKZ3" s="15"/>
      <c r="ALA3" s="15"/>
      <c r="ALB3" s="15"/>
      <c r="ALC3" s="15"/>
      <c r="ALD3" s="15"/>
      <c r="ALE3" s="15"/>
      <c r="ALF3" s="15"/>
      <c r="ALG3" s="15"/>
      <c r="ALH3" s="15"/>
      <c r="ALI3" s="15"/>
      <c r="ALJ3" s="15"/>
      <c r="ALK3" s="15"/>
      <c r="ALL3" s="15"/>
      <c r="ALM3" s="15"/>
      <c r="ALN3" s="15"/>
      <c r="ALO3" s="15"/>
      <c r="ALP3" s="15"/>
      <c r="ALQ3" s="15"/>
      <c r="ALR3" s="15"/>
      <c r="ALS3" s="15"/>
      <c r="ALT3" s="15"/>
      <c r="ALU3" s="15"/>
      <c r="ALV3" s="15"/>
      <c r="ALW3" s="15"/>
      <c r="ALX3" s="15"/>
      <c r="ALY3" s="15"/>
      <c r="ALZ3" s="15"/>
      <c r="AMA3" s="15"/>
      <c r="AMB3" s="15"/>
      <c r="AMC3" s="15"/>
      <c r="AMD3" s="15"/>
      <c r="AME3" s="15"/>
      <c r="AMF3" s="15"/>
      <c r="AMG3" s="15"/>
      <c r="AMH3" s="15"/>
      <c r="AMI3" s="15"/>
      <c r="AMJ3" s="15"/>
      <c r="AMK3" s="15"/>
      <c r="AML3" s="15"/>
      <c r="AMM3" s="15"/>
      <c r="AMN3" s="15"/>
      <c r="AMO3" s="15"/>
      <c r="AMP3" s="15"/>
      <c r="AMQ3" s="15"/>
      <c r="AMR3" s="15"/>
      <c r="AMS3" s="15"/>
      <c r="AMT3" s="15"/>
      <c r="AMU3" s="15"/>
      <c r="AMV3" s="15"/>
      <c r="AMW3" s="15"/>
      <c r="AMX3" s="15"/>
      <c r="AMY3" s="15"/>
      <c r="AMZ3" s="15"/>
      <c r="ANA3" s="15"/>
      <c r="ANB3" s="15"/>
      <c r="ANC3" s="15"/>
      <c r="AND3" s="15"/>
      <c r="ANE3" s="15"/>
      <c r="ANF3" s="15"/>
      <c r="ANG3" s="15"/>
      <c r="ANH3" s="15"/>
      <c r="ANI3" s="15"/>
      <c r="ANJ3" s="15"/>
      <c r="ANK3" s="15"/>
      <c r="ANL3" s="15"/>
      <c r="ANM3" s="15"/>
      <c r="ANN3" s="15"/>
      <c r="ANO3" s="15"/>
      <c r="ANP3" s="15"/>
      <c r="ANQ3" s="15"/>
      <c r="ANR3" s="15"/>
      <c r="ANS3" s="15"/>
      <c r="ANT3" s="15"/>
      <c r="ANU3" s="15"/>
      <c r="ANV3" s="15"/>
      <c r="ANW3" s="15"/>
      <c r="ANX3" s="15"/>
      <c r="ANY3" s="15"/>
      <c r="ANZ3" s="15"/>
      <c r="AOA3" s="15"/>
      <c r="AOB3" s="15"/>
      <c r="AOC3" s="15"/>
      <c r="AOD3" s="15"/>
      <c r="AOE3" s="15"/>
      <c r="AOF3" s="15"/>
      <c r="AOG3" s="15"/>
      <c r="AOH3" s="15"/>
      <c r="AOI3" s="15"/>
      <c r="AOJ3" s="15"/>
      <c r="AOK3" s="15"/>
      <c r="AOL3" s="15"/>
      <c r="AOM3" s="15"/>
      <c r="AON3" s="15"/>
      <c r="AOO3" s="15"/>
      <c r="AOP3" s="15"/>
      <c r="AOQ3" s="15"/>
      <c r="AOR3" s="15"/>
      <c r="AOS3" s="15"/>
      <c r="AOT3" s="15"/>
      <c r="AOU3" s="15"/>
      <c r="AOV3" s="15"/>
      <c r="AOW3" s="15"/>
      <c r="AOX3" s="15"/>
      <c r="AOY3" s="15"/>
      <c r="AOZ3" s="15"/>
      <c r="APA3" s="15"/>
      <c r="APB3" s="15"/>
      <c r="APC3" s="15"/>
      <c r="APD3" s="15"/>
      <c r="APE3" s="15"/>
      <c r="APF3" s="15"/>
      <c r="APG3" s="15"/>
      <c r="APH3" s="15"/>
      <c r="API3" s="15"/>
      <c r="APJ3" s="15"/>
      <c r="APK3" s="15"/>
      <c r="APL3" s="15"/>
      <c r="APM3" s="15"/>
      <c r="APN3" s="15"/>
      <c r="APO3" s="15"/>
      <c r="APP3" s="15"/>
      <c r="APQ3" s="15"/>
      <c r="APR3" s="15"/>
      <c r="APS3" s="15"/>
      <c r="APT3" s="15"/>
      <c r="APU3" s="15"/>
      <c r="APV3" s="15"/>
      <c r="APW3" s="15"/>
      <c r="APX3" s="15"/>
      <c r="APY3" s="15"/>
      <c r="APZ3" s="15"/>
      <c r="AQA3" s="15"/>
      <c r="AQB3" s="15"/>
      <c r="AQC3" s="15"/>
      <c r="AQD3" s="15"/>
      <c r="AQE3" s="15"/>
      <c r="AQF3" s="15"/>
      <c r="AQG3" s="15"/>
      <c r="AQH3" s="15"/>
      <c r="AQI3" s="15"/>
      <c r="AQJ3" s="15"/>
      <c r="AQK3" s="15"/>
      <c r="AQL3" s="15"/>
      <c r="AQM3" s="15"/>
      <c r="AQN3" s="15"/>
      <c r="AQO3" s="15"/>
      <c r="AQP3" s="15"/>
      <c r="AQQ3" s="15"/>
      <c r="AQR3" s="15"/>
      <c r="AQS3" s="15"/>
      <c r="AQT3" s="15"/>
      <c r="AQU3" s="15"/>
      <c r="AQV3" s="15"/>
      <c r="AQW3" s="15"/>
      <c r="AQX3" s="15"/>
      <c r="AQY3" s="15"/>
      <c r="AQZ3" s="15"/>
      <c r="ARA3" s="15"/>
      <c r="ARB3" s="15"/>
      <c r="ARC3" s="15"/>
      <c r="ARD3" s="15"/>
      <c r="ARE3" s="15"/>
      <c r="ARF3" s="15"/>
      <c r="ARG3" s="15"/>
      <c r="ARH3" s="15"/>
      <c r="ARI3" s="15"/>
      <c r="ARJ3" s="15"/>
      <c r="ARK3" s="15"/>
      <c r="ARL3" s="15"/>
      <c r="ARM3" s="15"/>
      <c r="ARN3" s="15"/>
      <c r="ARO3" s="15"/>
      <c r="ARP3" s="15"/>
      <c r="ARQ3" s="15"/>
      <c r="ARR3" s="15"/>
      <c r="ARS3" s="15"/>
      <c r="ART3" s="15"/>
      <c r="ARU3" s="15"/>
      <c r="ARV3" s="15"/>
      <c r="ARW3" s="15"/>
      <c r="ARX3" s="15"/>
      <c r="ARY3" s="15"/>
      <c r="ARZ3" s="15"/>
      <c r="ASA3" s="15"/>
      <c r="ASB3" s="15"/>
      <c r="ASC3" s="15"/>
      <c r="ASD3" s="15"/>
      <c r="ASE3" s="15"/>
      <c r="ASF3" s="15"/>
      <c r="ASG3" s="15"/>
      <c r="ASH3" s="15"/>
      <c r="ASI3" s="15"/>
      <c r="ASJ3" s="15"/>
      <c r="ASK3" s="15"/>
      <c r="ASL3" s="15"/>
      <c r="ASM3" s="15"/>
      <c r="ASN3" s="15"/>
      <c r="ASO3" s="15"/>
      <c r="ASP3" s="15"/>
      <c r="ASQ3" s="15"/>
      <c r="ASR3" s="15"/>
      <c r="ASS3" s="15"/>
      <c r="AST3" s="15"/>
      <c r="ASU3" s="15"/>
      <c r="ASV3" s="15"/>
      <c r="ASW3" s="15"/>
      <c r="ASX3" s="15"/>
      <c r="ASY3" s="15"/>
      <c r="ASZ3" s="15"/>
      <c r="ATA3" s="15"/>
      <c r="ATB3" s="15"/>
      <c r="ATC3" s="15"/>
      <c r="ATD3" s="15"/>
      <c r="ATE3" s="15"/>
      <c r="ATF3" s="15"/>
      <c r="ATG3" s="15"/>
      <c r="ATH3" s="15"/>
      <c r="ATI3" s="15"/>
      <c r="ATJ3" s="15"/>
      <c r="ATK3" s="15"/>
      <c r="ATL3" s="15"/>
      <c r="ATM3" s="15"/>
      <c r="ATN3" s="15"/>
      <c r="ATO3" s="15"/>
      <c r="ATP3" s="15"/>
      <c r="ATQ3" s="15"/>
      <c r="ATR3" s="15"/>
      <c r="ATS3" s="15"/>
      <c r="ATT3" s="15"/>
      <c r="ATU3" s="15"/>
      <c r="ATV3" s="15"/>
      <c r="ATW3" s="15"/>
      <c r="ATX3" s="15"/>
      <c r="ATY3" s="15"/>
      <c r="ATZ3" s="15"/>
      <c r="AUA3" s="15"/>
      <c r="AUB3" s="15"/>
      <c r="AUC3" s="15"/>
      <c r="AUD3" s="15"/>
      <c r="AUE3" s="15"/>
      <c r="AUF3" s="15"/>
      <c r="AUG3" s="15"/>
      <c r="AUH3" s="15"/>
      <c r="AUI3" s="15"/>
      <c r="AUJ3" s="15"/>
      <c r="AUK3" s="15"/>
      <c r="AUL3" s="15"/>
      <c r="AUM3" s="15"/>
      <c r="AUN3" s="15"/>
      <c r="AUO3" s="15"/>
      <c r="AUP3" s="15"/>
      <c r="AUQ3" s="15"/>
      <c r="AUR3" s="15"/>
      <c r="AUS3" s="15"/>
      <c r="AUT3" s="15"/>
      <c r="AUU3" s="15"/>
      <c r="AUV3" s="15"/>
      <c r="AUW3" s="15"/>
      <c r="AUX3" s="15"/>
      <c r="AUY3" s="15"/>
      <c r="AUZ3" s="15"/>
      <c r="AVA3" s="15"/>
      <c r="AVB3" s="15"/>
      <c r="AVC3" s="15"/>
      <c r="AVD3" s="15"/>
      <c r="AVE3" s="15"/>
      <c r="AVF3" s="15"/>
      <c r="AVG3" s="15"/>
      <c r="AVH3" s="15"/>
      <c r="AVI3" s="15"/>
      <c r="AVJ3" s="15"/>
      <c r="AVK3" s="15"/>
      <c r="AVL3" s="15"/>
      <c r="AVM3" s="15"/>
      <c r="AVN3" s="15"/>
      <c r="AVO3" s="15"/>
      <c r="AVP3" s="15"/>
      <c r="AVQ3" s="15"/>
      <c r="AVR3" s="15"/>
      <c r="AVS3" s="15"/>
      <c r="AVT3" s="15"/>
      <c r="AVU3" s="15"/>
      <c r="AVV3" s="15"/>
      <c r="AVW3" s="15"/>
      <c r="AVX3" s="15"/>
      <c r="AVY3" s="15"/>
      <c r="AVZ3" s="15"/>
      <c r="AWA3" s="15"/>
      <c r="AWB3" s="15"/>
      <c r="AWC3" s="15"/>
      <c r="AWD3" s="15"/>
      <c r="AWE3" s="15"/>
      <c r="AWF3" s="15"/>
      <c r="AWG3" s="15"/>
      <c r="AWH3" s="15"/>
      <c r="AWI3" s="15"/>
      <c r="AWJ3" s="15"/>
      <c r="AWK3" s="15"/>
      <c r="AWL3" s="15"/>
      <c r="AWM3" s="15"/>
      <c r="AWN3" s="15"/>
      <c r="AWO3" s="15"/>
      <c r="AWP3" s="15"/>
      <c r="AWQ3" s="15"/>
      <c r="AWR3" s="15"/>
      <c r="AWS3" s="15"/>
      <c r="AWT3" s="15"/>
      <c r="AWU3" s="15"/>
      <c r="AWV3" s="15"/>
      <c r="AWW3" s="15"/>
      <c r="AWX3" s="15"/>
      <c r="AWY3" s="15"/>
      <c r="AWZ3" s="15"/>
      <c r="AXA3" s="15"/>
      <c r="AXB3" s="15"/>
      <c r="AXC3" s="15"/>
      <c r="AXD3" s="15"/>
      <c r="AXE3" s="15"/>
      <c r="AXF3" s="15"/>
      <c r="AXG3" s="15"/>
      <c r="AXH3" s="15"/>
      <c r="AXI3" s="15"/>
      <c r="AXJ3" s="15"/>
      <c r="AXK3" s="15"/>
      <c r="AXL3" s="15"/>
      <c r="AXM3" s="15"/>
      <c r="AXN3" s="15"/>
      <c r="AXO3" s="15"/>
      <c r="AXP3" s="15"/>
      <c r="AXQ3" s="15"/>
      <c r="AXR3" s="15"/>
      <c r="AXS3" s="15"/>
      <c r="AXT3" s="15"/>
      <c r="AXU3" s="15"/>
      <c r="AXV3" s="15"/>
      <c r="AXW3" s="15"/>
      <c r="AXX3" s="15"/>
      <c r="AXY3" s="15"/>
      <c r="AXZ3" s="15"/>
      <c r="AYA3" s="15"/>
      <c r="AYB3" s="15"/>
      <c r="AYC3" s="15"/>
      <c r="AYD3" s="15"/>
      <c r="AYE3" s="15"/>
      <c r="AYF3" s="15"/>
      <c r="AYG3" s="15"/>
      <c r="AYH3" s="15"/>
      <c r="AYI3" s="15"/>
      <c r="AYJ3" s="15"/>
      <c r="AYK3" s="15"/>
      <c r="AYL3" s="15"/>
      <c r="AYM3" s="15"/>
      <c r="AYN3" s="15"/>
      <c r="AYO3" s="15"/>
      <c r="AYP3" s="15"/>
      <c r="AYQ3" s="15"/>
      <c r="AYR3" s="15"/>
      <c r="AYS3" s="15"/>
      <c r="AYT3" s="15"/>
      <c r="AYU3" s="15"/>
      <c r="AYV3" s="15"/>
      <c r="AYW3" s="15"/>
      <c r="AYX3" s="15"/>
      <c r="AYY3" s="15"/>
      <c r="AYZ3" s="15"/>
      <c r="AZA3" s="15"/>
      <c r="AZB3" s="15"/>
      <c r="AZC3" s="15"/>
      <c r="AZD3" s="15"/>
      <c r="AZE3" s="15"/>
      <c r="AZF3" s="15"/>
      <c r="AZG3" s="15"/>
      <c r="AZH3" s="15"/>
      <c r="AZI3" s="15"/>
      <c r="AZJ3" s="15"/>
      <c r="AZK3" s="15"/>
      <c r="AZL3" s="15"/>
      <c r="AZM3" s="15"/>
      <c r="AZN3" s="15"/>
      <c r="AZO3" s="15"/>
      <c r="AZP3" s="15"/>
      <c r="AZQ3" s="15"/>
      <c r="AZR3" s="15"/>
      <c r="AZS3" s="15"/>
      <c r="AZT3" s="15"/>
      <c r="AZU3" s="15"/>
      <c r="AZV3" s="15"/>
      <c r="AZW3" s="15"/>
      <c r="AZX3" s="15"/>
      <c r="AZY3" s="15"/>
      <c r="AZZ3" s="15"/>
      <c r="BAA3" s="15"/>
      <c r="BAB3" s="15"/>
      <c r="BAC3" s="15"/>
      <c r="BAD3" s="15"/>
      <c r="BAE3" s="15"/>
      <c r="BAF3" s="15"/>
      <c r="BAG3" s="15"/>
      <c r="BAH3" s="15"/>
      <c r="BAI3" s="15"/>
      <c r="BAJ3" s="15"/>
      <c r="BAK3" s="15"/>
      <c r="BAL3" s="15"/>
      <c r="BAM3" s="15"/>
      <c r="BAN3" s="15"/>
      <c r="BAO3" s="15"/>
      <c r="BAP3" s="15"/>
      <c r="BAQ3" s="15"/>
      <c r="BAR3" s="15"/>
      <c r="BAS3" s="15"/>
      <c r="BAT3" s="15"/>
      <c r="BAU3" s="15"/>
      <c r="BAV3" s="15"/>
      <c r="BAW3" s="15"/>
      <c r="BAX3" s="15"/>
      <c r="BAY3" s="15"/>
      <c r="BAZ3" s="15"/>
      <c r="BBA3" s="15"/>
      <c r="BBB3" s="15"/>
      <c r="BBC3" s="15"/>
      <c r="BBD3" s="15"/>
      <c r="BBE3" s="15"/>
      <c r="BBF3" s="15"/>
      <c r="BBG3" s="15"/>
      <c r="BBH3" s="15"/>
      <c r="BBI3" s="15"/>
      <c r="BBJ3" s="15"/>
      <c r="BBK3" s="15"/>
      <c r="BBL3" s="15"/>
      <c r="BBM3" s="15"/>
      <c r="BBN3" s="15"/>
      <c r="BBO3" s="15"/>
      <c r="BBP3" s="15"/>
      <c r="BBQ3" s="15"/>
      <c r="BBR3" s="15"/>
      <c r="BBS3" s="15"/>
      <c r="BBT3" s="15"/>
      <c r="BBU3" s="15"/>
      <c r="BBV3" s="15"/>
      <c r="BBW3" s="15"/>
      <c r="BBX3" s="15"/>
      <c r="BBY3" s="15"/>
      <c r="BBZ3" s="15"/>
      <c r="BCA3" s="15"/>
      <c r="BCB3" s="15"/>
      <c r="BCC3" s="15"/>
      <c r="BCD3" s="15"/>
      <c r="BCE3" s="15"/>
      <c r="BCF3" s="15"/>
      <c r="BCG3" s="15"/>
      <c r="BCH3" s="15"/>
      <c r="BCI3" s="15"/>
      <c r="BCJ3" s="15"/>
      <c r="BCK3" s="15"/>
      <c r="BCL3" s="15"/>
      <c r="BCM3" s="15"/>
      <c r="BCN3" s="15"/>
      <c r="BCO3" s="15"/>
      <c r="BCP3" s="15"/>
      <c r="BCQ3" s="15"/>
      <c r="BCR3" s="15"/>
      <c r="BCS3" s="15"/>
      <c r="BCT3" s="15"/>
      <c r="BCU3" s="15"/>
      <c r="BCV3" s="15"/>
      <c r="BCW3" s="15"/>
      <c r="BCX3" s="15"/>
      <c r="BCY3" s="15"/>
      <c r="BCZ3" s="15"/>
      <c r="BDA3" s="15"/>
      <c r="BDB3" s="15"/>
      <c r="BDC3" s="15"/>
      <c r="BDD3" s="15"/>
      <c r="BDE3" s="15"/>
      <c r="BDF3" s="15"/>
      <c r="BDG3" s="15"/>
      <c r="BDH3" s="15"/>
      <c r="BDI3" s="15"/>
      <c r="BDJ3" s="15"/>
      <c r="BDK3" s="15"/>
      <c r="BDL3" s="15"/>
      <c r="BDM3" s="15"/>
      <c r="BDN3" s="15"/>
      <c r="BDO3" s="15"/>
      <c r="BDP3" s="15"/>
      <c r="BDQ3" s="15"/>
      <c r="BDR3" s="15"/>
      <c r="BDS3" s="15"/>
      <c r="BDT3" s="15"/>
      <c r="BDU3" s="15"/>
      <c r="BDV3" s="15"/>
      <c r="BDW3" s="15"/>
      <c r="BDX3" s="15"/>
      <c r="BDY3" s="15"/>
      <c r="BDZ3" s="15"/>
      <c r="BEA3" s="15"/>
      <c r="BEB3" s="15"/>
      <c r="BEC3" s="15"/>
      <c r="BED3" s="15"/>
      <c r="BEE3" s="15"/>
      <c r="BEF3" s="15"/>
      <c r="BEG3" s="15"/>
      <c r="BEH3" s="15"/>
      <c r="BEI3" s="15"/>
      <c r="BEJ3" s="15"/>
      <c r="BEK3" s="15"/>
      <c r="BEL3" s="15"/>
      <c r="BEM3" s="15"/>
      <c r="BEN3" s="15"/>
      <c r="BEO3" s="15"/>
      <c r="BEP3" s="15"/>
      <c r="BEQ3" s="15"/>
      <c r="BER3" s="15"/>
      <c r="BES3" s="15"/>
      <c r="BET3" s="15"/>
      <c r="BEU3" s="15"/>
      <c r="BEV3" s="15"/>
      <c r="BEW3" s="15"/>
      <c r="BEX3" s="15"/>
      <c r="BEY3" s="15"/>
      <c r="BEZ3" s="15"/>
      <c r="BFA3" s="15"/>
      <c r="BFB3" s="15"/>
      <c r="BFC3" s="15"/>
      <c r="BFD3" s="15"/>
      <c r="BFE3" s="15"/>
      <c r="BFF3" s="15"/>
      <c r="BFG3" s="15"/>
      <c r="BFH3" s="15"/>
      <c r="BFI3" s="15"/>
      <c r="BFJ3" s="15"/>
      <c r="BFK3" s="15"/>
      <c r="BFL3" s="15"/>
      <c r="BFM3" s="15"/>
      <c r="BFN3" s="15"/>
      <c r="BFO3" s="15"/>
      <c r="BFP3" s="15"/>
      <c r="BFQ3" s="15"/>
      <c r="BFR3" s="15"/>
      <c r="BFS3" s="15"/>
      <c r="BFT3" s="15"/>
      <c r="BFU3" s="15"/>
      <c r="BFV3" s="15"/>
      <c r="BFW3" s="15"/>
      <c r="BFX3" s="15"/>
      <c r="BFY3" s="15"/>
      <c r="BFZ3" s="15"/>
      <c r="BGA3" s="15"/>
      <c r="BGB3" s="15"/>
      <c r="BGC3" s="15"/>
      <c r="BGD3" s="15"/>
      <c r="BGE3" s="15"/>
      <c r="BGF3" s="15"/>
      <c r="BGG3" s="15"/>
      <c r="BGH3" s="15"/>
      <c r="BGI3" s="15"/>
      <c r="BGJ3" s="15"/>
      <c r="BGK3" s="15"/>
      <c r="BGL3" s="15"/>
      <c r="BGM3" s="15"/>
      <c r="BGN3" s="15"/>
      <c r="BGO3" s="15"/>
      <c r="BGP3" s="15"/>
      <c r="BGQ3" s="15"/>
      <c r="BGR3" s="15"/>
      <c r="BGS3" s="15"/>
      <c r="BGT3" s="15"/>
      <c r="BGU3" s="15"/>
      <c r="BGV3" s="15"/>
      <c r="BGW3" s="15"/>
      <c r="BGX3" s="15"/>
      <c r="BGY3" s="15"/>
      <c r="BGZ3" s="15"/>
      <c r="BHA3" s="15"/>
      <c r="BHB3" s="15"/>
      <c r="BHC3" s="15"/>
      <c r="BHD3" s="15"/>
      <c r="BHE3" s="15"/>
      <c r="BHF3" s="15"/>
      <c r="BHG3" s="15"/>
      <c r="BHH3" s="15"/>
      <c r="BHI3" s="15"/>
      <c r="BHJ3" s="15"/>
      <c r="BHK3" s="15"/>
      <c r="BHL3" s="15"/>
      <c r="BHM3" s="15"/>
      <c r="BHN3" s="15"/>
      <c r="BHO3" s="15"/>
      <c r="BHP3" s="15"/>
      <c r="BHQ3" s="15"/>
      <c r="BHR3" s="15"/>
      <c r="BHS3" s="15"/>
      <c r="BHT3" s="15"/>
      <c r="BHU3" s="15"/>
      <c r="BHV3" s="15"/>
      <c r="BHW3" s="15"/>
      <c r="BHX3" s="15"/>
      <c r="BHY3" s="15"/>
      <c r="BHZ3" s="15"/>
      <c r="BIA3" s="15"/>
      <c r="BIB3" s="15"/>
      <c r="BIC3" s="15"/>
      <c r="BID3" s="15"/>
      <c r="BIE3" s="15"/>
      <c r="BIF3" s="15"/>
      <c r="BIG3" s="15"/>
      <c r="BIH3" s="15"/>
      <c r="BII3" s="15"/>
      <c r="BIJ3" s="15"/>
      <c r="BIK3" s="15"/>
      <c r="BIL3" s="15"/>
      <c r="BIM3" s="15"/>
      <c r="BIN3" s="15"/>
      <c r="BIO3" s="15"/>
      <c r="BIP3" s="15"/>
      <c r="BIQ3" s="15"/>
      <c r="BIR3" s="15"/>
      <c r="BIS3" s="15"/>
      <c r="BIT3" s="15"/>
      <c r="BIU3" s="15"/>
      <c r="BIV3" s="15"/>
      <c r="BIW3" s="15"/>
      <c r="BIX3" s="15"/>
      <c r="BIY3" s="15"/>
      <c r="BIZ3" s="15"/>
      <c r="BJA3" s="15"/>
      <c r="BJB3" s="15"/>
      <c r="BJC3" s="15"/>
      <c r="BJD3" s="15"/>
      <c r="BJE3" s="15"/>
      <c r="BJF3" s="15"/>
      <c r="BJG3" s="15"/>
      <c r="BJH3" s="15"/>
      <c r="BJI3" s="15"/>
      <c r="BJJ3" s="15"/>
      <c r="BJK3" s="15"/>
      <c r="BJL3" s="15"/>
      <c r="BJM3" s="15"/>
      <c r="BJN3" s="15"/>
      <c r="BJO3" s="15"/>
      <c r="BJP3" s="15"/>
      <c r="BJQ3" s="15"/>
      <c r="BJR3" s="15"/>
      <c r="BJS3" s="15"/>
      <c r="BJT3" s="15"/>
      <c r="BJU3" s="15"/>
      <c r="BJV3" s="15"/>
      <c r="BJW3" s="15"/>
      <c r="BJX3" s="15"/>
      <c r="BJY3" s="15"/>
      <c r="BJZ3" s="15"/>
      <c r="BKA3" s="15"/>
      <c r="BKB3" s="15"/>
      <c r="BKC3" s="15"/>
      <c r="BKD3" s="15"/>
      <c r="BKE3" s="15"/>
      <c r="BKF3" s="15"/>
      <c r="BKG3" s="15"/>
      <c r="BKH3" s="15"/>
      <c r="BKI3" s="15"/>
      <c r="BKJ3" s="15"/>
      <c r="BKK3" s="15"/>
      <c r="BKL3" s="15"/>
      <c r="BKM3" s="15"/>
      <c r="BKN3" s="15"/>
      <c r="BKO3" s="15"/>
      <c r="BKP3" s="15"/>
      <c r="BKQ3" s="15"/>
      <c r="BKR3" s="15"/>
      <c r="BKS3" s="15"/>
      <c r="BKT3" s="15"/>
      <c r="BKU3" s="15"/>
      <c r="BKV3" s="15"/>
      <c r="BKW3" s="15"/>
      <c r="BKX3" s="15"/>
      <c r="BKY3" s="15"/>
      <c r="BKZ3" s="15"/>
      <c r="BLA3" s="15"/>
      <c r="BLB3" s="15"/>
      <c r="BLC3" s="15"/>
      <c r="BLD3" s="15"/>
      <c r="BLE3" s="15"/>
      <c r="BLF3" s="15"/>
      <c r="BLG3" s="15"/>
      <c r="BLH3" s="15"/>
      <c r="BLI3" s="15"/>
      <c r="BLJ3" s="15"/>
      <c r="BLK3" s="15"/>
      <c r="BLL3" s="15"/>
      <c r="BLM3" s="15"/>
      <c r="BLN3" s="15"/>
      <c r="BLO3" s="15"/>
      <c r="BLP3" s="15"/>
      <c r="BLQ3" s="15"/>
      <c r="BLR3" s="15"/>
      <c r="BLS3" s="15"/>
      <c r="BLT3" s="15"/>
      <c r="BLU3" s="15"/>
      <c r="BLV3" s="15"/>
      <c r="BLW3" s="15"/>
      <c r="BLX3" s="15"/>
      <c r="BLY3" s="15"/>
      <c r="BLZ3" s="15"/>
      <c r="BMA3" s="15"/>
      <c r="BMB3" s="15"/>
      <c r="BMC3" s="15"/>
      <c r="BMD3" s="15"/>
      <c r="BME3" s="15"/>
      <c r="BMF3" s="15"/>
      <c r="BMG3" s="15"/>
      <c r="BMH3" s="15"/>
      <c r="BMI3" s="15"/>
      <c r="BMJ3" s="15"/>
      <c r="BMK3" s="15"/>
      <c r="BML3" s="15"/>
      <c r="BMM3" s="15"/>
      <c r="BMN3" s="15"/>
      <c r="BMO3" s="15"/>
      <c r="BMP3" s="15"/>
      <c r="BMQ3" s="15"/>
      <c r="BMR3" s="15"/>
      <c r="BMS3" s="15"/>
      <c r="BMT3" s="15"/>
      <c r="BMU3" s="15"/>
      <c r="BMV3" s="15"/>
      <c r="BMW3" s="15"/>
      <c r="BMX3" s="15"/>
      <c r="BMY3" s="15"/>
      <c r="BMZ3" s="15"/>
      <c r="BNA3" s="15"/>
      <c r="BNB3" s="15"/>
      <c r="BNC3" s="15"/>
      <c r="BND3" s="15"/>
      <c r="BNE3" s="15"/>
      <c r="BNF3" s="15"/>
      <c r="BNG3" s="15"/>
      <c r="BNH3" s="15"/>
      <c r="BNI3" s="15"/>
      <c r="BNJ3" s="15"/>
      <c r="BNK3" s="15"/>
      <c r="BNL3" s="15"/>
      <c r="BNM3" s="15"/>
      <c r="BNN3" s="15"/>
      <c r="BNO3" s="15"/>
      <c r="BNP3" s="15"/>
      <c r="BNQ3" s="15"/>
      <c r="BNR3" s="15"/>
      <c r="BNS3" s="15"/>
      <c r="BNT3" s="15"/>
      <c r="BNU3" s="15"/>
      <c r="BNV3" s="15"/>
      <c r="BNW3" s="15"/>
      <c r="BNX3" s="15"/>
      <c r="BNY3" s="15"/>
      <c r="BNZ3" s="15"/>
      <c r="BOA3" s="15"/>
      <c r="BOB3" s="15"/>
      <c r="BOC3" s="15"/>
      <c r="BOD3" s="15"/>
      <c r="BOE3" s="15"/>
      <c r="BOF3" s="15"/>
      <c r="BOG3" s="15"/>
      <c r="BOH3" s="15"/>
      <c r="BOI3" s="15"/>
      <c r="BOJ3" s="15"/>
      <c r="BOK3" s="15"/>
      <c r="BOL3" s="15"/>
      <c r="BOM3" s="15"/>
      <c r="BON3" s="15"/>
      <c r="BOO3" s="15"/>
      <c r="BOP3" s="15"/>
      <c r="BOQ3" s="15"/>
      <c r="BOR3" s="15"/>
      <c r="BOS3" s="15"/>
      <c r="BOT3" s="15"/>
      <c r="BOU3" s="15"/>
      <c r="BOV3" s="15"/>
      <c r="BOW3" s="15"/>
      <c r="BOX3" s="15"/>
      <c r="BOY3" s="15"/>
      <c r="BOZ3" s="15"/>
      <c r="BPA3" s="15"/>
      <c r="BPB3" s="15"/>
      <c r="BPC3" s="15"/>
      <c r="BPD3" s="15"/>
      <c r="BPE3" s="15"/>
      <c r="BPF3" s="15"/>
      <c r="BPG3" s="15"/>
      <c r="BPH3" s="15"/>
      <c r="BPI3" s="15"/>
      <c r="BPJ3" s="15"/>
      <c r="BPK3" s="15"/>
      <c r="BPL3" s="15"/>
      <c r="BPM3" s="15"/>
      <c r="BPN3" s="15"/>
      <c r="BPO3" s="15"/>
      <c r="BPP3" s="15"/>
      <c r="BPQ3" s="15"/>
      <c r="BPR3" s="15"/>
      <c r="BPS3" s="15"/>
      <c r="BPT3" s="15"/>
      <c r="BPU3" s="15"/>
      <c r="BPV3" s="15"/>
      <c r="BPW3" s="15"/>
      <c r="BPX3" s="15"/>
      <c r="BPY3" s="15"/>
      <c r="BPZ3" s="15"/>
      <c r="BQA3" s="15"/>
      <c r="BQB3" s="15"/>
      <c r="BQC3" s="15"/>
      <c r="BQD3" s="15"/>
      <c r="BQE3" s="15"/>
      <c r="BQF3" s="15"/>
      <c r="BQG3" s="15"/>
      <c r="BQH3" s="15"/>
      <c r="BQI3" s="15"/>
      <c r="BQJ3" s="15"/>
      <c r="BQK3" s="15"/>
      <c r="BQL3" s="15"/>
      <c r="BQM3" s="15"/>
      <c r="BQN3" s="15"/>
      <c r="BQO3" s="15"/>
      <c r="BQP3" s="15"/>
      <c r="BQQ3" s="15"/>
      <c r="BQR3" s="15"/>
      <c r="BQS3" s="15"/>
      <c r="BQT3" s="15"/>
      <c r="BQU3" s="15"/>
      <c r="BQV3" s="15"/>
      <c r="BQW3" s="15"/>
      <c r="BQX3" s="15"/>
      <c r="BQY3" s="15"/>
      <c r="BQZ3" s="15"/>
      <c r="BRA3" s="15"/>
      <c r="BRB3" s="15"/>
      <c r="BRC3" s="15"/>
      <c r="BRD3" s="15"/>
      <c r="BRE3" s="15"/>
      <c r="BRF3" s="15"/>
      <c r="BRG3" s="15"/>
      <c r="BRH3" s="15"/>
      <c r="BRI3" s="15"/>
      <c r="BRJ3" s="15"/>
      <c r="BRK3" s="15"/>
      <c r="BRL3" s="15"/>
      <c r="BRM3" s="15"/>
      <c r="BRN3" s="15"/>
      <c r="BRO3" s="15"/>
      <c r="BRP3" s="15"/>
      <c r="BRQ3" s="15"/>
      <c r="BRR3" s="15"/>
      <c r="BRS3" s="15"/>
      <c r="BRT3" s="15"/>
      <c r="BRU3" s="15"/>
      <c r="BRV3" s="15"/>
      <c r="BRW3" s="15"/>
      <c r="BRX3" s="15"/>
      <c r="BRY3" s="15"/>
      <c r="BRZ3" s="15"/>
      <c r="BSA3" s="15"/>
      <c r="BSB3" s="15"/>
      <c r="BSC3" s="15"/>
      <c r="BSD3" s="15"/>
      <c r="BSE3" s="15"/>
      <c r="BSF3" s="15"/>
      <c r="BSG3" s="15"/>
      <c r="BSH3" s="15"/>
      <c r="BSI3" s="15"/>
      <c r="BSJ3" s="15"/>
      <c r="BSK3" s="15"/>
      <c r="BSL3" s="15"/>
      <c r="BSM3" s="15"/>
      <c r="BSN3" s="15"/>
      <c r="BSO3" s="15"/>
      <c r="BSP3" s="15"/>
      <c r="BSQ3" s="15"/>
      <c r="BSR3" s="15"/>
      <c r="BSS3" s="15"/>
      <c r="BST3" s="15"/>
      <c r="BSU3" s="15"/>
      <c r="BSV3" s="15"/>
      <c r="BSW3" s="15"/>
      <c r="BSX3" s="15"/>
      <c r="BSY3" s="15"/>
      <c r="BSZ3" s="15"/>
      <c r="BTA3" s="15"/>
      <c r="BTB3" s="15"/>
      <c r="BTC3" s="15"/>
      <c r="BTD3" s="15"/>
      <c r="BTE3" s="15"/>
      <c r="BTF3" s="15"/>
      <c r="BTG3" s="15"/>
      <c r="BTH3" s="15"/>
      <c r="BTI3" s="15"/>
      <c r="BTJ3" s="15"/>
      <c r="BTK3" s="15"/>
      <c r="BTL3" s="15"/>
      <c r="BTM3" s="15"/>
      <c r="BTN3" s="15"/>
      <c r="BTO3" s="15"/>
      <c r="BTP3" s="15"/>
      <c r="BTQ3" s="15"/>
      <c r="BTR3" s="15"/>
      <c r="BTS3" s="15"/>
      <c r="BTT3" s="15"/>
      <c r="BTU3" s="15"/>
      <c r="BTV3" s="15"/>
      <c r="BTW3" s="15"/>
      <c r="BTX3" s="15"/>
      <c r="BTY3" s="15"/>
      <c r="BTZ3" s="15"/>
      <c r="BUA3" s="15"/>
      <c r="BUB3" s="15"/>
      <c r="BUC3" s="15"/>
      <c r="BUD3" s="15"/>
      <c r="BUE3" s="15"/>
      <c r="BUF3" s="15"/>
      <c r="BUG3" s="15"/>
      <c r="BUH3" s="15"/>
      <c r="BUI3" s="15"/>
      <c r="BUJ3" s="15"/>
      <c r="BUK3" s="15"/>
      <c r="BUL3" s="15"/>
      <c r="BUM3" s="15"/>
      <c r="BUN3" s="15"/>
      <c r="BUO3" s="15"/>
      <c r="BUP3" s="15"/>
      <c r="BUQ3" s="15"/>
      <c r="BUR3" s="15"/>
      <c r="BUS3" s="15"/>
      <c r="BUT3" s="15"/>
      <c r="BUU3" s="15"/>
      <c r="BUV3" s="15"/>
      <c r="BUW3" s="15"/>
      <c r="BUX3" s="15"/>
      <c r="BUY3" s="15"/>
      <c r="BUZ3" s="15"/>
      <c r="BVA3" s="15"/>
      <c r="BVB3" s="15"/>
      <c r="BVC3" s="15"/>
      <c r="BVD3" s="15"/>
      <c r="BVE3" s="15"/>
      <c r="BVF3" s="15"/>
      <c r="BVG3" s="15"/>
      <c r="BVH3" s="15"/>
      <c r="BVI3" s="15"/>
      <c r="BVJ3" s="15"/>
      <c r="BVK3" s="15"/>
      <c r="BVL3" s="15"/>
      <c r="BVM3" s="15"/>
      <c r="BVN3" s="15"/>
      <c r="BVO3" s="15"/>
      <c r="BVP3" s="15"/>
      <c r="BVQ3" s="15"/>
      <c r="BVR3" s="15"/>
      <c r="BVS3" s="15"/>
      <c r="BVT3" s="15"/>
      <c r="BVU3" s="15"/>
      <c r="BVV3" s="15"/>
      <c r="BVW3" s="15"/>
      <c r="BVX3" s="15"/>
      <c r="BVY3" s="15"/>
      <c r="BVZ3" s="15"/>
      <c r="BWA3" s="15"/>
      <c r="BWB3" s="15"/>
      <c r="BWC3" s="15"/>
      <c r="BWD3" s="15"/>
      <c r="BWE3" s="15"/>
      <c r="BWF3" s="15"/>
      <c r="BWG3" s="15"/>
      <c r="BWH3" s="15"/>
      <c r="BWI3" s="15"/>
      <c r="BWJ3" s="15"/>
      <c r="BWK3" s="15"/>
      <c r="BWL3" s="15"/>
      <c r="BWM3" s="15"/>
      <c r="BWN3" s="15"/>
      <c r="BWO3" s="15"/>
      <c r="BWP3" s="15"/>
      <c r="BWQ3" s="15"/>
      <c r="BWR3" s="15"/>
      <c r="BWS3" s="15"/>
      <c r="BWT3" s="15"/>
      <c r="BWU3" s="15"/>
      <c r="BWV3" s="15"/>
      <c r="BWW3" s="15"/>
      <c r="BWX3" s="15"/>
      <c r="BWY3" s="15"/>
      <c r="BWZ3" s="15"/>
      <c r="BXA3" s="15"/>
      <c r="BXB3" s="15"/>
      <c r="BXC3" s="15"/>
      <c r="BXD3" s="15"/>
      <c r="BXE3" s="15"/>
      <c r="BXF3" s="15"/>
      <c r="BXG3" s="15"/>
      <c r="BXH3" s="15"/>
      <c r="BXI3" s="15"/>
      <c r="BXJ3" s="15"/>
      <c r="BXK3" s="15"/>
      <c r="BXL3" s="15"/>
      <c r="BXM3" s="15"/>
      <c r="BXN3" s="15"/>
      <c r="BXO3" s="15"/>
      <c r="BXP3" s="15"/>
      <c r="BXQ3" s="15"/>
      <c r="BXR3" s="15"/>
      <c r="BXS3" s="15"/>
      <c r="BXT3" s="15"/>
      <c r="BXU3" s="15"/>
      <c r="BXV3" s="15"/>
      <c r="BXW3" s="15"/>
      <c r="BXX3" s="15"/>
      <c r="BXY3" s="15"/>
      <c r="BXZ3" s="15"/>
      <c r="BYA3" s="15"/>
      <c r="BYB3" s="15"/>
      <c r="BYC3" s="15"/>
      <c r="BYD3" s="15"/>
      <c r="BYE3" s="15"/>
      <c r="BYF3" s="15"/>
      <c r="BYG3" s="15"/>
      <c r="BYH3" s="15"/>
      <c r="BYI3" s="15"/>
      <c r="BYJ3" s="15"/>
      <c r="BYK3" s="15"/>
      <c r="BYL3" s="15"/>
      <c r="BYM3" s="15"/>
      <c r="BYN3" s="15"/>
      <c r="BYO3" s="15"/>
      <c r="BYP3" s="15"/>
      <c r="BYQ3" s="15"/>
      <c r="BYR3" s="15"/>
      <c r="BYS3" s="15"/>
      <c r="BYT3" s="15"/>
      <c r="BYU3" s="15"/>
      <c r="BYV3" s="15"/>
      <c r="BYW3" s="15"/>
      <c r="BYX3" s="15"/>
      <c r="BYY3" s="15"/>
      <c r="BYZ3" s="15"/>
      <c r="BZA3" s="15"/>
      <c r="BZB3" s="15"/>
      <c r="BZC3" s="15"/>
      <c r="BZD3" s="15"/>
      <c r="BZE3" s="15"/>
      <c r="BZF3" s="15"/>
      <c r="BZG3" s="15"/>
      <c r="BZH3" s="15"/>
      <c r="BZI3" s="15"/>
      <c r="BZJ3" s="15"/>
      <c r="BZK3" s="15"/>
      <c r="BZL3" s="15"/>
      <c r="BZM3" s="15"/>
      <c r="BZN3" s="15"/>
      <c r="BZO3" s="15"/>
      <c r="BZP3" s="15"/>
      <c r="BZQ3" s="15"/>
      <c r="BZR3" s="15"/>
      <c r="BZS3" s="15"/>
      <c r="BZT3" s="15"/>
      <c r="BZU3" s="15"/>
      <c r="BZV3" s="15"/>
      <c r="BZW3" s="15"/>
      <c r="BZX3" s="15"/>
      <c r="BZY3" s="15"/>
      <c r="BZZ3" s="15"/>
      <c r="CAA3" s="15"/>
      <c r="CAB3" s="15"/>
      <c r="CAC3" s="15"/>
      <c r="CAD3" s="15"/>
      <c r="CAE3" s="15"/>
      <c r="CAF3" s="15"/>
      <c r="CAG3" s="15"/>
      <c r="CAH3" s="15"/>
      <c r="CAI3" s="15"/>
      <c r="CAJ3" s="15"/>
      <c r="CAK3" s="15"/>
      <c r="CAL3" s="15"/>
      <c r="CAM3" s="15"/>
      <c r="CAN3" s="15"/>
      <c r="CAO3" s="15"/>
      <c r="CAP3" s="15"/>
      <c r="CAQ3" s="15"/>
      <c r="CAR3" s="15"/>
      <c r="CAS3" s="15"/>
      <c r="CAT3" s="15"/>
      <c r="CAU3" s="15"/>
      <c r="CAV3" s="15"/>
      <c r="CAW3" s="15"/>
      <c r="CAX3" s="15"/>
      <c r="CAY3" s="15"/>
      <c r="CAZ3" s="15"/>
      <c r="CBA3" s="15"/>
      <c r="CBB3" s="15"/>
      <c r="CBC3" s="15"/>
      <c r="CBD3" s="15"/>
      <c r="CBE3" s="15"/>
      <c r="CBF3" s="15"/>
      <c r="CBG3" s="15"/>
      <c r="CBH3" s="15"/>
      <c r="CBI3" s="15"/>
      <c r="CBJ3" s="15"/>
      <c r="CBK3" s="15"/>
      <c r="CBL3" s="15"/>
      <c r="CBM3" s="15"/>
      <c r="CBN3" s="15"/>
      <c r="CBO3" s="15"/>
      <c r="CBP3" s="15"/>
      <c r="CBQ3" s="15"/>
      <c r="CBR3" s="15"/>
      <c r="CBS3" s="15"/>
      <c r="CBT3" s="15"/>
      <c r="CBU3" s="15"/>
      <c r="CBV3" s="15"/>
      <c r="CBW3" s="15"/>
      <c r="CBX3" s="15"/>
      <c r="CBY3" s="15"/>
      <c r="CBZ3" s="15"/>
      <c r="CCA3" s="15"/>
      <c r="CCB3" s="15"/>
      <c r="CCC3" s="15"/>
      <c r="CCD3" s="15"/>
      <c r="CCE3" s="15"/>
      <c r="CCF3" s="15"/>
      <c r="CCG3" s="15"/>
      <c r="CCH3" s="15"/>
      <c r="CCI3" s="15"/>
      <c r="CCJ3" s="15"/>
      <c r="CCK3" s="15"/>
      <c r="CCL3" s="15"/>
      <c r="CCM3" s="15"/>
      <c r="CCN3" s="15"/>
      <c r="CCO3" s="15"/>
      <c r="CCP3" s="15"/>
      <c r="CCQ3" s="15"/>
      <c r="CCR3" s="15"/>
      <c r="CCS3" s="15"/>
      <c r="CCT3" s="15"/>
      <c r="CCU3" s="15"/>
      <c r="CCV3" s="15"/>
      <c r="CCW3" s="15"/>
      <c r="CCX3" s="15"/>
      <c r="CCY3" s="15"/>
      <c r="CCZ3" s="15"/>
      <c r="CDA3" s="15"/>
      <c r="CDB3" s="15"/>
      <c r="CDC3" s="15"/>
      <c r="CDD3" s="15"/>
      <c r="CDE3" s="15"/>
      <c r="CDF3" s="15"/>
      <c r="CDG3" s="15"/>
      <c r="CDH3" s="15"/>
      <c r="CDI3" s="15"/>
      <c r="CDJ3" s="15"/>
      <c r="CDK3" s="15"/>
      <c r="CDL3" s="15"/>
      <c r="CDM3" s="15"/>
      <c r="CDN3" s="15"/>
      <c r="CDO3" s="15"/>
      <c r="CDP3" s="15"/>
      <c r="CDQ3" s="15"/>
      <c r="CDR3" s="15"/>
      <c r="CDS3" s="15"/>
      <c r="CDT3" s="15"/>
      <c r="CDU3" s="15"/>
      <c r="CDV3" s="15"/>
      <c r="CDW3" s="15"/>
      <c r="CDX3" s="15"/>
      <c r="CDY3" s="15"/>
      <c r="CDZ3" s="15"/>
      <c r="CEA3" s="15"/>
      <c r="CEB3" s="15"/>
      <c r="CEC3" s="15"/>
      <c r="CED3" s="15"/>
      <c r="CEE3" s="15"/>
      <c r="CEF3" s="15"/>
      <c r="CEG3" s="15"/>
      <c r="CEH3" s="15"/>
      <c r="CEI3" s="15"/>
      <c r="CEJ3" s="15"/>
      <c r="CEK3" s="15"/>
      <c r="CEL3" s="15"/>
      <c r="CEM3" s="15"/>
      <c r="CEN3" s="15"/>
      <c r="CEO3" s="15"/>
      <c r="CEP3" s="15"/>
      <c r="CEQ3" s="15"/>
      <c r="CER3" s="15"/>
      <c r="CES3" s="15"/>
      <c r="CET3" s="15"/>
      <c r="CEU3" s="15"/>
      <c r="CEV3" s="15"/>
      <c r="CEW3" s="15"/>
      <c r="CEX3" s="15"/>
      <c r="CEY3" s="15"/>
      <c r="CEZ3" s="15"/>
      <c r="CFA3" s="15"/>
      <c r="CFB3" s="15"/>
      <c r="CFC3" s="15"/>
      <c r="CFD3" s="15"/>
      <c r="CFE3" s="15"/>
      <c r="CFF3" s="15"/>
      <c r="CFG3" s="15"/>
      <c r="CFH3" s="15"/>
      <c r="CFI3" s="15"/>
      <c r="CFJ3" s="15"/>
      <c r="CFK3" s="15"/>
      <c r="CFL3" s="15"/>
      <c r="CFM3" s="15"/>
      <c r="CFN3" s="15"/>
      <c r="CFO3" s="15"/>
      <c r="CFP3" s="15"/>
      <c r="CFQ3" s="15"/>
      <c r="CFR3" s="15"/>
      <c r="CFS3" s="15"/>
      <c r="CFT3" s="15"/>
      <c r="CFU3" s="15"/>
      <c r="CFV3" s="15"/>
      <c r="CFW3" s="15"/>
      <c r="CFX3" s="15"/>
      <c r="CFY3" s="15"/>
      <c r="CFZ3" s="15"/>
      <c r="CGA3" s="15"/>
      <c r="CGB3" s="15"/>
      <c r="CGC3" s="15"/>
      <c r="CGD3" s="15"/>
      <c r="CGE3" s="15"/>
      <c r="CGF3" s="15"/>
      <c r="CGG3" s="15"/>
      <c r="CGH3" s="15"/>
      <c r="CGI3" s="15"/>
      <c r="CGJ3" s="15"/>
      <c r="CGK3" s="15"/>
      <c r="CGL3" s="15"/>
      <c r="CGM3" s="15"/>
      <c r="CGN3" s="15"/>
      <c r="CGO3" s="15"/>
      <c r="CGP3" s="15"/>
      <c r="CGQ3" s="15"/>
      <c r="CGR3" s="15"/>
      <c r="CGS3" s="15"/>
      <c r="CGT3" s="15"/>
      <c r="CGU3" s="15"/>
      <c r="CGV3" s="15"/>
      <c r="CGW3" s="15"/>
      <c r="CGX3" s="15"/>
      <c r="CGY3" s="15"/>
      <c r="CGZ3" s="15"/>
      <c r="CHA3" s="15"/>
      <c r="CHB3" s="15"/>
      <c r="CHC3" s="15"/>
      <c r="CHD3" s="15"/>
      <c r="CHE3" s="15"/>
      <c r="CHF3" s="15"/>
      <c r="CHG3" s="15"/>
      <c r="CHH3" s="15"/>
      <c r="CHI3" s="15"/>
      <c r="CHJ3" s="15"/>
      <c r="CHK3" s="15"/>
      <c r="CHL3" s="15"/>
      <c r="CHM3" s="15"/>
      <c r="CHN3" s="15"/>
      <c r="CHO3" s="15"/>
      <c r="CHP3" s="15"/>
      <c r="CHQ3" s="15"/>
      <c r="CHR3" s="15"/>
      <c r="CHS3" s="15"/>
      <c r="CHT3" s="15"/>
      <c r="CHU3" s="15"/>
      <c r="CHV3" s="15"/>
      <c r="CHW3" s="15"/>
      <c r="CHX3" s="15"/>
      <c r="CHY3" s="15"/>
      <c r="CHZ3" s="15"/>
      <c r="CIA3" s="15"/>
      <c r="CIB3" s="15"/>
      <c r="CIC3" s="15"/>
      <c r="CID3" s="15"/>
      <c r="CIE3" s="15"/>
      <c r="CIF3" s="15"/>
      <c r="CIG3" s="15"/>
      <c r="CIH3" s="15"/>
      <c r="CII3" s="15"/>
      <c r="CIJ3" s="15"/>
      <c r="CIK3" s="15"/>
      <c r="CIL3" s="15"/>
      <c r="CIM3" s="15"/>
      <c r="CIN3" s="15"/>
      <c r="CIO3" s="15"/>
      <c r="CIP3" s="15"/>
      <c r="CIQ3" s="15"/>
      <c r="CIR3" s="15"/>
      <c r="CIS3" s="15"/>
      <c r="CIT3" s="15"/>
      <c r="CIU3" s="15"/>
      <c r="CIV3" s="15"/>
      <c r="CIW3" s="15"/>
      <c r="CIX3" s="15"/>
      <c r="CIY3" s="15"/>
      <c r="CIZ3" s="15"/>
      <c r="CJA3" s="15"/>
      <c r="CJB3" s="15"/>
      <c r="CJC3" s="15"/>
      <c r="CJD3" s="15"/>
      <c r="CJE3" s="15"/>
      <c r="CJF3" s="15"/>
      <c r="CJG3" s="15"/>
      <c r="CJH3" s="15"/>
      <c r="CJI3" s="15"/>
      <c r="CJJ3" s="15"/>
      <c r="CJK3" s="15"/>
      <c r="CJL3" s="15"/>
      <c r="CJM3" s="15"/>
      <c r="CJN3" s="15"/>
      <c r="CJO3" s="15"/>
      <c r="CJP3" s="15"/>
      <c r="CJQ3" s="15"/>
      <c r="CJR3" s="15"/>
      <c r="CJS3" s="15"/>
      <c r="CJT3" s="15"/>
      <c r="CJU3" s="15"/>
      <c r="CJV3" s="15"/>
      <c r="CJW3" s="15"/>
      <c r="CJX3" s="15"/>
      <c r="CJY3" s="15"/>
      <c r="CJZ3" s="15"/>
      <c r="CKA3" s="15"/>
      <c r="CKB3" s="15"/>
      <c r="CKC3" s="15"/>
      <c r="CKD3" s="15"/>
      <c r="CKE3" s="15"/>
      <c r="CKF3" s="15"/>
      <c r="CKG3" s="15"/>
      <c r="CKH3" s="15"/>
      <c r="CKI3" s="15"/>
      <c r="CKJ3" s="15"/>
      <c r="CKK3" s="15"/>
      <c r="CKL3" s="15"/>
      <c r="CKM3" s="15"/>
      <c r="CKN3" s="15"/>
      <c r="CKO3" s="15"/>
      <c r="CKP3" s="15"/>
      <c r="CKQ3" s="15"/>
      <c r="CKR3" s="15"/>
      <c r="CKS3" s="15"/>
      <c r="CKT3" s="15"/>
      <c r="CKU3" s="15"/>
      <c r="CKV3" s="15"/>
      <c r="CKW3" s="15"/>
      <c r="CKX3" s="15"/>
      <c r="CKY3" s="15"/>
      <c r="CKZ3" s="15"/>
      <c r="CLA3" s="15"/>
      <c r="CLB3" s="15"/>
      <c r="CLC3" s="15"/>
      <c r="CLD3" s="15"/>
      <c r="CLE3" s="15"/>
      <c r="CLF3" s="15"/>
      <c r="CLG3" s="15"/>
      <c r="CLH3" s="15"/>
      <c r="CLI3" s="15"/>
      <c r="CLJ3" s="15"/>
      <c r="CLK3" s="15"/>
      <c r="CLL3" s="15"/>
      <c r="CLM3" s="15"/>
      <c r="CLN3" s="15"/>
      <c r="CLO3" s="15"/>
      <c r="CLP3" s="15"/>
      <c r="CLQ3" s="15"/>
      <c r="CLR3" s="15"/>
      <c r="CLS3" s="15"/>
      <c r="CLT3" s="15"/>
      <c r="CLU3" s="15"/>
      <c r="CLV3" s="15"/>
      <c r="CLW3" s="15"/>
      <c r="CLX3" s="15"/>
      <c r="CLY3" s="15"/>
      <c r="CLZ3" s="15"/>
      <c r="CMA3" s="15"/>
      <c r="CMB3" s="15"/>
      <c r="CMC3" s="15"/>
      <c r="CMD3" s="15"/>
      <c r="CME3" s="15"/>
      <c r="CMF3" s="15"/>
      <c r="CMG3" s="15"/>
      <c r="CMH3" s="15"/>
      <c r="CMI3" s="15"/>
      <c r="CMJ3" s="15"/>
      <c r="CMK3" s="15"/>
      <c r="CML3" s="15"/>
      <c r="CMM3" s="15"/>
      <c r="CMN3" s="15"/>
      <c r="CMO3" s="15"/>
      <c r="CMP3" s="15"/>
      <c r="CMQ3" s="15"/>
      <c r="CMR3" s="15"/>
      <c r="CMS3" s="15"/>
      <c r="CMT3" s="15"/>
      <c r="CMU3" s="15"/>
      <c r="CMV3" s="15"/>
      <c r="CMW3" s="15"/>
      <c r="CMX3" s="15"/>
      <c r="CMY3" s="15"/>
      <c r="CMZ3" s="15"/>
      <c r="CNA3" s="15"/>
      <c r="CNB3" s="15"/>
      <c r="CNC3" s="15"/>
      <c r="CND3" s="15"/>
      <c r="CNE3" s="15"/>
      <c r="CNF3" s="15"/>
      <c r="CNG3" s="15"/>
      <c r="CNH3" s="15"/>
      <c r="CNI3" s="15"/>
      <c r="CNJ3" s="15"/>
      <c r="CNK3" s="15"/>
      <c r="CNL3" s="15"/>
      <c r="CNM3" s="15"/>
      <c r="CNN3" s="15"/>
      <c r="CNO3" s="15"/>
      <c r="CNP3" s="15"/>
      <c r="CNQ3" s="15"/>
      <c r="CNR3" s="15"/>
      <c r="CNS3" s="15"/>
      <c r="CNT3" s="15"/>
      <c r="CNU3" s="15"/>
      <c r="CNV3" s="15"/>
      <c r="CNW3" s="15"/>
      <c r="CNX3" s="15"/>
      <c r="CNY3" s="15"/>
      <c r="CNZ3" s="15"/>
      <c r="COA3" s="15"/>
      <c r="COB3" s="15"/>
      <c r="COC3" s="15"/>
      <c r="COD3" s="15"/>
      <c r="COE3" s="15"/>
      <c r="COF3" s="15"/>
      <c r="COG3" s="15"/>
      <c r="COH3" s="15"/>
      <c r="COI3" s="15"/>
      <c r="COJ3" s="15"/>
      <c r="COK3" s="15"/>
      <c r="COL3" s="15"/>
      <c r="COM3" s="15"/>
      <c r="CON3" s="15"/>
      <c r="COO3" s="15"/>
      <c r="COP3" s="15"/>
      <c r="COQ3" s="15"/>
      <c r="COR3" s="15"/>
      <c r="COS3" s="15"/>
      <c r="COT3" s="15"/>
      <c r="COU3" s="15"/>
      <c r="COV3" s="15"/>
      <c r="COW3" s="15"/>
      <c r="COX3" s="15"/>
      <c r="COY3" s="15"/>
      <c r="COZ3" s="15"/>
      <c r="CPA3" s="15"/>
      <c r="CPB3" s="15"/>
      <c r="CPC3" s="15"/>
      <c r="CPD3" s="15"/>
      <c r="CPE3" s="15"/>
      <c r="CPF3" s="15"/>
      <c r="CPG3" s="15"/>
      <c r="CPH3" s="15"/>
      <c r="CPI3" s="15"/>
      <c r="CPJ3" s="15"/>
      <c r="CPK3" s="15"/>
      <c r="CPL3" s="15"/>
      <c r="CPM3" s="15"/>
      <c r="CPN3" s="15"/>
      <c r="CPO3" s="15"/>
      <c r="CPP3" s="15"/>
      <c r="CPQ3" s="15"/>
      <c r="CPR3" s="15"/>
      <c r="CPS3" s="15"/>
      <c r="CPT3" s="15"/>
      <c r="CPU3" s="15"/>
      <c r="CPV3" s="15"/>
      <c r="CPW3" s="15"/>
      <c r="CPX3" s="15"/>
      <c r="CPY3" s="15"/>
      <c r="CPZ3" s="15"/>
      <c r="CQA3" s="15"/>
      <c r="CQB3" s="15"/>
      <c r="CQC3" s="15"/>
      <c r="CQD3" s="15"/>
      <c r="CQE3" s="15"/>
      <c r="CQF3" s="15"/>
      <c r="CQG3" s="15"/>
      <c r="CQH3" s="15"/>
      <c r="CQI3" s="15"/>
      <c r="CQJ3" s="15"/>
      <c r="CQK3" s="15"/>
      <c r="CQL3" s="15"/>
      <c r="CQM3" s="15"/>
      <c r="CQN3" s="15"/>
      <c r="CQO3" s="15"/>
      <c r="CQP3" s="15"/>
      <c r="CQQ3" s="15"/>
      <c r="CQR3" s="15"/>
      <c r="CQS3" s="15"/>
      <c r="CQT3" s="15"/>
      <c r="CQU3" s="15"/>
      <c r="CQV3" s="15"/>
      <c r="CQW3" s="15"/>
      <c r="CQX3" s="15"/>
      <c r="CQY3" s="15"/>
      <c r="CQZ3" s="15"/>
      <c r="CRA3" s="15"/>
      <c r="CRB3" s="15"/>
      <c r="CRC3" s="15"/>
      <c r="CRD3" s="15"/>
      <c r="CRE3" s="15"/>
      <c r="CRF3" s="15"/>
      <c r="CRG3" s="15"/>
      <c r="CRH3" s="15"/>
      <c r="CRI3" s="15"/>
      <c r="CRJ3" s="15"/>
      <c r="CRK3" s="15"/>
      <c r="CRL3" s="15"/>
      <c r="CRM3" s="15"/>
      <c r="CRN3" s="15"/>
      <c r="CRO3" s="15"/>
      <c r="CRP3" s="15"/>
      <c r="CRQ3" s="15"/>
      <c r="CRR3" s="15"/>
      <c r="CRS3" s="15"/>
      <c r="CRT3" s="15"/>
      <c r="CRU3" s="15"/>
      <c r="CRV3" s="15"/>
      <c r="CRW3" s="15"/>
      <c r="CRX3" s="15"/>
      <c r="CRY3" s="15"/>
      <c r="CRZ3" s="15"/>
      <c r="CSA3" s="15"/>
      <c r="CSB3" s="15"/>
      <c r="CSC3" s="15"/>
      <c r="CSD3" s="15"/>
      <c r="CSE3" s="15"/>
      <c r="CSF3" s="15"/>
      <c r="CSG3" s="15"/>
      <c r="CSH3" s="15"/>
      <c r="CSI3" s="15"/>
      <c r="CSJ3" s="15"/>
      <c r="CSK3" s="15"/>
      <c r="CSL3" s="15"/>
      <c r="CSM3" s="15"/>
      <c r="CSN3" s="15"/>
      <c r="CSO3" s="15"/>
      <c r="CSP3" s="15"/>
      <c r="CSQ3" s="15"/>
      <c r="CSR3" s="15"/>
      <c r="CSS3" s="15"/>
      <c r="CST3" s="15"/>
      <c r="CSU3" s="15"/>
      <c r="CSV3" s="15"/>
      <c r="CSW3" s="15"/>
      <c r="CSX3" s="15"/>
      <c r="CSY3" s="15"/>
      <c r="CSZ3" s="15"/>
      <c r="CTA3" s="15"/>
      <c r="CTB3" s="15"/>
      <c r="CTC3" s="15"/>
      <c r="CTD3" s="15"/>
      <c r="CTE3" s="15"/>
      <c r="CTF3" s="15"/>
      <c r="CTG3" s="15"/>
      <c r="CTH3" s="15"/>
      <c r="CTI3" s="15"/>
      <c r="CTJ3" s="15"/>
      <c r="CTK3" s="15"/>
      <c r="CTL3" s="15"/>
      <c r="CTM3" s="15"/>
      <c r="CTN3" s="15"/>
      <c r="CTO3" s="15"/>
      <c r="CTP3" s="15"/>
      <c r="CTQ3" s="15"/>
      <c r="CTR3" s="15"/>
      <c r="CTS3" s="15"/>
      <c r="CTT3" s="15"/>
      <c r="CTU3" s="15"/>
      <c r="CTV3" s="15"/>
      <c r="CTW3" s="15"/>
      <c r="CTX3" s="15"/>
      <c r="CTY3" s="15"/>
      <c r="CTZ3" s="15"/>
      <c r="CUA3" s="15"/>
      <c r="CUB3" s="15"/>
      <c r="CUC3" s="15"/>
      <c r="CUD3" s="15"/>
      <c r="CUE3" s="15"/>
      <c r="CUF3" s="15"/>
      <c r="CUG3" s="15"/>
      <c r="CUH3" s="15"/>
      <c r="CUI3" s="15"/>
      <c r="CUJ3" s="15"/>
      <c r="CUK3" s="15"/>
      <c r="CUL3" s="15"/>
      <c r="CUM3" s="15"/>
      <c r="CUN3" s="15"/>
      <c r="CUO3" s="15"/>
      <c r="CUP3" s="15"/>
      <c r="CUQ3" s="15"/>
      <c r="CUR3" s="15"/>
      <c r="CUS3" s="15"/>
      <c r="CUT3" s="15"/>
      <c r="CUU3" s="15"/>
      <c r="CUV3" s="15"/>
      <c r="CUW3" s="15"/>
      <c r="CUX3" s="15"/>
      <c r="CUY3" s="15"/>
      <c r="CUZ3" s="15"/>
      <c r="CVA3" s="15"/>
      <c r="CVB3" s="15"/>
      <c r="CVC3" s="15"/>
      <c r="CVD3" s="15"/>
      <c r="CVE3" s="15"/>
      <c r="CVF3" s="15"/>
      <c r="CVG3" s="15"/>
      <c r="CVH3" s="15"/>
      <c r="CVI3" s="15"/>
      <c r="CVJ3" s="15"/>
      <c r="CVK3" s="15"/>
      <c r="CVL3" s="15"/>
      <c r="CVM3" s="15"/>
      <c r="CVN3" s="15"/>
      <c r="CVO3" s="15"/>
      <c r="CVP3" s="15"/>
      <c r="CVQ3" s="15"/>
      <c r="CVR3" s="15"/>
      <c r="CVS3" s="15"/>
      <c r="CVT3" s="15"/>
      <c r="CVU3" s="15"/>
      <c r="CVV3" s="15"/>
      <c r="CVW3" s="15"/>
      <c r="CVX3" s="15"/>
      <c r="CVY3" s="15"/>
      <c r="CVZ3" s="15"/>
      <c r="CWA3" s="15"/>
      <c r="CWB3" s="15"/>
      <c r="CWC3" s="15"/>
      <c r="CWD3" s="15"/>
      <c r="CWE3" s="15"/>
      <c r="CWF3" s="15"/>
      <c r="CWG3" s="15"/>
      <c r="CWH3" s="15"/>
      <c r="CWI3" s="15"/>
      <c r="CWJ3" s="15"/>
      <c r="CWK3" s="15"/>
      <c r="CWL3" s="15"/>
      <c r="CWM3" s="15"/>
      <c r="CWN3" s="15"/>
      <c r="CWO3" s="15"/>
      <c r="CWP3" s="15"/>
      <c r="CWQ3" s="15"/>
      <c r="CWR3" s="15"/>
      <c r="CWS3" s="15"/>
      <c r="CWT3" s="15"/>
      <c r="CWU3" s="15"/>
      <c r="CWV3" s="15"/>
      <c r="CWW3" s="15"/>
      <c r="CWX3" s="15"/>
      <c r="CWY3" s="15"/>
      <c r="CWZ3" s="15"/>
      <c r="CXA3" s="15"/>
      <c r="CXB3" s="15"/>
      <c r="CXC3" s="15"/>
      <c r="CXD3" s="15"/>
      <c r="CXE3" s="15"/>
      <c r="CXF3" s="15"/>
      <c r="CXG3" s="15"/>
      <c r="CXH3" s="15"/>
      <c r="CXI3" s="15"/>
      <c r="CXJ3" s="15"/>
      <c r="CXK3" s="15"/>
      <c r="CXL3" s="15"/>
      <c r="CXM3" s="15"/>
      <c r="CXN3" s="15"/>
      <c r="CXO3" s="15"/>
      <c r="CXP3" s="15"/>
      <c r="CXQ3" s="15"/>
      <c r="CXR3" s="15"/>
      <c r="CXS3" s="15"/>
      <c r="CXT3" s="15"/>
      <c r="CXU3" s="15"/>
      <c r="CXV3" s="15"/>
      <c r="CXW3" s="15"/>
      <c r="CXX3" s="15"/>
      <c r="CXY3" s="15"/>
      <c r="CXZ3" s="15"/>
      <c r="CYA3" s="15"/>
      <c r="CYB3" s="15"/>
      <c r="CYC3" s="15"/>
      <c r="CYD3" s="15"/>
      <c r="CYE3" s="15"/>
      <c r="CYF3" s="15"/>
      <c r="CYG3" s="15"/>
      <c r="CYH3" s="15"/>
      <c r="CYI3" s="15"/>
      <c r="CYJ3" s="15"/>
      <c r="CYK3" s="15"/>
      <c r="CYL3" s="15"/>
      <c r="CYM3" s="15"/>
      <c r="CYN3" s="15"/>
      <c r="CYO3" s="15"/>
      <c r="CYP3" s="15"/>
      <c r="CYQ3" s="15"/>
      <c r="CYR3" s="15"/>
      <c r="CYS3" s="15"/>
      <c r="CYT3" s="15"/>
      <c r="CYU3" s="15"/>
      <c r="CYV3" s="15"/>
      <c r="CYW3" s="15"/>
      <c r="CYX3" s="15"/>
      <c r="CYY3" s="15"/>
      <c r="CYZ3" s="15"/>
      <c r="CZA3" s="15"/>
      <c r="CZB3" s="15"/>
      <c r="CZC3" s="15"/>
      <c r="CZD3" s="15"/>
      <c r="CZE3" s="15"/>
      <c r="CZF3" s="15"/>
      <c r="CZG3" s="15"/>
      <c r="CZH3" s="15"/>
      <c r="CZI3" s="15"/>
      <c r="CZJ3" s="15"/>
      <c r="CZK3" s="15"/>
      <c r="CZL3" s="15"/>
      <c r="CZM3" s="15"/>
      <c r="CZN3" s="15"/>
      <c r="CZO3" s="15"/>
      <c r="CZP3" s="15"/>
      <c r="CZQ3" s="15"/>
      <c r="CZR3" s="15"/>
      <c r="CZS3" s="15"/>
      <c r="CZT3" s="15"/>
      <c r="CZU3" s="15"/>
      <c r="CZV3" s="15"/>
      <c r="CZW3" s="15"/>
      <c r="CZX3" s="15"/>
      <c r="CZY3" s="15"/>
      <c r="CZZ3" s="15"/>
      <c r="DAA3" s="15"/>
      <c r="DAB3" s="15"/>
      <c r="DAC3" s="15"/>
      <c r="DAD3" s="15"/>
      <c r="DAE3" s="15"/>
      <c r="DAF3" s="15"/>
      <c r="DAG3" s="15"/>
      <c r="DAH3" s="15"/>
      <c r="DAI3" s="15"/>
      <c r="DAJ3" s="15"/>
      <c r="DAK3" s="15"/>
      <c r="DAL3" s="15"/>
      <c r="DAM3" s="15"/>
      <c r="DAN3" s="15"/>
      <c r="DAO3" s="15"/>
      <c r="DAP3" s="15"/>
      <c r="DAQ3" s="15"/>
      <c r="DAR3" s="15"/>
      <c r="DAS3" s="15"/>
      <c r="DAT3" s="15"/>
      <c r="DAU3" s="15"/>
      <c r="DAV3" s="15"/>
      <c r="DAW3" s="15"/>
      <c r="DAX3" s="15"/>
      <c r="DAY3" s="15"/>
      <c r="DAZ3" s="15"/>
      <c r="DBA3" s="15"/>
      <c r="DBB3" s="15"/>
      <c r="DBC3" s="15"/>
      <c r="DBD3" s="15"/>
      <c r="DBE3" s="15"/>
      <c r="DBF3" s="15"/>
      <c r="DBG3" s="15"/>
      <c r="DBH3" s="15"/>
      <c r="DBI3" s="15"/>
      <c r="DBJ3" s="15"/>
      <c r="DBK3" s="15"/>
      <c r="DBL3" s="15"/>
      <c r="DBM3" s="15"/>
      <c r="DBN3" s="15"/>
      <c r="DBO3" s="15"/>
      <c r="DBP3" s="15"/>
      <c r="DBQ3" s="15"/>
      <c r="DBR3" s="15"/>
      <c r="DBS3" s="15"/>
      <c r="DBT3" s="15"/>
      <c r="DBU3" s="15"/>
      <c r="DBV3" s="15"/>
      <c r="DBW3" s="15"/>
      <c r="DBX3" s="15"/>
      <c r="DBY3" s="15"/>
      <c r="DBZ3" s="15"/>
      <c r="DCA3" s="15"/>
      <c r="DCB3" s="15"/>
      <c r="DCC3" s="15"/>
      <c r="DCD3" s="15"/>
      <c r="DCE3" s="15"/>
      <c r="DCF3" s="15"/>
      <c r="DCG3" s="15"/>
      <c r="DCH3" s="15"/>
      <c r="DCI3" s="15"/>
      <c r="DCJ3" s="15"/>
      <c r="DCK3" s="15"/>
      <c r="DCL3" s="15"/>
      <c r="DCM3" s="15"/>
      <c r="DCN3" s="15"/>
      <c r="DCO3" s="15"/>
      <c r="DCP3" s="15"/>
      <c r="DCQ3" s="15"/>
      <c r="DCR3" s="15"/>
      <c r="DCS3" s="15"/>
      <c r="DCT3" s="15"/>
      <c r="DCU3" s="15"/>
      <c r="DCV3" s="15"/>
      <c r="DCW3" s="15"/>
      <c r="DCX3" s="15"/>
      <c r="DCY3" s="15"/>
      <c r="DCZ3" s="15"/>
      <c r="DDA3" s="15"/>
      <c r="DDB3" s="15"/>
      <c r="DDC3" s="15"/>
      <c r="DDD3" s="15"/>
      <c r="DDE3" s="15"/>
      <c r="DDF3" s="15"/>
      <c r="DDG3" s="15"/>
      <c r="DDH3" s="15"/>
      <c r="DDI3" s="15"/>
      <c r="DDJ3" s="15"/>
      <c r="DDK3" s="15"/>
      <c r="DDL3" s="15"/>
      <c r="DDM3" s="15"/>
      <c r="DDN3" s="15"/>
      <c r="DDO3" s="15"/>
      <c r="DDP3" s="15"/>
      <c r="DDQ3" s="15"/>
      <c r="DDR3" s="15"/>
      <c r="DDS3" s="15"/>
      <c r="DDT3" s="15"/>
      <c r="DDU3" s="15"/>
      <c r="DDV3" s="15"/>
      <c r="DDW3" s="15"/>
      <c r="DDX3" s="15"/>
      <c r="DDY3" s="15"/>
      <c r="DDZ3" s="15"/>
      <c r="DEA3" s="15"/>
      <c r="DEB3" s="15"/>
      <c r="DEC3" s="15"/>
      <c r="DED3" s="15"/>
      <c r="DEE3" s="15"/>
      <c r="DEF3" s="15"/>
      <c r="DEG3" s="15"/>
      <c r="DEH3" s="15"/>
      <c r="DEI3" s="15"/>
      <c r="DEJ3" s="15"/>
      <c r="DEK3" s="15"/>
      <c r="DEL3" s="15"/>
      <c r="DEM3" s="15"/>
      <c r="DEN3" s="15"/>
      <c r="DEO3" s="15"/>
      <c r="DEP3" s="15"/>
      <c r="DEQ3" s="15"/>
      <c r="DER3" s="15"/>
      <c r="DES3" s="15"/>
      <c r="DET3" s="15"/>
      <c r="DEU3" s="15"/>
      <c r="DEV3" s="15"/>
      <c r="DEW3" s="15"/>
      <c r="DEX3" s="15"/>
      <c r="DEY3" s="15"/>
      <c r="DEZ3" s="15"/>
      <c r="DFA3" s="15"/>
      <c r="DFB3" s="15"/>
      <c r="DFC3" s="15"/>
      <c r="DFD3" s="15"/>
      <c r="DFE3" s="15"/>
      <c r="DFF3" s="15"/>
      <c r="DFG3" s="15"/>
      <c r="DFH3" s="15"/>
      <c r="DFI3" s="15"/>
      <c r="DFJ3" s="15"/>
      <c r="DFK3" s="15"/>
      <c r="DFL3" s="15"/>
      <c r="DFM3" s="15"/>
      <c r="DFN3" s="15"/>
      <c r="DFO3" s="15"/>
      <c r="DFP3" s="15"/>
      <c r="DFQ3" s="15"/>
      <c r="DFR3" s="15"/>
      <c r="DFS3" s="15"/>
      <c r="DFT3" s="15"/>
      <c r="DFU3" s="15"/>
      <c r="DFV3" s="15"/>
      <c r="DFW3" s="15"/>
      <c r="DFX3" s="15"/>
      <c r="DFY3" s="15"/>
      <c r="DFZ3" s="15"/>
      <c r="DGA3" s="15"/>
      <c r="DGB3" s="15"/>
      <c r="DGC3" s="15"/>
      <c r="DGD3" s="15"/>
      <c r="DGE3" s="15"/>
      <c r="DGF3" s="15"/>
      <c r="DGG3" s="15"/>
      <c r="DGH3" s="15"/>
      <c r="DGI3" s="15"/>
      <c r="DGJ3" s="15"/>
      <c r="DGK3" s="15"/>
      <c r="DGL3" s="15"/>
      <c r="DGM3" s="15"/>
      <c r="DGN3" s="15"/>
      <c r="DGO3" s="15"/>
      <c r="DGP3" s="15"/>
      <c r="DGQ3" s="15"/>
      <c r="DGR3" s="15"/>
      <c r="DGS3" s="15"/>
      <c r="DGT3" s="15"/>
      <c r="DGU3" s="15"/>
      <c r="DGV3" s="15"/>
      <c r="DGW3" s="15"/>
      <c r="DGX3" s="15"/>
      <c r="DGY3" s="15"/>
      <c r="DGZ3" s="15"/>
      <c r="DHA3" s="15"/>
      <c r="DHB3" s="15"/>
      <c r="DHC3" s="15"/>
      <c r="DHD3" s="15"/>
      <c r="DHE3" s="15"/>
      <c r="DHF3" s="15"/>
      <c r="DHG3" s="15"/>
      <c r="DHH3" s="15"/>
      <c r="DHI3" s="15"/>
      <c r="DHJ3" s="15"/>
      <c r="DHK3" s="15"/>
      <c r="DHL3" s="15"/>
      <c r="DHM3" s="15"/>
      <c r="DHN3" s="15"/>
      <c r="DHO3" s="15"/>
      <c r="DHP3" s="15"/>
      <c r="DHQ3" s="15"/>
      <c r="DHR3" s="15"/>
      <c r="DHS3" s="15"/>
      <c r="DHT3" s="15"/>
      <c r="DHU3" s="15"/>
      <c r="DHV3" s="15"/>
      <c r="DHW3" s="15"/>
      <c r="DHX3" s="15"/>
      <c r="DHY3" s="15"/>
      <c r="DHZ3" s="15"/>
      <c r="DIA3" s="15"/>
      <c r="DIB3" s="15"/>
      <c r="DIC3" s="15"/>
      <c r="DID3" s="15"/>
      <c r="DIE3" s="15"/>
      <c r="DIF3" s="15"/>
      <c r="DIG3" s="15"/>
      <c r="DIH3" s="15"/>
      <c r="DII3" s="15"/>
      <c r="DIJ3" s="15"/>
      <c r="DIK3" s="15"/>
      <c r="DIL3" s="15"/>
      <c r="DIM3" s="15"/>
      <c r="DIN3" s="15"/>
      <c r="DIO3" s="15"/>
      <c r="DIP3" s="15"/>
      <c r="DIQ3" s="15"/>
      <c r="DIR3" s="15"/>
      <c r="DIS3" s="15"/>
      <c r="DIT3" s="15"/>
      <c r="DIU3" s="15"/>
      <c r="DIV3" s="15"/>
      <c r="DIW3" s="15"/>
      <c r="DIX3" s="15"/>
      <c r="DIY3" s="15"/>
      <c r="DIZ3" s="15"/>
      <c r="DJA3" s="15"/>
      <c r="DJB3" s="15"/>
      <c r="DJC3" s="15"/>
      <c r="DJD3" s="15"/>
      <c r="DJE3" s="15"/>
      <c r="DJF3" s="15"/>
      <c r="DJG3" s="15"/>
      <c r="DJH3" s="15"/>
      <c r="DJI3" s="15"/>
      <c r="DJJ3" s="15"/>
      <c r="DJK3" s="15"/>
      <c r="DJL3" s="15"/>
      <c r="DJM3" s="15"/>
      <c r="DJN3" s="15"/>
      <c r="DJO3" s="15"/>
      <c r="DJP3" s="15"/>
      <c r="DJQ3" s="15"/>
      <c r="DJR3" s="15"/>
      <c r="DJS3" s="15"/>
      <c r="DJT3" s="15"/>
      <c r="DJU3" s="15"/>
      <c r="DJV3" s="15"/>
      <c r="DJW3" s="15"/>
      <c r="DJX3" s="15"/>
      <c r="DJY3" s="15"/>
      <c r="DJZ3" s="15"/>
      <c r="DKA3" s="15"/>
      <c r="DKB3" s="15"/>
      <c r="DKC3" s="15"/>
      <c r="DKD3" s="15"/>
      <c r="DKE3" s="15"/>
      <c r="DKF3" s="15"/>
      <c r="DKG3" s="15"/>
      <c r="DKH3" s="15"/>
      <c r="DKI3" s="15"/>
      <c r="DKJ3" s="15"/>
      <c r="DKK3" s="15"/>
      <c r="DKL3" s="15"/>
      <c r="DKM3" s="15"/>
      <c r="DKN3" s="15"/>
      <c r="DKO3" s="15"/>
      <c r="DKP3" s="15"/>
      <c r="DKQ3" s="15"/>
      <c r="DKR3" s="15"/>
      <c r="DKS3" s="15"/>
      <c r="DKT3" s="15"/>
      <c r="DKU3" s="15"/>
      <c r="DKV3" s="15"/>
      <c r="DKW3" s="15"/>
      <c r="DKX3" s="15"/>
      <c r="DKY3" s="15"/>
      <c r="DKZ3" s="15"/>
      <c r="DLA3" s="15"/>
      <c r="DLB3" s="15"/>
      <c r="DLC3" s="15"/>
      <c r="DLD3" s="15"/>
      <c r="DLE3" s="15"/>
      <c r="DLF3" s="15"/>
      <c r="DLG3" s="15"/>
      <c r="DLH3" s="15"/>
      <c r="DLI3" s="15"/>
      <c r="DLJ3" s="15"/>
      <c r="DLK3" s="15"/>
      <c r="DLL3" s="15"/>
      <c r="DLM3" s="15"/>
      <c r="DLN3" s="15"/>
      <c r="DLO3" s="15"/>
      <c r="DLP3" s="15"/>
      <c r="DLQ3" s="15"/>
      <c r="DLR3" s="15"/>
      <c r="DLS3" s="15"/>
      <c r="DLT3" s="15"/>
      <c r="DLU3" s="15"/>
      <c r="DLV3" s="15"/>
      <c r="DLW3" s="15"/>
      <c r="DLX3" s="15"/>
      <c r="DLY3" s="15"/>
      <c r="DLZ3" s="15"/>
      <c r="DMA3" s="15"/>
      <c r="DMB3" s="15"/>
      <c r="DMC3" s="15"/>
      <c r="DMD3" s="15"/>
      <c r="DME3" s="15"/>
      <c r="DMF3" s="15"/>
      <c r="DMG3" s="15"/>
      <c r="DMH3" s="15"/>
      <c r="DMI3" s="15"/>
      <c r="DMJ3" s="15"/>
      <c r="DMK3" s="15"/>
      <c r="DML3" s="15"/>
      <c r="DMM3" s="15"/>
      <c r="DMN3" s="15"/>
      <c r="DMO3" s="15"/>
      <c r="DMP3" s="15"/>
      <c r="DMQ3" s="15"/>
      <c r="DMR3" s="15"/>
      <c r="DMS3" s="15"/>
      <c r="DMT3" s="15"/>
      <c r="DMU3" s="15"/>
      <c r="DMV3" s="15"/>
      <c r="DMW3" s="15"/>
      <c r="DMX3" s="15"/>
      <c r="DMY3" s="15"/>
      <c r="DMZ3" s="15"/>
      <c r="DNA3" s="15"/>
      <c r="DNB3" s="15"/>
      <c r="DNC3" s="15"/>
      <c r="DND3" s="15"/>
      <c r="DNE3" s="15"/>
      <c r="DNF3" s="15"/>
      <c r="DNG3" s="15"/>
      <c r="DNH3" s="15"/>
      <c r="DNI3" s="15"/>
      <c r="DNJ3" s="15"/>
      <c r="DNK3" s="15"/>
      <c r="DNL3" s="15"/>
      <c r="DNM3" s="15"/>
      <c r="DNN3" s="15"/>
      <c r="DNO3" s="15"/>
      <c r="DNP3" s="15"/>
      <c r="DNQ3" s="15"/>
      <c r="DNR3" s="15"/>
      <c r="DNS3" s="15"/>
      <c r="DNT3" s="15"/>
      <c r="DNU3" s="15"/>
      <c r="DNV3" s="15"/>
      <c r="DNW3" s="15"/>
      <c r="DNX3" s="15"/>
      <c r="DNY3" s="15"/>
      <c r="DNZ3" s="15"/>
      <c r="DOA3" s="15"/>
      <c r="DOB3" s="15"/>
      <c r="DOC3" s="15"/>
      <c r="DOD3" s="15"/>
      <c r="DOE3" s="15"/>
      <c r="DOF3" s="15"/>
      <c r="DOG3" s="15"/>
      <c r="DOH3" s="15"/>
      <c r="DOI3" s="15"/>
      <c r="DOJ3" s="15"/>
      <c r="DOK3" s="15"/>
      <c r="DOL3" s="15"/>
      <c r="DOM3" s="15"/>
      <c r="DON3" s="15"/>
      <c r="DOO3" s="15"/>
      <c r="DOP3" s="15"/>
      <c r="DOQ3" s="15"/>
      <c r="DOR3" s="15"/>
      <c r="DOS3" s="15"/>
      <c r="DOT3" s="15"/>
      <c r="DOU3" s="15"/>
      <c r="DOV3" s="15"/>
      <c r="DOW3" s="15"/>
      <c r="DOX3" s="15"/>
      <c r="DOY3" s="15"/>
      <c r="DOZ3" s="15"/>
      <c r="DPA3" s="15"/>
      <c r="DPB3" s="15"/>
      <c r="DPC3" s="15"/>
      <c r="DPD3" s="15"/>
      <c r="DPE3" s="15"/>
      <c r="DPF3" s="15"/>
      <c r="DPG3" s="15"/>
      <c r="DPH3" s="15"/>
      <c r="DPI3" s="15"/>
      <c r="DPJ3" s="15"/>
      <c r="DPK3" s="15"/>
      <c r="DPL3" s="15"/>
      <c r="DPM3" s="15"/>
      <c r="DPN3" s="15"/>
      <c r="DPO3" s="15"/>
      <c r="DPP3" s="15"/>
      <c r="DPQ3" s="15"/>
      <c r="DPR3" s="15"/>
      <c r="DPS3" s="15"/>
      <c r="DPT3" s="15"/>
      <c r="DPU3" s="15"/>
      <c r="DPV3" s="15"/>
      <c r="DPW3" s="15"/>
      <c r="DPX3" s="15"/>
      <c r="DPY3" s="15"/>
      <c r="DPZ3" s="15"/>
      <c r="DQA3" s="15"/>
      <c r="DQB3" s="15"/>
      <c r="DQC3" s="15"/>
      <c r="DQD3" s="15"/>
      <c r="DQE3" s="15"/>
      <c r="DQF3" s="15"/>
      <c r="DQG3" s="15"/>
      <c r="DQH3" s="15"/>
      <c r="DQI3" s="15"/>
      <c r="DQJ3" s="15"/>
      <c r="DQK3" s="15"/>
      <c r="DQL3" s="15"/>
      <c r="DQM3" s="15"/>
      <c r="DQN3" s="15"/>
      <c r="DQO3" s="15"/>
      <c r="DQP3" s="15"/>
      <c r="DQQ3" s="15"/>
      <c r="DQR3" s="15"/>
      <c r="DQS3" s="15"/>
      <c r="DQT3" s="15"/>
      <c r="DQU3" s="15"/>
      <c r="DQV3" s="15"/>
      <c r="DQW3" s="15"/>
      <c r="DQX3" s="15"/>
      <c r="DQY3" s="15"/>
      <c r="DQZ3" s="15"/>
      <c r="DRA3" s="15"/>
      <c r="DRB3" s="15"/>
      <c r="DRC3" s="15"/>
      <c r="DRD3" s="15"/>
      <c r="DRE3" s="15"/>
      <c r="DRF3" s="15"/>
      <c r="DRG3" s="15"/>
      <c r="DRH3" s="15"/>
      <c r="DRI3" s="15"/>
      <c r="DRJ3" s="15"/>
      <c r="DRK3" s="15"/>
      <c r="DRL3" s="15"/>
      <c r="DRM3" s="15"/>
      <c r="DRN3" s="15"/>
      <c r="DRO3" s="15"/>
      <c r="DRP3" s="15"/>
      <c r="DRQ3" s="15"/>
      <c r="DRR3" s="15"/>
      <c r="DRS3" s="15"/>
      <c r="DRT3" s="15"/>
      <c r="DRU3" s="15"/>
      <c r="DRV3" s="15"/>
      <c r="DRW3" s="15"/>
      <c r="DRX3" s="15"/>
      <c r="DRY3" s="15"/>
      <c r="DRZ3" s="15"/>
      <c r="DSA3" s="15"/>
      <c r="DSB3" s="15"/>
      <c r="DSC3" s="15"/>
      <c r="DSD3" s="15"/>
      <c r="DSE3" s="15"/>
      <c r="DSF3" s="15"/>
      <c r="DSG3" s="15"/>
      <c r="DSH3" s="15"/>
      <c r="DSI3" s="15"/>
      <c r="DSJ3" s="15"/>
      <c r="DSK3" s="15"/>
      <c r="DSL3" s="15"/>
      <c r="DSM3" s="15"/>
      <c r="DSN3" s="15"/>
      <c r="DSO3" s="15"/>
      <c r="DSP3" s="15"/>
      <c r="DSQ3" s="15"/>
      <c r="DSR3" s="15"/>
      <c r="DSS3" s="15"/>
      <c r="DST3" s="15"/>
      <c r="DSU3" s="15"/>
      <c r="DSV3" s="15"/>
      <c r="DSW3" s="15"/>
      <c r="DSX3" s="15"/>
      <c r="DSY3" s="15"/>
      <c r="DSZ3" s="15"/>
      <c r="DTA3" s="15"/>
      <c r="DTB3" s="15"/>
      <c r="DTC3" s="15"/>
      <c r="DTD3" s="15"/>
      <c r="DTE3" s="15"/>
      <c r="DTF3" s="15"/>
      <c r="DTG3" s="15"/>
      <c r="DTH3" s="15"/>
      <c r="DTI3" s="15"/>
      <c r="DTJ3" s="15"/>
      <c r="DTK3" s="15"/>
      <c r="DTL3" s="15"/>
      <c r="DTM3" s="15"/>
      <c r="DTN3" s="15"/>
      <c r="DTO3" s="15"/>
      <c r="DTP3" s="15"/>
      <c r="DTQ3" s="15"/>
      <c r="DTR3" s="15"/>
      <c r="DTS3" s="15"/>
      <c r="DTT3" s="15"/>
      <c r="DTU3" s="15"/>
      <c r="DTV3" s="15"/>
      <c r="DTW3" s="15"/>
      <c r="DTX3" s="15"/>
      <c r="DTY3" s="15"/>
      <c r="DTZ3" s="15"/>
      <c r="DUA3" s="15"/>
      <c r="DUB3" s="15"/>
      <c r="DUC3" s="15"/>
      <c r="DUD3" s="15"/>
      <c r="DUE3" s="15"/>
      <c r="DUF3" s="15"/>
      <c r="DUG3" s="15"/>
      <c r="DUH3" s="15"/>
      <c r="DUI3" s="15"/>
      <c r="DUJ3" s="15"/>
      <c r="DUK3" s="15"/>
      <c r="DUL3" s="15"/>
      <c r="DUM3" s="15"/>
      <c r="DUN3" s="15"/>
      <c r="DUO3" s="15"/>
      <c r="DUP3" s="15"/>
      <c r="DUQ3" s="15"/>
      <c r="DUR3" s="15"/>
      <c r="DUS3" s="15"/>
      <c r="DUT3" s="15"/>
      <c r="DUU3" s="15"/>
      <c r="DUV3" s="15"/>
      <c r="DUW3" s="15"/>
      <c r="DUX3" s="15"/>
      <c r="DUY3" s="15"/>
      <c r="DUZ3" s="15"/>
      <c r="DVA3" s="15"/>
      <c r="DVB3" s="15"/>
      <c r="DVC3" s="15"/>
      <c r="DVD3" s="15"/>
      <c r="DVE3" s="15"/>
      <c r="DVF3" s="15"/>
      <c r="DVG3" s="15"/>
      <c r="DVH3" s="15"/>
      <c r="DVI3" s="15"/>
      <c r="DVJ3" s="15"/>
      <c r="DVK3" s="15"/>
      <c r="DVL3" s="15"/>
      <c r="DVM3" s="15"/>
      <c r="DVN3" s="15"/>
      <c r="DVO3" s="15"/>
      <c r="DVP3" s="15"/>
      <c r="DVQ3" s="15"/>
      <c r="DVR3" s="15"/>
      <c r="DVS3" s="15"/>
      <c r="DVT3" s="15"/>
      <c r="DVU3" s="15"/>
      <c r="DVV3" s="15"/>
      <c r="DVW3" s="15"/>
      <c r="DVX3" s="15"/>
      <c r="DVY3" s="15"/>
      <c r="DVZ3" s="15"/>
      <c r="DWA3" s="15"/>
      <c r="DWB3" s="15"/>
      <c r="DWC3" s="15"/>
      <c r="DWD3" s="15"/>
      <c r="DWE3" s="15"/>
      <c r="DWF3" s="15"/>
      <c r="DWG3" s="15"/>
      <c r="DWH3" s="15"/>
      <c r="DWI3" s="15"/>
      <c r="DWJ3" s="15"/>
      <c r="DWK3" s="15"/>
      <c r="DWL3" s="15"/>
      <c r="DWM3" s="15"/>
      <c r="DWN3" s="15"/>
      <c r="DWO3" s="15"/>
      <c r="DWP3" s="15"/>
      <c r="DWQ3" s="15"/>
      <c r="DWR3" s="15"/>
      <c r="DWS3" s="15"/>
      <c r="DWT3" s="15"/>
      <c r="DWU3" s="15"/>
      <c r="DWV3" s="15"/>
      <c r="DWW3" s="15"/>
      <c r="DWX3" s="15"/>
      <c r="DWY3" s="15"/>
      <c r="DWZ3" s="15"/>
      <c r="DXA3" s="15"/>
      <c r="DXB3" s="15"/>
      <c r="DXC3" s="15"/>
      <c r="DXD3" s="15"/>
      <c r="DXE3" s="15"/>
      <c r="DXF3" s="15"/>
      <c r="DXG3" s="15"/>
      <c r="DXH3" s="15"/>
      <c r="DXI3" s="15"/>
      <c r="DXJ3" s="15"/>
      <c r="DXK3" s="15"/>
      <c r="DXL3" s="15"/>
      <c r="DXM3" s="15"/>
      <c r="DXN3" s="15"/>
      <c r="DXO3" s="15"/>
      <c r="DXP3" s="15"/>
      <c r="DXQ3" s="15"/>
      <c r="DXR3" s="15"/>
      <c r="DXS3" s="15"/>
      <c r="DXT3" s="15"/>
      <c r="DXU3" s="15"/>
      <c r="DXV3" s="15"/>
      <c r="DXW3" s="15"/>
      <c r="DXX3" s="15"/>
      <c r="DXY3" s="15"/>
      <c r="DXZ3" s="15"/>
      <c r="DYA3" s="15"/>
      <c r="DYB3" s="15"/>
      <c r="DYC3" s="15"/>
      <c r="DYD3" s="15"/>
      <c r="DYE3" s="15"/>
      <c r="DYF3" s="15"/>
      <c r="DYG3" s="15"/>
      <c r="DYH3" s="15"/>
      <c r="DYI3" s="15"/>
      <c r="DYJ3" s="15"/>
      <c r="DYK3" s="15"/>
      <c r="DYL3" s="15"/>
      <c r="DYM3" s="15"/>
      <c r="DYN3" s="15"/>
      <c r="DYO3" s="15"/>
      <c r="DYP3" s="15"/>
      <c r="DYQ3" s="15"/>
      <c r="DYR3" s="15"/>
      <c r="DYS3" s="15"/>
      <c r="DYT3" s="15"/>
      <c r="DYU3" s="15"/>
      <c r="DYV3" s="15"/>
      <c r="DYW3" s="15"/>
      <c r="DYX3" s="15"/>
      <c r="DYY3" s="15"/>
      <c r="DYZ3" s="15"/>
      <c r="DZA3" s="15"/>
      <c r="DZB3" s="15"/>
      <c r="DZC3" s="15"/>
      <c r="DZD3" s="15"/>
      <c r="DZE3" s="15"/>
      <c r="DZF3" s="15"/>
      <c r="DZG3" s="15"/>
      <c r="DZH3" s="15"/>
      <c r="DZI3" s="15"/>
      <c r="DZJ3" s="15"/>
      <c r="DZK3" s="15"/>
      <c r="DZL3" s="15"/>
      <c r="DZM3" s="15"/>
      <c r="DZN3" s="15"/>
      <c r="DZO3" s="15"/>
      <c r="DZP3" s="15"/>
      <c r="DZQ3" s="15"/>
      <c r="DZR3" s="15"/>
      <c r="DZS3" s="15"/>
      <c r="DZT3" s="15"/>
      <c r="DZU3" s="15"/>
      <c r="DZV3" s="15"/>
      <c r="DZW3" s="15"/>
      <c r="DZX3" s="15"/>
      <c r="DZY3" s="15"/>
      <c r="DZZ3" s="15"/>
      <c r="EAA3" s="15"/>
      <c r="EAB3" s="15"/>
      <c r="EAC3" s="15"/>
      <c r="EAD3" s="15"/>
      <c r="EAE3" s="15"/>
      <c r="EAF3" s="15"/>
      <c r="EAG3" s="15"/>
      <c r="EAH3" s="15"/>
      <c r="EAI3" s="15"/>
      <c r="EAJ3" s="15"/>
      <c r="EAK3" s="15"/>
      <c r="EAL3" s="15"/>
      <c r="EAM3" s="15"/>
      <c r="EAN3" s="15"/>
      <c r="EAO3" s="15"/>
      <c r="EAP3" s="15"/>
      <c r="EAQ3" s="15"/>
      <c r="EAR3" s="15"/>
      <c r="EAS3" s="15"/>
      <c r="EAT3" s="15"/>
      <c r="EAU3" s="15"/>
      <c r="EAV3" s="15"/>
      <c r="EAW3" s="15"/>
      <c r="EAX3" s="15"/>
      <c r="EAY3" s="15"/>
      <c r="EAZ3" s="15"/>
      <c r="EBA3" s="15"/>
      <c r="EBB3" s="15"/>
      <c r="EBC3" s="15"/>
      <c r="EBD3" s="15"/>
      <c r="EBE3" s="15"/>
      <c r="EBF3" s="15"/>
      <c r="EBG3" s="15"/>
      <c r="EBH3" s="15"/>
      <c r="EBI3" s="15"/>
      <c r="EBJ3" s="15"/>
      <c r="EBK3" s="15"/>
      <c r="EBL3" s="15"/>
      <c r="EBM3" s="15"/>
      <c r="EBN3" s="15"/>
      <c r="EBO3" s="15"/>
      <c r="EBP3" s="15"/>
      <c r="EBQ3" s="15"/>
      <c r="EBR3" s="15"/>
      <c r="EBS3" s="15"/>
      <c r="EBT3" s="15"/>
      <c r="EBU3" s="15"/>
      <c r="EBV3" s="15"/>
      <c r="EBW3" s="15"/>
      <c r="EBX3" s="15"/>
      <c r="EBY3" s="15"/>
      <c r="EBZ3" s="15"/>
      <c r="ECA3" s="15"/>
      <c r="ECB3" s="15"/>
      <c r="ECC3" s="15"/>
      <c r="ECD3" s="15"/>
      <c r="ECE3" s="15"/>
      <c r="ECF3" s="15"/>
      <c r="ECG3" s="15"/>
      <c r="ECH3" s="15"/>
      <c r="ECI3" s="15"/>
      <c r="ECJ3" s="15"/>
      <c r="ECK3" s="15"/>
      <c r="ECL3" s="15"/>
      <c r="ECM3" s="15"/>
      <c r="ECN3" s="15"/>
      <c r="ECO3" s="15"/>
      <c r="ECP3" s="15"/>
      <c r="ECQ3" s="15"/>
      <c r="ECR3" s="15"/>
      <c r="ECS3" s="15"/>
      <c r="ECT3" s="15"/>
      <c r="ECU3" s="15"/>
      <c r="ECV3" s="15"/>
      <c r="ECW3" s="15"/>
      <c r="ECX3" s="15"/>
      <c r="ECY3" s="15"/>
      <c r="ECZ3" s="15"/>
      <c r="EDA3" s="15"/>
      <c r="EDB3" s="15"/>
      <c r="EDC3" s="15"/>
      <c r="EDD3" s="15"/>
      <c r="EDE3" s="15"/>
      <c r="EDF3" s="15"/>
      <c r="EDG3" s="15"/>
      <c r="EDH3" s="15"/>
      <c r="EDI3" s="15"/>
      <c r="EDJ3" s="15"/>
      <c r="EDK3" s="15"/>
      <c r="EDL3" s="15"/>
      <c r="EDM3" s="15"/>
      <c r="EDN3" s="15"/>
      <c r="EDO3" s="15"/>
      <c r="EDP3" s="15"/>
      <c r="EDQ3" s="15"/>
      <c r="EDR3" s="15"/>
      <c r="EDS3" s="15"/>
      <c r="EDT3" s="15"/>
      <c r="EDU3" s="15"/>
      <c r="EDV3" s="15"/>
      <c r="EDW3" s="15"/>
      <c r="EDX3" s="15"/>
      <c r="EDY3" s="15"/>
      <c r="EDZ3" s="15"/>
      <c r="EEA3" s="15"/>
      <c r="EEB3" s="15"/>
      <c r="EEC3" s="15"/>
      <c r="EED3" s="15"/>
      <c r="EEE3" s="15"/>
      <c r="EEF3" s="15"/>
      <c r="EEG3" s="15"/>
      <c r="EEH3" s="15"/>
      <c r="EEI3" s="15"/>
      <c r="EEJ3" s="15"/>
      <c r="EEK3" s="15"/>
      <c r="EEL3" s="15"/>
      <c r="EEM3" s="15"/>
      <c r="EEN3" s="15"/>
      <c r="EEO3" s="15"/>
      <c r="EEP3" s="15"/>
      <c r="EEQ3" s="15"/>
      <c r="EER3" s="15"/>
      <c r="EES3" s="15"/>
      <c r="EET3" s="15"/>
      <c r="EEU3" s="15"/>
      <c r="EEV3" s="15"/>
      <c r="EEW3" s="15"/>
      <c r="EEX3" s="15"/>
      <c r="EEY3" s="15"/>
      <c r="EEZ3" s="15"/>
      <c r="EFA3" s="15"/>
      <c r="EFB3" s="15"/>
      <c r="EFC3" s="15"/>
      <c r="EFD3" s="15"/>
      <c r="EFE3" s="15"/>
      <c r="EFF3" s="15"/>
      <c r="EFG3" s="15"/>
      <c r="EFH3" s="15"/>
      <c r="EFI3" s="15"/>
      <c r="EFJ3" s="15"/>
      <c r="EFK3" s="15"/>
      <c r="EFL3" s="15"/>
      <c r="EFM3" s="15"/>
      <c r="EFN3" s="15"/>
      <c r="EFO3" s="15"/>
      <c r="EFP3" s="15"/>
      <c r="EFQ3" s="15"/>
      <c r="EFR3" s="15"/>
      <c r="EFS3" s="15"/>
      <c r="EFT3" s="15"/>
      <c r="EFU3" s="15"/>
      <c r="EFV3" s="15"/>
      <c r="EFW3" s="15"/>
      <c r="EFX3" s="15"/>
      <c r="EFY3" s="15"/>
      <c r="EFZ3" s="15"/>
      <c r="EGA3" s="15"/>
      <c r="EGB3" s="15"/>
      <c r="EGC3" s="15"/>
      <c r="EGD3" s="15"/>
      <c r="EGE3" s="15"/>
      <c r="EGF3" s="15"/>
      <c r="EGG3" s="15"/>
      <c r="EGH3" s="15"/>
      <c r="EGI3" s="15"/>
      <c r="EGJ3" s="15"/>
      <c r="EGK3" s="15"/>
      <c r="EGL3" s="15"/>
      <c r="EGM3" s="15"/>
      <c r="EGN3" s="15"/>
      <c r="EGO3" s="15"/>
      <c r="EGP3" s="15"/>
      <c r="EGQ3" s="15"/>
      <c r="EGR3" s="15"/>
      <c r="EGS3" s="15"/>
      <c r="EGT3" s="15"/>
      <c r="EGU3" s="15"/>
      <c r="EGV3" s="15"/>
      <c r="EGW3" s="15"/>
      <c r="EGX3" s="15"/>
      <c r="EGY3" s="15"/>
      <c r="EGZ3" s="15"/>
      <c r="EHA3" s="15"/>
      <c r="EHB3" s="15"/>
      <c r="EHC3" s="15"/>
      <c r="EHD3" s="15"/>
      <c r="EHE3" s="15"/>
      <c r="EHF3" s="15"/>
      <c r="EHG3" s="15"/>
      <c r="EHH3" s="15"/>
      <c r="EHI3" s="15"/>
      <c r="EHJ3" s="15"/>
      <c r="EHK3" s="15"/>
      <c r="EHL3" s="15"/>
      <c r="EHM3" s="15"/>
      <c r="EHN3" s="15"/>
      <c r="EHO3" s="15"/>
      <c r="EHP3" s="15"/>
      <c r="EHQ3" s="15"/>
      <c r="EHR3" s="15"/>
      <c r="EHS3" s="15"/>
      <c r="EHT3" s="15"/>
      <c r="EHU3" s="15"/>
      <c r="EHV3" s="15"/>
      <c r="EHW3" s="15"/>
      <c r="EHX3" s="15"/>
      <c r="EHY3" s="15"/>
      <c r="EHZ3" s="15"/>
      <c r="EIA3" s="15"/>
      <c r="EIB3" s="15"/>
      <c r="EIC3" s="15"/>
      <c r="EID3" s="15"/>
      <c r="EIE3" s="15"/>
      <c r="EIF3" s="15"/>
      <c r="EIG3" s="15"/>
      <c r="EIH3" s="15"/>
      <c r="EII3" s="15"/>
      <c r="EIJ3" s="15"/>
      <c r="EIK3" s="15"/>
      <c r="EIL3" s="15"/>
      <c r="EIM3" s="15"/>
      <c r="EIN3" s="15"/>
      <c r="EIO3" s="15"/>
      <c r="EIP3" s="15"/>
      <c r="EIQ3" s="15"/>
      <c r="EIR3" s="15"/>
      <c r="EIS3" s="15"/>
      <c r="EIT3" s="15"/>
      <c r="EIU3" s="15"/>
      <c r="EIV3" s="15"/>
      <c r="EIW3" s="15"/>
      <c r="EIX3" s="15"/>
      <c r="EIY3" s="15"/>
      <c r="EIZ3" s="15"/>
      <c r="EJA3" s="15"/>
      <c r="EJB3" s="15"/>
      <c r="EJC3" s="15"/>
      <c r="EJD3" s="15"/>
      <c r="EJE3" s="15"/>
      <c r="EJF3" s="15"/>
      <c r="EJG3" s="15"/>
      <c r="EJH3" s="15"/>
      <c r="EJI3" s="15"/>
      <c r="EJJ3" s="15"/>
      <c r="EJK3" s="15"/>
      <c r="EJL3" s="15"/>
      <c r="EJM3" s="15"/>
      <c r="EJN3" s="15"/>
      <c r="EJO3" s="15"/>
      <c r="EJP3" s="15"/>
      <c r="EJQ3" s="15"/>
      <c r="EJR3" s="15"/>
      <c r="EJS3" s="15"/>
      <c r="EJT3" s="15"/>
      <c r="EJU3" s="15"/>
      <c r="EJV3" s="15"/>
      <c r="EJW3" s="15"/>
      <c r="EJX3" s="15"/>
      <c r="EJY3" s="15"/>
      <c r="EJZ3" s="15"/>
      <c r="EKA3" s="15"/>
      <c r="EKB3" s="15"/>
      <c r="EKC3" s="15"/>
      <c r="EKD3" s="15"/>
      <c r="EKE3" s="15"/>
      <c r="EKF3" s="15"/>
      <c r="EKG3" s="15"/>
      <c r="EKH3" s="15"/>
      <c r="EKI3" s="15"/>
      <c r="EKJ3" s="15"/>
      <c r="EKK3" s="15"/>
      <c r="EKL3" s="15"/>
      <c r="EKM3" s="15"/>
      <c r="EKN3" s="15"/>
      <c r="EKO3" s="15"/>
      <c r="EKP3" s="15"/>
      <c r="EKQ3" s="15"/>
      <c r="EKR3" s="15"/>
      <c r="EKS3" s="15"/>
      <c r="EKT3" s="15"/>
      <c r="EKU3" s="15"/>
      <c r="EKV3" s="15"/>
      <c r="EKW3" s="15"/>
      <c r="EKX3" s="15"/>
      <c r="EKY3" s="15"/>
      <c r="EKZ3" s="15"/>
      <c r="ELA3" s="15"/>
      <c r="ELB3" s="15"/>
      <c r="ELC3" s="15"/>
      <c r="ELD3" s="15"/>
      <c r="ELE3" s="15"/>
      <c r="ELF3" s="15"/>
      <c r="ELG3" s="15"/>
      <c r="ELH3" s="15"/>
      <c r="ELI3" s="15"/>
      <c r="ELJ3" s="15"/>
      <c r="ELK3" s="15"/>
      <c r="ELL3" s="15"/>
      <c r="ELM3" s="15"/>
      <c r="ELN3" s="15"/>
      <c r="ELO3" s="15"/>
      <c r="ELP3" s="15"/>
      <c r="ELQ3" s="15"/>
      <c r="ELR3" s="15"/>
      <c r="ELS3" s="15"/>
      <c r="ELT3" s="15"/>
      <c r="ELU3" s="15"/>
      <c r="ELV3" s="15"/>
      <c r="ELW3" s="15"/>
      <c r="ELX3" s="15"/>
      <c r="ELY3" s="15"/>
      <c r="ELZ3" s="15"/>
      <c r="EMA3" s="15"/>
      <c r="EMB3" s="15"/>
      <c r="EMC3" s="15"/>
      <c r="EMD3" s="15"/>
      <c r="EME3" s="15"/>
      <c r="EMF3" s="15"/>
      <c r="EMG3" s="15"/>
      <c r="EMH3" s="15"/>
      <c r="EMI3" s="15"/>
      <c r="EMJ3" s="15"/>
      <c r="EMK3" s="15"/>
      <c r="EML3" s="15"/>
      <c r="EMM3" s="15"/>
      <c r="EMN3" s="15"/>
      <c r="EMO3" s="15"/>
      <c r="EMP3" s="15"/>
      <c r="EMQ3" s="15"/>
      <c r="EMR3" s="15"/>
      <c r="EMS3" s="15"/>
      <c r="EMT3" s="15"/>
      <c r="EMU3" s="15"/>
      <c r="EMV3" s="15"/>
      <c r="EMW3" s="15"/>
      <c r="EMX3" s="15"/>
      <c r="EMY3" s="15"/>
      <c r="EMZ3" s="15"/>
      <c r="ENA3" s="15"/>
      <c r="ENB3" s="15"/>
      <c r="ENC3" s="15"/>
      <c r="END3" s="15"/>
      <c r="ENE3" s="15"/>
      <c r="ENF3" s="15"/>
      <c r="ENG3" s="15"/>
      <c r="ENH3" s="15"/>
      <c r="ENI3" s="15"/>
      <c r="ENJ3" s="15"/>
      <c r="ENK3" s="15"/>
      <c r="ENL3" s="15"/>
      <c r="ENM3" s="15"/>
      <c r="ENN3" s="15"/>
      <c r="ENO3" s="15"/>
      <c r="ENP3" s="15"/>
      <c r="ENQ3" s="15"/>
      <c r="ENR3" s="15"/>
      <c r="ENS3" s="15"/>
      <c r="ENT3" s="15"/>
      <c r="ENU3" s="15"/>
      <c r="ENV3" s="15"/>
      <c r="ENW3" s="15"/>
      <c r="ENX3" s="15"/>
      <c r="ENY3" s="15"/>
      <c r="ENZ3" s="15"/>
      <c r="EOA3" s="15"/>
      <c r="EOB3" s="15"/>
      <c r="EOC3" s="15"/>
      <c r="EOD3" s="15"/>
      <c r="EOE3" s="15"/>
      <c r="EOF3" s="15"/>
      <c r="EOG3" s="15"/>
      <c r="EOH3" s="15"/>
      <c r="EOI3" s="15"/>
      <c r="EOJ3" s="15"/>
      <c r="EOK3" s="15"/>
      <c r="EOL3" s="15"/>
      <c r="EOM3" s="15"/>
      <c r="EON3" s="15"/>
      <c r="EOO3" s="15"/>
      <c r="EOP3" s="15"/>
      <c r="EOQ3" s="15"/>
      <c r="EOR3" s="15"/>
      <c r="EOS3" s="15"/>
      <c r="EOT3" s="15"/>
      <c r="EOU3" s="15"/>
      <c r="EOV3" s="15"/>
      <c r="EOW3" s="15"/>
      <c r="EOX3" s="15"/>
      <c r="EOY3" s="15"/>
      <c r="EOZ3" s="15"/>
      <c r="EPA3" s="15"/>
      <c r="EPB3" s="15"/>
      <c r="EPC3" s="15"/>
      <c r="EPD3" s="15"/>
      <c r="EPE3" s="15"/>
      <c r="EPF3" s="15"/>
      <c r="EPG3" s="15"/>
      <c r="EPH3" s="15"/>
      <c r="EPI3" s="15"/>
      <c r="EPJ3" s="15"/>
      <c r="EPK3" s="15"/>
      <c r="EPL3" s="15"/>
      <c r="EPM3" s="15"/>
      <c r="EPN3" s="15"/>
      <c r="EPO3" s="15"/>
      <c r="EPP3" s="15"/>
      <c r="EPQ3" s="15"/>
      <c r="EPR3" s="15"/>
      <c r="EPS3" s="15"/>
      <c r="EPT3" s="15"/>
      <c r="EPU3" s="15"/>
      <c r="EPV3" s="15"/>
      <c r="EPW3" s="15"/>
      <c r="EPX3" s="15"/>
      <c r="EPY3" s="15"/>
      <c r="EPZ3" s="15"/>
      <c r="EQA3" s="15"/>
      <c r="EQB3" s="15"/>
      <c r="EQC3" s="15"/>
      <c r="EQD3" s="15"/>
      <c r="EQE3" s="15"/>
      <c r="EQF3" s="15"/>
      <c r="EQG3" s="15"/>
      <c r="EQH3" s="15"/>
      <c r="EQI3" s="15"/>
      <c r="EQJ3" s="15"/>
      <c r="EQK3" s="15"/>
      <c r="EQL3" s="15"/>
      <c r="EQM3" s="15"/>
      <c r="EQN3" s="15"/>
      <c r="EQO3" s="15"/>
      <c r="EQP3" s="15"/>
      <c r="EQQ3" s="15"/>
      <c r="EQR3" s="15"/>
      <c r="EQS3" s="15"/>
      <c r="EQT3" s="15"/>
      <c r="EQU3" s="15"/>
      <c r="EQV3" s="15"/>
      <c r="EQW3" s="15"/>
      <c r="EQX3" s="15"/>
      <c r="EQY3" s="15"/>
      <c r="EQZ3" s="15"/>
      <c r="ERA3" s="15"/>
      <c r="ERB3" s="15"/>
      <c r="ERC3" s="15"/>
      <c r="ERD3" s="15"/>
      <c r="ERE3" s="15"/>
      <c r="ERF3" s="15"/>
      <c r="ERG3" s="15"/>
      <c r="ERH3" s="15"/>
      <c r="ERI3" s="15"/>
      <c r="ERJ3" s="15"/>
      <c r="ERK3" s="15"/>
      <c r="ERL3" s="15"/>
      <c r="ERM3" s="15"/>
      <c r="ERN3" s="15"/>
      <c r="ERO3" s="15"/>
      <c r="ERP3" s="15"/>
      <c r="ERQ3" s="15"/>
      <c r="ERR3" s="15"/>
      <c r="ERS3" s="15"/>
      <c r="ERT3" s="15"/>
      <c r="ERU3" s="15"/>
      <c r="ERV3" s="15"/>
      <c r="ERW3" s="15"/>
      <c r="ERX3" s="15"/>
      <c r="ERY3" s="15"/>
      <c r="ERZ3" s="15"/>
      <c r="ESA3" s="15"/>
      <c r="ESB3" s="15"/>
      <c r="ESC3" s="15"/>
      <c r="ESD3" s="15"/>
      <c r="ESE3" s="15"/>
      <c r="ESF3" s="15"/>
      <c r="ESG3" s="15"/>
      <c r="ESH3" s="15"/>
      <c r="ESI3" s="15"/>
      <c r="ESJ3" s="15"/>
      <c r="ESK3" s="15"/>
      <c r="ESL3" s="15"/>
      <c r="ESM3" s="15"/>
      <c r="ESN3" s="15"/>
      <c r="ESO3" s="15"/>
      <c r="ESP3" s="15"/>
      <c r="ESQ3" s="15"/>
      <c r="ESR3" s="15"/>
      <c r="ESS3" s="15"/>
      <c r="EST3" s="15"/>
      <c r="ESU3" s="15"/>
      <c r="ESV3" s="15"/>
      <c r="ESW3" s="15"/>
      <c r="ESX3" s="15"/>
      <c r="ESY3" s="15"/>
      <c r="ESZ3" s="15"/>
      <c r="ETA3" s="15"/>
      <c r="ETB3" s="15"/>
      <c r="ETC3" s="15"/>
      <c r="ETD3" s="15"/>
      <c r="ETE3" s="15"/>
      <c r="ETF3" s="15"/>
      <c r="ETG3" s="15"/>
      <c r="ETH3" s="15"/>
      <c r="ETI3" s="15"/>
      <c r="ETJ3" s="15"/>
      <c r="ETK3" s="15"/>
      <c r="ETL3" s="15"/>
      <c r="ETM3" s="15"/>
      <c r="ETN3" s="15"/>
      <c r="ETO3" s="15"/>
      <c r="ETP3" s="15"/>
      <c r="ETQ3" s="15"/>
      <c r="ETR3" s="15"/>
      <c r="ETS3" s="15"/>
      <c r="ETT3" s="15"/>
      <c r="ETU3" s="15"/>
      <c r="ETV3" s="15"/>
      <c r="ETW3" s="15"/>
      <c r="ETX3" s="15"/>
      <c r="ETY3" s="15"/>
      <c r="ETZ3" s="15"/>
      <c r="EUA3" s="15"/>
      <c r="EUB3" s="15"/>
      <c r="EUC3" s="15"/>
      <c r="EUD3" s="15"/>
      <c r="EUE3" s="15"/>
      <c r="EUF3" s="15"/>
      <c r="EUG3" s="15"/>
      <c r="EUH3" s="15"/>
      <c r="EUI3" s="15"/>
      <c r="EUJ3" s="15"/>
      <c r="EUK3" s="15"/>
      <c r="EUL3" s="15"/>
      <c r="EUM3" s="15"/>
      <c r="EUN3" s="15"/>
      <c r="EUO3" s="15"/>
      <c r="EUP3" s="15"/>
      <c r="EUQ3" s="15"/>
      <c r="EUR3" s="15"/>
      <c r="EUS3" s="15"/>
      <c r="EUT3" s="15"/>
      <c r="EUU3" s="15"/>
      <c r="EUV3" s="15"/>
      <c r="EUW3" s="15"/>
      <c r="EUX3" s="15"/>
      <c r="EUY3" s="15"/>
      <c r="EUZ3" s="15"/>
      <c r="EVA3" s="15"/>
      <c r="EVB3" s="15"/>
      <c r="EVC3" s="15"/>
      <c r="EVD3" s="15"/>
      <c r="EVE3" s="15"/>
      <c r="EVF3" s="15"/>
      <c r="EVG3" s="15"/>
      <c r="EVH3" s="15"/>
      <c r="EVI3" s="15"/>
      <c r="EVJ3" s="15"/>
      <c r="EVK3" s="15"/>
      <c r="EVL3" s="15"/>
      <c r="EVM3" s="15"/>
      <c r="EVN3" s="15"/>
      <c r="EVO3" s="15"/>
      <c r="EVP3" s="15"/>
      <c r="EVQ3" s="15"/>
      <c r="EVR3" s="15"/>
      <c r="EVS3" s="15"/>
      <c r="EVT3" s="15"/>
      <c r="EVU3" s="15"/>
      <c r="EVV3" s="15"/>
      <c r="EVW3" s="15"/>
      <c r="EVX3" s="15"/>
      <c r="EVY3" s="15"/>
      <c r="EVZ3" s="15"/>
      <c r="EWA3" s="15"/>
      <c r="EWB3" s="15"/>
      <c r="EWC3" s="15"/>
      <c r="EWD3" s="15"/>
      <c r="EWE3" s="15"/>
      <c r="EWF3" s="15"/>
      <c r="EWG3" s="15"/>
      <c r="EWH3" s="15"/>
      <c r="EWI3" s="15"/>
      <c r="EWJ3" s="15"/>
      <c r="EWK3" s="15"/>
      <c r="EWL3" s="15"/>
      <c r="EWM3" s="15"/>
      <c r="EWN3" s="15"/>
      <c r="EWO3" s="15"/>
      <c r="EWP3" s="15"/>
      <c r="EWQ3" s="15"/>
      <c r="EWR3" s="15"/>
      <c r="EWS3" s="15"/>
      <c r="EWT3" s="15"/>
      <c r="EWU3" s="15"/>
      <c r="EWV3" s="15"/>
      <c r="EWW3" s="15"/>
      <c r="EWX3" s="15"/>
      <c r="EWY3" s="15"/>
      <c r="EWZ3" s="15"/>
      <c r="EXA3" s="15"/>
      <c r="EXB3" s="15"/>
      <c r="EXC3" s="15"/>
      <c r="EXD3" s="15"/>
      <c r="EXE3" s="15"/>
      <c r="EXF3" s="15"/>
      <c r="EXG3" s="15"/>
      <c r="EXH3" s="15"/>
      <c r="EXI3" s="15"/>
      <c r="EXJ3" s="15"/>
      <c r="EXK3" s="15"/>
      <c r="EXL3" s="15"/>
      <c r="EXM3" s="15"/>
      <c r="EXN3" s="15"/>
      <c r="EXO3" s="15"/>
      <c r="EXP3" s="15"/>
      <c r="EXQ3" s="15"/>
      <c r="EXR3" s="15"/>
      <c r="EXS3" s="15"/>
      <c r="EXT3" s="15"/>
      <c r="EXU3" s="15"/>
      <c r="EXV3" s="15"/>
      <c r="EXW3" s="15"/>
      <c r="EXX3" s="15"/>
      <c r="EXY3" s="15"/>
      <c r="EXZ3" s="15"/>
      <c r="EYA3" s="15"/>
      <c r="EYB3" s="15"/>
      <c r="EYC3" s="15"/>
      <c r="EYD3" s="15"/>
      <c r="EYE3" s="15"/>
      <c r="EYF3" s="15"/>
      <c r="EYG3" s="15"/>
      <c r="EYH3" s="15"/>
      <c r="EYI3" s="15"/>
      <c r="EYJ3" s="15"/>
      <c r="EYK3" s="15"/>
      <c r="EYL3" s="15"/>
      <c r="EYM3" s="15"/>
      <c r="EYN3" s="15"/>
      <c r="EYO3" s="15"/>
      <c r="EYP3" s="15"/>
      <c r="EYQ3" s="15"/>
      <c r="EYR3" s="15"/>
      <c r="EYS3" s="15"/>
      <c r="EYT3" s="15"/>
      <c r="EYU3" s="15"/>
      <c r="EYV3" s="15"/>
      <c r="EYW3" s="15"/>
      <c r="EYX3" s="15"/>
      <c r="EYY3" s="15"/>
      <c r="EYZ3" s="15"/>
      <c r="EZA3" s="15"/>
      <c r="EZB3" s="15"/>
      <c r="EZC3" s="15"/>
      <c r="EZD3" s="15"/>
      <c r="EZE3" s="15"/>
      <c r="EZF3" s="15"/>
      <c r="EZG3" s="15"/>
      <c r="EZH3" s="15"/>
      <c r="EZI3" s="15"/>
      <c r="EZJ3" s="15"/>
      <c r="EZK3" s="15"/>
      <c r="EZL3" s="15"/>
      <c r="EZM3" s="15"/>
      <c r="EZN3" s="15"/>
      <c r="EZO3" s="15"/>
      <c r="EZP3" s="15"/>
      <c r="EZQ3" s="15"/>
      <c r="EZR3" s="15"/>
      <c r="EZS3" s="15"/>
      <c r="EZT3" s="15"/>
      <c r="EZU3" s="15"/>
      <c r="EZV3" s="15"/>
      <c r="EZW3" s="15"/>
      <c r="EZX3" s="15"/>
      <c r="EZY3" s="15"/>
      <c r="EZZ3" s="15"/>
      <c r="FAA3" s="15"/>
      <c r="FAB3" s="15"/>
      <c r="FAC3" s="15"/>
      <c r="FAD3" s="15"/>
      <c r="FAE3" s="15"/>
      <c r="FAF3" s="15"/>
      <c r="FAG3" s="15"/>
      <c r="FAH3" s="15"/>
      <c r="FAI3" s="15"/>
      <c r="FAJ3" s="15"/>
      <c r="FAK3" s="15"/>
      <c r="FAL3" s="15"/>
      <c r="FAM3" s="15"/>
      <c r="FAN3" s="15"/>
      <c r="FAO3" s="15"/>
      <c r="FAP3" s="15"/>
      <c r="FAQ3" s="15"/>
      <c r="FAR3" s="15"/>
      <c r="FAS3" s="15"/>
      <c r="FAT3" s="15"/>
      <c r="FAU3" s="15"/>
      <c r="FAV3" s="15"/>
      <c r="FAW3" s="15"/>
      <c r="FAX3" s="15"/>
      <c r="FAY3" s="15"/>
      <c r="FAZ3" s="15"/>
      <c r="FBA3" s="15"/>
      <c r="FBB3" s="15"/>
      <c r="FBC3" s="15"/>
      <c r="FBD3" s="15"/>
      <c r="FBE3" s="15"/>
      <c r="FBF3" s="15"/>
      <c r="FBG3" s="15"/>
      <c r="FBH3" s="15"/>
      <c r="FBI3" s="15"/>
      <c r="FBJ3" s="15"/>
      <c r="FBK3" s="15"/>
      <c r="FBL3" s="15"/>
      <c r="FBM3" s="15"/>
      <c r="FBN3" s="15"/>
      <c r="FBO3" s="15"/>
      <c r="FBP3" s="15"/>
      <c r="FBQ3" s="15"/>
      <c r="FBR3" s="15"/>
      <c r="FBS3" s="15"/>
      <c r="FBT3" s="15"/>
      <c r="FBU3" s="15"/>
      <c r="FBV3" s="15"/>
      <c r="FBW3" s="15"/>
      <c r="FBX3" s="15"/>
      <c r="FBY3" s="15"/>
      <c r="FBZ3" s="15"/>
      <c r="FCA3" s="15"/>
      <c r="FCB3" s="15"/>
      <c r="FCC3" s="15"/>
      <c r="FCD3" s="15"/>
      <c r="FCE3" s="15"/>
      <c r="FCF3" s="15"/>
      <c r="FCG3" s="15"/>
      <c r="FCH3" s="15"/>
      <c r="FCI3" s="15"/>
      <c r="FCJ3" s="15"/>
      <c r="FCK3" s="15"/>
      <c r="FCL3" s="15"/>
      <c r="FCM3" s="15"/>
      <c r="FCN3" s="15"/>
      <c r="FCO3" s="15"/>
      <c r="FCP3" s="15"/>
      <c r="FCQ3" s="15"/>
      <c r="FCR3" s="15"/>
      <c r="FCS3" s="15"/>
      <c r="FCT3" s="15"/>
      <c r="FCU3" s="15"/>
      <c r="FCV3" s="15"/>
      <c r="FCW3" s="15"/>
      <c r="FCX3" s="15"/>
      <c r="FCY3" s="15"/>
      <c r="FCZ3" s="15"/>
      <c r="FDA3" s="15"/>
      <c r="FDB3" s="15"/>
      <c r="FDC3" s="15"/>
      <c r="FDD3" s="15"/>
      <c r="FDE3" s="15"/>
      <c r="FDF3" s="15"/>
      <c r="FDG3" s="15"/>
      <c r="FDH3" s="15"/>
      <c r="FDI3" s="15"/>
      <c r="FDJ3" s="15"/>
      <c r="FDK3" s="15"/>
      <c r="FDL3" s="15"/>
      <c r="FDM3" s="15"/>
      <c r="FDN3" s="15"/>
      <c r="FDO3" s="15"/>
      <c r="FDP3" s="15"/>
      <c r="FDQ3" s="15"/>
      <c r="FDR3" s="15"/>
      <c r="FDS3" s="15"/>
      <c r="FDT3" s="15"/>
      <c r="FDU3" s="15"/>
      <c r="FDV3" s="15"/>
      <c r="FDW3" s="15"/>
      <c r="FDX3" s="15"/>
      <c r="FDY3" s="15"/>
      <c r="FDZ3" s="15"/>
      <c r="FEA3" s="15"/>
      <c r="FEB3" s="15"/>
      <c r="FEC3" s="15"/>
      <c r="FED3" s="15"/>
      <c r="FEE3" s="15"/>
      <c r="FEF3" s="15"/>
      <c r="FEG3" s="15"/>
      <c r="FEH3" s="15"/>
      <c r="FEI3" s="15"/>
      <c r="FEJ3" s="15"/>
      <c r="FEK3" s="15"/>
      <c r="FEL3" s="15"/>
      <c r="FEM3" s="15"/>
      <c r="FEN3" s="15"/>
      <c r="FEO3" s="15"/>
      <c r="FEP3" s="15"/>
      <c r="FEQ3" s="15"/>
      <c r="FER3" s="15"/>
      <c r="FES3" s="15"/>
      <c r="FET3" s="15"/>
      <c r="FEU3" s="15"/>
      <c r="FEV3" s="15"/>
      <c r="FEW3" s="15"/>
      <c r="FEX3" s="15"/>
      <c r="FEY3" s="15"/>
      <c r="FEZ3" s="15"/>
      <c r="FFA3" s="15"/>
      <c r="FFB3" s="15"/>
      <c r="FFC3" s="15"/>
      <c r="FFD3" s="15"/>
      <c r="FFE3" s="15"/>
      <c r="FFF3" s="15"/>
      <c r="FFG3" s="15"/>
      <c r="FFH3" s="15"/>
      <c r="FFI3" s="15"/>
      <c r="FFJ3" s="15"/>
      <c r="FFK3" s="15"/>
      <c r="FFL3" s="15"/>
      <c r="FFM3" s="15"/>
      <c r="FFN3" s="15"/>
      <c r="FFO3" s="15"/>
      <c r="FFP3" s="15"/>
      <c r="FFQ3" s="15"/>
      <c r="FFR3" s="15"/>
      <c r="FFS3" s="15"/>
      <c r="FFT3" s="15"/>
      <c r="FFU3" s="15"/>
      <c r="FFV3" s="15"/>
      <c r="FFW3" s="15"/>
      <c r="FFX3" s="15"/>
      <c r="FFY3" s="15"/>
      <c r="FFZ3" s="15"/>
      <c r="FGA3" s="15"/>
      <c r="FGB3" s="15"/>
      <c r="FGC3" s="15"/>
      <c r="FGD3" s="15"/>
      <c r="FGE3" s="15"/>
      <c r="FGF3" s="15"/>
      <c r="FGG3" s="15"/>
      <c r="FGH3" s="15"/>
      <c r="FGI3" s="15"/>
      <c r="FGJ3" s="15"/>
      <c r="FGK3" s="15"/>
      <c r="FGL3" s="15"/>
      <c r="FGM3" s="15"/>
      <c r="FGN3" s="15"/>
      <c r="FGO3" s="15"/>
      <c r="FGP3" s="15"/>
      <c r="FGQ3" s="15"/>
      <c r="FGR3" s="15"/>
      <c r="FGS3" s="15"/>
      <c r="FGT3" s="15"/>
      <c r="FGU3" s="15"/>
      <c r="FGV3" s="15"/>
      <c r="FGW3" s="15"/>
      <c r="FGX3" s="15"/>
      <c r="FGY3" s="15"/>
      <c r="FGZ3" s="15"/>
      <c r="FHA3" s="15"/>
      <c r="FHB3" s="15"/>
      <c r="FHC3" s="15"/>
      <c r="FHD3" s="15"/>
      <c r="FHE3" s="15"/>
      <c r="FHF3" s="15"/>
      <c r="FHG3" s="15"/>
      <c r="FHH3" s="15"/>
      <c r="FHI3" s="15"/>
      <c r="FHJ3" s="15"/>
      <c r="FHK3" s="15"/>
      <c r="FHL3" s="15"/>
      <c r="FHM3" s="15"/>
      <c r="FHN3" s="15"/>
      <c r="FHO3" s="15"/>
      <c r="FHP3" s="15"/>
      <c r="FHQ3" s="15"/>
      <c r="FHR3" s="15"/>
      <c r="FHS3" s="15"/>
      <c r="FHT3" s="15"/>
      <c r="FHU3" s="15"/>
      <c r="FHV3" s="15"/>
      <c r="FHW3" s="15"/>
      <c r="FHX3" s="15"/>
      <c r="FHY3" s="15"/>
      <c r="FHZ3" s="15"/>
      <c r="FIA3" s="15"/>
      <c r="FIB3" s="15"/>
      <c r="FIC3" s="15"/>
      <c r="FID3" s="15"/>
      <c r="FIE3" s="15"/>
      <c r="FIF3" s="15"/>
      <c r="FIG3" s="15"/>
      <c r="FIH3" s="15"/>
      <c r="FII3" s="15"/>
      <c r="FIJ3" s="15"/>
      <c r="FIK3" s="15"/>
      <c r="FIL3" s="15"/>
      <c r="FIM3" s="15"/>
      <c r="FIN3" s="15"/>
      <c r="FIO3" s="15"/>
      <c r="FIP3" s="15"/>
      <c r="FIQ3" s="15"/>
      <c r="FIR3" s="15"/>
      <c r="FIS3" s="15"/>
      <c r="FIT3" s="15"/>
      <c r="FIU3" s="15"/>
      <c r="FIV3" s="15"/>
      <c r="FIW3" s="15"/>
      <c r="FIX3" s="15"/>
      <c r="FIY3" s="15"/>
      <c r="FIZ3" s="15"/>
      <c r="FJA3" s="15"/>
      <c r="FJB3" s="15"/>
      <c r="FJC3" s="15"/>
      <c r="FJD3" s="15"/>
      <c r="FJE3" s="15"/>
      <c r="FJF3" s="15"/>
      <c r="FJG3" s="15"/>
      <c r="FJH3" s="15"/>
      <c r="FJI3" s="15"/>
      <c r="FJJ3" s="15"/>
      <c r="FJK3" s="15"/>
      <c r="FJL3" s="15"/>
      <c r="FJM3" s="15"/>
      <c r="FJN3" s="15"/>
      <c r="FJO3" s="15"/>
      <c r="FJP3" s="15"/>
      <c r="FJQ3" s="15"/>
      <c r="FJR3" s="15"/>
      <c r="FJS3" s="15"/>
      <c r="FJT3" s="15"/>
      <c r="FJU3" s="15"/>
      <c r="FJV3" s="15"/>
      <c r="FJW3" s="15"/>
      <c r="FJX3" s="15"/>
      <c r="FJY3" s="15"/>
      <c r="FJZ3" s="15"/>
      <c r="FKA3" s="15"/>
      <c r="FKB3" s="15"/>
      <c r="FKC3" s="15"/>
      <c r="FKD3" s="15"/>
      <c r="FKE3" s="15"/>
      <c r="FKF3" s="15"/>
      <c r="FKG3" s="15"/>
      <c r="FKH3" s="15"/>
      <c r="FKI3" s="15"/>
      <c r="FKJ3" s="15"/>
      <c r="FKK3" s="15"/>
      <c r="FKL3" s="15"/>
      <c r="FKM3" s="15"/>
      <c r="FKN3" s="15"/>
      <c r="FKO3" s="15"/>
      <c r="FKP3" s="15"/>
      <c r="FKQ3" s="15"/>
      <c r="FKR3" s="15"/>
      <c r="FKS3" s="15"/>
      <c r="FKT3" s="15"/>
      <c r="FKU3" s="15"/>
      <c r="FKV3" s="15"/>
      <c r="FKW3" s="15"/>
      <c r="FKX3" s="15"/>
      <c r="FKY3" s="15"/>
      <c r="FKZ3" s="15"/>
      <c r="FLA3" s="15"/>
      <c r="FLB3" s="15"/>
      <c r="FLC3" s="15"/>
      <c r="FLD3" s="15"/>
      <c r="FLE3" s="15"/>
      <c r="FLF3" s="15"/>
      <c r="FLG3" s="15"/>
      <c r="FLH3" s="15"/>
      <c r="FLI3" s="15"/>
      <c r="FLJ3" s="15"/>
      <c r="FLK3" s="15"/>
      <c r="FLL3" s="15"/>
      <c r="FLM3" s="15"/>
      <c r="FLN3" s="15"/>
      <c r="FLO3" s="15"/>
      <c r="FLP3" s="15"/>
      <c r="FLQ3" s="15"/>
      <c r="FLR3" s="15"/>
      <c r="FLS3" s="15"/>
      <c r="FLT3" s="15"/>
      <c r="FLU3" s="15"/>
      <c r="FLV3" s="15"/>
      <c r="FLW3" s="15"/>
      <c r="FLX3" s="15"/>
      <c r="FLY3" s="15"/>
      <c r="FLZ3" s="15"/>
      <c r="FMA3" s="15"/>
      <c r="FMB3" s="15"/>
      <c r="FMC3" s="15"/>
      <c r="FMD3" s="15"/>
      <c r="FME3" s="15"/>
      <c r="FMF3" s="15"/>
      <c r="FMG3" s="15"/>
      <c r="FMH3" s="15"/>
      <c r="FMI3" s="15"/>
      <c r="FMJ3" s="15"/>
      <c r="FMK3" s="15"/>
      <c r="FML3" s="15"/>
      <c r="FMM3" s="15"/>
      <c r="FMN3" s="15"/>
      <c r="FMO3" s="15"/>
      <c r="FMP3" s="15"/>
      <c r="FMQ3" s="15"/>
      <c r="FMR3" s="15"/>
      <c r="FMS3" s="15"/>
      <c r="FMT3" s="15"/>
      <c r="FMU3" s="15"/>
      <c r="FMV3" s="15"/>
      <c r="FMW3" s="15"/>
      <c r="FMX3" s="15"/>
      <c r="FMY3" s="15"/>
      <c r="FMZ3" s="15"/>
      <c r="FNA3" s="15"/>
      <c r="FNB3" s="15"/>
      <c r="FNC3" s="15"/>
      <c r="FND3" s="15"/>
      <c r="FNE3" s="15"/>
      <c r="FNF3" s="15"/>
      <c r="FNG3" s="15"/>
      <c r="FNH3" s="15"/>
      <c r="FNI3" s="15"/>
      <c r="FNJ3" s="15"/>
      <c r="FNK3" s="15"/>
      <c r="FNL3" s="15"/>
      <c r="FNM3" s="15"/>
      <c r="FNN3" s="15"/>
      <c r="FNO3" s="15"/>
      <c r="FNP3" s="15"/>
      <c r="FNQ3" s="15"/>
      <c r="FNR3" s="15"/>
      <c r="FNS3" s="15"/>
      <c r="FNT3" s="15"/>
      <c r="FNU3" s="15"/>
      <c r="FNV3" s="15"/>
      <c r="FNW3" s="15"/>
      <c r="FNX3" s="15"/>
      <c r="FNY3" s="15"/>
      <c r="FNZ3" s="15"/>
      <c r="FOA3" s="15"/>
      <c r="FOB3" s="15"/>
      <c r="FOC3" s="15"/>
      <c r="FOD3" s="15"/>
      <c r="FOE3" s="15"/>
      <c r="FOF3" s="15"/>
      <c r="FOG3" s="15"/>
      <c r="FOH3" s="15"/>
      <c r="FOI3" s="15"/>
      <c r="FOJ3" s="15"/>
      <c r="FOK3" s="15"/>
      <c r="FOL3" s="15"/>
      <c r="FOM3" s="15"/>
      <c r="FON3" s="15"/>
      <c r="FOO3" s="15"/>
      <c r="FOP3" s="15"/>
      <c r="FOQ3" s="15"/>
      <c r="FOR3" s="15"/>
      <c r="FOS3" s="15"/>
      <c r="FOT3" s="15"/>
      <c r="FOU3" s="15"/>
      <c r="FOV3" s="15"/>
      <c r="FOW3" s="15"/>
      <c r="FOX3" s="15"/>
      <c r="FOY3" s="15"/>
      <c r="FOZ3" s="15"/>
      <c r="FPA3" s="15"/>
      <c r="FPB3" s="15"/>
      <c r="FPC3" s="15"/>
      <c r="FPD3" s="15"/>
      <c r="FPE3" s="15"/>
      <c r="FPF3" s="15"/>
      <c r="FPG3" s="15"/>
      <c r="FPH3" s="15"/>
      <c r="FPI3" s="15"/>
      <c r="FPJ3" s="15"/>
      <c r="FPK3" s="15"/>
      <c r="FPL3" s="15"/>
      <c r="FPM3" s="15"/>
      <c r="FPN3" s="15"/>
      <c r="FPO3" s="15"/>
      <c r="FPP3" s="15"/>
      <c r="FPQ3" s="15"/>
      <c r="FPR3" s="15"/>
      <c r="FPS3" s="15"/>
      <c r="FPT3" s="15"/>
      <c r="FPU3" s="15"/>
      <c r="FPV3" s="15"/>
      <c r="FPW3" s="15"/>
      <c r="FPX3" s="15"/>
      <c r="FPY3" s="15"/>
      <c r="FPZ3" s="15"/>
      <c r="FQA3" s="15"/>
      <c r="FQB3" s="15"/>
      <c r="FQC3" s="15"/>
      <c r="FQD3" s="15"/>
      <c r="FQE3" s="15"/>
      <c r="FQF3" s="15"/>
      <c r="FQG3" s="15"/>
      <c r="FQH3" s="15"/>
      <c r="FQI3" s="15"/>
      <c r="FQJ3" s="15"/>
      <c r="FQK3" s="15"/>
      <c r="FQL3" s="15"/>
      <c r="FQM3" s="15"/>
      <c r="FQN3" s="15"/>
      <c r="FQO3" s="15"/>
      <c r="FQP3" s="15"/>
      <c r="FQQ3" s="15"/>
      <c r="FQR3" s="15"/>
      <c r="FQS3" s="15"/>
      <c r="FQT3" s="15"/>
      <c r="FQU3" s="15"/>
      <c r="FQV3" s="15"/>
      <c r="FQW3" s="15"/>
      <c r="FQX3" s="15"/>
      <c r="FQY3" s="15"/>
      <c r="FQZ3" s="15"/>
      <c r="FRA3" s="15"/>
      <c r="FRB3" s="15"/>
      <c r="FRC3" s="15"/>
      <c r="FRD3" s="15"/>
      <c r="FRE3" s="15"/>
      <c r="FRF3" s="15"/>
      <c r="FRG3" s="15"/>
      <c r="FRH3" s="15"/>
      <c r="FRI3" s="15"/>
      <c r="FRJ3" s="15"/>
      <c r="FRK3" s="15"/>
      <c r="FRL3" s="15"/>
      <c r="FRM3" s="15"/>
      <c r="FRN3" s="15"/>
      <c r="FRO3" s="15"/>
      <c r="FRP3" s="15"/>
      <c r="FRQ3" s="15"/>
      <c r="FRR3" s="15"/>
      <c r="FRS3" s="15"/>
      <c r="FRT3" s="15"/>
      <c r="FRU3" s="15"/>
      <c r="FRV3" s="15"/>
      <c r="FRW3" s="15"/>
      <c r="FRX3" s="15"/>
      <c r="FRY3" s="15"/>
      <c r="FRZ3" s="15"/>
      <c r="FSA3" s="15"/>
      <c r="FSB3" s="15"/>
      <c r="FSC3" s="15"/>
      <c r="FSD3" s="15"/>
      <c r="FSE3" s="15"/>
      <c r="FSF3" s="15"/>
      <c r="FSG3" s="15"/>
      <c r="FSH3" s="15"/>
      <c r="FSI3" s="15"/>
      <c r="FSJ3" s="15"/>
      <c r="FSK3" s="15"/>
      <c r="FSL3" s="15"/>
      <c r="FSM3" s="15"/>
      <c r="FSN3" s="15"/>
      <c r="FSO3" s="15"/>
      <c r="FSP3" s="15"/>
      <c r="FSQ3" s="15"/>
      <c r="FSR3" s="15"/>
      <c r="FSS3" s="15"/>
      <c r="FST3" s="15"/>
      <c r="FSU3" s="15"/>
      <c r="FSV3" s="15"/>
      <c r="FSW3" s="15"/>
      <c r="FSX3" s="15"/>
      <c r="FSY3" s="15"/>
      <c r="FSZ3" s="15"/>
      <c r="FTA3" s="15"/>
      <c r="FTB3" s="15"/>
      <c r="FTC3" s="15"/>
      <c r="FTD3" s="15"/>
      <c r="FTE3" s="15"/>
      <c r="FTF3" s="15"/>
      <c r="FTG3" s="15"/>
      <c r="FTH3" s="15"/>
      <c r="FTI3" s="15"/>
      <c r="FTJ3" s="15"/>
      <c r="FTK3" s="15"/>
      <c r="FTL3" s="15"/>
      <c r="FTM3" s="15"/>
      <c r="FTN3" s="15"/>
      <c r="FTO3" s="15"/>
      <c r="FTP3" s="15"/>
      <c r="FTQ3" s="15"/>
      <c r="FTR3" s="15"/>
      <c r="FTS3" s="15"/>
      <c r="FTT3" s="15"/>
      <c r="FTU3" s="15"/>
      <c r="FTV3" s="15"/>
      <c r="FTW3" s="15"/>
      <c r="FTX3" s="15"/>
      <c r="FTY3" s="15"/>
      <c r="FTZ3" s="15"/>
      <c r="FUA3" s="15"/>
      <c r="FUB3" s="15"/>
      <c r="FUC3" s="15"/>
      <c r="FUD3" s="15"/>
      <c r="FUE3" s="15"/>
      <c r="FUF3" s="15"/>
      <c r="FUG3" s="15"/>
      <c r="FUH3" s="15"/>
      <c r="FUI3" s="15"/>
      <c r="FUJ3" s="15"/>
      <c r="FUK3" s="15"/>
      <c r="FUL3" s="15"/>
      <c r="FUM3" s="15"/>
      <c r="FUN3" s="15"/>
      <c r="FUO3" s="15"/>
      <c r="FUP3" s="15"/>
      <c r="FUQ3" s="15"/>
      <c r="FUR3" s="15"/>
      <c r="FUS3" s="15"/>
      <c r="FUT3" s="15"/>
      <c r="FUU3" s="15"/>
      <c r="FUV3" s="15"/>
      <c r="FUW3" s="15"/>
      <c r="FUX3" s="15"/>
      <c r="FUY3" s="15"/>
      <c r="FUZ3" s="15"/>
      <c r="FVA3" s="15"/>
      <c r="FVB3" s="15"/>
      <c r="FVC3" s="15"/>
      <c r="FVD3" s="15"/>
      <c r="FVE3" s="15"/>
      <c r="FVF3" s="15"/>
      <c r="FVG3" s="15"/>
      <c r="FVH3" s="15"/>
      <c r="FVI3" s="15"/>
      <c r="FVJ3" s="15"/>
      <c r="FVK3" s="15"/>
      <c r="FVL3" s="15"/>
      <c r="FVM3" s="15"/>
      <c r="FVN3" s="15"/>
      <c r="FVO3" s="15"/>
      <c r="FVP3" s="15"/>
      <c r="FVQ3" s="15"/>
      <c r="FVR3" s="15"/>
      <c r="FVS3" s="15"/>
      <c r="FVT3" s="15"/>
      <c r="FVU3" s="15"/>
      <c r="FVV3" s="15"/>
      <c r="FVW3" s="15"/>
      <c r="FVX3" s="15"/>
      <c r="FVY3" s="15"/>
      <c r="FVZ3" s="15"/>
      <c r="FWA3" s="15"/>
      <c r="FWB3" s="15"/>
      <c r="FWC3" s="15"/>
      <c r="FWD3" s="15"/>
      <c r="FWE3" s="15"/>
      <c r="FWF3" s="15"/>
      <c r="FWG3" s="15"/>
      <c r="FWH3" s="15"/>
      <c r="FWI3" s="15"/>
      <c r="FWJ3" s="15"/>
      <c r="FWK3" s="15"/>
      <c r="FWL3" s="15"/>
      <c r="FWM3" s="15"/>
      <c r="FWN3" s="15"/>
      <c r="FWO3" s="15"/>
      <c r="FWP3" s="15"/>
      <c r="FWQ3" s="15"/>
      <c r="FWR3" s="15"/>
      <c r="FWS3" s="15"/>
      <c r="FWT3" s="15"/>
      <c r="FWU3" s="15"/>
      <c r="FWV3" s="15"/>
      <c r="FWW3" s="15"/>
      <c r="FWX3" s="15"/>
      <c r="FWY3" s="15"/>
      <c r="FWZ3" s="15"/>
      <c r="FXA3" s="15"/>
      <c r="FXB3" s="15"/>
      <c r="FXC3" s="15"/>
      <c r="FXD3" s="15"/>
      <c r="FXE3" s="15"/>
      <c r="FXF3" s="15"/>
      <c r="FXG3" s="15"/>
      <c r="FXH3" s="15"/>
      <c r="FXI3" s="15"/>
      <c r="FXJ3" s="15"/>
      <c r="FXK3" s="15"/>
      <c r="FXL3" s="15"/>
      <c r="FXM3" s="15"/>
      <c r="FXN3" s="15"/>
      <c r="FXO3" s="15"/>
      <c r="FXP3" s="15"/>
      <c r="FXQ3" s="15"/>
      <c r="FXR3" s="15"/>
      <c r="FXS3" s="15"/>
      <c r="FXT3" s="15"/>
      <c r="FXU3" s="15"/>
      <c r="FXV3" s="15"/>
      <c r="FXW3" s="15"/>
      <c r="FXX3" s="15"/>
      <c r="FXY3" s="15"/>
      <c r="FXZ3" s="15"/>
      <c r="FYA3" s="15"/>
      <c r="FYB3" s="15"/>
      <c r="FYC3" s="15"/>
      <c r="FYD3" s="15"/>
      <c r="FYE3" s="15"/>
      <c r="FYF3" s="15"/>
      <c r="FYG3" s="15"/>
      <c r="FYH3" s="15"/>
      <c r="FYI3" s="15"/>
      <c r="FYJ3" s="15"/>
      <c r="FYK3" s="15"/>
      <c r="FYL3" s="15"/>
      <c r="FYM3" s="15"/>
      <c r="FYN3" s="15"/>
      <c r="FYO3" s="15"/>
      <c r="FYP3" s="15"/>
      <c r="FYQ3" s="15"/>
      <c r="FYR3" s="15"/>
      <c r="FYS3" s="15"/>
      <c r="FYT3" s="15"/>
      <c r="FYU3" s="15"/>
      <c r="FYV3" s="15"/>
      <c r="FYW3" s="15"/>
      <c r="FYX3" s="15"/>
      <c r="FYY3" s="15"/>
      <c r="FYZ3" s="15"/>
      <c r="FZA3" s="15"/>
      <c r="FZB3" s="15"/>
      <c r="FZC3" s="15"/>
      <c r="FZD3" s="15"/>
      <c r="FZE3" s="15"/>
      <c r="FZF3" s="15"/>
      <c r="FZG3" s="15"/>
      <c r="FZH3" s="15"/>
      <c r="FZI3" s="15"/>
      <c r="FZJ3" s="15"/>
      <c r="FZK3" s="15"/>
      <c r="FZL3" s="15"/>
      <c r="FZM3" s="15"/>
      <c r="FZN3" s="15"/>
      <c r="FZO3" s="15"/>
      <c r="FZP3" s="15"/>
      <c r="FZQ3" s="15"/>
      <c r="FZR3" s="15"/>
      <c r="FZS3" s="15"/>
      <c r="FZT3" s="15"/>
      <c r="FZU3" s="15"/>
      <c r="FZV3" s="15"/>
      <c r="FZW3" s="15"/>
      <c r="FZX3" s="15"/>
      <c r="FZY3" s="15"/>
      <c r="FZZ3" s="15"/>
      <c r="GAA3" s="15"/>
      <c r="GAB3" s="15"/>
      <c r="GAC3" s="15"/>
      <c r="GAD3" s="15"/>
      <c r="GAE3" s="15"/>
      <c r="GAF3" s="15"/>
      <c r="GAG3" s="15"/>
      <c r="GAH3" s="15"/>
      <c r="GAI3" s="15"/>
      <c r="GAJ3" s="15"/>
      <c r="GAK3" s="15"/>
      <c r="GAL3" s="15"/>
      <c r="GAM3" s="15"/>
      <c r="GAN3" s="15"/>
      <c r="GAO3" s="15"/>
      <c r="GAP3" s="15"/>
      <c r="GAQ3" s="15"/>
      <c r="GAR3" s="15"/>
      <c r="GAS3" s="15"/>
      <c r="GAT3" s="15"/>
      <c r="GAU3" s="15"/>
      <c r="GAV3" s="15"/>
      <c r="GAW3" s="15"/>
      <c r="GAX3" s="15"/>
      <c r="GAY3" s="15"/>
      <c r="GAZ3" s="15"/>
      <c r="GBA3" s="15"/>
      <c r="GBB3" s="15"/>
      <c r="GBC3" s="15"/>
      <c r="GBD3" s="15"/>
      <c r="GBE3" s="15"/>
      <c r="GBF3" s="15"/>
      <c r="GBG3" s="15"/>
      <c r="GBH3" s="15"/>
      <c r="GBI3" s="15"/>
      <c r="GBJ3" s="15"/>
      <c r="GBK3" s="15"/>
      <c r="GBL3" s="15"/>
      <c r="GBM3" s="15"/>
      <c r="GBN3" s="15"/>
      <c r="GBO3" s="15"/>
      <c r="GBP3" s="15"/>
      <c r="GBQ3" s="15"/>
      <c r="GBR3" s="15"/>
      <c r="GBS3" s="15"/>
      <c r="GBT3" s="15"/>
      <c r="GBU3" s="15"/>
      <c r="GBV3" s="15"/>
      <c r="GBW3" s="15"/>
      <c r="GBX3" s="15"/>
      <c r="GBY3" s="15"/>
      <c r="GBZ3" s="15"/>
      <c r="GCA3" s="15"/>
      <c r="GCB3" s="15"/>
      <c r="GCC3" s="15"/>
      <c r="GCD3" s="15"/>
      <c r="GCE3" s="15"/>
      <c r="GCF3" s="15"/>
      <c r="GCG3" s="15"/>
      <c r="GCH3" s="15"/>
      <c r="GCI3" s="15"/>
      <c r="GCJ3" s="15"/>
      <c r="GCK3" s="15"/>
      <c r="GCL3" s="15"/>
      <c r="GCM3" s="15"/>
      <c r="GCN3" s="15"/>
      <c r="GCO3" s="15"/>
      <c r="GCP3" s="15"/>
      <c r="GCQ3" s="15"/>
      <c r="GCR3" s="15"/>
      <c r="GCS3" s="15"/>
      <c r="GCT3" s="15"/>
      <c r="GCU3" s="15"/>
      <c r="GCV3" s="15"/>
      <c r="GCW3" s="15"/>
      <c r="GCX3" s="15"/>
      <c r="GCY3" s="15"/>
      <c r="GCZ3" s="15"/>
      <c r="GDA3" s="15"/>
      <c r="GDB3" s="15"/>
      <c r="GDC3" s="15"/>
      <c r="GDD3" s="15"/>
      <c r="GDE3" s="15"/>
      <c r="GDF3" s="15"/>
      <c r="GDG3" s="15"/>
      <c r="GDH3" s="15"/>
      <c r="GDI3" s="15"/>
      <c r="GDJ3" s="15"/>
      <c r="GDK3" s="15"/>
      <c r="GDL3" s="15"/>
      <c r="GDM3" s="15"/>
      <c r="GDN3" s="15"/>
      <c r="GDO3" s="15"/>
      <c r="GDP3" s="15"/>
      <c r="GDQ3" s="15"/>
      <c r="GDR3" s="15"/>
      <c r="GDS3" s="15"/>
      <c r="GDT3" s="15"/>
      <c r="GDU3" s="15"/>
      <c r="GDV3" s="15"/>
      <c r="GDW3" s="15"/>
      <c r="GDX3" s="15"/>
      <c r="GDY3" s="15"/>
      <c r="GDZ3" s="15"/>
      <c r="GEA3" s="15"/>
      <c r="GEB3" s="15"/>
      <c r="GEC3" s="15"/>
      <c r="GED3" s="15"/>
      <c r="GEE3" s="15"/>
      <c r="GEF3" s="15"/>
      <c r="GEG3" s="15"/>
      <c r="GEH3" s="15"/>
      <c r="GEI3" s="15"/>
      <c r="GEJ3" s="15"/>
      <c r="GEK3" s="15"/>
      <c r="GEL3" s="15"/>
      <c r="GEM3" s="15"/>
      <c r="GEN3" s="15"/>
      <c r="GEO3" s="15"/>
      <c r="GEP3" s="15"/>
      <c r="GEQ3" s="15"/>
      <c r="GER3" s="15"/>
      <c r="GES3" s="15"/>
      <c r="GET3" s="15"/>
      <c r="GEU3" s="15"/>
      <c r="GEV3" s="15"/>
      <c r="GEW3" s="15"/>
      <c r="GEX3" s="15"/>
      <c r="GEY3" s="15"/>
      <c r="GEZ3" s="15"/>
      <c r="GFA3" s="15"/>
      <c r="GFB3" s="15"/>
      <c r="GFC3" s="15"/>
      <c r="GFD3" s="15"/>
      <c r="GFE3" s="15"/>
      <c r="GFF3" s="15"/>
      <c r="GFG3" s="15"/>
      <c r="GFH3" s="15"/>
      <c r="GFI3" s="15"/>
      <c r="GFJ3" s="15"/>
      <c r="GFK3" s="15"/>
      <c r="GFL3" s="15"/>
      <c r="GFM3" s="15"/>
      <c r="GFN3" s="15"/>
      <c r="GFO3" s="15"/>
      <c r="GFP3" s="15"/>
      <c r="GFQ3" s="15"/>
      <c r="GFR3" s="15"/>
      <c r="GFS3" s="15"/>
      <c r="GFT3" s="15"/>
      <c r="GFU3" s="15"/>
      <c r="GFV3" s="15"/>
      <c r="GFW3" s="15"/>
      <c r="GFX3" s="15"/>
      <c r="GFY3" s="15"/>
      <c r="GFZ3" s="15"/>
      <c r="GGA3" s="15"/>
      <c r="GGB3" s="15"/>
      <c r="GGC3" s="15"/>
      <c r="GGD3" s="15"/>
      <c r="GGE3" s="15"/>
      <c r="GGF3" s="15"/>
      <c r="GGG3" s="15"/>
      <c r="GGH3" s="15"/>
      <c r="GGI3" s="15"/>
      <c r="GGJ3" s="15"/>
      <c r="GGK3" s="15"/>
      <c r="GGL3" s="15"/>
      <c r="GGM3" s="15"/>
      <c r="GGN3" s="15"/>
      <c r="GGO3" s="15"/>
      <c r="GGP3" s="15"/>
      <c r="GGQ3" s="15"/>
      <c r="GGR3" s="15"/>
      <c r="GGS3" s="15"/>
      <c r="GGT3" s="15"/>
      <c r="GGU3" s="15"/>
      <c r="GGV3" s="15"/>
      <c r="GGW3" s="15"/>
      <c r="GGX3" s="15"/>
      <c r="GGY3" s="15"/>
      <c r="GGZ3" s="15"/>
      <c r="GHA3" s="15"/>
      <c r="GHB3" s="15"/>
      <c r="GHC3" s="15"/>
      <c r="GHD3" s="15"/>
      <c r="GHE3" s="15"/>
      <c r="GHF3" s="15"/>
      <c r="GHG3" s="15"/>
      <c r="GHH3" s="15"/>
      <c r="GHI3" s="15"/>
      <c r="GHJ3" s="15"/>
      <c r="GHK3" s="15"/>
      <c r="GHL3" s="15"/>
      <c r="GHM3" s="15"/>
      <c r="GHN3" s="15"/>
      <c r="GHO3" s="15"/>
      <c r="GHP3" s="15"/>
      <c r="GHQ3" s="15"/>
      <c r="GHR3" s="15"/>
      <c r="GHS3" s="15"/>
      <c r="GHT3" s="15"/>
      <c r="GHU3" s="15"/>
      <c r="GHV3" s="15"/>
      <c r="GHW3" s="15"/>
      <c r="GHX3" s="15"/>
      <c r="GHY3" s="15"/>
      <c r="GHZ3" s="15"/>
      <c r="GIA3" s="15"/>
      <c r="GIB3" s="15"/>
      <c r="GIC3" s="15"/>
      <c r="GID3" s="15"/>
      <c r="GIE3" s="15"/>
      <c r="GIF3" s="15"/>
      <c r="GIG3" s="15"/>
      <c r="GIH3" s="15"/>
      <c r="GII3" s="15"/>
      <c r="GIJ3" s="15"/>
      <c r="GIK3" s="15"/>
      <c r="GIL3" s="15"/>
      <c r="GIM3" s="15"/>
      <c r="GIN3" s="15"/>
      <c r="GIO3" s="15"/>
      <c r="GIP3" s="15"/>
      <c r="GIQ3" s="15"/>
      <c r="GIR3" s="15"/>
      <c r="GIS3" s="15"/>
      <c r="GIT3" s="15"/>
      <c r="GIU3" s="15"/>
      <c r="GIV3" s="15"/>
      <c r="GIW3" s="15"/>
      <c r="GIX3" s="15"/>
      <c r="GIY3" s="15"/>
      <c r="GIZ3" s="15"/>
      <c r="GJA3" s="15"/>
      <c r="GJB3" s="15"/>
      <c r="GJC3" s="15"/>
      <c r="GJD3" s="15"/>
      <c r="GJE3" s="15"/>
      <c r="GJF3" s="15"/>
      <c r="GJG3" s="15"/>
      <c r="GJH3" s="15"/>
      <c r="GJI3" s="15"/>
      <c r="GJJ3" s="15"/>
      <c r="GJK3" s="15"/>
      <c r="GJL3" s="15"/>
      <c r="GJM3" s="15"/>
      <c r="GJN3" s="15"/>
      <c r="GJO3" s="15"/>
      <c r="GJP3" s="15"/>
      <c r="GJQ3" s="15"/>
      <c r="GJR3" s="15"/>
      <c r="GJS3" s="15"/>
      <c r="GJT3" s="15"/>
      <c r="GJU3" s="15"/>
      <c r="GJV3" s="15"/>
      <c r="GJW3" s="15"/>
      <c r="GJX3" s="15"/>
      <c r="GJY3" s="15"/>
      <c r="GJZ3" s="15"/>
      <c r="GKA3" s="15"/>
      <c r="GKB3" s="15"/>
      <c r="GKC3" s="15"/>
      <c r="GKD3" s="15"/>
      <c r="GKE3" s="15"/>
      <c r="GKF3" s="15"/>
      <c r="GKG3" s="15"/>
      <c r="GKH3" s="15"/>
      <c r="GKI3" s="15"/>
      <c r="GKJ3" s="15"/>
      <c r="GKK3" s="15"/>
      <c r="GKL3" s="15"/>
      <c r="GKM3" s="15"/>
      <c r="GKN3" s="15"/>
      <c r="GKO3" s="15"/>
      <c r="GKP3" s="15"/>
      <c r="GKQ3" s="15"/>
      <c r="GKR3" s="15"/>
      <c r="GKS3" s="15"/>
      <c r="GKT3" s="15"/>
      <c r="GKU3" s="15"/>
      <c r="GKV3" s="15"/>
      <c r="GKW3" s="15"/>
      <c r="GKX3" s="15"/>
      <c r="GKY3" s="15"/>
      <c r="GKZ3" s="15"/>
      <c r="GLA3" s="15"/>
      <c r="GLB3" s="15"/>
      <c r="GLC3" s="15"/>
      <c r="GLD3" s="15"/>
      <c r="GLE3" s="15"/>
      <c r="GLF3" s="15"/>
      <c r="GLG3" s="15"/>
      <c r="GLH3" s="15"/>
      <c r="GLI3" s="15"/>
      <c r="GLJ3" s="15"/>
      <c r="GLK3" s="15"/>
      <c r="GLL3" s="15"/>
      <c r="GLM3" s="15"/>
      <c r="GLN3" s="15"/>
      <c r="GLO3" s="15"/>
      <c r="GLP3" s="15"/>
      <c r="GLQ3" s="15"/>
      <c r="GLR3" s="15"/>
      <c r="GLS3" s="15"/>
      <c r="GLT3" s="15"/>
      <c r="GLU3" s="15"/>
      <c r="GLV3" s="15"/>
      <c r="GLW3" s="15"/>
      <c r="GLX3" s="15"/>
      <c r="GLY3" s="15"/>
      <c r="GLZ3" s="15"/>
      <c r="GMA3" s="15"/>
      <c r="GMB3" s="15"/>
      <c r="GMC3" s="15"/>
      <c r="GMD3" s="15"/>
      <c r="GME3" s="15"/>
      <c r="GMF3" s="15"/>
      <c r="GMG3" s="15"/>
      <c r="GMH3" s="15"/>
      <c r="GMI3" s="15"/>
      <c r="GMJ3" s="15"/>
      <c r="GMK3" s="15"/>
      <c r="GML3" s="15"/>
      <c r="GMM3" s="15"/>
      <c r="GMN3" s="15"/>
      <c r="GMO3" s="15"/>
      <c r="GMP3" s="15"/>
      <c r="GMQ3" s="15"/>
      <c r="GMR3" s="15"/>
      <c r="GMS3" s="15"/>
      <c r="GMT3" s="15"/>
      <c r="GMU3" s="15"/>
      <c r="GMV3" s="15"/>
      <c r="GMW3" s="15"/>
      <c r="GMX3" s="15"/>
      <c r="GMY3" s="15"/>
      <c r="GMZ3" s="15"/>
      <c r="GNA3" s="15"/>
      <c r="GNB3" s="15"/>
      <c r="GNC3" s="15"/>
      <c r="GND3" s="15"/>
      <c r="GNE3" s="15"/>
      <c r="GNF3" s="15"/>
      <c r="GNG3" s="15"/>
      <c r="GNH3" s="15"/>
      <c r="GNI3" s="15"/>
      <c r="GNJ3" s="15"/>
      <c r="GNK3" s="15"/>
      <c r="GNL3" s="15"/>
      <c r="GNM3" s="15"/>
      <c r="GNN3" s="15"/>
      <c r="GNO3" s="15"/>
      <c r="GNP3" s="15"/>
      <c r="GNQ3" s="15"/>
      <c r="GNR3" s="15"/>
      <c r="GNS3" s="15"/>
      <c r="GNT3" s="15"/>
      <c r="GNU3" s="15"/>
      <c r="GNV3" s="15"/>
      <c r="GNW3" s="15"/>
      <c r="GNX3" s="15"/>
      <c r="GNY3" s="15"/>
      <c r="GNZ3" s="15"/>
      <c r="GOA3" s="15"/>
      <c r="GOB3" s="15"/>
      <c r="GOC3" s="15"/>
      <c r="GOD3" s="15"/>
      <c r="GOE3" s="15"/>
      <c r="GOF3" s="15"/>
      <c r="GOG3" s="15"/>
      <c r="GOH3" s="15"/>
      <c r="GOI3" s="15"/>
      <c r="GOJ3" s="15"/>
      <c r="GOK3" s="15"/>
      <c r="GOL3" s="15"/>
      <c r="GOM3" s="15"/>
      <c r="GON3" s="15"/>
      <c r="GOO3" s="15"/>
      <c r="GOP3" s="15"/>
      <c r="GOQ3" s="15"/>
      <c r="GOR3" s="15"/>
      <c r="GOS3" s="15"/>
      <c r="GOT3" s="15"/>
      <c r="GOU3" s="15"/>
      <c r="GOV3" s="15"/>
      <c r="GOW3" s="15"/>
      <c r="GOX3" s="15"/>
      <c r="GOY3" s="15"/>
      <c r="GOZ3" s="15"/>
      <c r="GPA3" s="15"/>
      <c r="GPB3" s="15"/>
      <c r="GPC3" s="15"/>
      <c r="GPD3" s="15"/>
      <c r="GPE3" s="15"/>
      <c r="GPF3" s="15"/>
      <c r="GPG3" s="15"/>
      <c r="GPH3" s="15"/>
      <c r="GPI3" s="15"/>
      <c r="GPJ3" s="15"/>
      <c r="GPK3" s="15"/>
      <c r="GPL3" s="15"/>
      <c r="GPM3" s="15"/>
      <c r="GPN3" s="15"/>
      <c r="GPO3" s="15"/>
      <c r="GPP3" s="15"/>
      <c r="GPQ3" s="15"/>
      <c r="GPR3" s="15"/>
      <c r="GPS3" s="15"/>
      <c r="GPT3" s="15"/>
      <c r="GPU3" s="15"/>
      <c r="GPV3" s="15"/>
      <c r="GPW3" s="15"/>
      <c r="GPX3" s="15"/>
      <c r="GPY3" s="15"/>
      <c r="GPZ3" s="15"/>
      <c r="GQA3" s="15"/>
      <c r="GQB3" s="15"/>
      <c r="GQC3" s="15"/>
      <c r="GQD3" s="15"/>
      <c r="GQE3" s="15"/>
      <c r="GQF3" s="15"/>
      <c r="GQG3" s="15"/>
      <c r="GQH3" s="15"/>
      <c r="GQI3" s="15"/>
      <c r="GQJ3" s="15"/>
      <c r="GQK3" s="15"/>
      <c r="GQL3" s="15"/>
      <c r="GQM3" s="15"/>
      <c r="GQN3" s="15"/>
      <c r="GQO3" s="15"/>
      <c r="GQP3" s="15"/>
      <c r="GQQ3" s="15"/>
      <c r="GQR3" s="15"/>
      <c r="GQS3" s="15"/>
      <c r="GQT3" s="15"/>
      <c r="GQU3" s="15"/>
      <c r="GQV3" s="15"/>
      <c r="GQW3" s="15"/>
      <c r="GQX3" s="15"/>
      <c r="GQY3" s="15"/>
      <c r="GQZ3" s="15"/>
      <c r="GRA3" s="15"/>
      <c r="GRB3" s="15"/>
      <c r="GRC3" s="15"/>
      <c r="GRD3" s="15"/>
      <c r="GRE3" s="15"/>
      <c r="GRF3" s="15"/>
      <c r="GRG3" s="15"/>
      <c r="GRH3" s="15"/>
      <c r="GRI3" s="15"/>
      <c r="GRJ3" s="15"/>
      <c r="GRK3" s="15"/>
      <c r="GRL3" s="15"/>
      <c r="GRM3" s="15"/>
      <c r="GRN3" s="15"/>
      <c r="GRO3" s="15"/>
      <c r="GRP3" s="15"/>
      <c r="GRQ3" s="15"/>
      <c r="GRR3" s="15"/>
      <c r="GRS3" s="15"/>
      <c r="GRT3" s="15"/>
      <c r="GRU3" s="15"/>
      <c r="GRV3" s="15"/>
      <c r="GRW3" s="15"/>
      <c r="GRX3" s="15"/>
      <c r="GRY3" s="15"/>
      <c r="GRZ3" s="15"/>
      <c r="GSA3" s="15"/>
      <c r="GSB3" s="15"/>
      <c r="GSC3" s="15"/>
      <c r="GSD3" s="15"/>
      <c r="GSE3" s="15"/>
      <c r="GSF3" s="15"/>
      <c r="GSG3" s="15"/>
      <c r="GSH3" s="15"/>
      <c r="GSI3" s="15"/>
      <c r="GSJ3" s="15"/>
      <c r="GSK3" s="15"/>
      <c r="GSL3" s="15"/>
      <c r="GSM3" s="15"/>
      <c r="GSN3" s="15"/>
      <c r="GSO3" s="15"/>
      <c r="GSP3" s="15"/>
      <c r="GSQ3" s="15"/>
      <c r="GSR3" s="15"/>
      <c r="GSS3" s="15"/>
      <c r="GST3" s="15"/>
      <c r="GSU3" s="15"/>
      <c r="GSV3" s="15"/>
      <c r="GSW3" s="15"/>
      <c r="GSX3" s="15"/>
      <c r="GSY3" s="15"/>
      <c r="GSZ3" s="15"/>
      <c r="GTA3" s="15"/>
      <c r="GTB3" s="15"/>
      <c r="GTC3" s="15"/>
      <c r="GTD3" s="15"/>
      <c r="GTE3" s="15"/>
      <c r="GTF3" s="15"/>
      <c r="GTG3" s="15"/>
      <c r="GTH3" s="15"/>
      <c r="GTI3" s="15"/>
      <c r="GTJ3" s="15"/>
      <c r="GTK3" s="15"/>
      <c r="GTL3" s="15"/>
      <c r="GTM3" s="15"/>
      <c r="GTN3" s="15"/>
      <c r="GTO3" s="15"/>
      <c r="GTP3" s="15"/>
      <c r="GTQ3" s="15"/>
      <c r="GTR3" s="15"/>
      <c r="GTS3" s="15"/>
      <c r="GTT3" s="15"/>
      <c r="GTU3" s="15"/>
      <c r="GTV3" s="15"/>
      <c r="GTW3" s="15"/>
      <c r="GTX3" s="15"/>
      <c r="GTY3" s="15"/>
      <c r="GTZ3" s="15"/>
      <c r="GUA3" s="15"/>
      <c r="GUB3" s="15"/>
      <c r="GUC3" s="15"/>
      <c r="GUD3" s="15"/>
      <c r="GUE3" s="15"/>
      <c r="GUF3" s="15"/>
      <c r="GUG3" s="15"/>
      <c r="GUH3" s="15"/>
      <c r="GUI3" s="15"/>
      <c r="GUJ3" s="15"/>
      <c r="GUK3" s="15"/>
      <c r="GUL3" s="15"/>
      <c r="GUM3" s="15"/>
      <c r="GUN3" s="15"/>
      <c r="GUO3" s="15"/>
      <c r="GUP3" s="15"/>
      <c r="GUQ3" s="15"/>
      <c r="GUR3" s="15"/>
      <c r="GUS3" s="15"/>
      <c r="GUT3" s="15"/>
      <c r="GUU3" s="15"/>
      <c r="GUV3" s="15"/>
      <c r="GUW3" s="15"/>
      <c r="GUX3" s="15"/>
      <c r="GUY3" s="15"/>
      <c r="GUZ3" s="15"/>
      <c r="GVA3" s="15"/>
      <c r="GVB3" s="15"/>
      <c r="GVC3" s="15"/>
      <c r="GVD3" s="15"/>
      <c r="GVE3" s="15"/>
      <c r="GVF3" s="15"/>
      <c r="GVG3" s="15"/>
      <c r="GVH3" s="15"/>
      <c r="GVI3" s="15"/>
      <c r="GVJ3" s="15"/>
      <c r="GVK3" s="15"/>
      <c r="GVL3" s="15"/>
      <c r="GVM3" s="15"/>
      <c r="GVN3" s="15"/>
      <c r="GVO3" s="15"/>
      <c r="GVP3" s="15"/>
      <c r="GVQ3" s="15"/>
      <c r="GVR3" s="15"/>
      <c r="GVS3" s="15"/>
      <c r="GVT3" s="15"/>
      <c r="GVU3" s="15"/>
      <c r="GVV3" s="15"/>
      <c r="GVW3" s="15"/>
      <c r="GVX3" s="15"/>
      <c r="GVY3" s="15"/>
      <c r="GVZ3" s="15"/>
      <c r="GWA3" s="15"/>
      <c r="GWB3" s="15"/>
      <c r="GWC3" s="15"/>
      <c r="GWD3" s="15"/>
      <c r="GWE3" s="15"/>
      <c r="GWF3" s="15"/>
      <c r="GWG3" s="15"/>
      <c r="GWH3" s="15"/>
      <c r="GWI3" s="15"/>
      <c r="GWJ3" s="15"/>
      <c r="GWK3" s="15"/>
      <c r="GWL3" s="15"/>
      <c r="GWM3" s="15"/>
      <c r="GWN3" s="15"/>
      <c r="GWO3" s="15"/>
      <c r="GWP3" s="15"/>
      <c r="GWQ3" s="15"/>
      <c r="GWR3" s="15"/>
      <c r="GWS3" s="15"/>
      <c r="GWT3" s="15"/>
      <c r="GWU3" s="15"/>
      <c r="GWV3" s="15"/>
      <c r="GWW3" s="15"/>
      <c r="GWX3" s="15"/>
      <c r="GWY3" s="15"/>
      <c r="GWZ3" s="15"/>
      <c r="GXA3" s="15"/>
      <c r="GXB3" s="15"/>
      <c r="GXC3" s="15"/>
      <c r="GXD3" s="15"/>
      <c r="GXE3" s="15"/>
      <c r="GXF3" s="15"/>
      <c r="GXG3" s="15"/>
      <c r="GXH3" s="15"/>
      <c r="GXI3" s="15"/>
      <c r="GXJ3" s="15"/>
      <c r="GXK3" s="15"/>
      <c r="GXL3" s="15"/>
      <c r="GXM3" s="15"/>
      <c r="GXN3" s="15"/>
      <c r="GXO3" s="15"/>
      <c r="GXP3" s="15"/>
      <c r="GXQ3" s="15"/>
      <c r="GXR3" s="15"/>
      <c r="GXS3" s="15"/>
      <c r="GXT3" s="15"/>
      <c r="GXU3" s="15"/>
      <c r="GXV3" s="15"/>
      <c r="GXW3" s="15"/>
      <c r="GXX3" s="15"/>
      <c r="GXY3" s="15"/>
      <c r="GXZ3" s="15"/>
      <c r="GYA3" s="15"/>
      <c r="GYB3" s="15"/>
      <c r="GYC3" s="15"/>
      <c r="GYD3" s="15"/>
      <c r="GYE3" s="15"/>
      <c r="GYF3" s="15"/>
      <c r="GYG3" s="15"/>
      <c r="GYH3" s="15"/>
      <c r="GYI3" s="15"/>
      <c r="GYJ3" s="15"/>
      <c r="GYK3" s="15"/>
      <c r="GYL3" s="15"/>
      <c r="GYM3" s="15"/>
      <c r="GYN3" s="15"/>
      <c r="GYO3" s="15"/>
      <c r="GYP3" s="15"/>
      <c r="GYQ3" s="15"/>
      <c r="GYR3" s="15"/>
      <c r="GYS3" s="15"/>
      <c r="GYT3" s="15"/>
      <c r="GYU3" s="15"/>
      <c r="GYV3" s="15"/>
      <c r="GYW3" s="15"/>
      <c r="GYX3" s="15"/>
      <c r="GYY3" s="15"/>
      <c r="GYZ3" s="15"/>
      <c r="GZA3" s="15"/>
      <c r="GZB3" s="15"/>
      <c r="GZC3" s="15"/>
      <c r="GZD3" s="15"/>
      <c r="GZE3" s="15"/>
      <c r="GZF3" s="15"/>
      <c r="GZG3" s="15"/>
      <c r="GZH3" s="15"/>
      <c r="GZI3" s="15"/>
      <c r="GZJ3" s="15"/>
      <c r="GZK3" s="15"/>
      <c r="GZL3" s="15"/>
      <c r="GZM3" s="15"/>
      <c r="GZN3" s="15"/>
      <c r="GZO3" s="15"/>
      <c r="GZP3" s="15"/>
      <c r="GZQ3" s="15"/>
      <c r="GZR3" s="15"/>
      <c r="GZS3" s="15"/>
      <c r="GZT3" s="15"/>
      <c r="GZU3" s="15"/>
      <c r="GZV3" s="15"/>
      <c r="GZW3" s="15"/>
      <c r="GZX3" s="15"/>
      <c r="GZY3" s="15"/>
      <c r="GZZ3" s="15"/>
      <c r="HAA3" s="15"/>
      <c r="HAB3" s="15"/>
      <c r="HAC3" s="15"/>
      <c r="HAD3" s="15"/>
      <c r="HAE3" s="15"/>
      <c r="HAF3" s="15"/>
      <c r="HAG3" s="15"/>
      <c r="HAH3" s="15"/>
      <c r="HAI3" s="15"/>
      <c r="HAJ3" s="15"/>
      <c r="HAK3" s="15"/>
      <c r="HAL3" s="15"/>
      <c r="HAM3" s="15"/>
      <c r="HAN3" s="15"/>
      <c r="HAO3" s="15"/>
      <c r="HAP3" s="15"/>
      <c r="HAQ3" s="15"/>
      <c r="HAR3" s="15"/>
      <c r="HAS3" s="15"/>
      <c r="HAT3" s="15"/>
      <c r="HAU3" s="15"/>
      <c r="HAV3" s="15"/>
      <c r="HAW3" s="15"/>
      <c r="HAX3" s="15"/>
      <c r="HAY3" s="15"/>
      <c r="HAZ3" s="15"/>
      <c r="HBA3" s="15"/>
      <c r="HBB3" s="15"/>
      <c r="HBC3" s="15"/>
      <c r="HBD3" s="15"/>
      <c r="HBE3" s="15"/>
      <c r="HBF3" s="15"/>
      <c r="HBG3" s="15"/>
      <c r="HBH3" s="15"/>
      <c r="HBI3" s="15"/>
      <c r="HBJ3" s="15"/>
      <c r="HBK3" s="15"/>
      <c r="HBL3" s="15"/>
      <c r="HBM3" s="15"/>
      <c r="HBN3" s="15"/>
      <c r="HBO3" s="15"/>
      <c r="HBP3" s="15"/>
      <c r="HBQ3" s="15"/>
      <c r="HBR3" s="15"/>
      <c r="HBS3" s="15"/>
      <c r="HBT3" s="15"/>
      <c r="HBU3" s="15"/>
      <c r="HBV3" s="15"/>
      <c r="HBW3" s="15"/>
      <c r="HBX3" s="15"/>
      <c r="HBY3" s="15"/>
      <c r="HBZ3" s="15"/>
      <c r="HCA3" s="15"/>
      <c r="HCB3" s="15"/>
      <c r="HCC3" s="15"/>
      <c r="HCD3" s="15"/>
      <c r="HCE3" s="15"/>
      <c r="HCF3" s="15"/>
      <c r="HCG3" s="15"/>
      <c r="HCH3" s="15"/>
      <c r="HCI3" s="15"/>
      <c r="HCJ3" s="15"/>
      <c r="HCK3" s="15"/>
      <c r="HCL3" s="15"/>
      <c r="HCM3" s="15"/>
      <c r="HCN3" s="15"/>
      <c r="HCO3" s="15"/>
      <c r="HCP3" s="15"/>
      <c r="HCQ3" s="15"/>
      <c r="HCR3" s="15"/>
      <c r="HCS3" s="15"/>
      <c r="HCT3" s="15"/>
      <c r="HCU3" s="15"/>
      <c r="HCV3" s="15"/>
      <c r="HCW3" s="15"/>
      <c r="HCX3" s="15"/>
      <c r="HCY3" s="15"/>
      <c r="HCZ3" s="15"/>
      <c r="HDA3" s="15"/>
      <c r="HDB3" s="15"/>
      <c r="HDC3" s="15"/>
      <c r="HDD3" s="15"/>
      <c r="HDE3" s="15"/>
      <c r="HDF3" s="15"/>
      <c r="HDG3" s="15"/>
      <c r="HDH3" s="15"/>
      <c r="HDI3" s="15"/>
      <c r="HDJ3" s="15"/>
      <c r="HDK3" s="15"/>
      <c r="HDL3" s="15"/>
      <c r="HDM3" s="15"/>
      <c r="HDN3" s="15"/>
      <c r="HDO3" s="15"/>
      <c r="HDP3" s="15"/>
      <c r="HDQ3" s="15"/>
      <c r="HDR3" s="15"/>
      <c r="HDS3" s="15"/>
      <c r="HDT3" s="15"/>
      <c r="HDU3" s="15"/>
      <c r="HDV3" s="15"/>
      <c r="HDW3" s="15"/>
      <c r="HDX3" s="15"/>
      <c r="HDY3" s="15"/>
      <c r="HDZ3" s="15"/>
      <c r="HEA3" s="15"/>
      <c r="HEB3" s="15"/>
      <c r="HEC3" s="15"/>
      <c r="HED3" s="15"/>
      <c r="HEE3" s="15"/>
      <c r="HEF3" s="15"/>
      <c r="HEG3" s="15"/>
      <c r="HEH3" s="15"/>
      <c r="HEI3" s="15"/>
      <c r="HEJ3" s="15"/>
      <c r="HEK3" s="15"/>
      <c r="HEL3" s="15"/>
      <c r="HEM3" s="15"/>
      <c r="HEN3" s="15"/>
      <c r="HEO3" s="15"/>
      <c r="HEP3" s="15"/>
      <c r="HEQ3" s="15"/>
      <c r="HER3" s="15"/>
      <c r="HES3" s="15"/>
      <c r="HET3" s="15"/>
      <c r="HEU3" s="15"/>
      <c r="HEV3" s="15"/>
      <c r="HEW3" s="15"/>
      <c r="HEX3" s="15"/>
      <c r="HEY3" s="15"/>
      <c r="HEZ3" s="15"/>
      <c r="HFA3" s="15"/>
      <c r="HFB3" s="15"/>
      <c r="HFC3" s="15"/>
      <c r="HFD3" s="15"/>
      <c r="HFE3" s="15"/>
      <c r="HFF3" s="15"/>
      <c r="HFG3" s="15"/>
      <c r="HFH3" s="15"/>
      <c r="HFI3" s="15"/>
      <c r="HFJ3" s="15"/>
      <c r="HFK3" s="15"/>
      <c r="HFL3" s="15"/>
      <c r="HFM3" s="15"/>
      <c r="HFN3" s="15"/>
      <c r="HFO3" s="15"/>
      <c r="HFP3" s="15"/>
      <c r="HFQ3" s="15"/>
      <c r="HFR3" s="15"/>
      <c r="HFS3" s="15"/>
      <c r="HFT3" s="15"/>
      <c r="HFU3" s="15"/>
      <c r="HFV3" s="15"/>
      <c r="HFW3" s="15"/>
      <c r="HFX3" s="15"/>
      <c r="HFY3" s="15"/>
      <c r="HFZ3" s="15"/>
      <c r="HGA3" s="15"/>
      <c r="HGB3" s="15"/>
      <c r="HGC3" s="15"/>
      <c r="HGD3" s="15"/>
      <c r="HGE3" s="15"/>
      <c r="HGF3" s="15"/>
      <c r="HGG3" s="15"/>
      <c r="HGH3" s="15"/>
      <c r="HGI3" s="15"/>
      <c r="HGJ3" s="15"/>
      <c r="HGK3" s="15"/>
      <c r="HGL3" s="15"/>
      <c r="HGM3" s="15"/>
      <c r="HGN3" s="15"/>
      <c r="HGO3" s="15"/>
      <c r="HGP3" s="15"/>
      <c r="HGQ3" s="15"/>
      <c r="HGR3" s="15"/>
      <c r="HGS3" s="15"/>
      <c r="HGT3" s="15"/>
      <c r="HGU3" s="15"/>
      <c r="HGV3" s="15"/>
      <c r="HGW3" s="15"/>
      <c r="HGX3" s="15"/>
      <c r="HGY3" s="15"/>
      <c r="HGZ3" s="15"/>
      <c r="HHA3" s="15"/>
      <c r="HHB3" s="15"/>
      <c r="HHC3" s="15"/>
      <c r="HHD3" s="15"/>
      <c r="HHE3" s="15"/>
      <c r="HHF3" s="15"/>
      <c r="HHG3" s="15"/>
      <c r="HHH3" s="15"/>
      <c r="HHI3" s="15"/>
      <c r="HHJ3" s="15"/>
      <c r="HHK3" s="15"/>
      <c r="HHL3" s="15"/>
      <c r="HHM3" s="15"/>
      <c r="HHN3" s="15"/>
      <c r="HHO3" s="15"/>
      <c r="HHP3" s="15"/>
      <c r="HHQ3" s="15"/>
      <c r="HHR3" s="15"/>
      <c r="HHS3" s="15"/>
      <c r="HHT3" s="15"/>
      <c r="HHU3" s="15"/>
      <c r="HHV3" s="15"/>
      <c r="HHW3" s="15"/>
      <c r="HHX3" s="15"/>
      <c r="HHY3" s="15"/>
      <c r="HHZ3" s="15"/>
      <c r="HIA3" s="15"/>
      <c r="HIB3" s="15"/>
      <c r="HIC3" s="15"/>
      <c r="HID3" s="15"/>
      <c r="HIE3" s="15"/>
      <c r="HIF3" s="15"/>
      <c r="HIG3" s="15"/>
      <c r="HIH3" s="15"/>
      <c r="HII3" s="15"/>
      <c r="HIJ3" s="15"/>
      <c r="HIK3" s="15"/>
      <c r="HIL3" s="15"/>
      <c r="HIM3" s="15"/>
      <c r="HIN3" s="15"/>
      <c r="HIO3" s="15"/>
      <c r="HIP3" s="15"/>
      <c r="HIQ3" s="15"/>
      <c r="HIR3" s="15"/>
      <c r="HIS3" s="15"/>
      <c r="HIT3" s="15"/>
      <c r="HIU3" s="15"/>
      <c r="HIV3" s="15"/>
      <c r="HIW3" s="15"/>
      <c r="HIX3" s="15"/>
      <c r="HIY3" s="15"/>
      <c r="HIZ3" s="15"/>
      <c r="HJA3" s="15"/>
      <c r="HJB3" s="15"/>
      <c r="HJC3" s="15"/>
      <c r="HJD3" s="15"/>
      <c r="HJE3" s="15"/>
      <c r="HJF3" s="15"/>
      <c r="HJG3" s="15"/>
      <c r="HJH3" s="15"/>
      <c r="HJI3" s="15"/>
      <c r="HJJ3" s="15"/>
      <c r="HJK3" s="15"/>
      <c r="HJL3" s="15"/>
      <c r="HJM3" s="15"/>
      <c r="HJN3" s="15"/>
      <c r="HJO3" s="15"/>
      <c r="HJP3" s="15"/>
      <c r="HJQ3" s="15"/>
      <c r="HJR3" s="15"/>
      <c r="HJS3" s="15"/>
      <c r="HJT3" s="15"/>
      <c r="HJU3" s="15"/>
      <c r="HJV3" s="15"/>
      <c r="HJW3" s="15"/>
      <c r="HJX3" s="15"/>
      <c r="HJY3" s="15"/>
      <c r="HJZ3" s="15"/>
      <c r="HKA3" s="15"/>
      <c r="HKB3" s="15"/>
      <c r="HKC3" s="15"/>
      <c r="HKD3" s="15"/>
      <c r="HKE3" s="15"/>
      <c r="HKF3" s="15"/>
      <c r="HKG3" s="15"/>
      <c r="HKH3" s="15"/>
      <c r="HKI3" s="15"/>
      <c r="HKJ3" s="15"/>
      <c r="HKK3" s="15"/>
      <c r="HKL3" s="15"/>
      <c r="HKM3" s="15"/>
      <c r="HKN3" s="15"/>
      <c r="HKO3" s="15"/>
      <c r="HKP3" s="15"/>
      <c r="HKQ3" s="15"/>
      <c r="HKR3" s="15"/>
      <c r="HKS3" s="15"/>
      <c r="HKT3" s="15"/>
      <c r="HKU3" s="15"/>
      <c r="HKV3" s="15"/>
      <c r="HKW3" s="15"/>
      <c r="HKX3" s="15"/>
      <c r="HKY3" s="15"/>
      <c r="HKZ3" s="15"/>
      <c r="HLA3" s="15"/>
      <c r="HLB3" s="15"/>
      <c r="HLC3" s="15"/>
      <c r="HLD3" s="15"/>
      <c r="HLE3" s="15"/>
      <c r="HLF3" s="15"/>
      <c r="HLG3" s="15"/>
      <c r="HLH3" s="15"/>
      <c r="HLI3" s="15"/>
      <c r="HLJ3" s="15"/>
      <c r="HLK3" s="15"/>
      <c r="HLL3" s="15"/>
      <c r="HLM3" s="15"/>
      <c r="HLN3" s="15"/>
      <c r="HLO3" s="15"/>
      <c r="HLP3" s="15"/>
      <c r="HLQ3" s="15"/>
      <c r="HLR3" s="15"/>
      <c r="HLS3" s="15"/>
      <c r="HLT3" s="15"/>
      <c r="HLU3" s="15"/>
      <c r="HLV3" s="15"/>
      <c r="HLW3" s="15"/>
      <c r="HLX3" s="15"/>
      <c r="HLY3" s="15"/>
      <c r="HLZ3" s="15"/>
      <c r="HMA3" s="15"/>
      <c r="HMB3" s="15"/>
      <c r="HMC3" s="15"/>
      <c r="HMD3" s="15"/>
      <c r="HME3" s="15"/>
      <c r="HMF3" s="15"/>
      <c r="HMG3" s="15"/>
      <c r="HMH3" s="15"/>
      <c r="HMI3" s="15"/>
      <c r="HMJ3" s="15"/>
      <c r="HMK3" s="15"/>
      <c r="HML3" s="15"/>
      <c r="HMM3" s="15"/>
      <c r="HMN3" s="15"/>
      <c r="HMO3" s="15"/>
      <c r="HMP3" s="15"/>
      <c r="HMQ3" s="15"/>
      <c r="HMR3" s="15"/>
      <c r="HMS3" s="15"/>
      <c r="HMT3" s="15"/>
      <c r="HMU3" s="15"/>
      <c r="HMV3" s="15"/>
      <c r="HMW3" s="15"/>
      <c r="HMX3" s="15"/>
      <c r="HMY3" s="15"/>
      <c r="HMZ3" s="15"/>
      <c r="HNA3" s="15"/>
      <c r="HNB3" s="15"/>
      <c r="HNC3" s="15"/>
      <c r="HND3" s="15"/>
      <c r="HNE3" s="15"/>
      <c r="HNF3" s="15"/>
      <c r="HNG3" s="15"/>
      <c r="HNH3" s="15"/>
      <c r="HNI3" s="15"/>
      <c r="HNJ3" s="15"/>
      <c r="HNK3" s="15"/>
      <c r="HNL3" s="15"/>
      <c r="HNM3" s="15"/>
      <c r="HNN3" s="15"/>
      <c r="HNO3" s="15"/>
      <c r="HNP3" s="15"/>
      <c r="HNQ3" s="15"/>
      <c r="HNR3" s="15"/>
      <c r="HNS3" s="15"/>
      <c r="HNT3" s="15"/>
      <c r="HNU3" s="15"/>
      <c r="HNV3" s="15"/>
      <c r="HNW3" s="15"/>
      <c r="HNX3" s="15"/>
      <c r="HNY3" s="15"/>
      <c r="HNZ3" s="15"/>
      <c r="HOA3" s="15"/>
      <c r="HOB3" s="15"/>
      <c r="HOC3" s="15"/>
      <c r="HOD3" s="15"/>
      <c r="HOE3" s="15"/>
      <c r="HOF3" s="15"/>
      <c r="HOG3" s="15"/>
      <c r="HOH3" s="15"/>
      <c r="HOI3" s="15"/>
      <c r="HOJ3" s="15"/>
      <c r="HOK3" s="15"/>
      <c r="HOL3" s="15"/>
      <c r="HOM3" s="15"/>
      <c r="HON3" s="15"/>
      <c r="HOO3" s="15"/>
      <c r="HOP3" s="15"/>
      <c r="HOQ3" s="15"/>
      <c r="HOR3" s="15"/>
      <c r="HOS3" s="15"/>
      <c r="HOT3" s="15"/>
      <c r="HOU3" s="15"/>
      <c r="HOV3" s="15"/>
      <c r="HOW3" s="15"/>
      <c r="HOX3" s="15"/>
      <c r="HOY3" s="15"/>
      <c r="HOZ3" s="15"/>
      <c r="HPA3" s="15"/>
      <c r="HPB3" s="15"/>
      <c r="HPC3" s="15"/>
      <c r="HPD3" s="15"/>
      <c r="HPE3" s="15"/>
      <c r="HPF3" s="15"/>
      <c r="HPG3" s="15"/>
      <c r="HPH3" s="15"/>
      <c r="HPI3" s="15"/>
      <c r="HPJ3" s="15"/>
      <c r="HPK3" s="15"/>
      <c r="HPL3" s="15"/>
      <c r="HPM3" s="15"/>
      <c r="HPN3" s="15"/>
      <c r="HPO3" s="15"/>
      <c r="HPP3" s="15"/>
      <c r="HPQ3" s="15"/>
      <c r="HPR3" s="15"/>
      <c r="HPS3" s="15"/>
      <c r="HPT3" s="15"/>
      <c r="HPU3" s="15"/>
      <c r="HPV3" s="15"/>
      <c r="HPW3" s="15"/>
      <c r="HPX3" s="15"/>
      <c r="HPY3" s="15"/>
      <c r="HPZ3" s="15"/>
      <c r="HQA3" s="15"/>
      <c r="HQB3" s="15"/>
      <c r="HQC3" s="15"/>
      <c r="HQD3" s="15"/>
      <c r="HQE3" s="15"/>
      <c r="HQF3" s="15"/>
      <c r="HQG3" s="15"/>
      <c r="HQH3" s="15"/>
      <c r="HQI3" s="15"/>
      <c r="HQJ3" s="15"/>
      <c r="HQK3" s="15"/>
      <c r="HQL3" s="15"/>
      <c r="HQM3" s="15"/>
      <c r="HQN3" s="15"/>
      <c r="HQO3" s="15"/>
      <c r="HQP3" s="15"/>
      <c r="HQQ3" s="15"/>
      <c r="HQR3" s="15"/>
      <c r="HQS3" s="15"/>
      <c r="HQT3" s="15"/>
      <c r="HQU3" s="15"/>
      <c r="HQV3" s="15"/>
      <c r="HQW3" s="15"/>
      <c r="HQX3" s="15"/>
      <c r="HQY3" s="15"/>
      <c r="HQZ3" s="15"/>
      <c r="HRA3" s="15"/>
      <c r="HRB3" s="15"/>
      <c r="HRC3" s="15"/>
      <c r="HRD3" s="15"/>
      <c r="HRE3" s="15"/>
      <c r="HRF3" s="15"/>
      <c r="HRG3" s="15"/>
      <c r="HRH3" s="15"/>
      <c r="HRI3" s="15"/>
      <c r="HRJ3" s="15"/>
      <c r="HRK3" s="15"/>
      <c r="HRL3" s="15"/>
      <c r="HRM3" s="15"/>
      <c r="HRN3" s="15"/>
      <c r="HRO3" s="15"/>
      <c r="HRP3" s="15"/>
      <c r="HRQ3" s="15"/>
      <c r="HRR3" s="15"/>
      <c r="HRS3" s="15"/>
      <c r="HRT3" s="15"/>
      <c r="HRU3" s="15"/>
      <c r="HRV3" s="15"/>
      <c r="HRW3" s="15"/>
      <c r="HRX3" s="15"/>
      <c r="HRY3" s="15"/>
      <c r="HRZ3" s="15"/>
      <c r="HSA3" s="15"/>
      <c r="HSB3" s="15"/>
      <c r="HSC3" s="15"/>
      <c r="HSD3" s="15"/>
      <c r="HSE3" s="15"/>
      <c r="HSF3" s="15"/>
      <c r="HSG3" s="15"/>
      <c r="HSH3" s="15"/>
      <c r="HSI3" s="15"/>
      <c r="HSJ3" s="15"/>
      <c r="HSK3" s="15"/>
      <c r="HSL3" s="15"/>
      <c r="HSM3" s="15"/>
      <c r="HSN3" s="15"/>
      <c r="HSO3" s="15"/>
      <c r="HSP3" s="15"/>
      <c r="HSQ3" s="15"/>
      <c r="HSR3" s="15"/>
      <c r="HSS3" s="15"/>
      <c r="HST3" s="15"/>
      <c r="HSU3" s="15"/>
      <c r="HSV3" s="15"/>
      <c r="HSW3" s="15"/>
      <c r="HSX3" s="15"/>
      <c r="HSY3" s="15"/>
      <c r="HSZ3" s="15"/>
      <c r="HTA3" s="15"/>
      <c r="HTB3" s="15"/>
      <c r="HTC3" s="15"/>
      <c r="HTD3" s="15"/>
      <c r="HTE3" s="15"/>
      <c r="HTF3" s="15"/>
      <c r="HTG3" s="15"/>
      <c r="HTH3" s="15"/>
      <c r="HTI3" s="15"/>
      <c r="HTJ3" s="15"/>
      <c r="HTK3" s="15"/>
      <c r="HTL3" s="15"/>
      <c r="HTM3" s="15"/>
      <c r="HTN3" s="15"/>
      <c r="HTO3" s="15"/>
      <c r="HTP3" s="15"/>
      <c r="HTQ3" s="15"/>
      <c r="HTR3" s="15"/>
      <c r="HTS3" s="15"/>
      <c r="HTT3" s="15"/>
      <c r="HTU3" s="15"/>
      <c r="HTV3" s="15"/>
      <c r="HTW3" s="15"/>
      <c r="HTX3" s="15"/>
      <c r="HTY3" s="15"/>
      <c r="HTZ3" s="15"/>
      <c r="HUA3" s="15"/>
      <c r="HUB3" s="15"/>
      <c r="HUC3" s="15"/>
      <c r="HUD3" s="15"/>
      <c r="HUE3" s="15"/>
      <c r="HUF3" s="15"/>
      <c r="HUG3" s="15"/>
      <c r="HUH3" s="15"/>
      <c r="HUI3" s="15"/>
      <c r="HUJ3" s="15"/>
      <c r="HUK3" s="15"/>
      <c r="HUL3" s="15"/>
      <c r="HUM3" s="15"/>
      <c r="HUN3" s="15"/>
      <c r="HUO3" s="15"/>
      <c r="HUP3" s="15"/>
      <c r="HUQ3" s="15"/>
      <c r="HUR3" s="15"/>
      <c r="HUS3" s="15"/>
      <c r="HUT3" s="15"/>
      <c r="HUU3" s="15"/>
      <c r="HUV3" s="15"/>
      <c r="HUW3" s="15"/>
      <c r="HUX3" s="15"/>
      <c r="HUY3" s="15"/>
      <c r="HUZ3" s="15"/>
      <c r="HVA3" s="15"/>
      <c r="HVB3" s="15"/>
      <c r="HVC3" s="15"/>
      <c r="HVD3" s="15"/>
      <c r="HVE3" s="15"/>
      <c r="HVF3" s="15"/>
      <c r="HVG3" s="15"/>
      <c r="HVH3" s="15"/>
      <c r="HVI3" s="15"/>
      <c r="HVJ3" s="15"/>
      <c r="HVK3" s="15"/>
      <c r="HVL3" s="15"/>
      <c r="HVM3" s="15"/>
      <c r="HVN3" s="15"/>
      <c r="HVO3" s="15"/>
      <c r="HVP3" s="15"/>
      <c r="HVQ3" s="15"/>
      <c r="HVR3" s="15"/>
      <c r="HVS3" s="15"/>
      <c r="HVT3" s="15"/>
      <c r="HVU3" s="15"/>
      <c r="HVV3" s="15"/>
      <c r="HVW3" s="15"/>
      <c r="HVX3" s="15"/>
      <c r="HVY3" s="15"/>
      <c r="HVZ3" s="15"/>
      <c r="HWA3" s="15"/>
      <c r="HWB3" s="15"/>
      <c r="HWC3" s="15"/>
      <c r="HWD3" s="15"/>
      <c r="HWE3" s="15"/>
      <c r="HWF3" s="15"/>
      <c r="HWG3" s="15"/>
      <c r="HWH3" s="15"/>
      <c r="HWI3" s="15"/>
      <c r="HWJ3" s="15"/>
      <c r="HWK3" s="15"/>
      <c r="HWL3" s="15"/>
      <c r="HWM3" s="15"/>
      <c r="HWN3" s="15"/>
      <c r="HWO3" s="15"/>
      <c r="HWP3" s="15"/>
      <c r="HWQ3" s="15"/>
      <c r="HWR3" s="15"/>
      <c r="HWS3" s="15"/>
      <c r="HWT3" s="15"/>
      <c r="HWU3" s="15"/>
      <c r="HWV3" s="15"/>
      <c r="HWW3" s="15"/>
      <c r="HWX3" s="15"/>
      <c r="HWY3" s="15"/>
      <c r="HWZ3" s="15"/>
      <c r="HXA3" s="15"/>
      <c r="HXB3" s="15"/>
      <c r="HXC3" s="15"/>
      <c r="HXD3" s="15"/>
      <c r="HXE3" s="15"/>
      <c r="HXF3" s="15"/>
      <c r="HXG3" s="15"/>
      <c r="HXH3" s="15"/>
      <c r="HXI3" s="15"/>
      <c r="HXJ3" s="15"/>
      <c r="HXK3" s="15"/>
      <c r="HXL3" s="15"/>
      <c r="HXM3" s="15"/>
      <c r="HXN3" s="15"/>
      <c r="HXO3" s="15"/>
      <c r="HXP3" s="15"/>
      <c r="HXQ3" s="15"/>
      <c r="HXR3" s="15"/>
      <c r="HXS3" s="15"/>
      <c r="HXT3" s="15"/>
      <c r="HXU3" s="15"/>
      <c r="HXV3" s="15"/>
      <c r="HXW3" s="15"/>
      <c r="HXX3" s="15"/>
      <c r="HXY3" s="15"/>
      <c r="HXZ3" s="15"/>
      <c r="HYA3" s="15"/>
      <c r="HYB3" s="15"/>
      <c r="HYC3" s="15"/>
      <c r="HYD3" s="15"/>
      <c r="HYE3" s="15"/>
      <c r="HYF3" s="15"/>
      <c r="HYG3" s="15"/>
      <c r="HYH3" s="15"/>
      <c r="HYI3" s="15"/>
      <c r="HYJ3" s="15"/>
      <c r="HYK3" s="15"/>
      <c r="HYL3" s="15"/>
      <c r="HYM3" s="15"/>
      <c r="HYN3" s="15"/>
      <c r="HYO3" s="15"/>
      <c r="HYP3" s="15"/>
      <c r="HYQ3" s="15"/>
      <c r="HYR3" s="15"/>
      <c r="HYS3" s="15"/>
      <c r="HYT3" s="15"/>
      <c r="HYU3" s="15"/>
      <c r="HYV3" s="15"/>
      <c r="HYW3" s="15"/>
      <c r="HYX3" s="15"/>
      <c r="HYY3" s="15"/>
      <c r="HYZ3" s="15"/>
      <c r="HZA3" s="15"/>
      <c r="HZB3" s="15"/>
      <c r="HZC3" s="15"/>
      <c r="HZD3" s="15"/>
      <c r="HZE3" s="15"/>
      <c r="HZF3" s="15"/>
      <c r="HZG3" s="15"/>
      <c r="HZH3" s="15"/>
      <c r="HZI3" s="15"/>
      <c r="HZJ3" s="15"/>
      <c r="HZK3" s="15"/>
      <c r="HZL3" s="15"/>
      <c r="HZM3" s="15"/>
      <c r="HZN3" s="15"/>
      <c r="HZO3" s="15"/>
      <c r="HZP3" s="15"/>
      <c r="HZQ3" s="15"/>
      <c r="HZR3" s="15"/>
      <c r="HZS3" s="15"/>
      <c r="HZT3" s="15"/>
      <c r="HZU3" s="15"/>
      <c r="HZV3" s="15"/>
      <c r="HZW3" s="15"/>
      <c r="HZX3" s="15"/>
      <c r="HZY3" s="15"/>
      <c r="HZZ3" s="15"/>
      <c r="IAA3" s="15"/>
      <c r="IAB3" s="15"/>
      <c r="IAC3" s="15"/>
      <c r="IAD3" s="15"/>
      <c r="IAE3" s="15"/>
      <c r="IAF3" s="15"/>
      <c r="IAG3" s="15"/>
      <c r="IAH3" s="15"/>
      <c r="IAI3" s="15"/>
      <c r="IAJ3" s="15"/>
      <c r="IAK3" s="15"/>
      <c r="IAL3" s="15"/>
      <c r="IAM3" s="15"/>
      <c r="IAN3" s="15"/>
      <c r="IAO3" s="15"/>
      <c r="IAP3" s="15"/>
      <c r="IAQ3" s="15"/>
      <c r="IAR3" s="15"/>
      <c r="IAS3" s="15"/>
      <c r="IAT3" s="15"/>
      <c r="IAU3" s="15"/>
      <c r="IAV3" s="15"/>
      <c r="IAW3" s="15"/>
      <c r="IAX3" s="15"/>
      <c r="IAY3" s="15"/>
      <c r="IAZ3" s="15"/>
      <c r="IBA3" s="15"/>
      <c r="IBB3" s="15"/>
      <c r="IBC3" s="15"/>
      <c r="IBD3" s="15"/>
      <c r="IBE3" s="15"/>
      <c r="IBF3" s="15"/>
      <c r="IBG3" s="15"/>
      <c r="IBH3" s="15"/>
      <c r="IBI3" s="15"/>
      <c r="IBJ3" s="15"/>
      <c r="IBK3" s="15"/>
      <c r="IBL3" s="15"/>
      <c r="IBM3" s="15"/>
      <c r="IBN3" s="15"/>
      <c r="IBO3" s="15"/>
      <c r="IBP3" s="15"/>
      <c r="IBQ3" s="15"/>
      <c r="IBR3" s="15"/>
      <c r="IBS3" s="15"/>
      <c r="IBT3" s="15"/>
      <c r="IBU3" s="15"/>
      <c r="IBV3" s="15"/>
      <c r="IBW3" s="15"/>
      <c r="IBX3" s="15"/>
      <c r="IBY3" s="15"/>
      <c r="IBZ3" s="15"/>
      <c r="ICA3" s="15"/>
      <c r="ICB3" s="15"/>
      <c r="ICC3" s="15"/>
      <c r="ICD3" s="15"/>
      <c r="ICE3" s="15"/>
      <c r="ICF3" s="15"/>
      <c r="ICG3" s="15"/>
      <c r="ICH3" s="15"/>
      <c r="ICI3" s="15"/>
      <c r="ICJ3" s="15"/>
      <c r="ICK3" s="15"/>
      <c r="ICL3" s="15"/>
      <c r="ICM3" s="15"/>
      <c r="ICN3" s="15"/>
      <c r="ICO3" s="15"/>
      <c r="ICP3" s="15"/>
      <c r="ICQ3" s="15"/>
      <c r="ICR3" s="15"/>
      <c r="ICS3" s="15"/>
      <c r="ICT3" s="15"/>
      <c r="ICU3" s="15"/>
      <c r="ICV3" s="15"/>
      <c r="ICW3" s="15"/>
      <c r="ICX3" s="15"/>
      <c r="ICY3" s="15"/>
      <c r="ICZ3" s="15"/>
      <c r="IDA3" s="15"/>
      <c r="IDB3" s="15"/>
      <c r="IDC3" s="15"/>
      <c r="IDD3" s="15"/>
      <c r="IDE3" s="15"/>
      <c r="IDF3" s="15"/>
      <c r="IDG3" s="15"/>
      <c r="IDH3" s="15"/>
      <c r="IDI3" s="15"/>
      <c r="IDJ3" s="15"/>
      <c r="IDK3" s="15"/>
      <c r="IDL3" s="15"/>
      <c r="IDM3" s="15"/>
      <c r="IDN3" s="15"/>
      <c r="IDO3" s="15"/>
      <c r="IDP3" s="15"/>
      <c r="IDQ3" s="15"/>
      <c r="IDR3" s="15"/>
      <c r="IDS3" s="15"/>
      <c r="IDT3" s="15"/>
      <c r="IDU3" s="15"/>
      <c r="IDV3" s="15"/>
      <c r="IDW3" s="15"/>
      <c r="IDX3" s="15"/>
      <c r="IDY3" s="15"/>
      <c r="IDZ3" s="15"/>
      <c r="IEA3" s="15"/>
      <c r="IEB3" s="15"/>
      <c r="IEC3" s="15"/>
      <c r="IED3" s="15"/>
      <c r="IEE3" s="15"/>
      <c r="IEF3" s="15"/>
      <c r="IEG3" s="15"/>
      <c r="IEH3" s="15"/>
      <c r="IEI3" s="15"/>
      <c r="IEJ3" s="15"/>
      <c r="IEK3" s="15"/>
      <c r="IEL3" s="15"/>
      <c r="IEM3" s="15"/>
      <c r="IEN3" s="15"/>
      <c r="IEO3" s="15"/>
      <c r="IEP3" s="15"/>
      <c r="IEQ3" s="15"/>
      <c r="IER3" s="15"/>
      <c r="IES3" s="15"/>
      <c r="IET3" s="15"/>
      <c r="IEU3" s="15"/>
      <c r="IEV3" s="15"/>
      <c r="IEW3" s="15"/>
      <c r="IEX3" s="15"/>
      <c r="IEY3" s="15"/>
      <c r="IEZ3" s="15"/>
      <c r="IFA3" s="15"/>
      <c r="IFB3" s="15"/>
      <c r="IFC3" s="15"/>
      <c r="IFD3" s="15"/>
      <c r="IFE3" s="15"/>
      <c r="IFF3" s="15"/>
      <c r="IFG3" s="15"/>
      <c r="IFH3" s="15"/>
      <c r="IFI3" s="15"/>
      <c r="IFJ3" s="15"/>
      <c r="IFK3" s="15"/>
      <c r="IFL3" s="15"/>
      <c r="IFM3" s="15"/>
      <c r="IFN3" s="15"/>
      <c r="IFO3" s="15"/>
      <c r="IFP3" s="15"/>
      <c r="IFQ3" s="15"/>
      <c r="IFR3" s="15"/>
      <c r="IFS3" s="15"/>
      <c r="IFT3" s="15"/>
      <c r="IFU3" s="15"/>
      <c r="IFV3" s="15"/>
      <c r="IFW3" s="15"/>
      <c r="IFX3" s="15"/>
      <c r="IFY3" s="15"/>
      <c r="IFZ3" s="15"/>
      <c r="IGA3" s="15"/>
      <c r="IGB3" s="15"/>
      <c r="IGC3" s="15"/>
      <c r="IGD3" s="15"/>
      <c r="IGE3" s="15"/>
      <c r="IGF3" s="15"/>
      <c r="IGG3" s="15"/>
      <c r="IGH3" s="15"/>
      <c r="IGI3" s="15"/>
      <c r="IGJ3" s="15"/>
      <c r="IGK3" s="15"/>
      <c r="IGL3" s="15"/>
      <c r="IGM3" s="15"/>
      <c r="IGN3" s="15"/>
      <c r="IGO3" s="15"/>
      <c r="IGP3" s="15"/>
      <c r="IGQ3" s="15"/>
      <c r="IGR3" s="15"/>
      <c r="IGS3" s="15"/>
      <c r="IGT3" s="15"/>
      <c r="IGU3" s="15"/>
      <c r="IGV3" s="15"/>
      <c r="IGW3" s="15"/>
      <c r="IGX3" s="15"/>
      <c r="IGY3" s="15"/>
      <c r="IGZ3" s="15"/>
      <c r="IHA3" s="15"/>
      <c r="IHB3" s="15"/>
      <c r="IHC3" s="15"/>
      <c r="IHD3" s="15"/>
      <c r="IHE3" s="15"/>
      <c r="IHF3" s="15"/>
      <c r="IHG3" s="15"/>
      <c r="IHH3" s="15"/>
      <c r="IHI3" s="15"/>
      <c r="IHJ3" s="15"/>
      <c r="IHK3" s="15"/>
      <c r="IHL3" s="15"/>
      <c r="IHM3" s="15"/>
      <c r="IHN3" s="15"/>
      <c r="IHO3" s="15"/>
      <c r="IHP3" s="15"/>
      <c r="IHQ3" s="15"/>
      <c r="IHR3" s="15"/>
      <c r="IHS3" s="15"/>
      <c r="IHT3" s="15"/>
      <c r="IHU3" s="15"/>
      <c r="IHV3" s="15"/>
      <c r="IHW3" s="15"/>
      <c r="IHX3" s="15"/>
      <c r="IHY3" s="15"/>
      <c r="IHZ3" s="15"/>
      <c r="IIA3" s="15"/>
      <c r="IIB3" s="15"/>
      <c r="IIC3" s="15"/>
      <c r="IID3" s="15"/>
      <c r="IIE3" s="15"/>
      <c r="IIF3" s="15"/>
      <c r="IIG3" s="15"/>
      <c r="IIH3" s="15"/>
      <c r="III3" s="15"/>
      <c r="IIJ3" s="15"/>
      <c r="IIK3" s="15"/>
      <c r="IIL3" s="15"/>
      <c r="IIM3" s="15"/>
      <c r="IIN3" s="15"/>
      <c r="IIO3" s="15"/>
      <c r="IIP3" s="15"/>
      <c r="IIQ3" s="15"/>
      <c r="IIR3" s="15"/>
      <c r="IIS3" s="15"/>
      <c r="IIT3" s="15"/>
      <c r="IIU3" s="15"/>
      <c r="IIV3" s="15"/>
      <c r="IIW3" s="15"/>
      <c r="IIX3" s="15"/>
      <c r="IIY3" s="15"/>
      <c r="IIZ3" s="15"/>
      <c r="IJA3" s="15"/>
      <c r="IJB3" s="15"/>
      <c r="IJC3" s="15"/>
      <c r="IJD3" s="15"/>
      <c r="IJE3" s="15"/>
      <c r="IJF3" s="15"/>
      <c r="IJG3" s="15"/>
      <c r="IJH3" s="15"/>
      <c r="IJI3" s="15"/>
      <c r="IJJ3" s="15"/>
      <c r="IJK3" s="15"/>
      <c r="IJL3" s="15"/>
      <c r="IJM3" s="15"/>
      <c r="IJN3" s="15"/>
      <c r="IJO3" s="15"/>
      <c r="IJP3" s="15"/>
      <c r="IJQ3" s="15"/>
      <c r="IJR3" s="15"/>
      <c r="IJS3" s="15"/>
      <c r="IJT3" s="15"/>
      <c r="IJU3" s="15"/>
      <c r="IJV3" s="15"/>
      <c r="IJW3" s="15"/>
      <c r="IJX3" s="15"/>
      <c r="IJY3" s="15"/>
      <c r="IJZ3" s="15"/>
      <c r="IKA3" s="15"/>
      <c r="IKB3" s="15"/>
      <c r="IKC3" s="15"/>
      <c r="IKD3" s="15"/>
      <c r="IKE3" s="15"/>
      <c r="IKF3" s="15"/>
      <c r="IKG3" s="15"/>
      <c r="IKH3" s="15"/>
      <c r="IKI3" s="15"/>
      <c r="IKJ3" s="15"/>
      <c r="IKK3" s="15"/>
      <c r="IKL3" s="15"/>
      <c r="IKM3" s="15"/>
      <c r="IKN3" s="15"/>
      <c r="IKO3" s="15"/>
      <c r="IKP3" s="15"/>
      <c r="IKQ3" s="15"/>
      <c r="IKR3" s="15"/>
      <c r="IKS3" s="15"/>
      <c r="IKT3" s="15"/>
      <c r="IKU3" s="15"/>
      <c r="IKV3" s="15"/>
      <c r="IKW3" s="15"/>
      <c r="IKX3" s="15"/>
      <c r="IKY3" s="15"/>
      <c r="IKZ3" s="15"/>
      <c r="ILA3" s="15"/>
      <c r="ILB3" s="15"/>
      <c r="ILC3" s="15"/>
      <c r="ILD3" s="15"/>
      <c r="ILE3" s="15"/>
      <c r="ILF3" s="15"/>
      <c r="ILG3" s="15"/>
      <c r="ILH3" s="15"/>
      <c r="ILI3" s="15"/>
      <c r="ILJ3" s="15"/>
      <c r="ILK3" s="15"/>
      <c r="ILL3" s="15"/>
      <c r="ILM3" s="15"/>
      <c r="ILN3" s="15"/>
      <c r="ILO3" s="15"/>
      <c r="ILP3" s="15"/>
      <c r="ILQ3" s="15"/>
      <c r="ILR3" s="15"/>
      <c r="ILS3" s="15"/>
      <c r="ILT3" s="15"/>
      <c r="ILU3" s="15"/>
      <c r="ILV3" s="15"/>
      <c r="ILW3" s="15"/>
      <c r="ILX3" s="15"/>
      <c r="ILY3" s="15"/>
      <c r="ILZ3" s="15"/>
      <c r="IMA3" s="15"/>
      <c r="IMB3" s="15"/>
      <c r="IMC3" s="15"/>
      <c r="IMD3" s="15"/>
      <c r="IME3" s="15"/>
      <c r="IMF3" s="15"/>
      <c r="IMG3" s="15"/>
      <c r="IMH3" s="15"/>
      <c r="IMI3" s="15"/>
      <c r="IMJ3" s="15"/>
      <c r="IMK3" s="15"/>
      <c r="IML3" s="15"/>
      <c r="IMM3" s="15"/>
      <c r="IMN3" s="15"/>
      <c r="IMO3" s="15"/>
      <c r="IMP3" s="15"/>
      <c r="IMQ3" s="15"/>
      <c r="IMR3" s="15"/>
      <c r="IMS3" s="15"/>
      <c r="IMT3" s="15"/>
      <c r="IMU3" s="15"/>
      <c r="IMV3" s="15"/>
      <c r="IMW3" s="15"/>
      <c r="IMX3" s="15"/>
      <c r="IMY3" s="15"/>
      <c r="IMZ3" s="15"/>
      <c r="INA3" s="15"/>
      <c r="INB3" s="15"/>
      <c r="INC3" s="15"/>
      <c r="IND3" s="15"/>
      <c r="INE3" s="15"/>
      <c r="INF3" s="15"/>
      <c r="ING3" s="15"/>
      <c r="INH3" s="15"/>
      <c r="INI3" s="15"/>
      <c r="INJ3" s="15"/>
      <c r="INK3" s="15"/>
      <c r="INL3" s="15"/>
      <c r="INM3" s="15"/>
      <c r="INN3" s="15"/>
      <c r="INO3" s="15"/>
      <c r="INP3" s="15"/>
      <c r="INQ3" s="15"/>
      <c r="INR3" s="15"/>
      <c r="INS3" s="15"/>
      <c r="INT3" s="15"/>
      <c r="INU3" s="15"/>
      <c r="INV3" s="15"/>
      <c r="INW3" s="15"/>
      <c r="INX3" s="15"/>
      <c r="INY3" s="15"/>
      <c r="INZ3" s="15"/>
      <c r="IOA3" s="15"/>
      <c r="IOB3" s="15"/>
      <c r="IOC3" s="15"/>
      <c r="IOD3" s="15"/>
      <c r="IOE3" s="15"/>
      <c r="IOF3" s="15"/>
      <c r="IOG3" s="15"/>
      <c r="IOH3" s="15"/>
      <c r="IOI3" s="15"/>
      <c r="IOJ3" s="15"/>
      <c r="IOK3" s="15"/>
      <c r="IOL3" s="15"/>
      <c r="IOM3" s="15"/>
      <c r="ION3" s="15"/>
      <c r="IOO3" s="15"/>
      <c r="IOP3" s="15"/>
      <c r="IOQ3" s="15"/>
      <c r="IOR3" s="15"/>
      <c r="IOS3" s="15"/>
      <c r="IOT3" s="15"/>
      <c r="IOU3" s="15"/>
      <c r="IOV3" s="15"/>
      <c r="IOW3" s="15"/>
      <c r="IOX3" s="15"/>
      <c r="IOY3" s="15"/>
      <c r="IOZ3" s="15"/>
      <c r="IPA3" s="15"/>
      <c r="IPB3" s="15"/>
      <c r="IPC3" s="15"/>
      <c r="IPD3" s="15"/>
      <c r="IPE3" s="15"/>
      <c r="IPF3" s="15"/>
      <c r="IPG3" s="15"/>
      <c r="IPH3" s="15"/>
      <c r="IPI3" s="15"/>
      <c r="IPJ3" s="15"/>
      <c r="IPK3" s="15"/>
      <c r="IPL3" s="15"/>
      <c r="IPM3" s="15"/>
      <c r="IPN3" s="15"/>
      <c r="IPO3" s="15"/>
      <c r="IPP3" s="15"/>
      <c r="IPQ3" s="15"/>
      <c r="IPR3" s="15"/>
      <c r="IPS3" s="15"/>
      <c r="IPT3" s="15"/>
      <c r="IPU3" s="15"/>
      <c r="IPV3" s="15"/>
      <c r="IPW3" s="15"/>
      <c r="IPX3" s="15"/>
      <c r="IPY3" s="15"/>
      <c r="IPZ3" s="15"/>
      <c r="IQA3" s="15"/>
      <c r="IQB3" s="15"/>
      <c r="IQC3" s="15"/>
      <c r="IQD3" s="15"/>
      <c r="IQE3" s="15"/>
      <c r="IQF3" s="15"/>
      <c r="IQG3" s="15"/>
      <c r="IQH3" s="15"/>
      <c r="IQI3" s="15"/>
      <c r="IQJ3" s="15"/>
      <c r="IQK3" s="15"/>
      <c r="IQL3" s="15"/>
      <c r="IQM3" s="15"/>
      <c r="IQN3" s="15"/>
      <c r="IQO3" s="15"/>
      <c r="IQP3" s="15"/>
      <c r="IQQ3" s="15"/>
      <c r="IQR3" s="15"/>
      <c r="IQS3" s="15"/>
      <c r="IQT3" s="15"/>
      <c r="IQU3" s="15"/>
      <c r="IQV3" s="15"/>
      <c r="IQW3" s="15"/>
      <c r="IQX3" s="15"/>
      <c r="IQY3" s="15"/>
      <c r="IQZ3" s="15"/>
      <c r="IRA3" s="15"/>
      <c r="IRB3" s="15"/>
      <c r="IRC3" s="15"/>
      <c r="IRD3" s="15"/>
      <c r="IRE3" s="15"/>
      <c r="IRF3" s="15"/>
      <c r="IRG3" s="15"/>
      <c r="IRH3" s="15"/>
      <c r="IRI3" s="15"/>
      <c r="IRJ3" s="15"/>
      <c r="IRK3" s="15"/>
      <c r="IRL3" s="15"/>
      <c r="IRM3" s="15"/>
      <c r="IRN3" s="15"/>
      <c r="IRO3" s="15"/>
      <c r="IRP3" s="15"/>
      <c r="IRQ3" s="15"/>
      <c r="IRR3" s="15"/>
      <c r="IRS3" s="15"/>
      <c r="IRT3" s="15"/>
      <c r="IRU3" s="15"/>
      <c r="IRV3" s="15"/>
      <c r="IRW3" s="15"/>
      <c r="IRX3" s="15"/>
      <c r="IRY3" s="15"/>
      <c r="IRZ3" s="15"/>
      <c r="ISA3" s="15"/>
      <c r="ISB3" s="15"/>
      <c r="ISC3" s="15"/>
      <c r="ISD3" s="15"/>
      <c r="ISE3" s="15"/>
      <c r="ISF3" s="15"/>
      <c r="ISG3" s="15"/>
      <c r="ISH3" s="15"/>
      <c r="ISI3" s="15"/>
      <c r="ISJ3" s="15"/>
      <c r="ISK3" s="15"/>
      <c r="ISL3" s="15"/>
      <c r="ISM3" s="15"/>
      <c r="ISN3" s="15"/>
      <c r="ISO3" s="15"/>
      <c r="ISP3" s="15"/>
      <c r="ISQ3" s="15"/>
      <c r="ISR3" s="15"/>
      <c r="ISS3" s="15"/>
      <c r="IST3" s="15"/>
      <c r="ISU3" s="15"/>
      <c r="ISV3" s="15"/>
      <c r="ISW3" s="15"/>
      <c r="ISX3" s="15"/>
      <c r="ISY3" s="15"/>
      <c r="ISZ3" s="15"/>
      <c r="ITA3" s="15"/>
      <c r="ITB3" s="15"/>
      <c r="ITC3" s="15"/>
      <c r="ITD3" s="15"/>
      <c r="ITE3" s="15"/>
      <c r="ITF3" s="15"/>
      <c r="ITG3" s="15"/>
      <c r="ITH3" s="15"/>
      <c r="ITI3" s="15"/>
      <c r="ITJ3" s="15"/>
      <c r="ITK3" s="15"/>
      <c r="ITL3" s="15"/>
      <c r="ITM3" s="15"/>
      <c r="ITN3" s="15"/>
      <c r="ITO3" s="15"/>
      <c r="ITP3" s="15"/>
      <c r="ITQ3" s="15"/>
      <c r="ITR3" s="15"/>
      <c r="ITS3" s="15"/>
      <c r="ITT3" s="15"/>
      <c r="ITU3" s="15"/>
      <c r="ITV3" s="15"/>
      <c r="ITW3" s="15"/>
      <c r="ITX3" s="15"/>
      <c r="ITY3" s="15"/>
      <c r="ITZ3" s="15"/>
      <c r="IUA3" s="15"/>
      <c r="IUB3" s="15"/>
      <c r="IUC3" s="15"/>
      <c r="IUD3" s="15"/>
      <c r="IUE3" s="15"/>
      <c r="IUF3" s="15"/>
      <c r="IUG3" s="15"/>
      <c r="IUH3" s="15"/>
      <c r="IUI3" s="15"/>
      <c r="IUJ3" s="15"/>
      <c r="IUK3" s="15"/>
      <c r="IUL3" s="15"/>
      <c r="IUM3" s="15"/>
      <c r="IUN3" s="15"/>
      <c r="IUO3" s="15"/>
      <c r="IUP3" s="15"/>
      <c r="IUQ3" s="15"/>
      <c r="IUR3" s="15"/>
      <c r="IUS3" s="15"/>
      <c r="IUT3" s="15"/>
      <c r="IUU3" s="15"/>
      <c r="IUV3" s="15"/>
      <c r="IUW3" s="15"/>
      <c r="IUX3" s="15"/>
      <c r="IUY3" s="15"/>
      <c r="IUZ3" s="15"/>
      <c r="IVA3" s="15"/>
      <c r="IVB3" s="15"/>
      <c r="IVC3" s="15"/>
      <c r="IVD3" s="15"/>
      <c r="IVE3" s="15"/>
      <c r="IVF3" s="15"/>
      <c r="IVG3" s="15"/>
      <c r="IVH3" s="15"/>
      <c r="IVI3" s="15"/>
      <c r="IVJ3" s="15"/>
      <c r="IVK3" s="15"/>
      <c r="IVL3" s="15"/>
      <c r="IVM3" s="15"/>
      <c r="IVN3" s="15"/>
      <c r="IVO3" s="15"/>
      <c r="IVP3" s="15"/>
      <c r="IVQ3" s="15"/>
      <c r="IVR3" s="15"/>
      <c r="IVS3" s="15"/>
      <c r="IVT3" s="15"/>
      <c r="IVU3" s="15"/>
      <c r="IVV3" s="15"/>
      <c r="IVW3" s="15"/>
      <c r="IVX3" s="15"/>
      <c r="IVY3" s="15"/>
      <c r="IVZ3" s="15"/>
      <c r="IWA3" s="15"/>
      <c r="IWB3" s="15"/>
      <c r="IWC3" s="15"/>
      <c r="IWD3" s="15"/>
      <c r="IWE3" s="15"/>
      <c r="IWF3" s="15"/>
      <c r="IWG3" s="15"/>
      <c r="IWH3" s="15"/>
      <c r="IWI3" s="15"/>
      <c r="IWJ3" s="15"/>
      <c r="IWK3" s="15"/>
      <c r="IWL3" s="15"/>
      <c r="IWM3" s="15"/>
      <c r="IWN3" s="15"/>
      <c r="IWO3" s="15"/>
      <c r="IWP3" s="15"/>
      <c r="IWQ3" s="15"/>
      <c r="IWR3" s="15"/>
      <c r="IWS3" s="15"/>
      <c r="IWT3" s="15"/>
      <c r="IWU3" s="15"/>
      <c r="IWV3" s="15"/>
      <c r="IWW3" s="15"/>
      <c r="IWX3" s="15"/>
      <c r="IWY3" s="15"/>
      <c r="IWZ3" s="15"/>
      <c r="IXA3" s="15"/>
      <c r="IXB3" s="15"/>
      <c r="IXC3" s="15"/>
      <c r="IXD3" s="15"/>
      <c r="IXE3" s="15"/>
      <c r="IXF3" s="15"/>
      <c r="IXG3" s="15"/>
      <c r="IXH3" s="15"/>
      <c r="IXI3" s="15"/>
      <c r="IXJ3" s="15"/>
      <c r="IXK3" s="15"/>
      <c r="IXL3" s="15"/>
      <c r="IXM3" s="15"/>
      <c r="IXN3" s="15"/>
      <c r="IXO3" s="15"/>
      <c r="IXP3" s="15"/>
      <c r="IXQ3" s="15"/>
      <c r="IXR3" s="15"/>
      <c r="IXS3" s="15"/>
      <c r="IXT3" s="15"/>
      <c r="IXU3" s="15"/>
      <c r="IXV3" s="15"/>
      <c r="IXW3" s="15"/>
      <c r="IXX3" s="15"/>
      <c r="IXY3" s="15"/>
      <c r="IXZ3" s="15"/>
      <c r="IYA3" s="15"/>
      <c r="IYB3" s="15"/>
      <c r="IYC3" s="15"/>
      <c r="IYD3" s="15"/>
      <c r="IYE3" s="15"/>
      <c r="IYF3" s="15"/>
      <c r="IYG3" s="15"/>
      <c r="IYH3" s="15"/>
      <c r="IYI3" s="15"/>
      <c r="IYJ3" s="15"/>
      <c r="IYK3" s="15"/>
      <c r="IYL3" s="15"/>
      <c r="IYM3" s="15"/>
      <c r="IYN3" s="15"/>
      <c r="IYO3" s="15"/>
      <c r="IYP3" s="15"/>
      <c r="IYQ3" s="15"/>
      <c r="IYR3" s="15"/>
      <c r="IYS3" s="15"/>
      <c r="IYT3" s="15"/>
      <c r="IYU3" s="15"/>
      <c r="IYV3" s="15"/>
      <c r="IYW3" s="15"/>
      <c r="IYX3" s="15"/>
      <c r="IYY3" s="15"/>
      <c r="IYZ3" s="15"/>
      <c r="IZA3" s="15"/>
      <c r="IZB3" s="15"/>
      <c r="IZC3" s="15"/>
      <c r="IZD3" s="15"/>
      <c r="IZE3" s="15"/>
      <c r="IZF3" s="15"/>
      <c r="IZG3" s="15"/>
      <c r="IZH3" s="15"/>
      <c r="IZI3" s="15"/>
      <c r="IZJ3" s="15"/>
      <c r="IZK3" s="15"/>
      <c r="IZL3" s="15"/>
      <c r="IZM3" s="15"/>
      <c r="IZN3" s="15"/>
      <c r="IZO3" s="15"/>
      <c r="IZP3" s="15"/>
      <c r="IZQ3" s="15"/>
      <c r="IZR3" s="15"/>
      <c r="IZS3" s="15"/>
      <c r="IZT3" s="15"/>
      <c r="IZU3" s="15"/>
      <c r="IZV3" s="15"/>
      <c r="IZW3" s="15"/>
      <c r="IZX3" s="15"/>
      <c r="IZY3" s="15"/>
      <c r="IZZ3" s="15"/>
      <c r="JAA3" s="15"/>
      <c r="JAB3" s="15"/>
      <c r="JAC3" s="15"/>
      <c r="JAD3" s="15"/>
      <c r="JAE3" s="15"/>
      <c r="JAF3" s="15"/>
      <c r="JAG3" s="15"/>
      <c r="JAH3" s="15"/>
      <c r="JAI3" s="15"/>
      <c r="JAJ3" s="15"/>
      <c r="JAK3" s="15"/>
      <c r="JAL3" s="15"/>
      <c r="JAM3" s="15"/>
      <c r="JAN3" s="15"/>
      <c r="JAO3" s="15"/>
      <c r="JAP3" s="15"/>
      <c r="JAQ3" s="15"/>
      <c r="JAR3" s="15"/>
      <c r="JAS3" s="15"/>
      <c r="JAT3" s="15"/>
      <c r="JAU3" s="15"/>
      <c r="JAV3" s="15"/>
      <c r="JAW3" s="15"/>
      <c r="JAX3" s="15"/>
      <c r="JAY3" s="15"/>
      <c r="JAZ3" s="15"/>
      <c r="JBA3" s="15"/>
      <c r="JBB3" s="15"/>
      <c r="JBC3" s="15"/>
      <c r="JBD3" s="15"/>
      <c r="JBE3" s="15"/>
      <c r="JBF3" s="15"/>
      <c r="JBG3" s="15"/>
      <c r="JBH3" s="15"/>
      <c r="JBI3" s="15"/>
      <c r="JBJ3" s="15"/>
      <c r="JBK3" s="15"/>
      <c r="JBL3" s="15"/>
      <c r="JBM3" s="15"/>
      <c r="JBN3" s="15"/>
      <c r="JBO3" s="15"/>
      <c r="JBP3" s="15"/>
      <c r="JBQ3" s="15"/>
      <c r="JBR3" s="15"/>
      <c r="JBS3" s="15"/>
      <c r="JBT3" s="15"/>
      <c r="JBU3" s="15"/>
      <c r="JBV3" s="15"/>
      <c r="JBW3" s="15"/>
      <c r="JBX3" s="15"/>
      <c r="JBY3" s="15"/>
      <c r="JBZ3" s="15"/>
      <c r="JCA3" s="15"/>
      <c r="JCB3" s="15"/>
      <c r="JCC3" s="15"/>
      <c r="JCD3" s="15"/>
      <c r="JCE3" s="15"/>
      <c r="JCF3" s="15"/>
      <c r="JCG3" s="15"/>
      <c r="JCH3" s="15"/>
      <c r="JCI3" s="15"/>
      <c r="JCJ3" s="15"/>
      <c r="JCK3" s="15"/>
      <c r="JCL3" s="15"/>
      <c r="JCM3" s="15"/>
      <c r="JCN3" s="15"/>
      <c r="JCO3" s="15"/>
      <c r="JCP3" s="15"/>
      <c r="JCQ3" s="15"/>
      <c r="JCR3" s="15"/>
      <c r="JCS3" s="15"/>
      <c r="JCT3" s="15"/>
      <c r="JCU3" s="15"/>
      <c r="JCV3" s="15"/>
      <c r="JCW3" s="15"/>
      <c r="JCX3" s="15"/>
      <c r="JCY3" s="15"/>
      <c r="JCZ3" s="15"/>
      <c r="JDA3" s="15"/>
      <c r="JDB3" s="15"/>
      <c r="JDC3" s="15"/>
      <c r="JDD3" s="15"/>
      <c r="JDE3" s="15"/>
      <c r="JDF3" s="15"/>
      <c r="JDG3" s="15"/>
      <c r="JDH3" s="15"/>
      <c r="JDI3" s="15"/>
      <c r="JDJ3" s="15"/>
      <c r="JDK3" s="15"/>
      <c r="JDL3" s="15"/>
      <c r="JDM3" s="15"/>
      <c r="JDN3" s="15"/>
      <c r="JDO3" s="15"/>
      <c r="JDP3" s="15"/>
      <c r="JDQ3" s="15"/>
      <c r="JDR3" s="15"/>
      <c r="JDS3" s="15"/>
      <c r="JDT3" s="15"/>
      <c r="JDU3" s="15"/>
      <c r="JDV3" s="15"/>
      <c r="JDW3" s="15"/>
      <c r="JDX3" s="15"/>
      <c r="JDY3" s="15"/>
      <c r="JDZ3" s="15"/>
      <c r="JEA3" s="15"/>
      <c r="JEB3" s="15"/>
      <c r="JEC3" s="15"/>
      <c r="JED3" s="15"/>
      <c r="JEE3" s="15"/>
      <c r="JEF3" s="15"/>
      <c r="JEG3" s="15"/>
      <c r="JEH3" s="15"/>
      <c r="JEI3" s="15"/>
      <c r="JEJ3" s="15"/>
      <c r="JEK3" s="15"/>
      <c r="JEL3" s="15"/>
      <c r="JEM3" s="15"/>
      <c r="JEN3" s="15"/>
      <c r="JEO3" s="15"/>
      <c r="JEP3" s="15"/>
      <c r="JEQ3" s="15"/>
      <c r="JER3" s="15"/>
      <c r="JES3" s="15"/>
      <c r="JET3" s="15"/>
      <c r="JEU3" s="15"/>
      <c r="JEV3" s="15"/>
      <c r="JEW3" s="15"/>
      <c r="JEX3" s="15"/>
      <c r="JEY3" s="15"/>
      <c r="JEZ3" s="15"/>
      <c r="JFA3" s="15"/>
      <c r="JFB3" s="15"/>
      <c r="JFC3" s="15"/>
      <c r="JFD3" s="15"/>
      <c r="JFE3" s="15"/>
      <c r="JFF3" s="15"/>
      <c r="JFG3" s="15"/>
      <c r="JFH3" s="15"/>
      <c r="JFI3" s="15"/>
      <c r="JFJ3" s="15"/>
      <c r="JFK3" s="15"/>
      <c r="JFL3" s="15"/>
      <c r="JFM3" s="15"/>
      <c r="JFN3" s="15"/>
      <c r="JFO3" s="15"/>
      <c r="JFP3" s="15"/>
      <c r="JFQ3" s="15"/>
      <c r="JFR3" s="15"/>
      <c r="JFS3" s="15"/>
      <c r="JFT3" s="15"/>
      <c r="JFU3" s="15"/>
      <c r="JFV3" s="15"/>
      <c r="JFW3" s="15"/>
      <c r="JFX3" s="15"/>
      <c r="JFY3" s="15"/>
      <c r="JFZ3" s="15"/>
      <c r="JGA3" s="15"/>
      <c r="JGB3" s="15"/>
      <c r="JGC3" s="15"/>
      <c r="JGD3" s="15"/>
      <c r="JGE3" s="15"/>
      <c r="JGF3" s="15"/>
      <c r="JGG3" s="15"/>
      <c r="JGH3" s="15"/>
      <c r="JGI3" s="15"/>
      <c r="JGJ3" s="15"/>
      <c r="JGK3" s="15"/>
      <c r="JGL3" s="15"/>
      <c r="JGM3" s="15"/>
      <c r="JGN3" s="15"/>
      <c r="JGO3" s="15"/>
      <c r="JGP3" s="15"/>
      <c r="JGQ3" s="15"/>
      <c r="JGR3" s="15"/>
      <c r="JGS3" s="15"/>
      <c r="JGT3" s="15"/>
      <c r="JGU3" s="15"/>
      <c r="JGV3" s="15"/>
      <c r="JGW3" s="15"/>
      <c r="JGX3" s="15"/>
      <c r="JGY3" s="15"/>
      <c r="JGZ3" s="15"/>
      <c r="JHA3" s="15"/>
      <c r="JHB3" s="15"/>
      <c r="JHC3" s="15"/>
      <c r="JHD3" s="15"/>
      <c r="JHE3" s="15"/>
      <c r="JHF3" s="15"/>
      <c r="JHG3" s="15"/>
      <c r="JHH3" s="15"/>
      <c r="JHI3" s="15"/>
      <c r="JHJ3" s="15"/>
      <c r="JHK3" s="15"/>
      <c r="JHL3" s="15"/>
      <c r="JHM3" s="15"/>
      <c r="JHN3" s="15"/>
      <c r="JHO3" s="15"/>
      <c r="JHP3" s="15"/>
      <c r="JHQ3" s="15"/>
      <c r="JHR3" s="15"/>
      <c r="JHS3" s="15"/>
      <c r="JHT3" s="15"/>
      <c r="JHU3" s="15"/>
      <c r="JHV3" s="15"/>
      <c r="JHW3" s="15"/>
      <c r="JHX3" s="15"/>
      <c r="JHY3" s="15"/>
      <c r="JHZ3" s="15"/>
      <c r="JIA3" s="15"/>
      <c r="JIB3" s="15"/>
      <c r="JIC3" s="15"/>
      <c r="JID3" s="15"/>
      <c r="JIE3" s="15"/>
      <c r="JIF3" s="15"/>
      <c r="JIG3" s="15"/>
      <c r="JIH3" s="15"/>
      <c r="JII3" s="15"/>
      <c r="JIJ3" s="15"/>
      <c r="JIK3" s="15"/>
      <c r="JIL3" s="15"/>
      <c r="JIM3" s="15"/>
      <c r="JIN3" s="15"/>
      <c r="JIO3" s="15"/>
      <c r="JIP3" s="15"/>
      <c r="JIQ3" s="15"/>
      <c r="JIR3" s="15"/>
      <c r="JIS3" s="15"/>
      <c r="JIT3" s="15"/>
      <c r="JIU3" s="15"/>
      <c r="JIV3" s="15"/>
      <c r="JIW3" s="15"/>
      <c r="JIX3" s="15"/>
      <c r="JIY3" s="15"/>
      <c r="JIZ3" s="15"/>
      <c r="JJA3" s="15"/>
      <c r="JJB3" s="15"/>
      <c r="JJC3" s="15"/>
      <c r="JJD3" s="15"/>
      <c r="JJE3" s="15"/>
      <c r="JJF3" s="15"/>
      <c r="JJG3" s="15"/>
      <c r="JJH3" s="15"/>
      <c r="JJI3" s="15"/>
      <c r="JJJ3" s="15"/>
      <c r="JJK3" s="15"/>
      <c r="JJL3" s="15"/>
      <c r="JJM3" s="15"/>
      <c r="JJN3" s="15"/>
      <c r="JJO3" s="15"/>
      <c r="JJP3" s="15"/>
      <c r="JJQ3" s="15"/>
      <c r="JJR3" s="15"/>
      <c r="JJS3" s="15"/>
      <c r="JJT3" s="15"/>
      <c r="JJU3" s="15"/>
      <c r="JJV3" s="15"/>
      <c r="JJW3" s="15"/>
      <c r="JJX3" s="15"/>
      <c r="JJY3" s="15"/>
      <c r="JJZ3" s="15"/>
      <c r="JKA3" s="15"/>
      <c r="JKB3" s="15"/>
      <c r="JKC3" s="15"/>
      <c r="JKD3" s="15"/>
      <c r="JKE3" s="15"/>
      <c r="JKF3" s="15"/>
      <c r="JKG3" s="15"/>
      <c r="JKH3" s="15"/>
      <c r="JKI3" s="15"/>
      <c r="JKJ3" s="15"/>
      <c r="JKK3" s="15"/>
      <c r="JKL3" s="15"/>
      <c r="JKM3" s="15"/>
      <c r="JKN3" s="15"/>
      <c r="JKO3" s="15"/>
      <c r="JKP3" s="15"/>
      <c r="JKQ3" s="15"/>
      <c r="JKR3" s="15"/>
      <c r="JKS3" s="15"/>
      <c r="JKT3" s="15"/>
      <c r="JKU3" s="15"/>
      <c r="JKV3" s="15"/>
      <c r="JKW3" s="15"/>
      <c r="JKX3" s="15"/>
      <c r="JKY3" s="15"/>
      <c r="JKZ3" s="15"/>
      <c r="JLA3" s="15"/>
      <c r="JLB3" s="15"/>
      <c r="JLC3" s="15"/>
      <c r="JLD3" s="15"/>
      <c r="JLE3" s="15"/>
      <c r="JLF3" s="15"/>
      <c r="JLG3" s="15"/>
      <c r="JLH3" s="15"/>
      <c r="JLI3" s="15"/>
      <c r="JLJ3" s="15"/>
      <c r="JLK3" s="15"/>
      <c r="JLL3" s="15"/>
      <c r="JLM3" s="15"/>
      <c r="JLN3" s="15"/>
      <c r="JLO3" s="15"/>
      <c r="JLP3" s="15"/>
      <c r="JLQ3" s="15"/>
      <c r="JLR3" s="15"/>
      <c r="JLS3" s="15"/>
      <c r="JLT3" s="15"/>
      <c r="JLU3" s="15"/>
      <c r="JLV3" s="15"/>
      <c r="JLW3" s="15"/>
      <c r="JLX3" s="15"/>
      <c r="JLY3" s="15"/>
      <c r="JLZ3" s="15"/>
      <c r="JMA3" s="15"/>
      <c r="JMB3" s="15"/>
      <c r="JMC3" s="15"/>
      <c r="JMD3" s="15"/>
      <c r="JME3" s="15"/>
      <c r="JMF3" s="15"/>
      <c r="JMG3" s="15"/>
      <c r="JMH3" s="15"/>
      <c r="JMI3" s="15"/>
      <c r="JMJ3" s="15"/>
      <c r="JMK3" s="15"/>
      <c r="JML3" s="15"/>
      <c r="JMM3" s="15"/>
      <c r="JMN3" s="15"/>
      <c r="JMO3" s="15"/>
      <c r="JMP3" s="15"/>
      <c r="JMQ3" s="15"/>
      <c r="JMR3" s="15"/>
      <c r="JMS3" s="15"/>
      <c r="JMT3" s="15"/>
      <c r="JMU3" s="15"/>
      <c r="JMV3" s="15"/>
      <c r="JMW3" s="15"/>
      <c r="JMX3" s="15"/>
      <c r="JMY3" s="15"/>
      <c r="JMZ3" s="15"/>
      <c r="JNA3" s="15"/>
      <c r="JNB3" s="15"/>
      <c r="JNC3" s="15"/>
      <c r="JND3" s="15"/>
      <c r="JNE3" s="15"/>
      <c r="JNF3" s="15"/>
      <c r="JNG3" s="15"/>
      <c r="JNH3" s="15"/>
      <c r="JNI3" s="15"/>
      <c r="JNJ3" s="15"/>
      <c r="JNK3" s="15"/>
      <c r="JNL3" s="15"/>
      <c r="JNM3" s="15"/>
      <c r="JNN3" s="15"/>
      <c r="JNO3" s="15"/>
      <c r="JNP3" s="15"/>
      <c r="JNQ3" s="15"/>
      <c r="JNR3" s="15"/>
      <c r="JNS3" s="15"/>
      <c r="JNT3" s="15"/>
      <c r="JNU3" s="15"/>
      <c r="JNV3" s="15"/>
      <c r="JNW3" s="15"/>
      <c r="JNX3" s="15"/>
      <c r="JNY3" s="15"/>
      <c r="JNZ3" s="15"/>
      <c r="JOA3" s="15"/>
      <c r="JOB3" s="15"/>
      <c r="JOC3" s="15"/>
      <c r="JOD3" s="15"/>
      <c r="JOE3" s="15"/>
      <c r="JOF3" s="15"/>
      <c r="JOG3" s="15"/>
      <c r="JOH3" s="15"/>
      <c r="JOI3" s="15"/>
      <c r="JOJ3" s="15"/>
      <c r="JOK3" s="15"/>
      <c r="JOL3" s="15"/>
      <c r="JOM3" s="15"/>
      <c r="JON3" s="15"/>
      <c r="JOO3" s="15"/>
      <c r="JOP3" s="15"/>
      <c r="JOQ3" s="15"/>
      <c r="JOR3" s="15"/>
      <c r="JOS3" s="15"/>
      <c r="JOT3" s="15"/>
      <c r="JOU3" s="15"/>
      <c r="JOV3" s="15"/>
      <c r="JOW3" s="15"/>
      <c r="JOX3" s="15"/>
      <c r="JOY3" s="15"/>
      <c r="JOZ3" s="15"/>
      <c r="JPA3" s="15"/>
      <c r="JPB3" s="15"/>
      <c r="JPC3" s="15"/>
      <c r="JPD3" s="15"/>
      <c r="JPE3" s="15"/>
      <c r="JPF3" s="15"/>
      <c r="JPG3" s="15"/>
      <c r="JPH3" s="15"/>
      <c r="JPI3" s="15"/>
      <c r="JPJ3" s="15"/>
      <c r="JPK3" s="15"/>
      <c r="JPL3" s="15"/>
      <c r="JPM3" s="15"/>
      <c r="JPN3" s="15"/>
      <c r="JPO3" s="15"/>
      <c r="JPP3" s="15"/>
      <c r="JPQ3" s="15"/>
      <c r="JPR3" s="15"/>
      <c r="JPS3" s="15"/>
      <c r="JPT3" s="15"/>
      <c r="JPU3" s="15"/>
      <c r="JPV3" s="15"/>
      <c r="JPW3" s="15"/>
      <c r="JPX3" s="15"/>
      <c r="JPY3" s="15"/>
      <c r="JPZ3" s="15"/>
      <c r="JQA3" s="15"/>
      <c r="JQB3" s="15"/>
      <c r="JQC3" s="15"/>
      <c r="JQD3" s="15"/>
      <c r="JQE3" s="15"/>
      <c r="JQF3" s="15"/>
      <c r="JQG3" s="15"/>
      <c r="JQH3" s="15"/>
      <c r="JQI3" s="15"/>
      <c r="JQJ3" s="15"/>
      <c r="JQK3" s="15"/>
      <c r="JQL3" s="15"/>
      <c r="JQM3" s="15"/>
      <c r="JQN3" s="15"/>
      <c r="JQO3" s="15"/>
      <c r="JQP3" s="15"/>
      <c r="JQQ3" s="15"/>
      <c r="JQR3" s="15"/>
      <c r="JQS3" s="15"/>
      <c r="JQT3" s="15"/>
      <c r="JQU3" s="15"/>
      <c r="JQV3" s="15"/>
      <c r="JQW3" s="15"/>
      <c r="JQX3" s="15"/>
      <c r="JQY3" s="15"/>
      <c r="JQZ3" s="15"/>
      <c r="JRA3" s="15"/>
      <c r="JRB3" s="15"/>
      <c r="JRC3" s="15"/>
      <c r="JRD3" s="15"/>
      <c r="JRE3" s="15"/>
      <c r="JRF3" s="15"/>
      <c r="JRG3" s="15"/>
      <c r="JRH3" s="15"/>
      <c r="JRI3" s="15"/>
      <c r="JRJ3" s="15"/>
      <c r="JRK3" s="15"/>
      <c r="JRL3" s="15"/>
      <c r="JRM3" s="15"/>
      <c r="JRN3" s="15"/>
      <c r="JRO3" s="15"/>
      <c r="JRP3" s="15"/>
      <c r="JRQ3" s="15"/>
      <c r="JRR3" s="15"/>
      <c r="JRS3" s="15"/>
      <c r="JRT3" s="15"/>
      <c r="JRU3" s="15"/>
      <c r="JRV3" s="15"/>
      <c r="JRW3" s="15"/>
      <c r="JRX3" s="15"/>
      <c r="JRY3" s="15"/>
      <c r="JRZ3" s="15"/>
      <c r="JSA3" s="15"/>
      <c r="JSB3" s="15"/>
      <c r="JSC3" s="15"/>
      <c r="JSD3" s="15"/>
      <c r="JSE3" s="15"/>
      <c r="JSF3" s="15"/>
      <c r="JSG3" s="15"/>
      <c r="JSH3" s="15"/>
      <c r="JSI3" s="15"/>
      <c r="JSJ3" s="15"/>
      <c r="JSK3" s="15"/>
      <c r="JSL3" s="15"/>
      <c r="JSM3" s="15"/>
      <c r="JSN3" s="15"/>
      <c r="JSO3" s="15"/>
      <c r="JSP3" s="15"/>
      <c r="JSQ3" s="15"/>
      <c r="JSR3" s="15"/>
      <c r="JSS3" s="15"/>
      <c r="JST3" s="15"/>
      <c r="JSU3" s="15"/>
      <c r="JSV3" s="15"/>
      <c r="JSW3" s="15"/>
      <c r="JSX3" s="15"/>
      <c r="JSY3" s="15"/>
      <c r="JSZ3" s="15"/>
      <c r="JTA3" s="15"/>
      <c r="JTB3" s="15"/>
      <c r="JTC3" s="15"/>
      <c r="JTD3" s="15"/>
      <c r="JTE3" s="15"/>
      <c r="JTF3" s="15"/>
      <c r="JTG3" s="15"/>
      <c r="JTH3" s="15"/>
      <c r="JTI3" s="15"/>
      <c r="JTJ3" s="15"/>
      <c r="JTK3" s="15"/>
      <c r="JTL3" s="15"/>
      <c r="JTM3" s="15"/>
      <c r="JTN3" s="15"/>
      <c r="JTO3" s="15"/>
      <c r="JTP3" s="15"/>
      <c r="JTQ3" s="15"/>
      <c r="JTR3" s="15"/>
      <c r="JTS3" s="15"/>
      <c r="JTT3" s="15"/>
      <c r="JTU3" s="15"/>
      <c r="JTV3" s="15"/>
      <c r="JTW3" s="15"/>
      <c r="JTX3" s="15"/>
      <c r="JTY3" s="15"/>
      <c r="JTZ3" s="15"/>
      <c r="JUA3" s="15"/>
      <c r="JUB3" s="15"/>
      <c r="JUC3" s="15"/>
      <c r="JUD3" s="15"/>
      <c r="JUE3" s="15"/>
      <c r="JUF3" s="15"/>
      <c r="JUG3" s="15"/>
      <c r="JUH3" s="15"/>
      <c r="JUI3" s="15"/>
      <c r="JUJ3" s="15"/>
      <c r="JUK3" s="15"/>
      <c r="JUL3" s="15"/>
      <c r="JUM3" s="15"/>
      <c r="JUN3" s="15"/>
      <c r="JUO3" s="15"/>
      <c r="JUP3" s="15"/>
      <c r="JUQ3" s="15"/>
      <c r="JUR3" s="15"/>
      <c r="JUS3" s="15"/>
      <c r="JUT3" s="15"/>
      <c r="JUU3" s="15"/>
      <c r="JUV3" s="15"/>
      <c r="JUW3" s="15"/>
      <c r="JUX3" s="15"/>
      <c r="JUY3" s="15"/>
      <c r="JUZ3" s="15"/>
      <c r="JVA3" s="15"/>
      <c r="JVB3" s="15"/>
      <c r="JVC3" s="15"/>
      <c r="JVD3" s="15"/>
      <c r="JVE3" s="15"/>
      <c r="JVF3" s="15"/>
      <c r="JVG3" s="15"/>
      <c r="JVH3" s="15"/>
      <c r="JVI3" s="15"/>
      <c r="JVJ3" s="15"/>
      <c r="JVK3" s="15"/>
      <c r="JVL3" s="15"/>
      <c r="JVM3" s="15"/>
      <c r="JVN3" s="15"/>
      <c r="JVO3" s="15"/>
      <c r="JVP3" s="15"/>
      <c r="JVQ3" s="15"/>
      <c r="JVR3" s="15"/>
      <c r="JVS3" s="15"/>
      <c r="JVT3" s="15"/>
      <c r="JVU3" s="15"/>
      <c r="JVV3" s="15"/>
      <c r="JVW3" s="15"/>
      <c r="JVX3" s="15"/>
      <c r="JVY3" s="15"/>
      <c r="JVZ3" s="15"/>
      <c r="JWA3" s="15"/>
      <c r="JWB3" s="15"/>
      <c r="JWC3" s="15"/>
      <c r="JWD3" s="15"/>
      <c r="JWE3" s="15"/>
      <c r="JWF3" s="15"/>
      <c r="JWG3" s="15"/>
      <c r="JWH3" s="15"/>
      <c r="JWI3" s="15"/>
      <c r="JWJ3" s="15"/>
      <c r="JWK3" s="15"/>
      <c r="JWL3" s="15"/>
      <c r="JWM3" s="15"/>
      <c r="JWN3" s="15"/>
      <c r="JWO3" s="15"/>
      <c r="JWP3" s="15"/>
      <c r="JWQ3" s="15"/>
      <c r="JWR3" s="15"/>
      <c r="JWS3" s="15"/>
      <c r="JWT3" s="15"/>
      <c r="JWU3" s="15"/>
      <c r="JWV3" s="15"/>
      <c r="JWW3" s="15"/>
      <c r="JWX3" s="15"/>
      <c r="JWY3" s="15"/>
      <c r="JWZ3" s="15"/>
      <c r="JXA3" s="15"/>
      <c r="JXB3" s="15"/>
      <c r="JXC3" s="15"/>
      <c r="JXD3" s="15"/>
      <c r="JXE3" s="15"/>
      <c r="JXF3" s="15"/>
      <c r="JXG3" s="15"/>
      <c r="JXH3" s="15"/>
      <c r="JXI3" s="15"/>
      <c r="JXJ3" s="15"/>
      <c r="JXK3" s="15"/>
      <c r="JXL3" s="15"/>
      <c r="JXM3" s="15"/>
      <c r="JXN3" s="15"/>
      <c r="JXO3" s="15"/>
      <c r="JXP3" s="15"/>
      <c r="JXQ3" s="15"/>
      <c r="JXR3" s="15"/>
      <c r="JXS3" s="15"/>
      <c r="JXT3" s="15"/>
      <c r="JXU3" s="15"/>
      <c r="JXV3" s="15"/>
      <c r="JXW3" s="15"/>
      <c r="JXX3" s="15"/>
      <c r="JXY3" s="15"/>
      <c r="JXZ3" s="15"/>
      <c r="JYA3" s="15"/>
      <c r="JYB3" s="15"/>
      <c r="JYC3" s="15"/>
      <c r="JYD3" s="15"/>
      <c r="JYE3" s="15"/>
      <c r="JYF3" s="15"/>
      <c r="JYG3" s="15"/>
      <c r="JYH3" s="15"/>
      <c r="JYI3" s="15"/>
      <c r="JYJ3" s="15"/>
      <c r="JYK3" s="15"/>
      <c r="JYL3" s="15"/>
      <c r="JYM3" s="15"/>
      <c r="JYN3" s="15"/>
      <c r="JYO3" s="15"/>
      <c r="JYP3" s="15"/>
      <c r="JYQ3" s="15"/>
      <c r="JYR3" s="15"/>
      <c r="JYS3" s="15"/>
      <c r="JYT3" s="15"/>
      <c r="JYU3" s="15"/>
      <c r="JYV3" s="15"/>
      <c r="JYW3" s="15"/>
      <c r="JYX3" s="15"/>
      <c r="JYY3" s="15"/>
      <c r="JYZ3" s="15"/>
      <c r="JZA3" s="15"/>
      <c r="JZB3" s="15"/>
      <c r="JZC3" s="15"/>
      <c r="JZD3" s="15"/>
      <c r="JZE3" s="15"/>
      <c r="JZF3" s="15"/>
      <c r="JZG3" s="15"/>
      <c r="JZH3" s="15"/>
      <c r="JZI3" s="15"/>
      <c r="JZJ3" s="15"/>
      <c r="JZK3" s="15"/>
      <c r="JZL3" s="15"/>
      <c r="JZM3" s="15"/>
      <c r="JZN3" s="15"/>
      <c r="JZO3" s="15"/>
      <c r="JZP3" s="15"/>
      <c r="JZQ3" s="15"/>
      <c r="JZR3" s="15"/>
      <c r="JZS3" s="15"/>
      <c r="JZT3" s="15"/>
      <c r="JZU3" s="15"/>
      <c r="JZV3" s="15"/>
      <c r="JZW3" s="15"/>
      <c r="JZX3" s="15"/>
      <c r="JZY3" s="15"/>
      <c r="JZZ3" s="15"/>
      <c r="KAA3" s="15"/>
      <c r="KAB3" s="15"/>
      <c r="KAC3" s="15"/>
      <c r="KAD3" s="15"/>
      <c r="KAE3" s="15"/>
      <c r="KAF3" s="15"/>
      <c r="KAG3" s="15"/>
      <c r="KAH3" s="15"/>
      <c r="KAI3" s="15"/>
      <c r="KAJ3" s="15"/>
      <c r="KAK3" s="15"/>
      <c r="KAL3" s="15"/>
      <c r="KAM3" s="15"/>
      <c r="KAN3" s="15"/>
      <c r="KAO3" s="15"/>
      <c r="KAP3" s="15"/>
      <c r="KAQ3" s="15"/>
      <c r="KAR3" s="15"/>
      <c r="KAS3" s="15"/>
      <c r="KAT3" s="15"/>
      <c r="KAU3" s="15"/>
      <c r="KAV3" s="15"/>
      <c r="KAW3" s="15"/>
      <c r="KAX3" s="15"/>
      <c r="KAY3" s="15"/>
      <c r="KAZ3" s="15"/>
      <c r="KBA3" s="15"/>
      <c r="KBB3" s="15"/>
      <c r="KBC3" s="15"/>
      <c r="KBD3" s="15"/>
      <c r="KBE3" s="15"/>
      <c r="KBF3" s="15"/>
      <c r="KBG3" s="15"/>
      <c r="KBH3" s="15"/>
      <c r="KBI3" s="15"/>
      <c r="KBJ3" s="15"/>
      <c r="KBK3" s="15"/>
      <c r="KBL3" s="15"/>
      <c r="KBM3" s="15"/>
      <c r="KBN3" s="15"/>
      <c r="KBO3" s="15"/>
      <c r="KBP3" s="15"/>
      <c r="KBQ3" s="15"/>
      <c r="KBR3" s="15"/>
      <c r="KBS3" s="15"/>
      <c r="KBT3" s="15"/>
      <c r="KBU3" s="15"/>
      <c r="KBV3" s="15"/>
      <c r="KBW3" s="15"/>
      <c r="KBX3" s="15"/>
      <c r="KBY3" s="15"/>
      <c r="KBZ3" s="15"/>
      <c r="KCA3" s="15"/>
      <c r="KCB3" s="15"/>
      <c r="KCC3" s="15"/>
      <c r="KCD3" s="15"/>
      <c r="KCE3" s="15"/>
      <c r="KCF3" s="15"/>
      <c r="KCG3" s="15"/>
      <c r="KCH3" s="15"/>
      <c r="KCI3" s="15"/>
      <c r="KCJ3" s="15"/>
      <c r="KCK3" s="15"/>
      <c r="KCL3" s="15"/>
      <c r="KCM3" s="15"/>
      <c r="KCN3" s="15"/>
      <c r="KCO3" s="15"/>
      <c r="KCP3" s="15"/>
      <c r="KCQ3" s="15"/>
      <c r="KCR3" s="15"/>
      <c r="KCS3" s="15"/>
      <c r="KCT3" s="15"/>
      <c r="KCU3" s="15"/>
      <c r="KCV3" s="15"/>
      <c r="KCW3" s="15"/>
      <c r="KCX3" s="15"/>
      <c r="KCY3" s="15"/>
      <c r="KCZ3" s="15"/>
      <c r="KDA3" s="15"/>
      <c r="KDB3" s="15"/>
      <c r="KDC3" s="15"/>
      <c r="KDD3" s="15"/>
      <c r="KDE3" s="15"/>
      <c r="KDF3" s="15"/>
      <c r="KDG3" s="15"/>
      <c r="KDH3" s="15"/>
      <c r="KDI3" s="15"/>
      <c r="KDJ3" s="15"/>
      <c r="KDK3" s="15"/>
      <c r="KDL3" s="15"/>
      <c r="KDM3" s="15"/>
      <c r="KDN3" s="15"/>
      <c r="KDO3" s="15"/>
      <c r="KDP3" s="15"/>
      <c r="KDQ3" s="15"/>
      <c r="KDR3" s="15"/>
      <c r="KDS3" s="15"/>
      <c r="KDT3" s="15"/>
      <c r="KDU3" s="15"/>
      <c r="KDV3" s="15"/>
      <c r="KDW3" s="15"/>
      <c r="KDX3" s="15"/>
      <c r="KDY3" s="15"/>
      <c r="KDZ3" s="15"/>
      <c r="KEA3" s="15"/>
      <c r="KEB3" s="15"/>
      <c r="KEC3" s="15"/>
      <c r="KED3" s="15"/>
      <c r="KEE3" s="15"/>
      <c r="KEF3" s="15"/>
      <c r="KEG3" s="15"/>
      <c r="KEH3" s="15"/>
      <c r="KEI3" s="15"/>
      <c r="KEJ3" s="15"/>
      <c r="KEK3" s="15"/>
      <c r="KEL3" s="15"/>
      <c r="KEM3" s="15"/>
      <c r="KEN3" s="15"/>
      <c r="KEO3" s="15"/>
      <c r="KEP3" s="15"/>
      <c r="KEQ3" s="15"/>
      <c r="KER3" s="15"/>
      <c r="KES3" s="15"/>
      <c r="KET3" s="15"/>
      <c r="KEU3" s="15"/>
      <c r="KEV3" s="15"/>
      <c r="KEW3" s="15"/>
      <c r="KEX3" s="15"/>
      <c r="KEY3" s="15"/>
      <c r="KEZ3" s="15"/>
      <c r="KFA3" s="15"/>
      <c r="KFB3" s="15"/>
      <c r="KFC3" s="15"/>
      <c r="KFD3" s="15"/>
      <c r="KFE3" s="15"/>
      <c r="KFF3" s="15"/>
      <c r="KFG3" s="15"/>
      <c r="KFH3" s="15"/>
      <c r="KFI3" s="15"/>
      <c r="KFJ3" s="15"/>
      <c r="KFK3" s="15"/>
      <c r="KFL3" s="15"/>
      <c r="KFM3" s="15"/>
      <c r="KFN3" s="15"/>
      <c r="KFO3" s="15"/>
      <c r="KFP3" s="15"/>
      <c r="KFQ3" s="15"/>
      <c r="KFR3" s="15"/>
      <c r="KFS3" s="15"/>
      <c r="KFT3" s="15"/>
      <c r="KFU3" s="15"/>
      <c r="KFV3" s="15"/>
      <c r="KFW3" s="15"/>
      <c r="KFX3" s="15"/>
      <c r="KFY3" s="15"/>
      <c r="KFZ3" s="15"/>
      <c r="KGA3" s="15"/>
      <c r="KGB3" s="15"/>
      <c r="KGC3" s="15"/>
      <c r="KGD3" s="15"/>
      <c r="KGE3" s="15"/>
      <c r="KGF3" s="15"/>
      <c r="KGG3" s="15"/>
      <c r="KGH3" s="15"/>
      <c r="KGI3" s="15"/>
      <c r="KGJ3" s="15"/>
      <c r="KGK3" s="15"/>
      <c r="KGL3" s="15"/>
      <c r="KGM3" s="15"/>
      <c r="KGN3" s="15"/>
      <c r="KGO3" s="15"/>
      <c r="KGP3" s="15"/>
      <c r="KGQ3" s="15"/>
      <c r="KGR3" s="15"/>
      <c r="KGS3" s="15"/>
      <c r="KGT3" s="15"/>
      <c r="KGU3" s="15"/>
      <c r="KGV3" s="15"/>
      <c r="KGW3" s="15"/>
      <c r="KGX3" s="15"/>
      <c r="KGY3" s="15"/>
      <c r="KGZ3" s="15"/>
      <c r="KHA3" s="15"/>
      <c r="KHB3" s="15"/>
      <c r="KHC3" s="15"/>
      <c r="KHD3" s="15"/>
      <c r="KHE3" s="15"/>
      <c r="KHF3" s="15"/>
      <c r="KHG3" s="15"/>
      <c r="KHH3" s="15"/>
      <c r="KHI3" s="15"/>
      <c r="KHJ3" s="15"/>
      <c r="KHK3" s="15"/>
      <c r="KHL3" s="15"/>
      <c r="KHM3" s="15"/>
      <c r="KHN3" s="15"/>
      <c r="KHO3" s="15"/>
      <c r="KHP3" s="15"/>
      <c r="KHQ3" s="15"/>
      <c r="KHR3" s="15"/>
      <c r="KHS3" s="15"/>
      <c r="KHT3" s="15"/>
      <c r="KHU3" s="15"/>
      <c r="KHV3" s="15"/>
      <c r="KHW3" s="15"/>
      <c r="KHX3" s="15"/>
      <c r="KHY3" s="15"/>
      <c r="KHZ3" s="15"/>
      <c r="KIA3" s="15"/>
      <c r="KIB3" s="15"/>
      <c r="KIC3" s="15"/>
      <c r="KID3" s="15"/>
      <c r="KIE3" s="15"/>
      <c r="KIF3" s="15"/>
      <c r="KIG3" s="15"/>
      <c r="KIH3" s="15"/>
      <c r="KII3" s="15"/>
      <c r="KIJ3" s="15"/>
      <c r="KIK3" s="15"/>
      <c r="KIL3" s="15"/>
      <c r="KIM3" s="15"/>
      <c r="KIN3" s="15"/>
      <c r="KIO3" s="15"/>
      <c r="KIP3" s="15"/>
      <c r="KIQ3" s="15"/>
      <c r="KIR3" s="15"/>
      <c r="KIS3" s="15"/>
      <c r="KIT3" s="15"/>
      <c r="KIU3" s="15"/>
      <c r="KIV3" s="15"/>
      <c r="KIW3" s="15"/>
      <c r="KIX3" s="15"/>
      <c r="KIY3" s="15"/>
      <c r="KIZ3" s="15"/>
      <c r="KJA3" s="15"/>
      <c r="KJB3" s="15"/>
      <c r="KJC3" s="15"/>
      <c r="KJD3" s="15"/>
      <c r="KJE3" s="15"/>
      <c r="KJF3" s="15"/>
      <c r="KJG3" s="15"/>
      <c r="KJH3" s="15"/>
      <c r="KJI3" s="15"/>
      <c r="KJJ3" s="15"/>
      <c r="KJK3" s="15"/>
      <c r="KJL3" s="15"/>
      <c r="KJM3" s="15"/>
      <c r="KJN3" s="15"/>
      <c r="KJO3" s="15"/>
      <c r="KJP3" s="15"/>
      <c r="KJQ3" s="15"/>
      <c r="KJR3" s="15"/>
      <c r="KJS3" s="15"/>
      <c r="KJT3" s="15"/>
      <c r="KJU3" s="15"/>
      <c r="KJV3" s="15"/>
      <c r="KJW3" s="15"/>
      <c r="KJX3" s="15"/>
      <c r="KJY3" s="15"/>
      <c r="KJZ3" s="15"/>
      <c r="KKA3" s="15"/>
      <c r="KKB3" s="15"/>
      <c r="KKC3" s="15"/>
      <c r="KKD3" s="15"/>
      <c r="KKE3" s="15"/>
      <c r="KKF3" s="15"/>
      <c r="KKG3" s="15"/>
      <c r="KKH3" s="15"/>
      <c r="KKI3" s="15"/>
      <c r="KKJ3" s="15"/>
      <c r="KKK3" s="15"/>
      <c r="KKL3" s="15"/>
      <c r="KKM3" s="15"/>
      <c r="KKN3" s="15"/>
      <c r="KKO3" s="15"/>
      <c r="KKP3" s="15"/>
      <c r="KKQ3" s="15"/>
      <c r="KKR3" s="15"/>
      <c r="KKS3" s="15"/>
      <c r="KKT3" s="15"/>
      <c r="KKU3" s="15"/>
      <c r="KKV3" s="15"/>
      <c r="KKW3" s="15"/>
      <c r="KKX3" s="15"/>
      <c r="KKY3" s="15"/>
      <c r="KKZ3" s="15"/>
      <c r="KLA3" s="15"/>
      <c r="KLB3" s="15"/>
      <c r="KLC3" s="15"/>
      <c r="KLD3" s="15"/>
      <c r="KLE3" s="15"/>
      <c r="KLF3" s="15"/>
      <c r="KLG3" s="15"/>
      <c r="KLH3" s="15"/>
      <c r="KLI3" s="15"/>
      <c r="KLJ3" s="15"/>
      <c r="KLK3" s="15"/>
      <c r="KLL3" s="15"/>
      <c r="KLM3" s="15"/>
      <c r="KLN3" s="15"/>
      <c r="KLO3" s="15"/>
      <c r="KLP3" s="15"/>
      <c r="KLQ3" s="15"/>
      <c r="KLR3" s="15"/>
      <c r="KLS3" s="15"/>
      <c r="KLT3" s="15"/>
      <c r="KLU3" s="15"/>
      <c r="KLV3" s="15"/>
      <c r="KLW3" s="15"/>
      <c r="KLX3" s="15"/>
      <c r="KLY3" s="15"/>
      <c r="KLZ3" s="15"/>
      <c r="KMA3" s="15"/>
      <c r="KMB3" s="15"/>
      <c r="KMC3" s="15"/>
      <c r="KMD3" s="15"/>
      <c r="KME3" s="15"/>
      <c r="KMF3" s="15"/>
      <c r="KMG3" s="15"/>
      <c r="KMH3" s="15"/>
      <c r="KMI3" s="15"/>
      <c r="KMJ3" s="15"/>
      <c r="KMK3" s="15"/>
      <c r="KML3" s="15"/>
      <c r="KMM3" s="15"/>
      <c r="KMN3" s="15"/>
      <c r="KMO3" s="15"/>
      <c r="KMP3" s="15"/>
      <c r="KMQ3" s="15"/>
      <c r="KMR3" s="15"/>
      <c r="KMS3" s="15"/>
      <c r="KMT3" s="15"/>
      <c r="KMU3" s="15"/>
      <c r="KMV3" s="15"/>
      <c r="KMW3" s="15"/>
      <c r="KMX3" s="15"/>
      <c r="KMY3" s="15"/>
      <c r="KMZ3" s="15"/>
      <c r="KNA3" s="15"/>
      <c r="KNB3" s="15"/>
      <c r="KNC3" s="15"/>
      <c r="KND3" s="15"/>
      <c r="KNE3" s="15"/>
      <c r="KNF3" s="15"/>
      <c r="KNG3" s="15"/>
      <c r="KNH3" s="15"/>
      <c r="KNI3" s="15"/>
      <c r="KNJ3" s="15"/>
      <c r="KNK3" s="15"/>
      <c r="KNL3" s="15"/>
      <c r="KNM3" s="15"/>
      <c r="KNN3" s="15"/>
      <c r="KNO3" s="15"/>
      <c r="KNP3" s="15"/>
      <c r="KNQ3" s="15"/>
      <c r="KNR3" s="15"/>
      <c r="KNS3" s="15"/>
      <c r="KNT3" s="15"/>
      <c r="KNU3" s="15"/>
      <c r="KNV3" s="15"/>
      <c r="KNW3" s="15"/>
      <c r="KNX3" s="15"/>
      <c r="KNY3" s="15"/>
      <c r="KNZ3" s="15"/>
      <c r="KOA3" s="15"/>
      <c r="KOB3" s="15"/>
      <c r="KOC3" s="15"/>
      <c r="KOD3" s="15"/>
      <c r="KOE3" s="15"/>
      <c r="KOF3" s="15"/>
      <c r="KOG3" s="15"/>
      <c r="KOH3" s="15"/>
      <c r="KOI3" s="15"/>
      <c r="KOJ3" s="15"/>
      <c r="KOK3" s="15"/>
      <c r="KOL3" s="15"/>
      <c r="KOM3" s="15"/>
      <c r="KON3" s="15"/>
      <c r="KOO3" s="15"/>
      <c r="KOP3" s="15"/>
      <c r="KOQ3" s="15"/>
      <c r="KOR3" s="15"/>
      <c r="KOS3" s="15"/>
      <c r="KOT3" s="15"/>
      <c r="KOU3" s="15"/>
      <c r="KOV3" s="15"/>
      <c r="KOW3" s="15"/>
      <c r="KOX3" s="15"/>
      <c r="KOY3" s="15"/>
      <c r="KOZ3" s="15"/>
      <c r="KPA3" s="15"/>
      <c r="KPB3" s="15"/>
      <c r="KPC3" s="15"/>
      <c r="KPD3" s="15"/>
      <c r="KPE3" s="15"/>
      <c r="KPF3" s="15"/>
      <c r="KPG3" s="15"/>
      <c r="KPH3" s="15"/>
      <c r="KPI3" s="15"/>
      <c r="KPJ3" s="15"/>
      <c r="KPK3" s="15"/>
      <c r="KPL3" s="15"/>
      <c r="KPM3" s="15"/>
      <c r="KPN3" s="15"/>
      <c r="KPO3" s="15"/>
      <c r="KPP3" s="15"/>
      <c r="KPQ3" s="15"/>
      <c r="KPR3" s="15"/>
      <c r="KPS3" s="15"/>
      <c r="KPT3" s="15"/>
      <c r="KPU3" s="15"/>
      <c r="KPV3" s="15"/>
      <c r="KPW3" s="15"/>
      <c r="KPX3" s="15"/>
      <c r="KPY3" s="15"/>
      <c r="KPZ3" s="15"/>
      <c r="KQA3" s="15"/>
      <c r="KQB3" s="15"/>
      <c r="KQC3" s="15"/>
      <c r="KQD3" s="15"/>
      <c r="KQE3" s="15"/>
      <c r="KQF3" s="15"/>
      <c r="KQG3" s="15"/>
      <c r="KQH3" s="15"/>
      <c r="KQI3" s="15"/>
      <c r="KQJ3" s="15"/>
      <c r="KQK3" s="15"/>
      <c r="KQL3" s="15"/>
      <c r="KQM3" s="15"/>
      <c r="KQN3" s="15"/>
      <c r="KQO3" s="15"/>
      <c r="KQP3" s="15"/>
      <c r="KQQ3" s="15"/>
      <c r="KQR3" s="15"/>
      <c r="KQS3" s="15"/>
      <c r="KQT3" s="15"/>
      <c r="KQU3" s="15"/>
      <c r="KQV3" s="15"/>
      <c r="KQW3" s="15"/>
      <c r="KQX3" s="15"/>
      <c r="KQY3" s="15"/>
      <c r="KQZ3" s="15"/>
      <c r="KRA3" s="15"/>
      <c r="KRB3" s="15"/>
      <c r="KRC3" s="15"/>
      <c r="KRD3" s="15"/>
      <c r="KRE3" s="15"/>
      <c r="KRF3" s="15"/>
      <c r="KRG3" s="15"/>
      <c r="KRH3" s="15"/>
      <c r="KRI3" s="15"/>
      <c r="KRJ3" s="15"/>
      <c r="KRK3" s="15"/>
      <c r="KRL3" s="15"/>
      <c r="KRM3" s="15"/>
      <c r="KRN3" s="15"/>
      <c r="KRO3" s="15"/>
      <c r="KRP3" s="15"/>
      <c r="KRQ3" s="15"/>
      <c r="KRR3" s="15"/>
      <c r="KRS3" s="15"/>
      <c r="KRT3" s="15"/>
      <c r="KRU3" s="15"/>
      <c r="KRV3" s="15"/>
      <c r="KRW3" s="15"/>
      <c r="KRX3" s="15"/>
      <c r="KRY3" s="15"/>
      <c r="KRZ3" s="15"/>
      <c r="KSA3" s="15"/>
      <c r="KSB3" s="15"/>
      <c r="KSC3" s="15"/>
      <c r="KSD3" s="15"/>
      <c r="KSE3" s="15"/>
      <c r="KSF3" s="15"/>
      <c r="KSG3" s="15"/>
      <c r="KSH3" s="15"/>
      <c r="KSI3" s="15"/>
      <c r="KSJ3" s="15"/>
      <c r="KSK3" s="15"/>
      <c r="KSL3" s="15"/>
      <c r="KSM3" s="15"/>
      <c r="KSN3" s="15"/>
      <c r="KSO3" s="15"/>
      <c r="KSP3" s="15"/>
      <c r="KSQ3" s="15"/>
      <c r="KSR3" s="15"/>
      <c r="KSS3" s="15"/>
      <c r="KST3" s="15"/>
      <c r="KSU3" s="15"/>
      <c r="KSV3" s="15"/>
      <c r="KSW3" s="15"/>
      <c r="KSX3" s="15"/>
      <c r="KSY3" s="15"/>
      <c r="KSZ3" s="15"/>
      <c r="KTA3" s="15"/>
      <c r="KTB3" s="15"/>
      <c r="KTC3" s="15"/>
      <c r="KTD3" s="15"/>
      <c r="KTE3" s="15"/>
      <c r="KTF3" s="15"/>
      <c r="KTG3" s="15"/>
      <c r="KTH3" s="15"/>
      <c r="KTI3" s="15"/>
      <c r="KTJ3" s="15"/>
      <c r="KTK3" s="15"/>
      <c r="KTL3" s="15"/>
      <c r="KTM3" s="15"/>
      <c r="KTN3" s="15"/>
      <c r="KTO3" s="15"/>
      <c r="KTP3" s="15"/>
      <c r="KTQ3" s="15"/>
      <c r="KTR3" s="15"/>
      <c r="KTS3" s="15"/>
      <c r="KTT3" s="15"/>
      <c r="KTU3" s="15"/>
      <c r="KTV3" s="15"/>
      <c r="KTW3" s="15"/>
      <c r="KTX3" s="15"/>
      <c r="KTY3" s="15"/>
      <c r="KTZ3" s="15"/>
      <c r="KUA3" s="15"/>
      <c r="KUB3" s="15"/>
      <c r="KUC3" s="15"/>
      <c r="KUD3" s="15"/>
      <c r="KUE3" s="15"/>
      <c r="KUF3" s="15"/>
      <c r="KUG3" s="15"/>
      <c r="KUH3" s="15"/>
      <c r="KUI3" s="15"/>
      <c r="KUJ3" s="15"/>
      <c r="KUK3" s="15"/>
      <c r="KUL3" s="15"/>
      <c r="KUM3" s="15"/>
      <c r="KUN3" s="15"/>
      <c r="KUO3" s="15"/>
      <c r="KUP3" s="15"/>
      <c r="KUQ3" s="15"/>
      <c r="KUR3" s="15"/>
      <c r="KUS3" s="15"/>
      <c r="KUT3" s="15"/>
      <c r="KUU3" s="15"/>
      <c r="KUV3" s="15"/>
      <c r="KUW3" s="15"/>
      <c r="KUX3" s="15"/>
      <c r="KUY3" s="15"/>
      <c r="KUZ3" s="15"/>
      <c r="KVA3" s="15"/>
      <c r="KVB3" s="15"/>
      <c r="KVC3" s="15"/>
      <c r="KVD3" s="15"/>
      <c r="KVE3" s="15"/>
      <c r="KVF3" s="15"/>
      <c r="KVG3" s="15"/>
      <c r="KVH3" s="15"/>
      <c r="KVI3" s="15"/>
      <c r="KVJ3" s="15"/>
      <c r="KVK3" s="15"/>
      <c r="KVL3" s="15"/>
      <c r="KVM3" s="15"/>
      <c r="KVN3" s="15"/>
      <c r="KVO3" s="15"/>
      <c r="KVP3" s="15"/>
      <c r="KVQ3" s="15"/>
      <c r="KVR3" s="15"/>
      <c r="KVS3" s="15"/>
      <c r="KVT3" s="15"/>
      <c r="KVU3" s="15"/>
      <c r="KVV3" s="15"/>
      <c r="KVW3" s="15"/>
      <c r="KVX3" s="15"/>
      <c r="KVY3" s="15"/>
      <c r="KVZ3" s="15"/>
      <c r="KWA3" s="15"/>
      <c r="KWB3" s="15"/>
      <c r="KWC3" s="15"/>
      <c r="KWD3" s="15"/>
      <c r="KWE3" s="15"/>
      <c r="KWF3" s="15"/>
      <c r="KWG3" s="15"/>
      <c r="KWH3" s="15"/>
      <c r="KWI3" s="15"/>
      <c r="KWJ3" s="15"/>
      <c r="KWK3" s="15"/>
      <c r="KWL3" s="15"/>
      <c r="KWM3" s="15"/>
      <c r="KWN3" s="15"/>
      <c r="KWO3" s="15"/>
      <c r="KWP3" s="15"/>
      <c r="KWQ3" s="15"/>
      <c r="KWR3" s="15"/>
      <c r="KWS3" s="15"/>
      <c r="KWT3" s="15"/>
      <c r="KWU3" s="15"/>
      <c r="KWV3" s="15"/>
      <c r="KWW3" s="15"/>
      <c r="KWX3" s="15"/>
      <c r="KWY3" s="15"/>
      <c r="KWZ3" s="15"/>
      <c r="KXA3" s="15"/>
      <c r="KXB3" s="15"/>
      <c r="KXC3" s="15"/>
      <c r="KXD3" s="15"/>
      <c r="KXE3" s="15"/>
      <c r="KXF3" s="15"/>
      <c r="KXG3" s="15"/>
      <c r="KXH3" s="15"/>
      <c r="KXI3" s="15"/>
      <c r="KXJ3" s="15"/>
      <c r="KXK3" s="15"/>
      <c r="KXL3" s="15"/>
      <c r="KXM3" s="15"/>
      <c r="KXN3" s="15"/>
      <c r="KXO3" s="15"/>
      <c r="KXP3" s="15"/>
      <c r="KXQ3" s="15"/>
      <c r="KXR3" s="15"/>
      <c r="KXS3" s="15"/>
      <c r="KXT3" s="15"/>
      <c r="KXU3" s="15"/>
      <c r="KXV3" s="15"/>
      <c r="KXW3" s="15"/>
      <c r="KXX3" s="15"/>
      <c r="KXY3" s="15"/>
      <c r="KXZ3" s="15"/>
      <c r="KYA3" s="15"/>
      <c r="KYB3" s="15"/>
      <c r="KYC3" s="15"/>
      <c r="KYD3" s="15"/>
      <c r="KYE3" s="15"/>
      <c r="KYF3" s="15"/>
      <c r="KYG3" s="15"/>
      <c r="KYH3" s="15"/>
      <c r="KYI3" s="15"/>
      <c r="KYJ3" s="15"/>
      <c r="KYK3" s="15"/>
      <c r="KYL3" s="15"/>
      <c r="KYM3" s="15"/>
      <c r="KYN3" s="15"/>
      <c r="KYO3" s="15"/>
      <c r="KYP3" s="15"/>
      <c r="KYQ3" s="15"/>
      <c r="KYR3" s="15"/>
      <c r="KYS3" s="15"/>
      <c r="KYT3" s="15"/>
      <c r="KYU3" s="15"/>
      <c r="KYV3" s="15"/>
      <c r="KYW3" s="15"/>
      <c r="KYX3" s="15"/>
      <c r="KYY3" s="15"/>
      <c r="KYZ3" s="15"/>
      <c r="KZA3" s="15"/>
      <c r="KZB3" s="15"/>
      <c r="KZC3" s="15"/>
      <c r="KZD3" s="15"/>
      <c r="KZE3" s="15"/>
      <c r="KZF3" s="15"/>
      <c r="KZG3" s="15"/>
      <c r="KZH3" s="15"/>
      <c r="KZI3" s="15"/>
      <c r="KZJ3" s="15"/>
      <c r="KZK3" s="15"/>
      <c r="KZL3" s="15"/>
      <c r="KZM3" s="15"/>
      <c r="KZN3" s="15"/>
      <c r="KZO3" s="15"/>
      <c r="KZP3" s="15"/>
      <c r="KZQ3" s="15"/>
      <c r="KZR3" s="15"/>
      <c r="KZS3" s="15"/>
      <c r="KZT3" s="15"/>
      <c r="KZU3" s="15"/>
      <c r="KZV3" s="15"/>
      <c r="KZW3" s="15"/>
      <c r="KZX3" s="15"/>
      <c r="KZY3" s="15"/>
      <c r="KZZ3" s="15"/>
      <c r="LAA3" s="15"/>
      <c r="LAB3" s="15"/>
      <c r="LAC3" s="15"/>
      <c r="LAD3" s="15"/>
      <c r="LAE3" s="15"/>
      <c r="LAF3" s="15"/>
      <c r="LAG3" s="15"/>
      <c r="LAH3" s="15"/>
      <c r="LAI3" s="15"/>
      <c r="LAJ3" s="15"/>
      <c r="LAK3" s="15"/>
      <c r="LAL3" s="15"/>
      <c r="LAM3" s="15"/>
      <c r="LAN3" s="15"/>
      <c r="LAO3" s="15"/>
      <c r="LAP3" s="15"/>
      <c r="LAQ3" s="15"/>
      <c r="LAR3" s="15"/>
      <c r="LAS3" s="15"/>
      <c r="LAT3" s="15"/>
      <c r="LAU3" s="15"/>
      <c r="LAV3" s="15"/>
      <c r="LAW3" s="15"/>
      <c r="LAX3" s="15"/>
      <c r="LAY3" s="15"/>
      <c r="LAZ3" s="15"/>
      <c r="LBA3" s="15"/>
      <c r="LBB3" s="15"/>
      <c r="LBC3" s="15"/>
      <c r="LBD3" s="15"/>
      <c r="LBE3" s="15"/>
      <c r="LBF3" s="15"/>
      <c r="LBG3" s="15"/>
      <c r="LBH3" s="15"/>
      <c r="LBI3" s="15"/>
      <c r="LBJ3" s="15"/>
      <c r="LBK3" s="15"/>
      <c r="LBL3" s="15"/>
      <c r="LBM3" s="15"/>
      <c r="LBN3" s="15"/>
      <c r="LBO3" s="15"/>
      <c r="LBP3" s="15"/>
      <c r="LBQ3" s="15"/>
      <c r="LBR3" s="15"/>
      <c r="LBS3" s="15"/>
      <c r="LBT3" s="15"/>
      <c r="LBU3" s="15"/>
      <c r="LBV3" s="15"/>
      <c r="LBW3" s="15"/>
      <c r="LBX3" s="15"/>
      <c r="LBY3" s="15"/>
      <c r="LBZ3" s="15"/>
      <c r="LCA3" s="15"/>
      <c r="LCB3" s="15"/>
      <c r="LCC3" s="15"/>
      <c r="LCD3" s="15"/>
      <c r="LCE3" s="15"/>
      <c r="LCF3" s="15"/>
      <c r="LCG3" s="15"/>
      <c r="LCH3" s="15"/>
      <c r="LCI3" s="15"/>
      <c r="LCJ3" s="15"/>
      <c r="LCK3" s="15"/>
      <c r="LCL3" s="15"/>
      <c r="LCM3" s="15"/>
      <c r="LCN3" s="15"/>
      <c r="LCO3" s="15"/>
      <c r="LCP3" s="15"/>
      <c r="LCQ3" s="15"/>
      <c r="LCR3" s="15"/>
      <c r="LCS3" s="15"/>
      <c r="LCT3" s="15"/>
      <c r="LCU3" s="15"/>
      <c r="LCV3" s="15"/>
      <c r="LCW3" s="15"/>
      <c r="LCX3" s="15"/>
      <c r="LCY3" s="15"/>
      <c r="LCZ3" s="15"/>
      <c r="LDA3" s="15"/>
      <c r="LDB3" s="15"/>
      <c r="LDC3" s="15"/>
      <c r="LDD3" s="15"/>
      <c r="LDE3" s="15"/>
      <c r="LDF3" s="15"/>
      <c r="LDG3" s="15"/>
      <c r="LDH3" s="15"/>
      <c r="LDI3" s="15"/>
      <c r="LDJ3" s="15"/>
      <c r="LDK3" s="15"/>
      <c r="LDL3" s="15"/>
      <c r="LDM3" s="15"/>
      <c r="LDN3" s="15"/>
      <c r="LDO3" s="15"/>
      <c r="LDP3" s="15"/>
      <c r="LDQ3" s="15"/>
      <c r="LDR3" s="15"/>
      <c r="LDS3" s="15"/>
      <c r="LDT3" s="15"/>
      <c r="LDU3" s="15"/>
      <c r="LDV3" s="15"/>
      <c r="LDW3" s="15"/>
      <c r="LDX3" s="15"/>
      <c r="LDY3" s="15"/>
      <c r="LDZ3" s="15"/>
      <c r="LEA3" s="15"/>
      <c r="LEB3" s="15"/>
      <c r="LEC3" s="15"/>
      <c r="LED3" s="15"/>
      <c r="LEE3" s="15"/>
      <c r="LEF3" s="15"/>
      <c r="LEG3" s="15"/>
      <c r="LEH3" s="15"/>
      <c r="LEI3" s="15"/>
      <c r="LEJ3" s="15"/>
      <c r="LEK3" s="15"/>
      <c r="LEL3" s="15"/>
      <c r="LEM3" s="15"/>
      <c r="LEN3" s="15"/>
      <c r="LEO3" s="15"/>
      <c r="LEP3" s="15"/>
      <c r="LEQ3" s="15"/>
      <c r="LER3" s="15"/>
      <c r="LES3" s="15"/>
      <c r="LET3" s="15"/>
      <c r="LEU3" s="15"/>
      <c r="LEV3" s="15"/>
      <c r="LEW3" s="15"/>
      <c r="LEX3" s="15"/>
      <c r="LEY3" s="15"/>
      <c r="LEZ3" s="15"/>
      <c r="LFA3" s="15"/>
      <c r="LFB3" s="15"/>
      <c r="LFC3" s="15"/>
      <c r="LFD3" s="15"/>
      <c r="LFE3" s="15"/>
      <c r="LFF3" s="15"/>
      <c r="LFG3" s="15"/>
      <c r="LFH3" s="15"/>
      <c r="LFI3" s="15"/>
      <c r="LFJ3" s="15"/>
      <c r="LFK3" s="15"/>
      <c r="LFL3" s="15"/>
      <c r="LFM3" s="15"/>
      <c r="LFN3" s="15"/>
      <c r="LFO3" s="15"/>
      <c r="LFP3" s="15"/>
      <c r="LFQ3" s="15"/>
      <c r="LFR3" s="15"/>
      <c r="LFS3" s="15"/>
      <c r="LFT3" s="15"/>
      <c r="LFU3" s="15"/>
      <c r="LFV3" s="15"/>
      <c r="LFW3" s="15"/>
      <c r="LFX3" s="15"/>
      <c r="LFY3" s="15"/>
      <c r="LFZ3" s="15"/>
      <c r="LGA3" s="15"/>
      <c r="LGB3" s="15"/>
      <c r="LGC3" s="15"/>
      <c r="LGD3" s="15"/>
      <c r="LGE3" s="15"/>
      <c r="LGF3" s="15"/>
      <c r="LGG3" s="15"/>
      <c r="LGH3" s="15"/>
      <c r="LGI3" s="15"/>
      <c r="LGJ3" s="15"/>
      <c r="LGK3" s="15"/>
      <c r="LGL3" s="15"/>
      <c r="LGM3" s="15"/>
      <c r="LGN3" s="15"/>
      <c r="LGO3" s="15"/>
      <c r="LGP3" s="15"/>
      <c r="LGQ3" s="15"/>
      <c r="LGR3" s="15"/>
      <c r="LGS3" s="15"/>
      <c r="LGT3" s="15"/>
      <c r="LGU3" s="15"/>
      <c r="LGV3" s="15"/>
      <c r="LGW3" s="15"/>
      <c r="LGX3" s="15"/>
      <c r="LGY3" s="15"/>
      <c r="LGZ3" s="15"/>
      <c r="LHA3" s="15"/>
      <c r="LHB3" s="15"/>
      <c r="LHC3" s="15"/>
      <c r="LHD3" s="15"/>
      <c r="LHE3" s="15"/>
      <c r="LHF3" s="15"/>
      <c r="LHG3" s="15"/>
      <c r="LHH3" s="15"/>
      <c r="LHI3" s="15"/>
      <c r="LHJ3" s="15"/>
      <c r="LHK3" s="15"/>
      <c r="LHL3" s="15"/>
      <c r="LHM3" s="15"/>
      <c r="LHN3" s="15"/>
      <c r="LHO3" s="15"/>
      <c r="LHP3" s="15"/>
      <c r="LHQ3" s="15"/>
      <c r="LHR3" s="15"/>
      <c r="LHS3" s="15"/>
      <c r="LHT3" s="15"/>
      <c r="LHU3" s="15"/>
      <c r="LHV3" s="15"/>
      <c r="LHW3" s="15"/>
      <c r="LHX3" s="15"/>
      <c r="LHY3" s="15"/>
      <c r="LHZ3" s="15"/>
      <c r="LIA3" s="15"/>
      <c r="LIB3" s="15"/>
      <c r="LIC3" s="15"/>
      <c r="LID3" s="15"/>
      <c r="LIE3" s="15"/>
      <c r="LIF3" s="15"/>
      <c r="LIG3" s="15"/>
      <c r="LIH3" s="15"/>
      <c r="LII3" s="15"/>
      <c r="LIJ3" s="15"/>
      <c r="LIK3" s="15"/>
      <c r="LIL3" s="15"/>
      <c r="LIM3" s="15"/>
      <c r="LIN3" s="15"/>
      <c r="LIO3" s="15"/>
      <c r="LIP3" s="15"/>
      <c r="LIQ3" s="15"/>
      <c r="LIR3" s="15"/>
      <c r="LIS3" s="15"/>
      <c r="LIT3" s="15"/>
      <c r="LIU3" s="15"/>
      <c r="LIV3" s="15"/>
      <c r="LIW3" s="15"/>
      <c r="LIX3" s="15"/>
      <c r="LIY3" s="15"/>
      <c r="LIZ3" s="15"/>
      <c r="LJA3" s="15"/>
      <c r="LJB3" s="15"/>
      <c r="LJC3" s="15"/>
      <c r="LJD3" s="15"/>
      <c r="LJE3" s="15"/>
      <c r="LJF3" s="15"/>
      <c r="LJG3" s="15"/>
      <c r="LJH3" s="15"/>
      <c r="LJI3" s="15"/>
      <c r="LJJ3" s="15"/>
      <c r="LJK3" s="15"/>
      <c r="LJL3" s="15"/>
      <c r="LJM3" s="15"/>
      <c r="LJN3" s="15"/>
      <c r="LJO3" s="15"/>
      <c r="LJP3" s="15"/>
      <c r="LJQ3" s="15"/>
      <c r="LJR3" s="15"/>
      <c r="LJS3" s="15"/>
      <c r="LJT3" s="15"/>
      <c r="LJU3" s="15"/>
      <c r="LJV3" s="15"/>
      <c r="LJW3" s="15"/>
      <c r="LJX3" s="15"/>
      <c r="LJY3" s="15"/>
      <c r="LJZ3" s="15"/>
      <c r="LKA3" s="15"/>
      <c r="LKB3" s="15"/>
      <c r="LKC3" s="15"/>
      <c r="LKD3" s="15"/>
      <c r="LKE3" s="15"/>
      <c r="LKF3" s="15"/>
      <c r="LKG3" s="15"/>
      <c r="LKH3" s="15"/>
      <c r="LKI3" s="15"/>
      <c r="LKJ3" s="15"/>
      <c r="LKK3" s="15"/>
      <c r="LKL3" s="15"/>
      <c r="LKM3" s="15"/>
      <c r="LKN3" s="15"/>
      <c r="LKO3" s="15"/>
      <c r="LKP3" s="15"/>
      <c r="LKQ3" s="15"/>
      <c r="LKR3" s="15"/>
      <c r="LKS3" s="15"/>
      <c r="LKT3" s="15"/>
      <c r="LKU3" s="15"/>
      <c r="LKV3" s="15"/>
      <c r="LKW3" s="15"/>
      <c r="LKX3" s="15"/>
      <c r="LKY3" s="15"/>
      <c r="LKZ3" s="15"/>
      <c r="LLA3" s="15"/>
      <c r="LLB3" s="15"/>
      <c r="LLC3" s="15"/>
      <c r="LLD3" s="15"/>
      <c r="LLE3" s="15"/>
      <c r="LLF3" s="15"/>
      <c r="LLG3" s="15"/>
      <c r="LLH3" s="15"/>
      <c r="LLI3" s="15"/>
      <c r="LLJ3" s="15"/>
      <c r="LLK3" s="15"/>
      <c r="LLL3" s="15"/>
      <c r="LLM3" s="15"/>
      <c r="LLN3" s="15"/>
      <c r="LLO3" s="15"/>
      <c r="LLP3" s="15"/>
      <c r="LLQ3" s="15"/>
      <c r="LLR3" s="15"/>
      <c r="LLS3" s="15"/>
      <c r="LLT3" s="15"/>
      <c r="LLU3" s="15"/>
      <c r="LLV3" s="15"/>
      <c r="LLW3" s="15"/>
      <c r="LLX3" s="15"/>
      <c r="LLY3" s="15"/>
      <c r="LLZ3" s="15"/>
      <c r="LMA3" s="15"/>
      <c r="LMB3" s="15"/>
      <c r="LMC3" s="15"/>
      <c r="LMD3" s="15"/>
      <c r="LME3" s="15"/>
      <c r="LMF3" s="15"/>
      <c r="LMG3" s="15"/>
      <c r="LMH3" s="15"/>
      <c r="LMI3" s="15"/>
      <c r="LMJ3" s="15"/>
      <c r="LMK3" s="15"/>
      <c r="LML3" s="15"/>
      <c r="LMM3" s="15"/>
      <c r="LMN3" s="15"/>
      <c r="LMO3" s="15"/>
      <c r="LMP3" s="15"/>
      <c r="LMQ3" s="15"/>
      <c r="LMR3" s="15"/>
      <c r="LMS3" s="15"/>
      <c r="LMT3" s="15"/>
      <c r="LMU3" s="15"/>
      <c r="LMV3" s="15"/>
      <c r="LMW3" s="15"/>
      <c r="LMX3" s="15"/>
      <c r="LMY3" s="15"/>
      <c r="LMZ3" s="15"/>
      <c r="LNA3" s="15"/>
      <c r="LNB3" s="15"/>
      <c r="LNC3" s="15"/>
      <c r="LND3" s="15"/>
      <c r="LNE3" s="15"/>
      <c r="LNF3" s="15"/>
      <c r="LNG3" s="15"/>
      <c r="LNH3" s="15"/>
      <c r="LNI3" s="15"/>
      <c r="LNJ3" s="15"/>
      <c r="LNK3" s="15"/>
      <c r="LNL3" s="15"/>
      <c r="LNM3" s="15"/>
      <c r="LNN3" s="15"/>
      <c r="LNO3" s="15"/>
      <c r="LNP3" s="15"/>
      <c r="LNQ3" s="15"/>
      <c r="LNR3" s="15"/>
      <c r="LNS3" s="15"/>
      <c r="LNT3" s="15"/>
      <c r="LNU3" s="15"/>
      <c r="LNV3" s="15"/>
      <c r="LNW3" s="15"/>
      <c r="LNX3" s="15"/>
      <c r="LNY3" s="15"/>
      <c r="LNZ3" s="15"/>
      <c r="LOA3" s="15"/>
      <c r="LOB3" s="15"/>
      <c r="LOC3" s="15"/>
      <c r="LOD3" s="15"/>
      <c r="LOE3" s="15"/>
      <c r="LOF3" s="15"/>
      <c r="LOG3" s="15"/>
      <c r="LOH3" s="15"/>
      <c r="LOI3" s="15"/>
      <c r="LOJ3" s="15"/>
      <c r="LOK3" s="15"/>
      <c r="LOL3" s="15"/>
      <c r="LOM3" s="15"/>
      <c r="LON3" s="15"/>
      <c r="LOO3" s="15"/>
      <c r="LOP3" s="15"/>
      <c r="LOQ3" s="15"/>
      <c r="LOR3" s="15"/>
      <c r="LOS3" s="15"/>
      <c r="LOT3" s="15"/>
      <c r="LOU3" s="15"/>
      <c r="LOV3" s="15"/>
      <c r="LOW3" s="15"/>
      <c r="LOX3" s="15"/>
      <c r="LOY3" s="15"/>
      <c r="LOZ3" s="15"/>
      <c r="LPA3" s="15"/>
      <c r="LPB3" s="15"/>
      <c r="LPC3" s="15"/>
      <c r="LPD3" s="15"/>
      <c r="LPE3" s="15"/>
      <c r="LPF3" s="15"/>
      <c r="LPG3" s="15"/>
      <c r="LPH3" s="15"/>
      <c r="LPI3" s="15"/>
      <c r="LPJ3" s="15"/>
      <c r="LPK3" s="15"/>
      <c r="LPL3" s="15"/>
      <c r="LPM3" s="15"/>
      <c r="LPN3" s="15"/>
      <c r="LPO3" s="15"/>
      <c r="LPP3" s="15"/>
      <c r="LPQ3" s="15"/>
      <c r="LPR3" s="15"/>
      <c r="LPS3" s="15"/>
      <c r="LPT3" s="15"/>
      <c r="LPU3" s="15"/>
      <c r="LPV3" s="15"/>
      <c r="LPW3" s="15"/>
      <c r="LPX3" s="15"/>
      <c r="LPY3" s="15"/>
      <c r="LPZ3" s="15"/>
      <c r="LQA3" s="15"/>
      <c r="LQB3" s="15"/>
      <c r="LQC3" s="15"/>
      <c r="LQD3" s="15"/>
      <c r="LQE3" s="15"/>
      <c r="LQF3" s="15"/>
      <c r="LQG3" s="15"/>
      <c r="LQH3" s="15"/>
      <c r="LQI3" s="15"/>
      <c r="LQJ3" s="15"/>
      <c r="LQK3" s="15"/>
      <c r="LQL3" s="15"/>
      <c r="LQM3" s="15"/>
      <c r="LQN3" s="15"/>
      <c r="LQO3" s="15"/>
      <c r="LQP3" s="15"/>
      <c r="LQQ3" s="15"/>
      <c r="LQR3" s="15"/>
      <c r="LQS3" s="15"/>
      <c r="LQT3" s="15"/>
      <c r="LQU3" s="15"/>
      <c r="LQV3" s="15"/>
      <c r="LQW3" s="15"/>
      <c r="LQX3" s="15"/>
      <c r="LQY3" s="15"/>
      <c r="LQZ3" s="15"/>
      <c r="LRA3" s="15"/>
      <c r="LRB3" s="15"/>
      <c r="LRC3" s="15"/>
      <c r="LRD3" s="15"/>
      <c r="LRE3" s="15"/>
      <c r="LRF3" s="15"/>
      <c r="LRG3" s="15"/>
      <c r="LRH3" s="15"/>
      <c r="LRI3" s="15"/>
      <c r="LRJ3" s="15"/>
      <c r="LRK3" s="15"/>
      <c r="LRL3" s="15"/>
      <c r="LRM3" s="15"/>
      <c r="LRN3" s="15"/>
      <c r="LRO3" s="15"/>
      <c r="LRP3" s="15"/>
      <c r="LRQ3" s="15"/>
      <c r="LRR3" s="15"/>
      <c r="LRS3" s="15"/>
      <c r="LRT3" s="15"/>
      <c r="LRU3" s="15"/>
      <c r="LRV3" s="15"/>
      <c r="LRW3" s="15"/>
      <c r="LRX3" s="15"/>
      <c r="LRY3" s="15"/>
      <c r="LRZ3" s="15"/>
      <c r="LSA3" s="15"/>
      <c r="LSB3" s="15"/>
      <c r="LSC3" s="15"/>
      <c r="LSD3" s="15"/>
      <c r="LSE3" s="15"/>
      <c r="LSF3" s="15"/>
      <c r="LSG3" s="15"/>
      <c r="LSH3" s="15"/>
      <c r="LSI3" s="15"/>
      <c r="LSJ3" s="15"/>
      <c r="LSK3" s="15"/>
      <c r="LSL3" s="15"/>
      <c r="LSM3" s="15"/>
      <c r="LSN3" s="15"/>
      <c r="LSO3" s="15"/>
      <c r="LSP3" s="15"/>
      <c r="LSQ3" s="15"/>
      <c r="LSR3" s="15"/>
      <c r="LSS3" s="15"/>
      <c r="LST3" s="15"/>
      <c r="LSU3" s="15"/>
      <c r="LSV3" s="15"/>
      <c r="LSW3" s="15"/>
      <c r="LSX3" s="15"/>
      <c r="LSY3" s="15"/>
      <c r="LSZ3" s="15"/>
      <c r="LTA3" s="15"/>
      <c r="LTB3" s="15"/>
      <c r="LTC3" s="15"/>
      <c r="LTD3" s="15"/>
      <c r="LTE3" s="15"/>
      <c r="LTF3" s="15"/>
      <c r="LTG3" s="15"/>
      <c r="LTH3" s="15"/>
      <c r="LTI3" s="15"/>
      <c r="LTJ3" s="15"/>
      <c r="LTK3" s="15"/>
      <c r="LTL3" s="15"/>
      <c r="LTM3" s="15"/>
      <c r="LTN3" s="15"/>
      <c r="LTO3" s="15"/>
      <c r="LTP3" s="15"/>
      <c r="LTQ3" s="15"/>
      <c r="LTR3" s="15"/>
      <c r="LTS3" s="15"/>
      <c r="LTT3" s="15"/>
      <c r="LTU3" s="15"/>
      <c r="LTV3" s="15"/>
      <c r="LTW3" s="15"/>
      <c r="LTX3" s="15"/>
      <c r="LTY3" s="15"/>
      <c r="LTZ3" s="15"/>
      <c r="LUA3" s="15"/>
      <c r="LUB3" s="15"/>
      <c r="LUC3" s="15"/>
      <c r="LUD3" s="15"/>
      <c r="LUE3" s="15"/>
      <c r="LUF3" s="15"/>
      <c r="LUG3" s="15"/>
      <c r="LUH3" s="15"/>
      <c r="LUI3" s="15"/>
      <c r="LUJ3" s="15"/>
      <c r="LUK3" s="15"/>
      <c r="LUL3" s="15"/>
      <c r="LUM3" s="15"/>
      <c r="LUN3" s="15"/>
      <c r="LUO3" s="15"/>
      <c r="LUP3" s="15"/>
      <c r="LUQ3" s="15"/>
      <c r="LUR3" s="15"/>
      <c r="LUS3" s="15"/>
      <c r="LUT3" s="15"/>
      <c r="LUU3" s="15"/>
      <c r="LUV3" s="15"/>
      <c r="LUW3" s="15"/>
      <c r="LUX3" s="15"/>
      <c r="LUY3" s="15"/>
      <c r="LUZ3" s="15"/>
      <c r="LVA3" s="15"/>
      <c r="LVB3" s="15"/>
      <c r="LVC3" s="15"/>
      <c r="LVD3" s="15"/>
      <c r="LVE3" s="15"/>
      <c r="LVF3" s="15"/>
      <c r="LVG3" s="15"/>
      <c r="LVH3" s="15"/>
      <c r="LVI3" s="15"/>
      <c r="LVJ3" s="15"/>
      <c r="LVK3" s="15"/>
      <c r="LVL3" s="15"/>
      <c r="LVM3" s="15"/>
      <c r="LVN3" s="15"/>
      <c r="LVO3" s="15"/>
      <c r="LVP3" s="15"/>
      <c r="LVQ3" s="15"/>
      <c r="LVR3" s="15"/>
      <c r="LVS3" s="15"/>
      <c r="LVT3" s="15"/>
      <c r="LVU3" s="15"/>
      <c r="LVV3" s="15"/>
      <c r="LVW3" s="15"/>
      <c r="LVX3" s="15"/>
      <c r="LVY3" s="15"/>
      <c r="LVZ3" s="15"/>
      <c r="LWA3" s="15"/>
      <c r="LWB3" s="15"/>
      <c r="LWC3" s="15"/>
      <c r="LWD3" s="15"/>
      <c r="LWE3" s="15"/>
      <c r="LWF3" s="15"/>
      <c r="LWG3" s="15"/>
      <c r="LWH3" s="15"/>
      <c r="LWI3" s="15"/>
      <c r="LWJ3" s="15"/>
      <c r="LWK3" s="15"/>
      <c r="LWL3" s="15"/>
      <c r="LWM3" s="15"/>
      <c r="LWN3" s="15"/>
      <c r="LWO3" s="15"/>
      <c r="LWP3" s="15"/>
      <c r="LWQ3" s="15"/>
      <c r="LWR3" s="15"/>
      <c r="LWS3" s="15"/>
      <c r="LWT3" s="15"/>
      <c r="LWU3" s="15"/>
      <c r="LWV3" s="15"/>
      <c r="LWW3" s="15"/>
      <c r="LWX3" s="15"/>
      <c r="LWY3" s="15"/>
      <c r="LWZ3" s="15"/>
      <c r="LXA3" s="15"/>
      <c r="LXB3" s="15"/>
      <c r="LXC3" s="15"/>
      <c r="LXD3" s="15"/>
      <c r="LXE3" s="15"/>
      <c r="LXF3" s="15"/>
      <c r="LXG3" s="15"/>
      <c r="LXH3" s="15"/>
      <c r="LXI3" s="15"/>
      <c r="LXJ3" s="15"/>
      <c r="LXK3" s="15"/>
      <c r="LXL3" s="15"/>
      <c r="LXM3" s="15"/>
      <c r="LXN3" s="15"/>
      <c r="LXO3" s="15"/>
      <c r="LXP3" s="15"/>
      <c r="LXQ3" s="15"/>
      <c r="LXR3" s="15"/>
      <c r="LXS3" s="15"/>
      <c r="LXT3" s="15"/>
      <c r="LXU3" s="15"/>
      <c r="LXV3" s="15"/>
      <c r="LXW3" s="15"/>
      <c r="LXX3" s="15"/>
      <c r="LXY3" s="15"/>
      <c r="LXZ3" s="15"/>
      <c r="LYA3" s="15"/>
      <c r="LYB3" s="15"/>
      <c r="LYC3" s="15"/>
      <c r="LYD3" s="15"/>
      <c r="LYE3" s="15"/>
      <c r="LYF3" s="15"/>
      <c r="LYG3" s="15"/>
      <c r="LYH3" s="15"/>
      <c r="LYI3" s="15"/>
      <c r="LYJ3" s="15"/>
      <c r="LYK3" s="15"/>
      <c r="LYL3" s="15"/>
      <c r="LYM3" s="15"/>
      <c r="LYN3" s="15"/>
      <c r="LYO3" s="15"/>
      <c r="LYP3" s="15"/>
      <c r="LYQ3" s="15"/>
      <c r="LYR3" s="15"/>
      <c r="LYS3" s="15"/>
      <c r="LYT3" s="15"/>
      <c r="LYU3" s="15"/>
      <c r="LYV3" s="15"/>
      <c r="LYW3" s="15"/>
      <c r="LYX3" s="15"/>
      <c r="LYY3" s="15"/>
      <c r="LYZ3" s="15"/>
      <c r="LZA3" s="15"/>
      <c r="LZB3" s="15"/>
      <c r="LZC3" s="15"/>
      <c r="LZD3" s="15"/>
      <c r="LZE3" s="15"/>
      <c r="LZF3" s="15"/>
      <c r="LZG3" s="15"/>
      <c r="LZH3" s="15"/>
      <c r="LZI3" s="15"/>
      <c r="LZJ3" s="15"/>
      <c r="LZK3" s="15"/>
      <c r="LZL3" s="15"/>
      <c r="LZM3" s="15"/>
      <c r="LZN3" s="15"/>
      <c r="LZO3" s="15"/>
      <c r="LZP3" s="15"/>
      <c r="LZQ3" s="15"/>
      <c r="LZR3" s="15"/>
      <c r="LZS3" s="15"/>
      <c r="LZT3" s="15"/>
      <c r="LZU3" s="15"/>
      <c r="LZV3" s="15"/>
      <c r="LZW3" s="15"/>
      <c r="LZX3" s="15"/>
      <c r="LZY3" s="15"/>
      <c r="LZZ3" s="15"/>
      <c r="MAA3" s="15"/>
      <c r="MAB3" s="15"/>
      <c r="MAC3" s="15"/>
      <c r="MAD3" s="15"/>
      <c r="MAE3" s="15"/>
      <c r="MAF3" s="15"/>
      <c r="MAG3" s="15"/>
      <c r="MAH3" s="15"/>
      <c r="MAI3" s="15"/>
      <c r="MAJ3" s="15"/>
      <c r="MAK3" s="15"/>
      <c r="MAL3" s="15"/>
      <c r="MAM3" s="15"/>
      <c r="MAN3" s="15"/>
      <c r="MAO3" s="15"/>
      <c r="MAP3" s="15"/>
      <c r="MAQ3" s="15"/>
      <c r="MAR3" s="15"/>
      <c r="MAS3" s="15"/>
      <c r="MAT3" s="15"/>
      <c r="MAU3" s="15"/>
      <c r="MAV3" s="15"/>
      <c r="MAW3" s="15"/>
      <c r="MAX3" s="15"/>
      <c r="MAY3" s="15"/>
      <c r="MAZ3" s="15"/>
      <c r="MBA3" s="15"/>
      <c r="MBB3" s="15"/>
      <c r="MBC3" s="15"/>
      <c r="MBD3" s="15"/>
      <c r="MBE3" s="15"/>
      <c r="MBF3" s="15"/>
      <c r="MBG3" s="15"/>
      <c r="MBH3" s="15"/>
      <c r="MBI3" s="15"/>
      <c r="MBJ3" s="15"/>
      <c r="MBK3" s="15"/>
      <c r="MBL3" s="15"/>
      <c r="MBM3" s="15"/>
      <c r="MBN3" s="15"/>
      <c r="MBO3" s="15"/>
      <c r="MBP3" s="15"/>
      <c r="MBQ3" s="15"/>
      <c r="MBR3" s="15"/>
      <c r="MBS3" s="15"/>
      <c r="MBT3" s="15"/>
      <c r="MBU3" s="15"/>
      <c r="MBV3" s="15"/>
      <c r="MBW3" s="15"/>
      <c r="MBX3" s="15"/>
      <c r="MBY3" s="15"/>
      <c r="MBZ3" s="15"/>
      <c r="MCA3" s="15"/>
      <c r="MCB3" s="15"/>
      <c r="MCC3" s="15"/>
      <c r="MCD3" s="15"/>
      <c r="MCE3" s="15"/>
      <c r="MCF3" s="15"/>
      <c r="MCG3" s="15"/>
      <c r="MCH3" s="15"/>
      <c r="MCI3" s="15"/>
      <c r="MCJ3" s="15"/>
      <c r="MCK3" s="15"/>
      <c r="MCL3" s="15"/>
      <c r="MCM3" s="15"/>
      <c r="MCN3" s="15"/>
      <c r="MCO3" s="15"/>
      <c r="MCP3" s="15"/>
      <c r="MCQ3" s="15"/>
      <c r="MCR3" s="15"/>
      <c r="MCS3" s="15"/>
      <c r="MCT3" s="15"/>
      <c r="MCU3" s="15"/>
      <c r="MCV3" s="15"/>
      <c r="MCW3" s="15"/>
      <c r="MCX3" s="15"/>
      <c r="MCY3" s="15"/>
      <c r="MCZ3" s="15"/>
      <c r="MDA3" s="15"/>
      <c r="MDB3" s="15"/>
      <c r="MDC3" s="15"/>
      <c r="MDD3" s="15"/>
      <c r="MDE3" s="15"/>
      <c r="MDF3" s="15"/>
      <c r="MDG3" s="15"/>
      <c r="MDH3" s="15"/>
      <c r="MDI3" s="15"/>
      <c r="MDJ3" s="15"/>
      <c r="MDK3" s="15"/>
      <c r="MDL3" s="15"/>
      <c r="MDM3" s="15"/>
      <c r="MDN3" s="15"/>
      <c r="MDO3" s="15"/>
      <c r="MDP3" s="15"/>
      <c r="MDQ3" s="15"/>
      <c r="MDR3" s="15"/>
      <c r="MDS3" s="15"/>
      <c r="MDT3" s="15"/>
      <c r="MDU3" s="15"/>
      <c r="MDV3" s="15"/>
      <c r="MDW3" s="15"/>
      <c r="MDX3" s="15"/>
      <c r="MDY3" s="15"/>
      <c r="MDZ3" s="15"/>
      <c r="MEA3" s="15"/>
      <c r="MEB3" s="15"/>
      <c r="MEC3" s="15"/>
      <c r="MED3" s="15"/>
      <c r="MEE3" s="15"/>
      <c r="MEF3" s="15"/>
      <c r="MEG3" s="15"/>
      <c r="MEH3" s="15"/>
      <c r="MEI3" s="15"/>
      <c r="MEJ3" s="15"/>
      <c r="MEK3" s="15"/>
      <c r="MEL3" s="15"/>
      <c r="MEM3" s="15"/>
      <c r="MEN3" s="15"/>
      <c r="MEO3" s="15"/>
      <c r="MEP3" s="15"/>
      <c r="MEQ3" s="15"/>
      <c r="MER3" s="15"/>
      <c r="MES3" s="15"/>
      <c r="MET3" s="15"/>
      <c r="MEU3" s="15"/>
      <c r="MEV3" s="15"/>
      <c r="MEW3" s="15"/>
      <c r="MEX3" s="15"/>
      <c r="MEY3" s="15"/>
      <c r="MEZ3" s="15"/>
      <c r="MFA3" s="15"/>
      <c r="MFB3" s="15"/>
      <c r="MFC3" s="15"/>
      <c r="MFD3" s="15"/>
      <c r="MFE3" s="15"/>
      <c r="MFF3" s="15"/>
      <c r="MFG3" s="15"/>
      <c r="MFH3" s="15"/>
      <c r="MFI3" s="15"/>
      <c r="MFJ3" s="15"/>
      <c r="MFK3" s="15"/>
      <c r="MFL3" s="15"/>
      <c r="MFM3" s="15"/>
      <c r="MFN3" s="15"/>
      <c r="MFO3" s="15"/>
      <c r="MFP3" s="15"/>
      <c r="MFQ3" s="15"/>
      <c r="MFR3" s="15"/>
      <c r="MFS3" s="15"/>
      <c r="MFT3" s="15"/>
      <c r="MFU3" s="15"/>
      <c r="MFV3" s="15"/>
      <c r="MFW3" s="15"/>
      <c r="MFX3" s="15"/>
      <c r="MFY3" s="15"/>
      <c r="MFZ3" s="15"/>
      <c r="MGA3" s="15"/>
      <c r="MGB3" s="15"/>
      <c r="MGC3" s="15"/>
      <c r="MGD3" s="15"/>
      <c r="MGE3" s="15"/>
      <c r="MGF3" s="15"/>
      <c r="MGG3" s="15"/>
      <c r="MGH3" s="15"/>
      <c r="MGI3" s="15"/>
      <c r="MGJ3" s="15"/>
      <c r="MGK3" s="15"/>
      <c r="MGL3" s="15"/>
      <c r="MGM3" s="15"/>
      <c r="MGN3" s="15"/>
      <c r="MGO3" s="15"/>
      <c r="MGP3" s="15"/>
      <c r="MGQ3" s="15"/>
      <c r="MGR3" s="15"/>
      <c r="MGS3" s="15"/>
      <c r="MGT3" s="15"/>
      <c r="MGU3" s="15"/>
      <c r="MGV3" s="15"/>
      <c r="MGW3" s="15"/>
      <c r="MGX3" s="15"/>
      <c r="MGY3" s="15"/>
      <c r="MGZ3" s="15"/>
      <c r="MHA3" s="15"/>
      <c r="MHB3" s="15"/>
      <c r="MHC3" s="15"/>
      <c r="MHD3" s="15"/>
      <c r="MHE3" s="15"/>
      <c r="MHF3" s="15"/>
      <c r="MHG3" s="15"/>
      <c r="MHH3" s="15"/>
      <c r="MHI3" s="15"/>
      <c r="MHJ3" s="15"/>
      <c r="MHK3" s="15"/>
      <c r="MHL3" s="15"/>
      <c r="MHM3" s="15"/>
      <c r="MHN3" s="15"/>
      <c r="MHO3" s="15"/>
      <c r="MHP3" s="15"/>
      <c r="MHQ3" s="15"/>
      <c r="MHR3" s="15"/>
      <c r="MHS3" s="15"/>
      <c r="MHT3" s="15"/>
      <c r="MHU3" s="15"/>
      <c r="MHV3" s="15"/>
      <c r="MHW3" s="15"/>
      <c r="MHX3" s="15"/>
      <c r="MHY3" s="15"/>
      <c r="MHZ3" s="15"/>
      <c r="MIA3" s="15"/>
      <c r="MIB3" s="15"/>
      <c r="MIC3" s="15"/>
      <c r="MID3" s="15"/>
      <c r="MIE3" s="15"/>
      <c r="MIF3" s="15"/>
      <c r="MIG3" s="15"/>
      <c r="MIH3" s="15"/>
      <c r="MII3" s="15"/>
      <c r="MIJ3" s="15"/>
      <c r="MIK3" s="15"/>
      <c r="MIL3" s="15"/>
      <c r="MIM3" s="15"/>
      <c r="MIN3" s="15"/>
      <c r="MIO3" s="15"/>
      <c r="MIP3" s="15"/>
      <c r="MIQ3" s="15"/>
      <c r="MIR3" s="15"/>
      <c r="MIS3" s="15"/>
      <c r="MIT3" s="15"/>
      <c r="MIU3" s="15"/>
      <c r="MIV3" s="15"/>
      <c r="MIW3" s="15"/>
      <c r="MIX3" s="15"/>
      <c r="MIY3" s="15"/>
      <c r="MIZ3" s="15"/>
      <c r="MJA3" s="15"/>
      <c r="MJB3" s="15"/>
      <c r="MJC3" s="15"/>
      <c r="MJD3" s="15"/>
      <c r="MJE3" s="15"/>
      <c r="MJF3" s="15"/>
      <c r="MJG3" s="15"/>
      <c r="MJH3" s="15"/>
      <c r="MJI3" s="15"/>
      <c r="MJJ3" s="15"/>
      <c r="MJK3" s="15"/>
      <c r="MJL3" s="15"/>
      <c r="MJM3" s="15"/>
      <c r="MJN3" s="15"/>
      <c r="MJO3" s="15"/>
      <c r="MJP3" s="15"/>
      <c r="MJQ3" s="15"/>
      <c r="MJR3" s="15"/>
      <c r="MJS3" s="15"/>
      <c r="MJT3" s="15"/>
      <c r="MJU3" s="15"/>
      <c r="MJV3" s="15"/>
      <c r="MJW3" s="15"/>
      <c r="MJX3" s="15"/>
      <c r="MJY3" s="15"/>
      <c r="MJZ3" s="15"/>
      <c r="MKA3" s="15"/>
      <c r="MKB3" s="15"/>
      <c r="MKC3" s="15"/>
      <c r="MKD3" s="15"/>
      <c r="MKE3" s="15"/>
      <c r="MKF3" s="15"/>
      <c r="MKG3" s="15"/>
      <c r="MKH3" s="15"/>
      <c r="MKI3" s="15"/>
      <c r="MKJ3" s="15"/>
      <c r="MKK3" s="15"/>
      <c r="MKL3" s="15"/>
      <c r="MKM3" s="15"/>
      <c r="MKN3" s="15"/>
      <c r="MKO3" s="15"/>
      <c r="MKP3" s="15"/>
      <c r="MKQ3" s="15"/>
      <c r="MKR3" s="15"/>
      <c r="MKS3" s="15"/>
      <c r="MKT3" s="15"/>
      <c r="MKU3" s="15"/>
      <c r="MKV3" s="15"/>
      <c r="MKW3" s="15"/>
      <c r="MKX3" s="15"/>
      <c r="MKY3" s="15"/>
      <c r="MKZ3" s="15"/>
      <c r="MLA3" s="15"/>
      <c r="MLB3" s="15"/>
      <c r="MLC3" s="15"/>
      <c r="MLD3" s="15"/>
      <c r="MLE3" s="15"/>
      <c r="MLF3" s="15"/>
      <c r="MLG3" s="15"/>
      <c r="MLH3" s="15"/>
      <c r="MLI3" s="15"/>
      <c r="MLJ3" s="15"/>
      <c r="MLK3" s="15"/>
      <c r="MLL3" s="15"/>
      <c r="MLM3" s="15"/>
      <c r="MLN3" s="15"/>
      <c r="MLO3" s="15"/>
      <c r="MLP3" s="15"/>
      <c r="MLQ3" s="15"/>
      <c r="MLR3" s="15"/>
      <c r="MLS3" s="15"/>
      <c r="MLT3" s="15"/>
      <c r="MLU3" s="15"/>
      <c r="MLV3" s="15"/>
      <c r="MLW3" s="15"/>
      <c r="MLX3" s="15"/>
      <c r="MLY3" s="15"/>
      <c r="MLZ3" s="15"/>
      <c r="MMA3" s="15"/>
      <c r="MMB3" s="15"/>
      <c r="MMC3" s="15"/>
      <c r="MMD3" s="15"/>
      <c r="MME3" s="15"/>
      <c r="MMF3" s="15"/>
      <c r="MMG3" s="15"/>
      <c r="MMH3" s="15"/>
      <c r="MMI3" s="15"/>
      <c r="MMJ3" s="15"/>
      <c r="MMK3" s="15"/>
      <c r="MML3" s="15"/>
      <c r="MMM3" s="15"/>
      <c r="MMN3" s="15"/>
      <c r="MMO3" s="15"/>
      <c r="MMP3" s="15"/>
      <c r="MMQ3" s="15"/>
      <c r="MMR3" s="15"/>
      <c r="MMS3" s="15"/>
      <c r="MMT3" s="15"/>
      <c r="MMU3" s="15"/>
      <c r="MMV3" s="15"/>
      <c r="MMW3" s="15"/>
      <c r="MMX3" s="15"/>
      <c r="MMY3" s="15"/>
      <c r="MMZ3" s="15"/>
      <c r="MNA3" s="15"/>
      <c r="MNB3" s="15"/>
      <c r="MNC3" s="15"/>
      <c r="MND3" s="15"/>
      <c r="MNE3" s="15"/>
      <c r="MNF3" s="15"/>
      <c r="MNG3" s="15"/>
      <c r="MNH3" s="15"/>
      <c r="MNI3" s="15"/>
      <c r="MNJ3" s="15"/>
      <c r="MNK3" s="15"/>
      <c r="MNL3" s="15"/>
      <c r="MNM3" s="15"/>
      <c r="MNN3" s="15"/>
      <c r="MNO3" s="15"/>
      <c r="MNP3" s="15"/>
      <c r="MNQ3" s="15"/>
      <c r="MNR3" s="15"/>
      <c r="MNS3" s="15"/>
      <c r="MNT3" s="15"/>
      <c r="MNU3" s="15"/>
      <c r="MNV3" s="15"/>
      <c r="MNW3" s="15"/>
      <c r="MNX3" s="15"/>
      <c r="MNY3" s="15"/>
      <c r="MNZ3" s="15"/>
      <c r="MOA3" s="15"/>
      <c r="MOB3" s="15"/>
      <c r="MOC3" s="15"/>
      <c r="MOD3" s="15"/>
      <c r="MOE3" s="15"/>
      <c r="MOF3" s="15"/>
      <c r="MOG3" s="15"/>
      <c r="MOH3" s="15"/>
      <c r="MOI3" s="15"/>
      <c r="MOJ3" s="15"/>
      <c r="MOK3" s="15"/>
      <c r="MOL3" s="15"/>
      <c r="MOM3" s="15"/>
      <c r="MON3" s="15"/>
      <c r="MOO3" s="15"/>
      <c r="MOP3" s="15"/>
      <c r="MOQ3" s="15"/>
      <c r="MOR3" s="15"/>
      <c r="MOS3" s="15"/>
      <c r="MOT3" s="15"/>
      <c r="MOU3" s="15"/>
      <c r="MOV3" s="15"/>
      <c r="MOW3" s="15"/>
      <c r="MOX3" s="15"/>
      <c r="MOY3" s="15"/>
      <c r="MOZ3" s="15"/>
      <c r="MPA3" s="15"/>
      <c r="MPB3" s="15"/>
      <c r="MPC3" s="15"/>
      <c r="MPD3" s="15"/>
      <c r="MPE3" s="15"/>
      <c r="MPF3" s="15"/>
      <c r="MPG3" s="15"/>
      <c r="MPH3" s="15"/>
      <c r="MPI3" s="15"/>
      <c r="MPJ3" s="15"/>
      <c r="MPK3" s="15"/>
      <c r="MPL3" s="15"/>
      <c r="MPM3" s="15"/>
      <c r="MPN3" s="15"/>
      <c r="MPO3" s="15"/>
      <c r="MPP3" s="15"/>
      <c r="MPQ3" s="15"/>
      <c r="MPR3" s="15"/>
      <c r="MPS3" s="15"/>
      <c r="MPT3" s="15"/>
      <c r="MPU3" s="15"/>
      <c r="MPV3" s="15"/>
      <c r="MPW3" s="15"/>
      <c r="MPX3" s="15"/>
      <c r="MPY3" s="15"/>
      <c r="MPZ3" s="15"/>
      <c r="MQA3" s="15"/>
      <c r="MQB3" s="15"/>
      <c r="MQC3" s="15"/>
      <c r="MQD3" s="15"/>
      <c r="MQE3" s="15"/>
      <c r="MQF3" s="15"/>
      <c r="MQG3" s="15"/>
      <c r="MQH3" s="15"/>
      <c r="MQI3" s="15"/>
      <c r="MQJ3" s="15"/>
      <c r="MQK3" s="15"/>
      <c r="MQL3" s="15"/>
      <c r="MQM3" s="15"/>
      <c r="MQN3" s="15"/>
      <c r="MQO3" s="15"/>
      <c r="MQP3" s="15"/>
      <c r="MQQ3" s="15"/>
      <c r="MQR3" s="15"/>
      <c r="MQS3" s="15"/>
      <c r="MQT3" s="15"/>
      <c r="MQU3" s="15"/>
      <c r="MQV3" s="15"/>
      <c r="MQW3" s="15"/>
      <c r="MQX3" s="15"/>
      <c r="MQY3" s="15"/>
      <c r="MQZ3" s="15"/>
      <c r="MRA3" s="15"/>
      <c r="MRB3" s="15"/>
      <c r="MRC3" s="15"/>
      <c r="MRD3" s="15"/>
      <c r="MRE3" s="15"/>
      <c r="MRF3" s="15"/>
      <c r="MRG3" s="15"/>
      <c r="MRH3" s="15"/>
      <c r="MRI3" s="15"/>
      <c r="MRJ3" s="15"/>
      <c r="MRK3" s="15"/>
      <c r="MRL3" s="15"/>
      <c r="MRM3" s="15"/>
      <c r="MRN3" s="15"/>
      <c r="MRO3" s="15"/>
      <c r="MRP3" s="15"/>
      <c r="MRQ3" s="15"/>
      <c r="MRR3" s="15"/>
      <c r="MRS3" s="15"/>
      <c r="MRT3" s="15"/>
      <c r="MRU3" s="15"/>
      <c r="MRV3" s="15"/>
      <c r="MRW3" s="15"/>
      <c r="MRX3" s="15"/>
      <c r="MRY3" s="15"/>
      <c r="MRZ3" s="15"/>
      <c r="MSA3" s="15"/>
      <c r="MSB3" s="15"/>
      <c r="MSC3" s="15"/>
      <c r="MSD3" s="15"/>
      <c r="MSE3" s="15"/>
      <c r="MSF3" s="15"/>
      <c r="MSG3" s="15"/>
      <c r="MSH3" s="15"/>
      <c r="MSI3" s="15"/>
      <c r="MSJ3" s="15"/>
      <c r="MSK3" s="15"/>
      <c r="MSL3" s="15"/>
      <c r="MSM3" s="15"/>
      <c r="MSN3" s="15"/>
      <c r="MSO3" s="15"/>
      <c r="MSP3" s="15"/>
      <c r="MSQ3" s="15"/>
      <c r="MSR3" s="15"/>
      <c r="MSS3" s="15"/>
      <c r="MST3" s="15"/>
      <c r="MSU3" s="15"/>
      <c r="MSV3" s="15"/>
      <c r="MSW3" s="15"/>
      <c r="MSX3" s="15"/>
      <c r="MSY3" s="15"/>
      <c r="MSZ3" s="15"/>
      <c r="MTA3" s="15"/>
      <c r="MTB3" s="15"/>
      <c r="MTC3" s="15"/>
      <c r="MTD3" s="15"/>
      <c r="MTE3" s="15"/>
      <c r="MTF3" s="15"/>
      <c r="MTG3" s="15"/>
      <c r="MTH3" s="15"/>
      <c r="MTI3" s="15"/>
      <c r="MTJ3" s="15"/>
      <c r="MTK3" s="15"/>
      <c r="MTL3" s="15"/>
      <c r="MTM3" s="15"/>
      <c r="MTN3" s="15"/>
      <c r="MTO3" s="15"/>
      <c r="MTP3" s="15"/>
      <c r="MTQ3" s="15"/>
      <c r="MTR3" s="15"/>
      <c r="MTS3" s="15"/>
      <c r="MTT3" s="15"/>
      <c r="MTU3" s="15"/>
      <c r="MTV3" s="15"/>
      <c r="MTW3" s="15"/>
      <c r="MTX3" s="15"/>
      <c r="MTY3" s="15"/>
      <c r="MTZ3" s="15"/>
      <c r="MUA3" s="15"/>
      <c r="MUB3" s="15"/>
      <c r="MUC3" s="15"/>
      <c r="MUD3" s="15"/>
      <c r="MUE3" s="15"/>
      <c r="MUF3" s="15"/>
      <c r="MUG3" s="15"/>
      <c r="MUH3" s="15"/>
      <c r="MUI3" s="15"/>
      <c r="MUJ3" s="15"/>
      <c r="MUK3" s="15"/>
      <c r="MUL3" s="15"/>
      <c r="MUM3" s="15"/>
      <c r="MUN3" s="15"/>
      <c r="MUO3" s="15"/>
      <c r="MUP3" s="15"/>
      <c r="MUQ3" s="15"/>
      <c r="MUR3" s="15"/>
      <c r="MUS3" s="15"/>
      <c r="MUT3" s="15"/>
      <c r="MUU3" s="15"/>
      <c r="MUV3" s="15"/>
      <c r="MUW3" s="15"/>
      <c r="MUX3" s="15"/>
      <c r="MUY3" s="15"/>
      <c r="MUZ3" s="15"/>
      <c r="MVA3" s="15"/>
      <c r="MVB3" s="15"/>
      <c r="MVC3" s="15"/>
      <c r="MVD3" s="15"/>
      <c r="MVE3" s="15"/>
      <c r="MVF3" s="15"/>
      <c r="MVG3" s="15"/>
      <c r="MVH3" s="15"/>
      <c r="MVI3" s="15"/>
      <c r="MVJ3" s="15"/>
      <c r="MVK3" s="15"/>
      <c r="MVL3" s="15"/>
      <c r="MVM3" s="15"/>
      <c r="MVN3" s="15"/>
      <c r="MVO3" s="15"/>
      <c r="MVP3" s="15"/>
      <c r="MVQ3" s="15"/>
      <c r="MVR3" s="15"/>
      <c r="MVS3" s="15"/>
      <c r="MVT3" s="15"/>
      <c r="MVU3" s="15"/>
      <c r="MVV3" s="15"/>
      <c r="MVW3" s="15"/>
      <c r="MVX3" s="15"/>
      <c r="MVY3" s="15"/>
      <c r="MVZ3" s="15"/>
      <c r="MWA3" s="15"/>
      <c r="MWB3" s="15"/>
      <c r="MWC3" s="15"/>
      <c r="MWD3" s="15"/>
      <c r="MWE3" s="15"/>
      <c r="MWF3" s="15"/>
      <c r="MWG3" s="15"/>
      <c r="MWH3" s="15"/>
      <c r="MWI3" s="15"/>
      <c r="MWJ3" s="15"/>
      <c r="MWK3" s="15"/>
      <c r="MWL3" s="15"/>
      <c r="MWM3" s="15"/>
      <c r="MWN3" s="15"/>
      <c r="MWO3" s="15"/>
      <c r="MWP3" s="15"/>
      <c r="MWQ3" s="15"/>
      <c r="MWR3" s="15"/>
      <c r="MWS3" s="15"/>
      <c r="MWT3" s="15"/>
      <c r="MWU3" s="15"/>
      <c r="MWV3" s="15"/>
      <c r="MWW3" s="15"/>
      <c r="MWX3" s="15"/>
      <c r="MWY3" s="15"/>
      <c r="MWZ3" s="15"/>
      <c r="MXA3" s="15"/>
      <c r="MXB3" s="15"/>
      <c r="MXC3" s="15"/>
      <c r="MXD3" s="15"/>
      <c r="MXE3" s="15"/>
      <c r="MXF3" s="15"/>
      <c r="MXG3" s="15"/>
      <c r="MXH3" s="15"/>
      <c r="MXI3" s="15"/>
      <c r="MXJ3" s="15"/>
      <c r="MXK3" s="15"/>
      <c r="MXL3" s="15"/>
      <c r="MXM3" s="15"/>
      <c r="MXN3" s="15"/>
      <c r="MXO3" s="15"/>
      <c r="MXP3" s="15"/>
      <c r="MXQ3" s="15"/>
      <c r="MXR3" s="15"/>
      <c r="MXS3" s="15"/>
      <c r="MXT3" s="15"/>
      <c r="MXU3" s="15"/>
      <c r="MXV3" s="15"/>
      <c r="MXW3" s="15"/>
      <c r="MXX3" s="15"/>
      <c r="MXY3" s="15"/>
      <c r="MXZ3" s="15"/>
      <c r="MYA3" s="15"/>
      <c r="MYB3" s="15"/>
      <c r="MYC3" s="15"/>
      <c r="MYD3" s="15"/>
      <c r="MYE3" s="15"/>
      <c r="MYF3" s="15"/>
      <c r="MYG3" s="15"/>
      <c r="MYH3" s="15"/>
      <c r="MYI3" s="15"/>
      <c r="MYJ3" s="15"/>
      <c r="MYK3" s="15"/>
      <c r="MYL3" s="15"/>
      <c r="MYM3" s="15"/>
      <c r="MYN3" s="15"/>
      <c r="MYO3" s="15"/>
      <c r="MYP3" s="15"/>
      <c r="MYQ3" s="15"/>
      <c r="MYR3" s="15"/>
      <c r="MYS3" s="15"/>
      <c r="MYT3" s="15"/>
      <c r="MYU3" s="15"/>
      <c r="MYV3" s="15"/>
      <c r="MYW3" s="15"/>
      <c r="MYX3" s="15"/>
      <c r="MYY3" s="15"/>
      <c r="MYZ3" s="15"/>
      <c r="MZA3" s="15"/>
      <c r="MZB3" s="15"/>
      <c r="MZC3" s="15"/>
      <c r="MZD3" s="15"/>
      <c r="MZE3" s="15"/>
      <c r="MZF3" s="15"/>
      <c r="MZG3" s="15"/>
      <c r="MZH3" s="15"/>
      <c r="MZI3" s="15"/>
      <c r="MZJ3" s="15"/>
      <c r="MZK3" s="15"/>
      <c r="MZL3" s="15"/>
      <c r="MZM3" s="15"/>
      <c r="MZN3" s="15"/>
      <c r="MZO3" s="15"/>
      <c r="MZP3" s="15"/>
      <c r="MZQ3" s="15"/>
      <c r="MZR3" s="15"/>
      <c r="MZS3" s="15"/>
      <c r="MZT3" s="15"/>
      <c r="MZU3" s="15"/>
      <c r="MZV3" s="15"/>
      <c r="MZW3" s="15"/>
      <c r="MZX3" s="15"/>
      <c r="MZY3" s="15"/>
      <c r="MZZ3" s="15"/>
      <c r="NAA3" s="15"/>
      <c r="NAB3" s="15"/>
      <c r="NAC3" s="15"/>
      <c r="NAD3" s="15"/>
      <c r="NAE3" s="15"/>
      <c r="NAF3" s="15"/>
      <c r="NAG3" s="15"/>
      <c r="NAH3" s="15"/>
      <c r="NAI3" s="15"/>
      <c r="NAJ3" s="15"/>
      <c r="NAK3" s="15"/>
      <c r="NAL3" s="15"/>
      <c r="NAM3" s="15"/>
      <c r="NAN3" s="15"/>
      <c r="NAO3" s="15"/>
      <c r="NAP3" s="15"/>
      <c r="NAQ3" s="15"/>
      <c r="NAR3" s="15"/>
      <c r="NAS3" s="15"/>
      <c r="NAT3" s="15"/>
      <c r="NAU3" s="15"/>
      <c r="NAV3" s="15"/>
      <c r="NAW3" s="15"/>
      <c r="NAX3" s="15"/>
      <c r="NAY3" s="15"/>
      <c r="NAZ3" s="15"/>
      <c r="NBA3" s="15"/>
      <c r="NBB3" s="15"/>
      <c r="NBC3" s="15"/>
      <c r="NBD3" s="15"/>
      <c r="NBE3" s="15"/>
      <c r="NBF3" s="15"/>
      <c r="NBG3" s="15"/>
      <c r="NBH3" s="15"/>
      <c r="NBI3" s="15"/>
      <c r="NBJ3" s="15"/>
      <c r="NBK3" s="15"/>
      <c r="NBL3" s="15"/>
      <c r="NBM3" s="15"/>
      <c r="NBN3" s="15"/>
      <c r="NBO3" s="15"/>
      <c r="NBP3" s="15"/>
      <c r="NBQ3" s="15"/>
      <c r="NBR3" s="15"/>
      <c r="NBS3" s="15"/>
      <c r="NBT3" s="15"/>
      <c r="NBU3" s="15"/>
      <c r="NBV3" s="15"/>
      <c r="NBW3" s="15"/>
      <c r="NBX3" s="15"/>
      <c r="NBY3" s="15"/>
      <c r="NBZ3" s="15"/>
      <c r="NCA3" s="15"/>
      <c r="NCB3" s="15"/>
      <c r="NCC3" s="15"/>
      <c r="NCD3" s="15"/>
      <c r="NCE3" s="15"/>
      <c r="NCF3" s="15"/>
      <c r="NCG3" s="15"/>
      <c r="NCH3" s="15"/>
      <c r="NCI3" s="15"/>
      <c r="NCJ3" s="15"/>
      <c r="NCK3" s="15"/>
      <c r="NCL3" s="15"/>
      <c r="NCM3" s="15"/>
      <c r="NCN3" s="15"/>
      <c r="NCO3" s="15"/>
      <c r="NCP3" s="15"/>
      <c r="NCQ3" s="15"/>
      <c r="NCR3" s="15"/>
      <c r="NCS3" s="15"/>
      <c r="NCT3" s="15"/>
      <c r="NCU3" s="15"/>
      <c r="NCV3" s="15"/>
      <c r="NCW3" s="15"/>
      <c r="NCX3" s="15"/>
      <c r="NCY3" s="15"/>
      <c r="NCZ3" s="15"/>
      <c r="NDA3" s="15"/>
      <c r="NDB3" s="15"/>
      <c r="NDC3" s="15"/>
      <c r="NDD3" s="15"/>
      <c r="NDE3" s="15"/>
      <c r="NDF3" s="15"/>
      <c r="NDG3" s="15"/>
      <c r="NDH3" s="15"/>
      <c r="NDI3" s="15"/>
      <c r="NDJ3" s="15"/>
      <c r="NDK3" s="15"/>
      <c r="NDL3" s="15"/>
      <c r="NDM3" s="15"/>
      <c r="NDN3" s="15"/>
      <c r="NDO3" s="15"/>
      <c r="NDP3" s="15"/>
      <c r="NDQ3" s="15"/>
      <c r="NDR3" s="15"/>
      <c r="NDS3" s="15"/>
      <c r="NDT3" s="15"/>
      <c r="NDU3" s="15"/>
      <c r="NDV3" s="15"/>
      <c r="NDW3" s="15"/>
      <c r="NDX3" s="15"/>
      <c r="NDY3" s="15"/>
      <c r="NDZ3" s="15"/>
      <c r="NEA3" s="15"/>
      <c r="NEB3" s="15"/>
      <c r="NEC3" s="15"/>
      <c r="NED3" s="15"/>
      <c r="NEE3" s="15"/>
      <c r="NEF3" s="15"/>
      <c r="NEG3" s="15"/>
      <c r="NEH3" s="15"/>
      <c r="NEI3" s="15"/>
      <c r="NEJ3" s="15"/>
      <c r="NEK3" s="15"/>
      <c r="NEL3" s="15"/>
      <c r="NEM3" s="15"/>
      <c r="NEN3" s="15"/>
      <c r="NEO3" s="15"/>
      <c r="NEP3" s="15"/>
      <c r="NEQ3" s="15"/>
      <c r="NER3" s="15"/>
      <c r="NES3" s="15"/>
      <c r="NET3" s="15"/>
      <c r="NEU3" s="15"/>
      <c r="NEV3" s="15"/>
      <c r="NEW3" s="15"/>
      <c r="NEX3" s="15"/>
      <c r="NEY3" s="15"/>
      <c r="NEZ3" s="15"/>
      <c r="NFA3" s="15"/>
      <c r="NFB3" s="15"/>
      <c r="NFC3" s="15"/>
      <c r="NFD3" s="15"/>
      <c r="NFE3" s="15"/>
      <c r="NFF3" s="15"/>
      <c r="NFG3" s="15"/>
      <c r="NFH3" s="15"/>
      <c r="NFI3" s="15"/>
      <c r="NFJ3" s="15"/>
      <c r="NFK3" s="15"/>
      <c r="NFL3" s="15"/>
      <c r="NFM3" s="15"/>
      <c r="NFN3" s="15"/>
      <c r="NFO3" s="15"/>
      <c r="NFP3" s="15"/>
      <c r="NFQ3" s="15"/>
      <c r="NFR3" s="15"/>
      <c r="NFS3" s="15"/>
      <c r="NFT3" s="15"/>
      <c r="NFU3" s="15"/>
      <c r="NFV3" s="15"/>
      <c r="NFW3" s="15"/>
      <c r="NFX3" s="15"/>
      <c r="NFY3" s="15"/>
      <c r="NFZ3" s="15"/>
      <c r="NGA3" s="15"/>
      <c r="NGB3" s="15"/>
      <c r="NGC3" s="15"/>
      <c r="NGD3" s="15"/>
      <c r="NGE3" s="15"/>
      <c r="NGF3" s="15"/>
      <c r="NGG3" s="15"/>
      <c r="NGH3" s="15"/>
      <c r="NGI3" s="15"/>
      <c r="NGJ3" s="15"/>
      <c r="NGK3" s="15"/>
      <c r="NGL3" s="15"/>
      <c r="NGM3" s="15"/>
      <c r="NGN3" s="15"/>
      <c r="NGO3" s="15"/>
      <c r="NGP3" s="15"/>
      <c r="NGQ3" s="15"/>
      <c r="NGR3" s="15"/>
      <c r="NGS3" s="15"/>
      <c r="NGT3" s="15"/>
      <c r="NGU3" s="15"/>
      <c r="NGV3" s="15"/>
      <c r="NGW3" s="15"/>
      <c r="NGX3" s="15"/>
      <c r="NGY3" s="15"/>
      <c r="NGZ3" s="15"/>
      <c r="NHA3" s="15"/>
      <c r="NHB3" s="15"/>
      <c r="NHC3" s="15"/>
      <c r="NHD3" s="15"/>
      <c r="NHE3" s="15"/>
      <c r="NHF3" s="15"/>
      <c r="NHG3" s="15"/>
      <c r="NHH3" s="15"/>
      <c r="NHI3" s="15"/>
      <c r="NHJ3" s="15"/>
      <c r="NHK3" s="15"/>
      <c r="NHL3" s="15"/>
      <c r="NHM3" s="15"/>
      <c r="NHN3" s="15"/>
      <c r="NHO3" s="15"/>
      <c r="NHP3" s="15"/>
      <c r="NHQ3" s="15"/>
      <c r="NHR3" s="15"/>
      <c r="NHS3" s="15"/>
      <c r="NHT3" s="15"/>
      <c r="NHU3" s="15"/>
      <c r="NHV3" s="15"/>
      <c r="NHW3" s="15"/>
      <c r="NHX3" s="15"/>
      <c r="NHY3" s="15"/>
      <c r="NHZ3" s="15"/>
      <c r="NIA3" s="15"/>
      <c r="NIB3" s="15"/>
      <c r="NIC3" s="15"/>
      <c r="NID3" s="15"/>
      <c r="NIE3" s="15"/>
      <c r="NIF3" s="15"/>
      <c r="NIG3" s="15"/>
      <c r="NIH3" s="15"/>
      <c r="NII3" s="15"/>
      <c r="NIJ3" s="15"/>
      <c r="NIK3" s="15"/>
      <c r="NIL3" s="15"/>
      <c r="NIM3" s="15"/>
      <c r="NIN3" s="15"/>
      <c r="NIO3" s="15"/>
      <c r="NIP3" s="15"/>
      <c r="NIQ3" s="15"/>
      <c r="NIR3" s="15"/>
      <c r="NIS3" s="15"/>
      <c r="NIT3" s="15"/>
      <c r="NIU3" s="15"/>
      <c r="NIV3" s="15"/>
      <c r="NIW3" s="15"/>
      <c r="NIX3" s="15"/>
      <c r="NIY3" s="15"/>
      <c r="NIZ3" s="15"/>
      <c r="NJA3" s="15"/>
      <c r="NJB3" s="15"/>
      <c r="NJC3" s="15"/>
      <c r="NJD3" s="15"/>
      <c r="NJE3" s="15"/>
      <c r="NJF3" s="15"/>
      <c r="NJG3" s="15"/>
      <c r="NJH3" s="15"/>
      <c r="NJI3" s="15"/>
      <c r="NJJ3" s="15"/>
      <c r="NJK3" s="15"/>
      <c r="NJL3" s="15"/>
      <c r="NJM3" s="15"/>
      <c r="NJN3" s="15"/>
      <c r="NJO3" s="15"/>
      <c r="NJP3" s="15"/>
      <c r="NJQ3" s="15"/>
      <c r="NJR3" s="15"/>
      <c r="NJS3" s="15"/>
      <c r="NJT3" s="15"/>
      <c r="NJU3" s="15"/>
      <c r="NJV3" s="15"/>
      <c r="NJW3" s="15"/>
      <c r="NJX3" s="15"/>
      <c r="NJY3" s="15"/>
      <c r="NJZ3" s="15"/>
      <c r="NKA3" s="15"/>
      <c r="NKB3" s="15"/>
      <c r="NKC3" s="15"/>
      <c r="NKD3" s="15"/>
      <c r="NKE3" s="15"/>
      <c r="NKF3" s="15"/>
      <c r="NKG3" s="15"/>
      <c r="NKH3" s="15"/>
      <c r="NKI3" s="15"/>
      <c r="NKJ3" s="15"/>
      <c r="NKK3" s="15"/>
      <c r="NKL3" s="15"/>
      <c r="NKM3" s="15"/>
      <c r="NKN3" s="15"/>
      <c r="NKO3" s="15"/>
      <c r="NKP3" s="15"/>
      <c r="NKQ3" s="15"/>
      <c r="NKR3" s="15"/>
      <c r="NKS3" s="15"/>
      <c r="NKT3" s="15"/>
      <c r="NKU3" s="15"/>
      <c r="NKV3" s="15"/>
      <c r="NKW3" s="15"/>
      <c r="NKX3" s="15"/>
      <c r="NKY3" s="15"/>
      <c r="NKZ3" s="15"/>
      <c r="NLA3" s="15"/>
      <c r="NLB3" s="15"/>
      <c r="NLC3" s="15"/>
      <c r="NLD3" s="15"/>
      <c r="NLE3" s="15"/>
      <c r="NLF3" s="15"/>
      <c r="NLG3" s="15"/>
      <c r="NLH3" s="15"/>
      <c r="NLI3" s="15"/>
      <c r="NLJ3" s="15"/>
      <c r="NLK3" s="15"/>
      <c r="NLL3" s="15"/>
      <c r="NLM3" s="15"/>
      <c r="NLN3" s="15"/>
      <c r="NLO3" s="15"/>
      <c r="NLP3" s="15"/>
      <c r="NLQ3" s="15"/>
      <c r="NLR3" s="15"/>
      <c r="NLS3" s="15"/>
      <c r="NLT3" s="15"/>
      <c r="NLU3" s="15"/>
      <c r="NLV3" s="15"/>
      <c r="NLW3" s="15"/>
      <c r="NLX3" s="15"/>
      <c r="NLY3" s="15"/>
      <c r="NLZ3" s="15"/>
      <c r="NMA3" s="15"/>
      <c r="NMB3" s="15"/>
      <c r="NMC3" s="15"/>
      <c r="NMD3" s="15"/>
      <c r="NME3" s="15"/>
      <c r="NMF3" s="15"/>
      <c r="NMG3" s="15"/>
      <c r="NMH3" s="15"/>
      <c r="NMI3" s="15"/>
      <c r="NMJ3" s="15"/>
      <c r="NMK3" s="15"/>
      <c r="NML3" s="15"/>
      <c r="NMM3" s="15"/>
      <c r="NMN3" s="15"/>
      <c r="NMO3" s="15"/>
      <c r="NMP3" s="15"/>
      <c r="NMQ3" s="15"/>
      <c r="NMR3" s="15"/>
      <c r="NMS3" s="15"/>
      <c r="NMT3" s="15"/>
      <c r="NMU3" s="15"/>
      <c r="NMV3" s="15"/>
      <c r="NMW3" s="15"/>
      <c r="NMX3" s="15"/>
      <c r="NMY3" s="15"/>
      <c r="NMZ3" s="15"/>
      <c r="NNA3" s="15"/>
      <c r="NNB3" s="15"/>
      <c r="NNC3" s="15"/>
      <c r="NND3" s="15"/>
      <c r="NNE3" s="15"/>
      <c r="NNF3" s="15"/>
      <c r="NNG3" s="15"/>
      <c r="NNH3" s="15"/>
      <c r="NNI3" s="15"/>
      <c r="NNJ3" s="15"/>
      <c r="NNK3" s="15"/>
      <c r="NNL3" s="15"/>
      <c r="NNM3" s="15"/>
      <c r="NNN3" s="15"/>
      <c r="NNO3" s="15"/>
      <c r="NNP3" s="15"/>
      <c r="NNQ3" s="15"/>
      <c r="NNR3" s="15"/>
      <c r="NNS3" s="15"/>
      <c r="NNT3" s="15"/>
      <c r="NNU3" s="15"/>
      <c r="NNV3" s="15"/>
      <c r="NNW3" s="15"/>
      <c r="NNX3" s="15"/>
      <c r="NNY3" s="15"/>
      <c r="NNZ3" s="15"/>
      <c r="NOA3" s="15"/>
      <c r="NOB3" s="15"/>
      <c r="NOC3" s="15"/>
      <c r="NOD3" s="15"/>
      <c r="NOE3" s="15"/>
      <c r="NOF3" s="15"/>
      <c r="NOG3" s="15"/>
      <c r="NOH3" s="15"/>
      <c r="NOI3" s="15"/>
      <c r="NOJ3" s="15"/>
      <c r="NOK3" s="15"/>
      <c r="NOL3" s="15"/>
      <c r="NOM3" s="15"/>
      <c r="NON3" s="15"/>
      <c r="NOO3" s="15"/>
      <c r="NOP3" s="15"/>
      <c r="NOQ3" s="15"/>
      <c r="NOR3" s="15"/>
      <c r="NOS3" s="15"/>
      <c r="NOT3" s="15"/>
      <c r="NOU3" s="15"/>
      <c r="NOV3" s="15"/>
      <c r="NOW3" s="15"/>
      <c r="NOX3" s="15"/>
      <c r="NOY3" s="15"/>
      <c r="NOZ3" s="15"/>
      <c r="NPA3" s="15"/>
      <c r="NPB3" s="15"/>
      <c r="NPC3" s="15"/>
      <c r="NPD3" s="15"/>
      <c r="NPE3" s="15"/>
      <c r="NPF3" s="15"/>
      <c r="NPG3" s="15"/>
      <c r="NPH3" s="15"/>
      <c r="NPI3" s="15"/>
      <c r="NPJ3" s="15"/>
      <c r="NPK3" s="15"/>
      <c r="NPL3" s="15"/>
      <c r="NPM3" s="15"/>
      <c r="NPN3" s="15"/>
      <c r="NPO3" s="15"/>
      <c r="NPP3" s="15"/>
      <c r="NPQ3" s="15"/>
      <c r="NPR3" s="15"/>
      <c r="NPS3" s="15"/>
      <c r="NPT3" s="15"/>
      <c r="NPU3" s="15"/>
      <c r="NPV3" s="15"/>
      <c r="NPW3" s="15"/>
      <c r="NPX3" s="15"/>
      <c r="NPY3" s="15"/>
      <c r="NPZ3" s="15"/>
      <c r="NQA3" s="15"/>
      <c r="NQB3" s="15"/>
      <c r="NQC3" s="15"/>
      <c r="NQD3" s="15"/>
      <c r="NQE3" s="15"/>
      <c r="NQF3" s="15"/>
      <c r="NQG3" s="15"/>
      <c r="NQH3" s="15"/>
      <c r="NQI3" s="15"/>
      <c r="NQJ3" s="15"/>
      <c r="NQK3" s="15"/>
      <c r="NQL3" s="15"/>
      <c r="NQM3" s="15"/>
      <c r="NQN3" s="15"/>
      <c r="NQO3" s="15"/>
      <c r="NQP3" s="15"/>
      <c r="NQQ3" s="15"/>
      <c r="NQR3" s="15"/>
      <c r="NQS3" s="15"/>
      <c r="NQT3" s="15"/>
      <c r="NQU3" s="15"/>
      <c r="NQV3" s="15"/>
      <c r="NQW3" s="15"/>
      <c r="NQX3" s="15"/>
      <c r="NQY3" s="15"/>
      <c r="NQZ3" s="15"/>
      <c r="NRA3" s="15"/>
      <c r="NRB3" s="15"/>
      <c r="NRC3" s="15"/>
      <c r="NRD3" s="15"/>
      <c r="NRE3" s="15"/>
      <c r="NRF3" s="15"/>
      <c r="NRG3" s="15"/>
      <c r="NRH3" s="15"/>
      <c r="NRI3" s="15"/>
      <c r="NRJ3" s="15"/>
      <c r="NRK3" s="15"/>
      <c r="NRL3" s="15"/>
      <c r="NRM3" s="15"/>
      <c r="NRN3" s="15"/>
      <c r="NRO3" s="15"/>
      <c r="NRP3" s="15"/>
      <c r="NRQ3" s="15"/>
      <c r="NRR3" s="15"/>
      <c r="NRS3" s="15"/>
      <c r="NRT3" s="15"/>
      <c r="NRU3" s="15"/>
      <c r="NRV3" s="15"/>
      <c r="NRW3" s="15"/>
      <c r="NRX3" s="15"/>
      <c r="NRY3" s="15"/>
      <c r="NRZ3" s="15"/>
      <c r="NSA3" s="15"/>
      <c r="NSB3" s="15"/>
      <c r="NSC3" s="15"/>
      <c r="NSD3" s="15"/>
      <c r="NSE3" s="15"/>
      <c r="NSF3" s="15"/>
      <c r="NSG3" s="15"/>
      <c r="NSH3" s="15"/>
      <c r="NSI3" s="15"/>
      <c r="NSJ3" s="15"/>
      <c r="NSK3" s="15"/>
      <c r="NSL3" s="15"/>
      <c r="NSM3" s="15"/>
      <c r="NSN3" s="15"/>
      <c r="NSO3" s="15"/>
      <c r="NSP3" s="15"/>
      <c r="NSQ3" s="15"/>
      <c r="NSR3" s="15"/>
      <c r="NSS3" s="15"/>
      <c r="NST3" s="15"/>
      <c r="NSU3" s="15"/>
      <c r="NSV3" s="15"/>
      <c r="NSW3" s="15"/>
      <c r="NSX3" s="15"/>
      <c r="NSY3" s="15"/>
      <c r="NSZ3" s="15"/>
      <c r="NTA3" s="15"/>
      <c r="NTB3" s="15"/>
      <c r="NTC3" s="15"/>
      <c r="NTD3" s="15"/>
      <c r="NTE3" s="15"/>
      <c r="NTF3" s="15"/>
      <c r="NTG3" s="15"/>
      <c r="NTH3" s="15"/>
      <c r="NTI3" s="15"/>
      <c r="NTJ3" s="15"/>
      <c r="NTK3" s="15"/>
      <c r="NTL3" s="15"/>
      <c r="NTM3" s="15"/>
      <c r="NTN3" s="15"/>
      <c r="NTO3" s="15"/>
      <c r="NTP3" s="15"/>
      <c r="NTQ3" s="15"/>
      <c r="NTR3" s="15"/>
      <c r="NTS3" s="15"/>
      <c r="NTT3" s="15"/>
      <c r="NTU3" s="15"/>
      <c r="NTV3" s="15"/>
      <c r="NTW3" s="15"/>
      <c r="NTX3" s="15"/>
      <c r="NTY3" s="15"/>
      <c r="NTZ3" s="15"/>
      <c r="NUA3" s="15"/>
      <c r="NUB3" s="15"/>
      <c r="NUC3" s="15"/>
      <c r="NUD3" s="15"/>
      <c r="NUE3" s="15"/>
      <c r="NUF3" s="15"/>
      <c r="NUG3" s="15"/>
      <c r="NUH3" s="15"/>
      <c r="NUI3" s="15"/>
      <c r="NUJ3" s="15"/>
      <c r="NUK3" s="15"/>
      <c r="NUL3" s="15"/>
      <c r="NUM3" s="15"/>
      <c r="NUN3" s="15"/>
      <c r="NUO3" s="15"/>
      <c r="NUP3" s="15"/>
      <c r="NUQ3" s="15"/>
      <c r="NUR3" s="15"/>
      <c r="NUS3" s="15"/>
      <c r="NUT3" s="15"/>
      <c r="NUU3" s="15"/>
      <c r="NUV3" s="15"/>
      <c r="NUW3" s="15"/>
      <c r="NUX3" s="15"/>
      <c r="NUY3" s="15"/>
      <c r="NUZ3" s="15"/>
      <c r="NVA3" s="15"/>
      <c r="NVB3" s="15"/>
      <c r="NVC3" s="15"/>
      <c r="NVD3" s="15"/>
      <c r="NVE3" s="15"/>
      <c r="NVF3" s="15"/>
      <c r="NVG3" s="15"/>
      <c r="NVH3" s="15"/>
      <c r="NVI3" s="15"/>
      <c r="NVJ3" s="15"/>
      <c r="NVK3" s="15"/>
      <c r="NVL3" s="15"/>
      <c r="NVM3" s="15"/>
      <c r="NVN3" s="15"/>
      <c r="NVO3" s="15"/>
      <c r="NVP3" s="15"/>
      <c r="NVQ3" s="15"/>
      <c r="NVR3" s="15"/>
      <c r="NVS3" s="15"/>
      <c r="NVT3" s="15"/>
      <c r="NVU3" s="15"/>
      <c r="NVV3" s="15"/>
      <c r="NVW3" s="15"/>
      <c r="NVX3" s="15"/>
      <c r="NVY3" s="15"/>
      <c r="NVZ3" s="15"/>
      <c r="NWA3" s="15"/>
      <c r="NWB3" s="15"/>
      <c r="NWC3" s="15"/>
      <c r="NWD3" s="15"/>
      <c r="NWE3" s="15"/>
      <c r="NWF3" s="15"/>
      <c r="NWG3" s="15"/>
      <c r="NWH3" s="15"/>
      <c r="NWI3" s="15"/>
      <c r="NWJ3" s="15"/>
      <c r="NWK3" s="15"/>
      <c r="NWL3" s="15"/>
      <c r="NWM3" s="15"/>
      <c r="NWN3" s="15"/>
      <c r="NWO3" s="15"/>
      <c r="NWP3" s="15"/>
      <c r="NWQ3" s="15"/>
      <c r="NWR3" s="15"/>
      <c r="NWS3" s="15"/>
      <c r="NWT3" s="15"/>
      <c r="NWU3" s="15"/>
      <c r="NWV3" s="15"/>
      <c r="NWW3" s="15"/>
      <c r="NWX3" s="15"/>
      <c r="NWY3" s="15"/>
      <c r="NWZ3" s="15"/>
      <c r="NXA3" s="15"/>
      <c r="NXB3" s="15"/>
      <c r="NXC3" s="15"/>
      <c r="NXD3" s="15"/>
      <c r="NXE3" s="15"/>
      <c r="NXF3" s="15"/>
      <c r="NXG3" s="15"/>
      <c r="NXH3" s="15"/>
      <c r="NXI3" s="15"/>
      <c r="NXJ3" s="15"/>
      <c r="NXK3" s="15"/>
      <c r="NXL3" s="15"/>
      <c r="NXM3" s="15"/>
      <c r="NXN3" s="15"/>
      <c r="NXO3" s="15"/>
      <c r="NXP3" s="15"/>
      <c r="NXQ3" s="15"/>
      <c r="NXR3" s="15"/>
      <c r="NXS3" s="15"/>
      <c r="NXT3" s="15"/>
      <c r="NXU3" s="15"/>
      <c r="NXV3" s="15"/>
      <c r="NXW3" s="15"/>
      <c r="NXX3" s="15"/>
      <c r="NXY3" s="15"/>
      <c r="NXZ3" s="15"/>
      <c r="NYA3" s="15"/>
      <c r="NYB3" s="15"/>
      <c r="NYC3" s="15"/>
      <c r="NYD3" s="15"/>
      <c r="NYE3" s="15"/>
      <c r="NYF3" s="15"/>
      <c r="NYG3" s="15"/>
      <c r="NYH3" s="15"/>
      <c r="NYI3" s="15"/>
      <c r="NYJ3" s="15"/>
      <c r="NYK3" s="15"/>
      <c r="NYL3" s="15"/>
      <c r="NYM3" s="15"/>
      <c r="NYN3" s="15"/>
      <c r="NYO3" s="15"/>
      <c r="NYP3" s="15"/>
      <c r="NYQ3" s="15"/>
      <c r="NYR3" s="15"/>
      <c r="NYS3" s="15"/>
      <c r="NYT3" s="15"/>
      <c r="NYU3" s="15"/>
      <c r="NYV3" s="15"/>
      <c r="NYW3" s="15"/>
      <c r="NYX3" s="15"/>
      <c r="NYY3" s="15"/>
      <c r="NYZ3" s="15"/>
      <c r="NZA3" s="15"/>
      <c r="NZB3" s="15"/>
      <c r="NZC3" s="15"/>
      <c r="NZD3" s="15"/>
      <c r="NZE3" s="15"/>
      <c r="NZF3" s="15"/>
      <c r="NZG3" s="15"/>
      <c r="NZH3" s="15"/>
      <c r="NZI3" s="15"/>
      <c r="NZJ3" s="15"/>
      <c r="NZK3" s="15"/>
      <c r="NZL3" s="15"/>
      <c r="NZM3" s="15"/>
      <c r="NZN3" s="15"/>
      <c r="NZO3" s="15"/>
      <c r="NZP3" s="15"/>
      <c r="NZQ3" s="15"/>
      <c r="NZR3" s="15"/>
      <c r="NZS3" s="15"/>
      <c r="NZT3" s="15"/>
      <c r="NZU3" s="15"/>
      <c r="NZV3" s="15"/>
      <c r="NZW3" s="15"/>
      <c r="NZX3" s="15"/>
      <c r="NZY3" s="15"/>
      <c r="NZZ3" s="15"/>
      <c r="OAA3" s="15"/>
      <c r="OAB3" s="15"/>
      <c r="OAC3" s="15"/>
      <c r="OAD3" s="15"/>
      <c r="OAE3" s="15"/>
      <c r="OAF3" s="15"/>
      <c r="OAG3" s="15"/>
      <c r="OAH3" s="15"/>
      <c r="OAI3" s="15"/>
      <c r="OAJ3" s="15"/>
      <c r="OAK3" s="15"/>
      <c r="OAL3" s="15"/>
      <c r="OAM3" s="15"/>
      <c r="OAN3" s="15"/>
      <c r="OAO3" s="15"/>
      <c r="OAP3" s="15"/>
      <c r="OAQ3" s="15"/>
      <c r="OAR3" s="15"/>
      <c r="OAS3" s="15"/>
      <c r="OAT3" s="15"/>
      <c r="OAU3" s="15"/>
      <c r="OAV3" s="15"/>
      <c r="OAW3" s="15"/>
      <c r="OAX3" s="15"/>
      <c r="OAY3" s="15"/>
      <c r="OAZ3" s="15"/>
      <c r="OBA3" s="15"/>
      <c r="OBB3" s="15"/>
      <c r="OBC3" s="15"/>
      <c r="OBD3" s="15"/>
      <c r="OBE3" s="15"/>
      <c r="OBF3" s="15"/>
      <c r="OBG3" s="15"/>
      <c r="OBH3" s="15"/>
      <c r="OBI3" s="15"/>
      <c r="OBJ3" s="15"/>
      <c r="OBK3" s="15"/>
      <c r="OBL3" s="15"/>
      <c r="OBM3" s="15"/>
      <c r="OBN3" s="15"/>
      <c r="OBO3" s="15"/>
      <c r="OBP3" s="15"/>
      <c r="OBQ3" s="15"/>
      <c r="OBR3" s="15"/>
      <c r="OBS3" s="15"/>
      <c r="OBT3" s="15"/>
      <c r="OBU3" s="15"/>
      <c r="OBV3" s="15"/>
      <c r="OBW3" s="15"/>
      <c r="OBX3" s="15"/>
      <c r="OBY3" s="15"/>
      <c r="OBZ3" s="15"/>
      <c r="OCA3" s="15"/>
      <c r="OCB3" s="15"/>
      <c r="OCC3" s="15"/>
      <c r="OCD3" s="15"/>
      <c r="OCE3" s="15"/>
      <c r="OCF3" s="15"/>
      <c r="OCG3" s="15"/>
      <c r="OCH3" s="15"/>
      <c r="OCI3" s="15"/>
      <c r="OCJ3" s="15"/>
      <c r="OCK3" s="15"/>
      <c r="OCL3" s="15"/>
      <c r="OCM3" s="15"/>
      <c r="OCN3" s="15"/>
      <c r="OCO3" s="15"/>
      <c r="OCP3" s="15"/>
      <c r="OCQ3" s="15"/>
      <c r="OCR3" s="15"/>
      <c r="OCS3" s="15"/>
      <c r="OCT3" s="15"/>
      <c r="OCU3" s="15"/>
      <c r="OCV3" s="15"/>
      <c r="OCW3" s="15"/>
      <c r="OCX3" s="15"/>
      <c r="OCY3" s="15"/>
      <c r="OCZ3" s="15"/>
      <c r="ODA3" s="15"/>
      <c r="ODB3" s="15"/>
      <c r="ODC3" s="15"/>
      <c r="ODD3" s="15"/>
      <c r="ODE3" s="15"/>
      <c r="ODF3" s="15"/>
      <c r="ODG3" s="15"/>
      <c r="ODH3" s="15"/>
      <c r="ODI3" s="15"/>
      <c r="ODJ3" s="15"/>
      <c r="ODK3" s="15"/>
      <c r="ODL3" s="15"/>
      <c r="ODM3" s="15"/>
      <c r="ODN3" s="15"/>
      <c r="ODO3" s="15"/>
      <c r="ODP3" s="15"/>
      <c r="ODQ3" s="15"/>
      <c r="ODR3" s="15"/>
      <c r="ODS3" s="15"/>
      <c r="ODT3" s="15"/>
      <c r="ODU3" s="15"/>
      <c r="ODV3" s="15"/>
      <c r="ODW3" s="15"/>
      <c r="ODX3" s="15"/>
      <c r="ODY3" s="15"/>
      <c r="ODZ3" s="15"/>
      <c r="OEA3" s="15"/>
      <c r="OEB3" s="15"/>
      <c r="OEC3" s="15"/>
      <c r="OED3" s="15"/>
      <c r="OEE3" s="15"/>
      <c r="OEF3" s="15"/>
      <c r="OEG3" s="15"/>
      <c r="OEH3" s="15"/>
      <c r="OEI3" s="15"/>
      <c r="OEJ3" s="15"/>
      <c r="OEK3" s="15"/>
      <c r="OEL3" s="15"/>
      <c r="OEM3" s="15"/>
      <c r="OEN3" s="15"/>
      <c r="OEO3" s="15"/>
      <c r="OEP3" s="15"/>
      <c r="OEQ3" s="15"/>
      <c r="OER3" s="15"/>
      <c r="OES3" s="15"/>
      <c r="OET3" s="15"/>
      <c r="OEU3" s="15"/>
      <c r="OEV3" s="15"/>
      <c r="OEW3" s="15"/>
      <c r="OEX3" s="15"/>
      <c r="OEY3" s="15"/>
      <c r="OEZ3" s="15"/>
      <c r="OFA3" s="15"/>
      <c r="OFB3" s="15"/>
      <c r="OFC3" s="15"/>
      <c r="OFD3" s="15"/>
      <c r="OFE3" s="15"/>
      <c r="OFF3" s="15"/>
      <c r="OFG3" s="15"/>
      <c r="OFH3" s="15"/>
      <c r="OFI3" s="15"/>
      <c r="OFJ3" s="15"/>
      <c r="OFK3" s="15"/>
      <c r="OFL3" s="15"/>
      <c r="OFM3" s="15"/>
      <c r="OFN3" s="15"/>
      <c r="OFO3" s="15"/>
      <c r="OFP3" s="15"/>
      <c r="OFQ3" s="15"/>
      <c r="OFR3" s="15"/>
      <c r="OFS3" s="15"/>
      <c r="OFT3" s="15"/>
      <c r="OFU3" s="15"/>
      <c r="OFV3" s="15"/>
      <c r="OFW3" s="15"/>
      <c r="OFX3" s="15"/>
      <c r="OFY3" s="15"/>
      <c r="OFZ3" s="15"/>
      <c r="OGA3" s="15"/>
      <c r="OGB3" s="15"/>
      <c r="OGC3" s="15"/>
      <c r="OGD3" s="15"/>
      <c r="OGE3" s="15"/>
      <c r="OGF3" s="15"/>
      <c r="OGG3" s="15"/>
      <c r="OGH3" s="15"/>
      <c r="OGI3" s="15"/>
      <c r="OGJ3" s="15"/>
      <c r="OGK3" s="15"/>
      <c r="OGL3" s="15"/>
      <c r="OGM3" s="15"/>
      <c r="OGN3" s="15"/>
      <c r="OGO3" s="15"/>
      <c r="OGP3" s="15"/>
      <c r="OGQ3" s="15"/>
      <c r="OGR3" s="15"/>
      <c r="OGS3" s="15"/>
      <c r="OGT3" s="15"/>
      <c r="OGU3" s="15"/>
      <c r="OGV3" s="15"/>
      <c r="OGW3" s="15"/>
      <c r="OGX3" s="15"/>
      <c r="OGY3" s="15"/>
      <c r="OGZ3" s="15"/>
      <c r="OHA3" s="15"/>
      <c r="OHB3" s="15"/>
      <c r="OHC3" s="15"/>
      <c r="OHD3" s="15"/>
      <c r="OHE3" s="15"/>
      <c r="OHF3" s="15"/>
      <c r="OHG3" s="15"/>
      <c r="OHH3" s="15"/>
      <c r="OHI3" s="15"/>
      <c r="OHJ3" s="15"/>
      <c r="OHK3" s="15"/>
      <c r="OHL3" s="15"/>
      <c r="OHM3" s="15"/>
      <c r="OHN3" s="15"/>
      <c r="OHO3" s="15"/>
      <c r="OHP3" s="15"/>
      <c r="OHQ3" s="15"/>
      <c r="OHR3" s="15"/>
      <c r="OHS3" s="15"/>
      <c r="OHT3" s="15"/>
      <c r="OHU3" s="15"/>
      <c r="OHV3" s="15"/>
      <c r="OHW3" s="15"/>
      <c r="OHX3" s="15"/>
      <c r="OHY3" s="15"/>
      <c r="OHZ3" s="15"/>
      <c r="OIA3" s="15"/>
      <c r="OIB3" s="15"/>
      <c r="OIC3" s="15"/>
      <c r="OID3" s="15"/>
      <c r="OIE3" s="15"/>
      <c r="OIF3" s="15"/>
      <c r="OIG3" s="15"/>
      <c r="OIH3" s="15"/>
      <c r="OII3" s="15"/>
      <c r="OIJ3" s="15"/>
      <c r="OIK3" s="15"/>
      <c r="OIL3" s="15"/>
      <c r="OIM3" s="15"/>
      <c r="OIN3" s="15"/>
      <c r="OIO3" s="15"/>
      <c r="OIP3" s="15"/>
      <c r="OIQ3" s="15"/>
      <c r="OIR3" s="15"/>
      <c r="OIS3" s="15"/>
      <c r="OIT3" s="15"/>
      <c r="OIU3" s="15"/>
      <c r="OIV3" s="15"/>
      <c r="OIW3" s="15"/>
      <c r="OIX3" s="15"/>
      <c r="OIY3" s="15"/>
      <c r="OIZ3" s="15"/>
      <c r="OJA3" s="15"/>
      <c r="OJB3" s="15"/>
      <c r="OJC3" s="15"/>
      <c r="OJD3" s="15"/>
      <c r="OJE3" s="15"/>
      <c r="OJF3" s="15"/>
      <c r="OJG3" s="15"/>
      <c r="OJH3" s="15"/>
      <c r="OJI3" s="15"/>
      <c r="OJJ3" s="15"/>
      <c r="OJK3" s="15"/>
      <c r="OJL3" s="15"/>
      <c r="OJM3" s="15"/>
      <c r="OJN3" s="15"/>
      <c r="OJO3" s="15"/>
      <c r="OJP3" s="15"/>
      <c r="OJQ3" s="15"/>
      <c r="OJR3" s="15"/>
      <c r="OJS3" s="15"/>
      <c r="OJT3" s="15"/>
      <c r="OJU3" s="15"/>
      <c r="OJV3" s="15"/>
      <c r="OJW3" s="15"/>
      <c r="OJX3" s="15"/>
      <c r="OJY3" s="15"/>
      <c r="OJZ3" s="15"/>
      <c r="OKA3" s="15"/>
      <c r="OKB3" s="15"/>
      <c r="OKC3" s="15"/>
      <c r="OKD3" s="15"/>
      <c r="OKE3" s="15"/>
      <c r="OKF3" s="15"/>
      <c r="OKG3" s="15"/>
      <c r="OKH3" s="15"/>
      <c r="OKI3" s="15"/>
      <c r="OKJ3" s="15"/>
      <c r="OKK3" s="15"/>
      <c r="OKL3" s="15"/>
      <c r="OKM3" s="15"/>
      <c r="OKN3" s="15"/>
      <c r="OKO3" s="15"/>
      <c r="OKP3" s="15"/>
      <c r="OKQ3" s="15"/>
      <c r="OKR3" s="15"/>
      <c r="OKS3" s="15"/>
      <c r="OKT3" s="15"/>
      <c r="OKU3" s="15"/>
      <c r="OKV3" s="15"/>
      <c r="OKW3" s="15"/>
      <c r="OKX3" s="15"/>
      <c r="OKY3" s="15"/>
      <c r="OKZ3" s="15"/>
      <c r="OLA3" s="15"/>
      <c r="OLB3" s="15"/>
      <c r="OLC3" s="15"/>
      <c r="OLD3" s="15"/>
      <c r="OLE3" s="15"/>
      <c r="OLF3" s="15"/>
      <c r="OLG3" s="15"/>
      <c r="OLH3" s="15"/>
      <c r="OLI3" s="15"/>
      <c r="OLJ3" s="15"/>
      <c r="OLK3" s="15"/>
      <c r="OLL3" s="15"/>
      <c r="OLM3" s="15"/>
      <c r="OLN3" s="15"/>
      <c r="OLO3" s="15"/>
      <c r="OLP3" s="15"/>
      <c r="OLQ3" s="15"/>
      <c r="OLR3" s="15"/>
      <c r="OLS3" s="15"/>
      <c r="OLT3" s="15"/>
      <c r="OLU3" s="15"/>
      <c r="OLV3" s="15"/>
      <c r="OLW3" s="15"/>
      <c r="OLX3" s="15"/>
      <c r="OLY3" s="15"/>
      <c r="OLZ3" s="15"/>
      <c r="OMA3" s="15"/>
      <c r="OMB3" s="15"/>
      <c r="OMC3" s="15"/>
      <c r="OMD3" s="15"/>
      <c r="OME3" s="15"/>
      <c r="OMF3" s="15"/>
      <c r="OMG3" s="15"/>
      <c r="OMH3" s="15"/>
      <c r="OMI3" s="15"/>
      <c r="OMJ3" s="15"/>
      <c r="OMK3" s="15"/>
      <c r="OML3" s="15"/>
      <c r="OMM3" s="15"/>
      <c r="OMN3" s="15"/>
      <c r="OMO3" s="15"/>
      <c r="OMP3" s="15"/>
      <c r="OMQ3" s="15"/>
      <c r="OMR3" s="15"/>
      <c r="OMS3" s="15"/>
      <c r="OMT3" s="15"/>
      <c r="OMU3" s="15"/>
      <c r="OMV3" s="15"/>
      <c r="OMW3" s="15"/>
      <c r="OMX3" s="15"/>
      <c r="OMY3" s="15"/>
      <c r="OMZ3" s="15"/>
      <c r="ONA3" s="15"/>
      <c r="ONB3" s="15"/>
      <c r="ONC3" s="15"/>
      <c r="OND3" s="15"/>
      <c r="ONE3" s="15"/>
      <c r="ONF3" s="15"/>
      <c r="ONG3" s="15"/>
      <c r="ONH3" s="15"/>
      <c r="ONI3" s="15"/>
      <c r="ONJ3" s="15"/>
      <c r="ONK3" s="15"/>
      <c r="ONL3" s="15"/>
      <c r="ONM3" s="15"/>
      <c r="ONN3" s="15"/>
      <c r="ONO3" s="15"/>
      <c r="ONP3" s="15"/>
      <c r="ONQ3" s="15"/>
      <c r="ONR3" s="15"/>
      <c r="ONS3" s="15"/>
      <c r="ONT3" s="15"/>
      <c r="ONU3" s="15"/>
      <c r="ONV3" s="15"/>
      <c r="ONW3" s="15"/>
      <c r="ONX3" s="15"/>
      <c r="ONY3" s="15"/>
      <c r="ONZ3" s="15"/>
      <c r="OOA3" s="15"/>
      <c r="OOB3" s="15"/>
      <c r="OOC3" s="15"/>
      <c r="OOD3" s="15"/>
      <c r="OOE3" s="15"/>
      <c r="OOF3" s="15"/>
      <c r="OOG3" s="15"/>
      <c r="OOH3" s="15"/>
      <c r="OOI3" s="15"/>
      <c r="OOJ3" s="15"/>
      <c r="OOK3" s="15"/>
      <c r="OOL3" s="15"/>
      <c r="OOM3" s="15"/>
      <c r="OON3" s="15"/>
      <c r="OOO3" s="15"/>
      <c r="OOP3" s="15"/>
      <c r="OOQ3" s="15"/>
      <c r="OOR3" s="15"/>
      <c r="OOS3" s="15"/>
      <c r="OOT3" s="15"/>
      <c r="OOU3" s="15"/>
      <c r="OOV3" s="15"/>
      <c r="OOW3" s="15"/>
      <c r="OOX3" s="15"/>
      <c r="OOY3" s="15"/>
      <c r="OOZ3" s="15"/>
      <c r="OPA3" s="15"/>
      <c r="OPB3" s="15"/>
      <c r="OPC3" s="15"/>
      <c r="OPD3" s="15"/>
      <c r="OPE3" s="15"/>
      <c r="OPF3" s="15"/>
      <c r="OPG3" s="15"/>
      <c r="OPH3" s="15"/>
      <c r="OPI3" s="15"/>
      <c r="OPJ3" s="15"/>
      <c r="OPK3" s="15"/>
      <c r="OPL3" s="15"/>
      <c r="OPM3" s="15"/>
      <c r="OPN3" s="15"/>
      <c r="OPO3" s="15"/>
      <c r="OPP3" s="15"/>
      <c r="OPQ3" s="15"/>
      <c r="OPR3" s="15"/>
      <c r="OPS3" s="15"/>
      <c r="OPT3" s="15"/>
      <c r="OPU3" s="15"/>
      <c r="OPV3" s="15"/>
      <c r="OPW3" s="15"/>
      <c r="OPX3" s="15"/>
      <c r="OPY3" s="15"/>
      <c r="OPZ3" s="15"/>
      <c r="OQA3" s="15"/>
      <c r="OQB3" s="15"/>
      <c r="OQC3" s="15"/>
      <c r="OQD3" s="15"/>
      <c r="OQE3" s="15"/>
      <c r="OQF3" s="15"/>
      <c r="OQG3" s="15"/>
      <c r="OQH3" s="15"/>
      <c r="OQI3" s="15"/>
      <c r="OQJ3" s="15"/>
      <c r="OQK3" s="15"/>
      <c r="OQL3" s="15"/>
      <c r="OQM3" s="15"/>
      <c r="OQN3" s="15"/>
      <c r="OQO3" s="15"/>
      <c r="OQP3" s="15"/>
      <c r="OQQ3" s="15"/>
      <c r="OQR3" s="15"/>
      <c r="OQS3" s="15"/>
      <c r="OQT3" s="15"/>
      <c r="OQU3" s="15"/>
      <c r="OQV3" s="15"/>
      <c r="OQW3" s="15"/>
      <c r="OQX3" s="15"/>
      <c r="OQY3" s="15"/>
      <c r="OQZ3" s="15"/>
      <c r="ORA3" s="15"/>
      <c r="ORB3" s="15"/>
      <c r="ORC3" s="15"/>
      <c r="ORD3" s="15"/>
      <c r="ORE3" s="15"/>
      <c r="ORF3" s="15"/>
      <c r="ORG3" s="15"/>
      <c r="ORH3" s="15"/>
      <c r="ORI3" s="15"/>
      <c r="ORJ3" s="15"/>
      <c r="ORK3" s="15"/>
      <c r="ORL3" s="15"/>
      <c r="ORM3" s="15"/>
      <c r="ORN3" s="15"/>
      <c r="ORO3" s="15"/>
      <c r="ORP3" s="15"/>
      <c r="ORQ3" s="15"/>
      <c r="ORR3" s="15"/>
      <c r="ORS3" s="15"/>
      <c r="ORT3" s="15"/>
      <c r="ORU3" s="15"/>
      <c r="ORV3" s="15"/>
      <c r="ORW3" s="15"/>
      <c r="ORX3" s="15"/>
      <c r="ORY3" s="15"/>
      <c r="ORZ3" s="15"/>
      <c r="OSA3" s="15"/>
      <c r="OSB3" s="15"/>
      <c r="OSC3" s="15"/>
      <c r="OSD3" s="15"/>
      <c r="OSE3" s="15"/>
      <c r="OSF3" s="15"/>
      <c r="OSG3" s="15"/>
      <c r="OSH3" s="15"/>
      <c r="OSI3" s="15"/>
      <c r="OSJ3" s="15"/>
      <c r="OSK3" s="15"/>
      <c r="OSL3" s="15"/>
      <c r="OSM3" s="15"/>
      <c r="OSN3" s="15"/>
      <c r="OSO3" s="15"/>
      <c r="OSP3" s="15"/>
      <c r="OSQ3" s="15"/>
      <c r="OSR3" s="15"/>
      <c r="OSS3" s="15"/>
      <c r="OST3" s="15"/>
      <c r="OSU3" s="15"/>
      <c r="OSV3" s="15"/>
      <c r="OSW3" s="15"/>
      <c r="OSX3" s="15"/>
      <c r="OSY3" s="15"/>
      <c r="OSZ3" s="15"/>
      <c r="OTA3" s="15"/>
      <c r="OTB3" s="15"/>
      <c r="OTC3" s="15"/>
      <c r="OTD3" s="15"/>
      <c r="OTE3" s="15"/>
      <c r="OTF3" s="15"/>
      <c r="OTG3" s="15"/>
      <c r="OTH3" s="15"/>
      <c r="OTI3" s="15"/>
      <c r="OTJ3" s="15"/>
      <c r="OTK3" s="15"/>
      <c r="OTL3" s="15"/>
      <c r="OTM3" s="15"/>
      <c r="OTN3" s="15"/>
      <c r="OTO3" s="15"/>
      <c r="OTP3" s="15"/>
      <c r="OTQ3" s="15"/>
      <c r="OTR3" s="15"/>
      <c r="OTS3" s="15"/>
      <c r="OTT3" s="15"/>
      <c r="OTU3" s="15"/>
      <c r="OTV3" s="15"/>
      <c r="OTW3" s="15"/>
      <c r="OTX3" s="15"/>
      <c r="OTY3" s="15"/>
      <c r="OTZ3" s="15"/>
      <c r="OUA3" s="15"/>
      <c r="OUB3" s="15"/>
      <c r="OUC3" s="15"/>
      <c r="OUD3" s="15"/>
      <c r="OUE3" s="15"/>
      <c r="OUF3" s="15"/>
      <c r="OUG3" s="15"/>
      <c r="OUH3" s="15"/>
      <c r="OUI3" s="15"/>
      <c r="OUJ3" s="15"/>
      <c r="OUK3" s="15"/>
      <c r="OUL3" s="15"/>
      <c r="OUM3" s="15"/>
      <c r="OUN3" s="15"/>
      <c r="OUO3" s="15"/>
      <c r="OUP3" s="15"/>
      <c r="OUQ3" s="15"/>
      <c r="OUR3" s="15"/>
      <c r="OUS3" s="15"/>
      <c r="OUT3" s="15"/>
      <c r="OUU3" s="15"/>
      <c r="OUV3" s="15"/>
      <c r="OUW3" s="15"/>
      <c r="OUX3" s="15"/>
      <c r="OUY3" s="15"/>
      <c r="OUZ3" s="15"/>
      <c r="OVA3" s="15"/>
      <c r="OVB3" s="15"/>
      <c r="OVC3" s="15"/>
      <c r="OVD3" s="15"/>
      <c r="OVE3" s="15"/>
      <c r="OVF3" s="15"/>
      <c r="OVG3" s="15"/>
      <c r="OVH3" s="15"/>
      <c r="OVI3" s="15"/>
      <c r="OVJ3" s="15"/>
      <c r="OVK3" s="15"/>
      <c r="OVL3" s="15"/>
      <c r="OVM3" s="15"/>
      <c r="OVN3" s="15"/>
      <c r="OVO3" s="15"/>
      <c r="OVP3" s="15"/>
      <c r="OVQ3" s="15"/>
      <c r="OVR3" s="15"/>
      <c r="OVS3" s="15"/>
      <c r="OVT3" s="15"/>
      <c r="OVU3" s="15"/>
      <c r="OVV3" s="15"/>
      <c r="OVW3" s="15"/>
      <c r="OVX3" s="15"/>
      <c r="OVY3" s="15"/>
      <c r="OVZ3" s="15"/>
      <c r="OWA3" s="15"/>
      <c r="OWB3" s="15"/>
      <c r="OWC3" s="15"/>
      <c r="OWD3" s="15"/>
      <c r="OWE3" s="15"/>
      <c r="OWF3" s="15"/>
      <c r="OWG3" s="15"/>
      <c r="OWH3" s="15"/>
      <c r="OWI3" s="15"/>
      <c r="OWJ3" s="15"/>
      <c r="OWK3" s="15"/>
      <c r="OWL3" s="15"/>
      <c r="OWM3" s="15"/>
      <c r="OWN3" s="15"/>
      <c r="OWO3" s="15"/>
      <c r="OWP3" s="15"/>
      <c r="OWQ3" s="15"/>
      <c r="OWR3" s="15"/>
      <c r="OWS3" s="15"/>
      <c r="OWT3" s="15"/>
      <c r="OWU3" s="15"/>
      <c r="OWV3" s="15"/>
      <c r="OWW3" s="15"/>
      <c r="OWX3" s="15"/>
      <c r="OWY3" s="15"/>
      <c r="OWZ3" s="15"/>
      <c r="OXA3" s="15"/>
      <c r="OXB3" s="15"/>
      <c r="OXC3" s="15"/>
      <c r="OXD3" s="15"/>
      <c r="OXE3" s="15"/>
      <c r="OXF3" s="15"/>
      <c r="OXG3" s="15"/>
      <c r="OXH3" s="15"/>
      <c r="OXI3" s="15"/>
      <c r="OXJ3" s="15"/>
      <c r="OXK3" s="15"/>
      <c r="OXL3" s="15"/>
      <c r="OXM3" s="15"/>
      <c r="OXN3" s="15"/>
      <c r="OXO3" s="15"/>
      <c r="OXP3" s="15"/>
      <c r="OXQ3" s="15"/>
      <c r="OXR3" s="15"/>
      <c r="OXS3" s="15"/>
      <c r="OXT3" s="15"/>
      <c r="OXU3" s="15"/>
      <c r="OXV3" s="15"/>
      <c r="OXW3" s="15"/>
      <c r="OXX3" s="15"/>
      <c r="OXY3" s="15"/>
      <c r="OXZ3" s="15"/>
      <c r="OYA3" s="15"/>
      <c r="OYB3" s="15"/>
      <c r="OYC3" s="15"/>
      <c r="OYD3" s="15"/>
      <c r="OYE3" s="15"/>
      <c r="OYF3" s="15"/>
      <c r="OYG3" s="15"/>
      <c r="OYH3" s="15"/>
      <c r="OYI3" s="15"/>
      <c r="OYJ3" s="15"/>
      <c r="OYK3" s="15"/>
      <c r="OYL3" s="15"/>
      <c r="OYM3" s="15"/>
      <c r="OYN3" s="15"/>
      <c r="OYO3" s="15"/>
      <c r="OYP3" s="15"/>
      <c r="OYQ3" s="15"/>
      <c r="OYR3" s="15"/>
      <c r="OYS3" s="15"/>
      <c r="OYT3" s="15"/>
      <c r="OYU3" s="15"/>
      <c r="OYV3" s="15"/>
      <c r="OYW3" s="15"/>
      <c r="OYX3" s="15"/>
      <c r="OYY3" s="15"/>
      <c r="OYZ3" s="15"/>
      <c r="OZA3" s="15"/>
      <c r="OZB3" s="15"/>
      <c r="OZC3" s="15"/>
      <c r="OZD3" s="15"/>
      <c r="OZE3" s="15"/>
      <c r="OZF3" s="15"/>
      <c r="OZG3" s="15"/>
      <c r="OZH3" s="15"/>
      <c r="OZI3" s="15"/>
      <c r="OZJ3" s="15"/>
      <c r="OZK3" s="15"/>
      <c r="OZL3" s="15"/>
      <c r="OZM3" s="15"/>
      <c r="OZN3" s="15"/>
      <c r="OZO3" s="15"/>
      <c r="OZP3" s="15"/>
      <c r="OZQ3" s="15"/>
      <c r="OZR3" s="15"/>
      <c r="OZS3" s="15"/>
      <c r="OZT3" s="15"/>
      <c r="OZU3" s="15"/>
      <c r="OZV3" s="15"/>
      <c r="OZW3" s="15"/>
      <c r="OZX3" s="15"/>
      <c r="OZY3" s="15"/>
      <c r="OZZ3" s="15"/>
      <c r="PAA3" s="15"/>
      <c r="PAB3" s="15"/>
      <c r="PAC3" s="15"/>
      <c r="PAD3" s="15"/>
      <c r="PAE3" s="15"/>
      <c r="PAF3" s="15"/>
      <c r="PAG3" s="15"/>
      <c r="PAH3" s="15"/>
      <c r="PAI3" s="15"/>
      <c r="PAJ3" s="15"/>
      <c r="PAK3" s="15"/>
      <c r="PAL3" s="15"/>
      <c r="PAM3" s="15"/>
      <c r="PAN3" s="15"/>
      <c r="PAO3" s="15"/>
      <c r="PAP3" s="15"/>
      <c r="PAQ3" s="15"/>
      <c r="PAR3" s="15"/>
      <c r="PAS3" s="15"/>
      <c r="PAT3" s="15"/>
      <c r="PAU3" s="15"/>
      <c r="PAV3" s="15"/>
      <c r="PAW3" s="15"/>
      <c r="PAX3" s="15"/>
      <c r="PAY3" s="15"/>
      <c r="PAZ3" s="15"/>
      <c r="PBA3" s="15"/>
      <c r="PBB3" s="15"/>
      <c r="PBC3" s="15"/>
      <c r="PBD3" s="15"/>
      <c r="PBE3" s="15"/>
      <c r="PBF3" s="15"/>
      <c r="PBG3" s="15"/>
      <c r="PBH3" s="15"/>
      <c r="PBI3" s="15"/>
      <c r="PBJ3" s="15"/>
      <c r="PBK3" s="15"/>
      <c r="PBL3" s="15"/>
      <c r="PBM3" s="15"/>
      <c r="PBN3" s="15"/>
      <c r="PBO3" s="15"/>
      <c r="PBP3" s="15"/>
      <c r="PBQ3" s="15"/>
      <c r="PBR3" s="15"/>
      <c r="PBS3" s="15"/>
      <c r="PBT3" s="15"/>
      <c r="PBU3" s="15"/>
      <c r="PBV3" s="15"/>
      <c r="PBW3" s="15"/>
      <c r="PBX3" s="15"/>
      <c r="PBY3" s="15"/>
      <c r="PBZ3" s="15"/>
      <c r="PCA3" s="15"/>
      <c r="PCB3" s="15"/>
      <c r="PCC3" s="15"/>
      <c r="PCD3" s="15"/>
      <c r="PCE3" s="15"/>
      <c r="PCF3" s="15"/>
      <c r="PCG3" s="15"/>
      <c r="PCH3" s="15"/>
      <c r="PCI3" s="15"/>
      <c r="PCJ3" s="15"/>
      <c r="PCK3" s="15"/>
      <c r="PCL3" s="15"/>
      <c r="PCM3" s="15"/>
      <c r="PCN3" s="15"/>
      <c r="PCO3" s="15"/>
      <c r="PCP3" s="15"/>
      <c r="PCQ3" s="15"/>
      <c r="PCR3" s="15"/>
      <c r="PCS3" s="15"/>
      <c r="PCT3" s="15"/>
      <c r="PCU3" s="15"/>
      <c r="PCV3" s="15"/>
      <c r="PCW3" s="15"/>
      <c r="PCX3" s="15"/>
      <c r="PCY3" s="15"/>
      <c r="PCZ3" s="15"/>
      <c r="PDA3" s="15"/>
      <c r="PDB3" s="15"/>
      <c r="PDC3" s="15"/>
      <c r="PDD3" s="15"/>
      <c r="PDE3" s="15"/>
      <c r="PDF3" s="15"/>
      <c r="PDG3" s="15"/>
      <c r="PDH3" s="15"/>
      <c r="PDI3" s="15"/>
      <c r="PDJ3" s="15"/>
      <c r="PDK3" s="15"/>
      <c r="PDL3" s="15"/>
      <c r="PDM3" s="15"/>
      <c r="PDN3" s="15"/>
      <c r="PDO3" s="15"/>
      <c r="PDP3" s="15"/>
      <c r="PDQ3" s="15"/>
      <c r="PDR3" s="15"/>
      <c r="PDS3" s="15"/>
      <c r="PDT3" s="15"/>
      <c r="PDU3" s="15"/>
      <c r="PDV3" s="15"/>
      <c r="PDW3" s="15"/>
      <c r="PDX3" s="15"/>
      <c r="PDY3" s="15"/>
      <c r="PDZ3" s="15"/>
      <c r="PEA3" s="15"/>
      <c r="PEB3" s="15"/>
      <c r="PEC3" s="15"/>
      <c r="PED3" s="15"/>
      <c r="PEE3" s="15"/>
      <c r="PEF3" s="15"/>
      <c r="PEG3" s="15"/>
      <c r="PEH3" s="15"/>
      <c r="PEI3" s="15"/>
      <c r="PEJ3" s="15"/>
      <c r="PEK3" s="15"/>
      <c r="PEL3" s="15"/>
      <c r="PEM3" s="15"/>
      <c r="PEN3" s="15"/>
      <c r="PEO3" s="15"/>
      <c r="PEP3" s="15"/>
      <c r="PEQ3" s="15"/>
      <c r="PER3" s="15"/>
      <c r="PES3" s="15"/>
      <c r="PET3" s="15"/>
      <c r="PEU3" s="15"/>
      <c r="PEV3" s="15"/>
      <c r="PEW3" s="15"/>
      <c r="PEX3" s="15"/>
      <c r="PEY3" s="15"/>
      <c r="PEZ3" s="15"/>
      <c r="PFA3" s="15"/>
      <c r="PFB3" s="15"/>
      <c r="PFC3" s="15"/>
      <c r="PFD3" s="15"/>
      <c r="PFE3" s="15"/>
      <c r="PFF3" s="15"/>
      <c r="PFG3" s="15"/>
      <c r="PFH3" s="15"/>
      <c r="PFI3" s="15"/>
      <c r="PFJ3" s="15"/>
      <c r="PFK3" s="15"/>
      <c r="PFL3" s="15"/>
      <c r="PFM3" s="15"/>
      <c r="PFN3" s="15"/>
      <c r="PFO3" s="15"/>
      <c r="PFP3" s="15"/>
      <c r="PFQ3" s="15"/>
      <c r="PFR3" s="15"/>
      <c r="PFS3" s="15"/>
      <c r="PFT3" s="15"/>
      <c r="PFU3" s="15"/>
      <c r="PFV3" s="15"/>
      <c r="PFW3" s="15"/>
      <c r="PFX3" s="15"/>
      <c r="PFY3" s="15"/>
      <c r="PFZ3" s="15"/>
      <c r="PGA3" s="15"/>
      <c r="PGB3" s="15"/>
      <c r="PGC3" s="15"/>
      <c r="PGD3" s="15"/>
      <c r="PGE3" s="15"/>
      <c r="PGF3" s="15"/>
      <c r="PGG3" s="15"/>
      <c r="PGH3" s="15"/>
      <c r="PGI3" s="15"/>
      <c r="PGJ3" s="15"/>
      <c r="PGK3" s="15"/>
      <c r="PGL3" s="15"/>
      <c r="PGM3" s="15"/>
      <c r="PGN3" s="15"/>
      <c r="PGO3" s="15"/>
      <c r="PGP3" s="15"/>
      <c r="PGQ3" s="15"/>
      <c r="PGR3" s="15"/>
      <c r="PGS3" s="15"/>
      <c r="PGT3" s="15"/>
      <c r="PGU3" s="15"/>
      <c r="PGV3" s="15"/>
      <c r="PGW3" s="15"/>
      <c r="PGX3" s="15"/>
      <c r="PGY3" s="15"/>
      <c r="PGZ3" s="15"/>
      <c r="PHA3" s="15"/>
      <c r="PHB3" s="15"/>
      <c r="PHC3" s="15"/>
      <c r="PHD3" s="15"/>
      <c r="PHE3" s="15"/>
      <c r="PHF3" s="15"/>
      <c r="PHG3" s="15"/>
      <c r="PHH3" s="15"/>
      <c r="PHI3" s="15"/>
      <c r="PHJ3" s="15"/>
      <c r="PHK3" s="15"/>
      <c r="PHL3" s="15"/>
      <c r="PHM3" s="15"/>
      <c r="PHN3" s="15"/>
      <c r="PHO3" s="15"/>
      <c r="PHP3" s="15"/>
      <c r="PHQ3" s="15"/>
      <c r="PHR3" s="15"/>
      <c r="PHS3" s="15"/>
      <c r="PHT3" s="15"/>
      <c r="PHU3" s="15"/>
      <c r="PHV3" s="15"/>
      <c r="PHW3" s="15"/>
      <c r="PHX3" s="15"/>
      <c r="PHY3" s="15"/>
      <c r="PHZ3" s="15"/>
      <c r="PIA3" s="15"/>
      <c r="PIB3" s="15"/>
      <c r="PIC3" s="15"/>
      <c r="PID3" s="15"/>
      <c r="PIE3" s="15"/>
      <c r="PIF3" s="15"/>
      <c r="PIG3" s="15"/>
      <c r="PIH3" s="15"/>
      <c r="PII3" s="15"/>
      <c r="PIJ3" s="15"/>
      <c r="PIK3" s="15"/>
      <c r="PIL3" s="15"/>
      <c r="PIM3" s="15"/>
      <c r="PIN3" s="15"/>
      <c r="PIO3" s="15"/>
      <c r="PIP3" s="15"/>
      <c r="PIQ3" s="15"/>
      <c r="PIR3" s="15"/>
      <c r="PIS3" s="15"/>
      <c r="PIT3" s="15"/>
      <c r="PIU3" s="15"/>
      <c r="PIV3" s="15"/>
      <c r="PIW3" s="15"/>
      <c r="PIX3" s="15"/>
      <c r="PIY3" s="15"/>
      <c r="PIZ3" s="15"/>
      <c r="PJA3" s="15"/>
      <c r="PJB3" s="15"/>
      <c r="PJC3" s="15"/>
      <c r="PJD3" s="15"/>
      <c r="PJE3" s="15"/>
      <c r="PJF3" s="15"/>
      <c r="PJG3" s="15"/>
      <c r="PJH3" s="15"/>
      <c r="PJI3" s="15"/>
      <c r="PJJ3" s="15"/>
      <c r="PJK3" s="15"/>
      <c r="PJL3" s="15"/>
      <c r="PJM3" s="15"/>
      <c r="PJN3" s="15"/>
      <c r="PJO3" s="15"/>
      <c r="PJP3" s="15"/>
      <c r="PJQ3" s="15"/>
      <c r="PJR3" s="15"/>
      <c r="PJS3" s="15"/>
      <c r="PJT3" s="15"/>
      <c r="PJU3" s="15"/>
      <c r="PJV3" s="15"/>
      <c r="PJW3" s="15"/>
      <c r="PJX3" s="15"/>
      <c r="PJY3" s="15"/>
      <c r="PJZ3" s="15"/>
      <c r="PKA3" s="15"/>
      <c r="PKB3" s="15"/>
      <c r="PKC3" s="15"/>
      <c r="PKD3" s="15"/>
      <c r="PKE3" s="15"/>
      <c r="PKF3" s="15"/>
      <c r="PKG3" s="15"/>
      <c r="PKH3" s="15"/>
      <c r="PKI3" s="15"/>
      <c r="PKJ3" s="15"/>
      <c r="PKK3" s="15"/>
      <c r="PKL3" s="15"/>
      <c r="PKM3" s="15"/>
      <c r="PKN3" s="15"/>
      <c r="PKO3" s="15"/>
      <c r="PKP3" s="15"/>
      <c r="PKQ3" s="15"/>
      <c r="PKR3" s="15"/>
      <c r="PKS3" s="15"/>
      <c r="PKT3" s="15"/>
      <c r="PKU3" s="15"/>
      <c r="PKV3" s="15"/>
      <c r="PKW3" s="15"/>
      <c r="PKX3" s="15"/>
      <c r="PKY3" s="15"/>
      <c r="PKZ3" s="15"/>
      <c r="PLA3" s="15"/>
      <c r="PLB3" s="15"/>
      <c r="PLC3" s="15"/>
      <c r="PLD3" s="15"/>
      <c r="PLE3" s="15"/>
      <c r="PLF3" s="15"/>
      <c r="PLG3" s="15"/>
      <c r="PLH3" s="15"/>
      <c r="PLI3" s="15"/>
      <c r="PLJ3" s="15"/>
      <c r="PLK3" s="15"/>
      <c r="PLL3" s="15"/>
      <c r="PLM3" s="15"/>
      <c r="PLN3" s="15"/>
      <c r="PLO3" s="15"/>
      <c r="PLP3" s="15"/>
      <c r="PLQ3" s="15"/>
      <c r="PLR3" s="15"/>
      <c r="PLS3" s="15"/>
      <c r="PLT3" s="15"/>
      <c r="PLU3" s="15"/>
      <c r="PLV3" s="15"/>
      <c r="PLW3" s="15"/>
      <c r="PLX3" s="15"/>
      <c r="PLY3" s="15"/>
      <c r="PLZ3" s="15"/>
      <c r="PMA3" s="15"/>
      <c r="PMB3" s="15"/>
      <c r="PMC3" s="15"/>
      <c r="PMD3" s="15"/>
      <c r="PME3" s="15"/>
      <c r="PMF3" s="15"/>
      <c r="PMG3" s="15"/>
      <c r="PMH3" s="15"/>
      <c r="PMI3" s="15"/>
      <c r="PMJ3" s="15"/>
      <c r="PMK3" s="15"/>
      <c r="PML3" s="15"/>
      <c r="PMM3" s="15"/>
      <c r="PMN3" s="15"/>
      <c r="PMO3" s="15"/>
      <c r="PMP3" s="15"/>
      <c r="PMQ3" s="15"/>
      <c r="PMR3" s="15"/>
      <c r="PMS3" s="15"/>
      <c r="PMT3" s="15"/>
      <c r="PMU3" s="15"/>
      <c r="PMV3" s="15"/>
      <c r="PMW3" s="15"/>
      <c r="PMX3" s="15"/>
      <c r="PMY3" s="15"/>
      <c r="PMZ3" s="15"/>
      <c r="PNA3" s="15"/>
      <c r="PNB3" s="15"/>
      <c r="PNC3" s="15"/>
      <c r="PND3" s="15"/>
      <c r="PNE3" s="15"/>
      <c r="PNF3" s="15"/>
      <c r="PNG3" s="15"/>
      <c r="PNH3" s="15"/>
      <c r="PNI3" s="15"/>
      <c r="PNJ3" s="15"/>
      <c r="PNK3" s="15"/>
      <c r="PNL3" s="15"/>
      <c r="PNM3" s="15"/>
      <c r="PNN3" s="15"/>
      <c r="PNO3" s="15"/>
      <c r="PNP3" s="15"/>
      <c r="PNQ3" s="15"/>
      <c r="PNR3" s="15"/>
      <c r="PNS3" s="15"/>
      <c r="PNT3" s="15"/>
      <c r="PNU3" s="15"/>
      <c r="PNV3" s="15"/>
      <c r="PNW3" s="15"/>
      <c r="PNX3" s="15"/>
      <c r="PNY3" s="15"/>
      <c r="PNZ3" s="15"/>
      <c r="POA3" s="15"/>
      <c r="POB3" s="15"/>
      <c r="POC3" s="15"/>
      <c r="POD3" s="15"/>
      <c r="POE3" s="15"/>
      <c r="POF3" s="15"/>
      <c r="POG3" s="15"/>
      <c r="POH3" s="15"/>
      <c r="POI3" s="15"/>
      <c r="POJ3" s="15"/>
      <c r="POK3" s="15"/>
      <c r="POL3" s="15"/>
      <c r="POM3" s="15"/>
      <c r="PON3" s="15"/>
      <c r="POO3" s="15"/>
      <c r="POP3" s="15"/>
      <c r="POQ3" s="15"/>
      <c r="POR3" s="15"/>
      <c r="POS3" s="15"/>
      <c r="POT3" s="15"/>
      <c r="POU3" s="15"/>
      <c r="POV3" s="15"/>
      <c r="POW3" s="15"/>
      <c r="POX3" s="15"/>
      <c r="POY3" s="15"/>
      <c r="POZ3" s="15"/>
      <c r="PPA3" s="15"/>
      <c r="PPB3" s="15"/>
      <c r="PPC3" s="15"/>
      <c r="PPD3" s="15"/>
      <c r="PPE3" s="15"/>
      <c r="PPF3" s="15"/>
      <c r="PPG3" s="15"/>
      <c r="PPH3" s="15"/>
      <c r="PPI3" s="15"/>
      <c r="PPJ3" s="15"/>
      <c r="PPK3" s="15"/>
      <c r="PPL3" s="15"/>
      <c r="PPM3" s="15"/>
      <c r="PPN3" s="15"/>
      <c r="PPO3" s="15"/>
      <c r="PPP3" s="15"/>
      <c r="PPQ3" s="15"/>
      <c r="PPR3" s="15"/>
      <c r="PPS3" s="15"/>
      <c r="PPT3" s="15"/>
      <c r="PPU3" s="15"/>
      <c r="PPV3" s="15"/>
      <c r="PPW3" s="15"/>
      <c r="PPX3" s="15"/>
      <c r="PPY3" s="15"/>
      <c r="PPZ3" s="15"/>
      <c r="PQA3" s="15"/>
      <c r="PQB3" s="15"/>
      <c r="PQC3" s="15"/>
      <c r="PQD3" s="15"/>
      <c r="PQE3" s="15"/>
      <c r="PQF3" s="15"/>
      <c r="PQG3" s="15"/>
      <c r="PQH3" s="15"/>
      <c r="PQI3" s="15"/>
      <c r="PQJ3" s="15"/>
      <c r="PQK3" s="15"/>
      <c r="PQL3" s="15"/>
      <c r="PQM3" s="15"/>
      <c r="PQN3" s="15"/>
      <c r="PQO3" s="15"/>
      <c r="PQP3" s="15"/>
      <c r="PQQ3" s="15"/>
      <c r="PQR3" s="15"/>
      <c r="PQS3" s="15"/>
      <c r="PQT3" s="15"/>
      <c r="PQU3" s="15"/>
      <c r="PQV3" s="15"/>
      <c r="PQW3" s="15"/>
      <c r="PQX3" s="15"/>
      <c r="PQY3" s="15"/>
      <c r="PQZ3" s="15"/>
      <c r="PRA3" s="15"/>
      <c r="PRB3" s="15"/>
      <c r="PRC3" s="15"/>
      <c r="PRD3" s="15"/>
      <c r="PRE3" s="15"/>
      <c r="PRF3" s="15"/>
      <c r="PRG3" s="15"/>
      <c r="PRH3" s="15"/>
      <c r="PRI3" s="15"/>
      <c r="PRJ3" s="15"/>
      <c r="PRK3" s="15"/>
      <c r="PRL3" s="15"/>
      <c r="PRM3" s="15"/>
      <c r="PRN3" s="15"/>
      <c r="PRO3" s="15"/>
      <c r="PRP3" s="15"/>
      <c r="PRQ3" s="15"/>
      <c r="PRR3" s="15"/>
      <c r="PRS3" s="15"/>
      <c r="PRT3" s="15"/>
      <c r="PRU3" s="15"/>
      <c r="PRV3" s="15"/>
      <c r="PRW3" s="15"/>
      <c r="PRX3" s="15"/>
      <c r="PRY3" s="15"/>
      <c r="PRZ3" s="15"/>
      <c r="PSA3" s="15"/>
      <c r="PSB3" s="15"/>
      <c r="PSC3" s="15"/>
      <c r="PSD3" s="15"/>
      <c r="PSE3" s="15"/>
      <c r="PSF3" s="15"/>
      <c r="PSG3" s="15"/>
      <c r="PSH3" s="15"/>
      <c r="PSI3" s="15"/>
      <c r="PSJ3" s="15"/>
      <c r="PSK3" s="15"/>
      <c r="PSL3" s="15"/>
      <c r="PSM3" s="15"/>
      <c r="PSN3" s="15"/>
      <c r="PSO3" s="15"/>
      <c r="PSP3" s="15"/>
      <c r="PSQ3" s="15"/>
      <c r="PSR3" s="15"/>
      <c r="PSS3" s="15"/>
      <c r="PST3" s="15"/>
      <c r="PSU3" s="15"/>
      <c r="PSV3" s="15"/>
      <c r="PSW3" s="15"/>
      <c r="PSX3" s="15"/>
      <c r="PSY3" s="15"/>
      <c r="PSZ3" s="15"/>
      <c r="PTA3" s="15"/>
      <c r="PTB3" s="15"/>
      <c r="PTC3" s="15"/>
      <c r="PTD3" s="15"/>
      <c r="PTE3" s="15"/>
      <c r="PTF3" s="15"/>
      <c r="PTG3" s="15"/>
      <c r="PTH3" s="15"/>
      <c r="PTI3" s="15"/>
      <c r="PTJ3" s="15"/>
      <c r="PTK3" s="15"/>
      <c r="PTL3" s="15"/>
      <c r="PTM3" s="15"/>
      <c r="PTN3" s="15"/>
      <c r="PTO3" s="15"/>
      <c r="PTP3" s="15"/>
      <c r="PTQ3" s="15"/>
      <c r="PTR3" s="15"/>
      <c r="PTS3" s="15"/>
      <c r="PTT3" s="15"/>
      <c r="PTU3" s="15"/>
      <c r="PTV3" s="15"/>
      <c r="PTW3" s="15"/>
      <c r="PTX3" s="15"/>
      <c r="PTY3" s="15"/>
      <c r="PTZ3" s="15"/>
      <c r="PUA3" s="15"/>
      <c r="PUB3" s="15"/>
      <c r="PUC3" s="15"/>
      <c r="PUD3" s="15"/>
      <c r="PUE3" s="15"/>
      <c r="PUF3" s="15"/>
      <c r="PUG3" s="15"/>
      <c r="PUH3" s="15"/>
      <c r="PUI3" s="15"/>
      <c r="PUJ3" s="15"/>
      <c r="PUK3" s="15"/>
      <c r="PUL3" s="15"/>
      <c r="PUM3" s="15"/>
      <c r="PUN3" s="15"/>
      <c r="PUO3" s="15"/>
      <c r="PUP3" s="15"/>
      <c r="PUQ3" s="15"/>
      <c r="PUR3" s="15"/>
      <c r="PUS3" s="15"/>
      <c r="PUT3" s="15"/>
      <c r="PUU3" s="15"/>
      <c r="PUV3" s="15"/>
      <c r="PUW3" s="15"/>
      <c r="PUX3" s="15"/>
      <c r="PUY3" s="15"/>
      <c r="PUZ3" s="15"/>
      <c r="PVA3" s="15"/>
      <c r="PVB3" s="15"/>
      <c r="PVC3" s="15"/>
      <c r="PVD3" s="15"/>
      <c r="PVE3" s="15"/>
      <c r="PVF3" s="15"/>
      <c r="PVG3" s="15"/>
      <c r="PVH3" s="15"/>
      <c r="PVI3" s="15"/>
      <c r="PVJ3" s="15"/>
      <c r="PVK3" s="15"/>
      <c r="PVL3" s="15"/>
      <c r="PVM3" s="15"/>
      <c r="PVN3" s="15"/>
      <c r="PVO3" s="15"/>
      <c r="PVP3" s="15"/>
      <c r="PVQ3" s="15"/>
      <c r="PVR3" s="15"/>
      <c r="PVS3" s="15"/>
      <c r="PVT3" s="15"/>
      <c r="PVU3" s="15"/>
      <c r="PVV3" s="15"/>
      <c r="PVW3" s="15"/>
      <c r="PVX3" s="15"/>
      <c r="PVY3" s="15"/>
      <c r="PVZ3" s="15"/>
      <c r="PWA3" s="15"/>
      <c r="PWB3" s="15"/>
      <c r="PWC3" s="15"/>
      <c r="PWD3" s="15"/>
      <c r="PWE3" s="15"/>
      <c r="PWF3" s="15"/>
      <c r="PWG3" s="15"/>
      <c r="PWH3" s="15"/>
      <c r="PWI3" s="15"/>
      <c r="PWJ3" s="15"/>
      <c r="PWK3" s="15"/>
      <c r="PWL3" s="15"/>
      <c r="PWM3" s="15"/>
      <c r="PWN3" s="15"/>
      <c r="PWO3" s="15"/>
      <c r="PWP3" s="15"/>
      <c r="PWQ3" s="15"/>
      <c r="PWR3" s="15"/>
      <c r="PWS3" s="15"/>
      <c r="PWT3" s="15"/>
      <c r="PWU3" s="15"/>
      <c r="PWV3" s="15"/>
      <c r="PWW3" s="15"/>
      <c r="PWX3" s="15"/>
      <c r="PWY3" s="15"/>
      <c r="PWZ3" s="15"/>
      <c r="PXA3" s="15"/>
      <c r="PXB3" s="15"/>
      <c r="PXC3" s="15"/>
      <c r="PXD3" s="15"/>
      <c r="PXE3" s="15"/>
      <c r="PXF3" s="15"/>
      <c r="PXG3" s="15"/>
      <c r="PXH3" s="15"/>
      <c r="PXI3" s="15"/>
      <c r="PXJ3" s="15"/>
      <c r="PXK3" s="15"/>
      <c r="PXL3" s="15"/>
      <c r="PXM3" s="15"/>
      <c r="PXN3" s="15"/>
      <c r="PXO3" s="15"/>
      <c r="PXP3" s="15"/>
      <c r="PXQ3" s="15"/>
      <c r="PXR3" s="15"/>
      <c r="PXS3" s="15"/>
      <c r="PXT3" s="15"/>
      <c r="PXU3" s="15"/>
      <c r="PXV3" s="15"/>
      <c r="PXW3" s="15"/>
      <c r="PXX3" s="15"/>
      <c r="PXY3" s="15"/>
      <c r="PXZ3" s="15"/>
      <c r="PYA3" s="15"/>
      <c r="PYB3" s="15"/>
      <c r="PYC3" s="15"/>
      <c r="PYD3" s="15"/>
      <c r="PYE3" s="15"/>
      <c r="PYF3" s="15"/>
      <c r="PYG3" s="15"/>
      <c r="PYH3" s="15"/>
      <c r="PYI3" s="15"/>
      <c r="PYJ3" s="15"/>
      <c r="PYK3" s="15"/>
      <c r="PYL3" s="15"/>
      <c r="PYM3" s="15"/>
      <c r="PYN3" s="15"/>
      <c r="PYO3" s="15"/>
      <c r="PYP3" s="15"/>
      <c r="PYQ3" s="15"/>
      <c r="PYR3" s="15"/>
      <c r="PYS3" s="15"/>
      <c r="PYT3" s="15"/>
      <c r="PYU3" s="15"/>
      <c r="PYV3" s="15"/>
      <c r="PYW3" s="15"/>
      <c r="PYX3" s="15"/>
      <c r="PYY3" s="15"/>
      <c r="PYZ3" s="15"/>
      <c r="PZA3" s="15"/>
      <c r="PZB3" s="15"/>
      <c r="PZC3" s="15"/>
      <c r="PZD3" s="15"/>
      <c r="PZE3" s="15"/>
      <c r="PZF3" s="15"/>
      <c r="PZG3" s="15"/>
      <c r="PZH3" s="15"/>
      <c r="PZI3" s="15"/>
      <c r="PZJ3" s="15"/>
      <c r="PZK3" s="15"/>
      <c r="PZL3" s="15"/>
      <c r="PZM3" s="15"/>
      <c r="PZN3" s="15"/>
      <c r="PZO3" s="15"/>
      <c r="PZP3" s="15"/>
      <c r="PZQ3" s="15"/>
      <c r="PZR3" s="15"/>
      <c r="PZS3" s="15"/>
      <c r="PZT3" s="15"/>
      <c r="PZU3" s="15"/>
      <c r="PZV3" s="15"/>
      <c r="PZW3" s="15"/>
      <c r="PZX3" s="15"/>
      <c r="PZY3" s="15"/>
      <c r="PZZ3" s="15"/>
      <c r="QAA3" s="15"/>
      <c r="QAB3" s="15"/>
      <c r="QAC3" s="15"/>
      <c r="QAD3" s="15"/>
      <c r="QAE3" s="15"/>
      <c r="QAF3" s="15"/>
      <c r="QAG3" s="15"/>
      <c r="QAH3" s="15"/>
      <c r="QAI3" s="15"/>
      <c r="QAJ3" s="15"/>
      <c r="QAK3" s="15"/>
      <c r="QAL3" s="15"/>
      <c r="QAM3" s="15"/>
      <c r="QAN3" s="15"/>
      <c r="QAO3" s="15"/>
      <c r="QAP3" s="15"/>
      <c r="QAQ3" s="15"/>
      <c r="QAR3" s="15"/>
      <c r="QAS3" s="15"/>
      <c r="QAT3" s="15"/>
      <c r="QAU3" s="15"/>
      <c r="QAV3" s="15"/>
      <c r="QAW3" s="15"/>
      <c r="QAX3" s="15"/>
      <c r="QAY3" s="15"/>
      <c r="QAZ3" s="15"/>
      <c r="QBA3" s="15"/>
      <c r="QBB3" s="15"/>
      <c r="QBC3" s="15"/>
      <c r="QBD3" s="15"/>
      <c r="QBE3" s="15"/>
      <c r="QBF3" s="15"/>
      <c r="QBG3" s="15"/>
      <c r="QBH3" s="15"/>
      <c r="QBI3" s="15"/>
      <c r="QBJ3" s="15"/>
      <c r="QBK3" s="15"/>
      <c r="QBL3" s="15"/>
      <c r="QBM3" s="15"/>
      <c r="QBN3" s="15"/>
      <c r="QBO3" s="15"/>
      <c r="QBP3" s="15"/>
      <c r="QBQ3" s="15"/>
      <c r="QBR3" s="15"/>
      <c r="QBS3" s="15"/>
      <c r="QBT3" s="15"/>
      <c r="QBU3" s="15"/>
      <c r="QBV3" s="15"/>
      <c r="QBW3" s="15"/>
      <c r="QBX3" s="15"/>
      <c r="QBY3" s="15"/>
      <c r="QBZ3" s="15"/>
      <c r="QCA3" s="15"/>
      <c r="QCB3" s="15"/>
      <c r="QCC3" s="15"/>
      <c r="QCD3" s="15"/>
      <c r="QCE3" s="15"/>
      <c r="QCF3" s="15"/>
      <c r="QCG3" s="15"/>
      <c r="QCH3" s="15"/>
      <c r="QCI3" s="15"/>
      <c r="QCJ3" s="15"/>
      <c r="QCK3" s="15"/>
      <c r="QCL3" s="15"/>
      <c r="QCM3" s="15"/>
      <c r="QCN3" s="15"/>
      <c r="QCO3" s="15"/>
      <c r="QCP3" s="15"/>
      <c r="QCQ3" s="15"/>
      <c r="QCR3" s="15"/>
      <c r="QCS3" s="15"/>
      <c r="QCT3" s="15"/>
      <c r="QCU3" s="15"/>
      <c r="QCV3" s="15"/>
      <c r="QCW3" s="15"/>
      <c r="QCX3" s="15"/>
      <c r="QCY3" s="15"/>
      <c r="QCZ3" s="15"/>
      <c r="QDA3" s="15"/>
      <c r="QDB3" s="15"/>
      <c r="QDC3" s="15"/>
      <c r="QDD3" s="15"/>
      <c r="QDE3" s="15"/>
      <c r="QDF3" s="15"/>
      <c r="QDG3" s="15"/>
      <c r="QDH3" s="15"/>
      <c r="QDI3" s="15"/>
      <c r="QDJ3" s="15"/>
      <c r="QDK3" s="15"/>
      <c r="QDL3" s="15"/>
      <c r="QDM3" s="15"/>
      <c r="QDN3" s="15"/>
      <c r="QDO3" s="15"/>
      <c r="QDP3" s="15"/>
      <c r="QDQ3" s="15"/>
      <c r="QDR3" s="15"/>
      <c r="QDS3" s="15"/>
      <c r="QDT3" s="15"/>
      <c r="QDU3" s="15"/>
      <c r="QDV3" s="15"/>
      <c r="QDW3" s="15"/>
      <c r="QDX3" s="15"/>
      <c r="QDY3" s="15"/>
      <c r="QDZ3" s="15"/>
      <c r="QEA3" s="15"/>
      <c r="QEB3" s="15"/>
      <c r="QEC3" s="15"/>
      <c r="QED3" s="15"/>
      <c r="QEE3" s="15"/>
      <c r="QEF3" s="15"/>
      <c r="QEG3" s="15"/>
      <c r="QEH3" s="15"/>
      <c r="QEI3" s="15"/>
      <c r="QEJ3" s="15"/>
      <c r="QEK3" s="15"/>
      <c r="QEL3" s="15"/>
      <c r="QEM3" s="15"/>
      <c r="QEN3" s="15"/>
      <c r="QEO3" s="15"/>
      <c r="QEP3" s="15"/>
      <c r="QEQ3" s="15"/>
      <c r="QER3" s="15"/>
      <c r="QES3" s="15"/>
      <c r="QET3" s="15"/>
      <c r="QEU3" s="15"/>
      <c r="QEV3" s="15"/>
      <c r="QEW3" s="15"/>
      <c r="QEX3" s="15"/>
      <c r="QEY3" s="15"/>
      <c r="QEZ3" s="15"/>
      <c r="QFA3" s="15"/>
      <c r="QFB3" s="15"/>
      <c r="QFC3" s="15"/>
      <c r="QFD3" s="15"/>
      <c r="QFE3" s="15"/>
      <c r="QFF3" s="15"/>
      <c r="QFG3" s="15"/>
      <c r="QFH3" s="15"/>
      <c r="QFI3" s="15"/>
      <c r="QFJ3" s="15"/>
      <c r="QFK3" s="15"/>
      <c r="QFL3" s="15"/>
      <c r="QFM3" s="15"/>
      <c r="QFN3" s="15"/>
      <c r="QFO3" s="15"/>
      <c r="QFP3" s="15"/>
      <c r="QFQ3" s="15"/>
      <c r="QFR3" s="15"/>
      <c r="QFS3" s="15"/>
      <c r="QFT3" s="15"/>
      <c r="QFU3" s="15"/>
      <c r="QFV3" s="15"/>
      <c r="QFW3" s="15"/>
      <c r="QFX3" s="15"/>
      <c r="QFY3" s="15"/>
      <c r="QFZ3" s="15"/>
      <c r="QGA3" s="15"/>
      <c r="QGB3" s="15"/>
      <c r="QGC3" s="15"/>
      <c r="QGD3" s="15"/>
      <c r="QGE3" s="15"/>
      <c r="QGF3" s="15"/>
      <c r="QGG3" s="15"/>
      <c r="QGH3" s="15"/>
      <c r="QGI3" s="15"/>
      <c r="QGJ3" s="15"/>
      <c r="QGK3" s="15"/>
      <c r="QGL3" s="15"/>
      <c r="QGM3" s="15"/>
      <c r="QGN3" s="15"/>
      <c r="QGO3" s="15"/>
      <c r="QGP3" s="15"/>
      <c r="QGQ3" s="15"/>
      <c r="QGR3" s="15"/>
      <c r="QGS3" s="15"/>
      <c r="QGT3" s="15"/>
      <c r="QGU3" s="15"/>
      <c r="QGV3" s="15"/>
      <c r="QGW3" s="15"/>
      <c r="QGX3" s="15"/>
      <c r="QGY3" s="15"/>
      <c r="QGZ3" s="15"/>
      <c r="QHA3" s="15"/>
      <c r="QHB3" s="15"/>
      <c r="QHC3" s="15"/>
      <c r="QHD3" s="15"/>
      <c r="QHE3" s="15"/>
      <c r="QHF3" s="15"/>
      <c r="QHG3" s="15"/>
      <c r="QHH3" s="15"/>
      <c r="QHI3" s="15"/>
      <c r="QHJ3" s="15"/>
      <c r="QHK3" s="15"/>
      <c r="QHL3" s="15"/>
      <c r="QHM3" s="15"/>
      <c r="QHN3" s="15"/>
      <c r="QHO3" s="15"/>
      <c r="QHP3" s="15"/>
      <c r="QHQ3" s="15"/>
      <c r="QHR3" s="15"/>
      <c r="QHS3" s="15"/>
      <c r="QHT3" s="15"/>
      <c r="QHU3" s="15"/>
      <c r="QHV3" s="15"/>
      <c r="QHW3" s="15"/>
      <c r="QHX3" s="15"/>
      <c r="QHY3" s="15"/>
      <c r="QHZ3" s="15"/>
      <c r="QIA3" s="15"/>
      <c r="QIB3" s="15"/>
      <c r="QIC3" s="15"/>
      <c r="QID3" s="15"/>
      <c r="QIE3" s="15"/>
      <c r="QIF3" s="15"/>
      <c r="QIG3" s="15"/>
      <c r="QIH3" s="15"/>
      <c r="QII3" s="15"/>
      <c r="QIJ3" s="15"/>
      <c r="QIK3" s="15"/>
      <c r="QIL3" s="15"/>
      <c r="QIM3" s="15"/>
      <c r="QIN3" s="15"/>
      <c r="QIO3" s="15"/>
      <c r="QIP3" s="15"/>
      <c r="QIQ3" s="15"/>
      <c r="QIR3" s="15"/>
      <c r="QIS3" s="15"/>
      <c r="QIT3" s="15"/>
      <c r="QIU3" s="15"/>
      <c r="QIV3" s="15"/>
      <c r="QIW3" s="15"/>
      <c r="QIX3" s="15"/>
      <c r="QIY3" s="15"/>
      <c r="QIZ3" s="15"/>
      <c r="QJA3" s="15"/>
      <c r="QJB3" s="15"/>
      <c r="QJC3" s="15"/>
      <c r="QJD3" s="15"/>
      <c r="QJE3" s="15"/>
      <c r="QJF3" s="15"/>
      <c r="QJG3" s="15"/>
      <c r="QJH3" s="15"/>
      <c r="QJI3" s="15"/>
      <c r="QJJ3" s="15"/>
      <c r="QJK3" s="15"/>
      <c r="QJL3" s="15"/>
      <c r="QJM3" s="15"/>
      <c r="QJN3" s="15"/>
      <c r="QJO3" s="15"/>
      <c r="QJP3" s="15"/>
      <c r="QJQ3" s="15"/>
      <c r="QJR3" s="15"/>
      <c r="QJS3" s="15"/>
      <c r="QJT3" s="15"/>
      <c r="QJU3" s="15"/>
      <c r="QJV3" s="15"/>
      <c r="QJW3" s="15"/>
      <c r="QJX3" s="15"/>
      <c r="QJY3" s="15"/>
      <c r="QJZ3" s="15"/>
      <c r="QKA3" s="15"/>
      <c r="QKB3" s="15"/>
      <c r="QKC3" s="15"/>
      <c r="QKD3" s="15"/>
      <c r="QKE3" s="15"/>
      <c r="QKF3" s="15"/>
      <c r="QKG3" s="15"/>
      <c r="QKH3" s="15"/>
      <c r="QKI3" s="15"/>
      <c r="QKJ3" s="15"/>
      <c r="QKK3" s="15"/>
      <c r="QKL3" s="15"/>
      <c r="QKM3" s="15"/>
      <c r="QKN3" s="15"/>
      <c r="QKO3" s="15"/>
      <c r="QKP3" s="15"/>
      <c r="QKQ3" s="15"/>
      <c r="QKR3" s="15"/>
      <c r="QKS3" s="15"/>
      <c r="QKT3" s="15"/>
      <c r="QKU3" s="15"/>
      <c r="QKV3" s="15"/>
      <c r="QKW3" s="15"/>
      <c r="QKX3" s="15"/>
      <c r="QKY3" s="15"/>
      <c r="QKZ3" s="15"/>
      <c r="QLA3" s="15"/>
      <c r="QLB3" s="15"/>
      <c r="QLC3" s="15"/>
      <c r="QLD3" s="15"/>
      <c r="QLE3" s="15"/>
      <c r="QLF3" s="15"/>
      <c r="QLG3" s="15"/>
      <c r="QLH3" s="15"/>
      <c r="QLI3" s="15"/>
      <c r="QLJ3" s="15"/>
      <c r="QLK3" s="15"/>
      <c r="QLL3" s="15"/>
      <c r="QLM3" s="15"/>
      <c r="QLN3" s="15"/>
      <c r="QLO3" s="15"/>
      <c r="QLP3" s="15"/>
      <c r="QLQ3" s="15"/>
      <c r="QLR3" s="15"/>
      <c r="QLS3" s="15"/>
      <c r="QLT3" s="15"/>
      <c r="QLU3" s="15"/>
      <c r="QLV3" s="15"/>
      <c r="QLW3" s="15"/>
      <c r="QLX3" s="15"/>
      <c r="QLY3" s="15"/>
      <c r="QLZ3" s="15"/>
      <c r="QMA3" s="15"/>
      <c r="QMB3" s="15"/>
      <c r="QMC3" s="15"/>
      <c r="QMD3" s="15"/>
      <c r="QME3" s="15"/>
      <c r="QMF3" s="15"/>
      <c r="QMG3" s="15"/>
      <c r="QMH3" s="15"/>
      <c r="QMI3" s="15"/>
      <c r="QMJ3" s="15"/>
      <c r="QMK3" s="15"/>
      <c r="QML3" s="15"/>
      <c r="QMM3" s="15"/>
      <c r="QMN3" s="15"/>
      <c r="QMO3" s="15"/>
      <c r="QMP3" s="15"/>
      <c r="QMQ3" s="15"/>
      <c r="QMR3" s="15"/>
      <c r="QMS3" s="15"/>
      <c r="QMT3" s="15"/>
      <c r="QMU3" s="15"/>
      <c r="QMV3" s="15"/>
      <c r="QMW3" s="15"/>
      <c r="QMX3" s="15"/>
      <c r="QMY3" s="15"/>
      <c r="QMZ3" s="15"/>
      <c r="QNA3" s="15"/>
      <c r="QNB3" s="15"/>
      <c r="QNC3" s="15"/>
      <c r="QND3" s="15"/>
      <c r="QNE3" s="15"/>
      <c r="QNF3" s="15"/>
      <c r="QNG3" s="15"/>
      <c r="QNH3" s="15"/>
      <c r="QNI3" s="15"/>
      <c r="QNJ3" s="15"/>
      <c r="QNK3" s="15"/>
      <c r="QNL3" s="15"/>
      <c r="QNM3" s="15"/>
      <c r="QNN3" s="15"/>
      <c r="QNO3" s="15"/>
      <c r="QNP3" s="15"/>
      <c r="QNQ3" s="15"/>
      <c r="QNR3" s="15"/>
      <c r="QNS3" s="15"/>
      <c r="QNT3" s="15"/>
      <c r="QNU3" s="15"/>
      <c r="QNV3" s="15"/>
      <c r="QNW3" s="15"/>
      <c r="QNX3" s="15"/>
      <c r="QNY3" s="15"/>
      <c r="QNZ3" s="15"/>
      <c r="QOA3" s="15"/>
      <c r="QOB3" s="15"/>
      <c r="QOC3" s="15"/>
      <c r="QOD3" s="15"/>
      <c r="QOE3" s="15"/>
      <c r="QOF3" s="15"/>
      <c r="QOG3" s="15"/>
      <c r="QOH3" s="15"/>
      <c r="QOI3" s="15"/>
      <c r="QOJ3" s="15"/>
      <c r="QOK3" s="15"/>
      <c r="QOL3" s="15"/>
      <c r="QOM3" s="15"/>
      <c r="QON3" s="15"/>
      <c r="QOO3" s="15"/>
      <c r="QOP3" s="15"/>
      <c r="QOQ3" s="15"/>
      <c r="QOR3" s="15"/>
      <c r="QOS3" s="15"/>
      <c r="QOT3" s="15"/>
      <c r="QOU3" s="15"/>
      <c r="QOV3" s="15"/>
      <c r="QOW3" s="15"/>
      <c r="QOX3" s="15"/>
      <c r="QOY3" s="15"/>
      <c r="QOZ3" s="15"/>
      <c r="QPA3" s="15"/>
      <c r="QPB3" s="15"/>
      <c r="QPC3" s="15"/>
      <c r="QPD3" s="15"/>
      <c r="QPE3" s="15"/>
      <c r="QPF3" s="15"/>
      <c r="QPG3" s="15"/>
      <c r="QPH3" s="15"/>
      <c r="QPI3" s="15"/>
      <c r="QPJ3" s="15"/>
      <c r="QPK3" s="15"/>
      <c r="QPL3" s="15"/>
      <c r="QPM3" s="15"/>
      <c r="QPN3" s="15"/>
      <c r="QPO3" s="15"/>
      <c r="QPP3" s="15"/>
      <c r="QPQ3" s="15"/>
      <c r="QPR3" s="15"/>
      <c r="QPS3" s="15"/>
      <c r="QPT3" s="15"/>
      <c r="QPU3" s="15"/>
      <c r="QPV3" s="15"/>
      <c r="QPW3" s="15"/>
      <c r="QPX3" s="15"/>
      <c r="QPY3" s="15"/>
      <c r="QPZ3" s="15"/>
      <c r="QQA3" s="15"/>
      <c r="QQB3" s="15"/>
      <c r="QQC3" s="15"/>
      <c r="QQD3" s="15"/>
      <c r="QQE3" s="15"/>
      <c r="QQF3" s="15"/>
      <c r="QQG3" s="15"/>
      <c r="QQH3" s="15"/>
      <c r="QQI3" s="15"/>
      <c r="QQJ3" s="15"/>
      <c r="QQK3" s="15"/>
      <c r="QQL3" s="15"/>
      <c r="QQM3" s="15"/>
      <c r="QQN3" s="15"/>
      <c r="QQO3" s="15"/>
      <c r="QQP3" s="15"/>
      <c r="QQQ3" s="15"/>
      <c r="QQR3" s="15"/>
      <c r="QQS3" s="15"/>
      <c r="QQT3" s="15"/>
      <c r="QQU3" s="15"/>
      <c r="QQV3" s="15"/>
      <c r="QQW3" s="15"/>
      <c r="QQX3" s="15"/>
      <c r="QQY3" s="15"/>
      <c r="QQZ3" s="15"/>
      <c r="QRA3" s="15"/>
      <c r="QRB3" s="15"/>
      <c r="QRC3" s="15"/>
      <c r="QRD3" s="15"/>
      <c r="QRE3" s="15"/>
      <c r="QRF3" s="15"/>
      <c r="QRG3" s="15"/>
      <c r="QRH3" s="15"/>
      <c r="QRI3" s="15"/>
      <c r="QRJ3" s="15"/>
      <c r="QRK3" s="15"/>
      <c r="QRL3" s="15"/>
      <c r="QRM3" s="15"/>
      <c r="QRN3" s="15"/>
      <c r="QRO3" s="15"/>
      <c r="QRP3" s="15"/>
      <c r="QRQ3" s="15"/>
      <c r="QRR3" s="15"/>
      <c r="QRS3" s="15"/>
      <c r="QRT3" s="15"/>
      <c r="QRU3" s="15"/>
      <c r="QRV3" s="15"/>
      <c r="QRW3" s="15"/>
      <c r="QRX3" s="15"/>
      <c r="QRY3" s="15"/>
      <c r="QRZ3" s="15"/>
      <c r="QSA3" s="15"/>
      <c r="QSB3" s="15"/>
      <c r="QSC3" s="15"/>
      <c r="QSD3" s="15"/>
      <c r="QSE3" s="15"/>
      <c r="QSF3" s="15"/>
      <c r="QSG3" s="15"/>
      <c r="QSH3" s="15"/>
      <c r="QSI3" s="15"/>
      <c r="QSJ3" s="15"/>
      <c r="QSK3" s="15"/>
      <c r="QSL3" s="15"/>
      <c r="QSM3" s="15"/>
      <c r="QSN3" s="15"/>
      <c r="QSO3" s="15"/>
      <c r="QSP3" s="15"/>
      <c r="QSQ3" s="15"/>
      <c r="QSR3" s="15"/>
      <c r="QSS3" s="15"/>
      <c r="QST3" s="15"/>
      <c r="QSU3" s="15"/>
      <c r="QSV3" s="15"/>
      <c r="QSW3" s="15"/>
      <c r="QSX3" s="15"/>
      <c r="QSY3" s="15"/>
      <c r="QSZ3" s="15"/>
      <c r="QTA3" s="15"/>
      <c r="QTB3" s="15"/>
      <c r="QTC3" s="15"/>
      <c r="QTD3" s="15"/>
      <c r="QTE3" s="15"/>
      <c r="QTF3" s="15"/>
      <c r="QTG3" s="15"/>
      <c r="QTH3" s="15"/>
      <c r="QTI3" s="15"/>
      <c r="QTJ3" s="15"/>
      <c r="QTK3" s="15"/>
      <c r="QTL3" s="15"/>
      <c r="QTM3" s="15"/>
      <c r="QTN3" s="15"/>
      <c r="QTO3" s="15"/>
      <c r="QTP3" s="15"/>
      <c r="QTQ3" s="15"/>
      <c r="QTR3" s="15"/>
      <c r="QTS3" s="15"/>
      <c r="QTT3" s="15"/>
      <c r="QTU3" s="15"/>
      <c r="QTV3" s="15"/>
      <c r="QTW3" s="15"/>
      <c r="QTX3" s="15"/>
      <c r="QTY3" s="15"/>
      <c r="QTZ3" s="15"/>
      <c r="QUA3" s="15"/>
      <c r="QUB3" s="15"/>
      <c r="QUC3" s="15"/>
      <c r="QUD3" s="15"/>
      <c r="QUE3" s="15"/>
      <c r="QUF3" s="15"/>
      <c r="QUG3" s="15"/>
      <c r="QUH3" s="15"/>
      <c r="QUI3" s="15"/>
      <c r="QUJ3" s="15"/>
      <c r="QUK3" s="15"/>
      <c r="QUL3" s="15"/>
      <c r="QUM3" s="15"/>
      <c r="QUN3" s="15"/>
      <c r="QUO3" s="15"/>
      <c r="QUP3" s="15"/>
      <c r="QUQ3" s="15"/>
      <c r="QUR3" s="15"/>
      <c r="QUS3" s="15"/>
      <c r="QUT3" s="15"/>
      <c r="QUU3" s="15"/>
      <c r="QUV3" s="15"/>
      <c r="QUW3" s="15"/>
      <c r="QUX3" s="15"/>
      <c r="QUY3" s="15"/>
      <c r="QUZ3" s="15"/>
      <c r="QVA3" s="15"/>
      <c r="QVB3" s="15"/>
      <c r="QVC3" s="15"/>
      <c r="QVD3" s="15"/>
      <c r="QVE3" s="15"/>
      <c r="QVF3" s="15"/>
      <c r="QVG3" s="15"/>
      <c r="QVH3" s="15"/>
      <c r="QVI3" s="15"/>
      <c r="QVJ3" s="15"/>
      <c r="QVK3" s="15"/>
      <c r="QVL3" s="15"/>
      <c r="QVM3" s="15"/>
      <c r="QVN3" s="15"/>
      <c r="QVO3" s="15"/>
      <c r="QVP3" s="15"/>
      <c r="QVQ3" s="15"/>
      <c r="QVR3" s="15"/>
      <c r="QVS3" s="15"/>
      <c r="QVT3" s="15"/>
      <c r="QVU3" s="15"/>
      <c r="QVV3" s="15"/>
      <c r="QVW3" s="15"/>
      <c r="QVX3" s="15"/>
      <c r="QVY3" s="15"/>
      <c r="QVZ3" s="15"/>
      <c r="QWA3" s="15"/>
      <c r="QWB3" s="15"/>
      <c r="QWC3" s="15"/>
      <c r="QWD3" s="15"/>
      <c r="QWE3" s="15"/>
      <c r="QWF3" s="15"/>
      <c r="QWG3" s="15"/>
      <c r="QWH3" s="15"/>
      <c r="QWI3" s="15"/>
      <c r="QWJ3" s="15"/>
      <c r="QWK3" s="15"/>
      <c r="QWL3" s="15"/>
      <c r="QWM3" s="15"/>
      <c r="QWN3" s="15"/>
      <c r="QWO3" s="15"/>
      <c r="QWP3" s="15"/>
      <c r="QWQ3" s="15"/>
      <c r="QWR3" s="15"/>
      <c r="QWS3" s="15"/>
      <c r="QWT3" s="15"/>
      <c r="QWU3" s="15"/>
      <c r="QWV3" s="15"/>
      <c r="QWW3" s="15"/>
      <c r="QWX3" s="15"/>
      <c r="QWY3" s="15"/>
      <c r="QWZ3" s="15"/>
      <c r="QXA3" s="15"/>
      <c r="QXB3" s="15"/>
      <c r="QXC3" s="15"/>
      <c r="QXD3" s="15"/>
      <c r="QXE3" s="15"/>
      <c r="QXF3" s="15"/>
      <c r="QXG3" s="15"/>
      <c r="QXH3" s="15"/>
      <c r="QXI3" s="15"/>
      <c r="QXJ3" s="15"/>
      <c r="QXK3" s="15"/>
      <c r="QXL3" s="15"/>
      <c r="QXM3" s="15"/>
      <c r="QXN3" s="15"/>
      <c r="QXO3" s="15"/>
      <c r="QXP3" s="15"/>
      <c r="QXQ3" s="15"/>
      <c r="QXR3" s="15"/>
      <c r="QXS3" s="15"/>
      <c r="QXT3" s="15"/>
      <c r="QXU3" s="15"/>
      <c r="QXV3" s="15"/>
      <c r="QXW3" s="15"/>
      <c r="QXX3" s="15"/>
      <c r="QXY3" s="15"/>
      <c r="QXZ3" s="15"/>
      <c r="QYA3" s="15"/>
      <c r="QYB3" s="15"/>
      <c r="QYC3" s="15"/>
      <c r="QYD3" s="15"/>
      <c r="QYE3" s="15"/>
      <c r="QYF3" s="15"/>
      <c r="QYG3" s="15"/>
      <c r="QYH3" s="15"/>
      <c r="QYI3" s="15"/>
      <c r="QYJ3" s="15"/>
      <c r="QYK3" s="15"/>
      <c r="QYL3" s="15"/>
      <c r="QYM3" s="15"/>
      <c r="QYN3" s="15"/>
      <c r="QYO3" s="15"/>
      <c r="QYP3" s="15"/>
      <c r="QYQ3" s="15"/>
      <c r="QYR3" s="15"/>
      <c r="QYS3" s="15"/>
      <c r="QYT3" s="15"/>
      <c r="QYU3" s="15"/>
      <c r="QYV3" s="15"/>
      <c r="QYW3" s="15"/>
      <c r="QYX3" s="15"/>
      <c r="QYY3" s="15"/>
      <c r="QYZ3" s="15"/>
      <c r="QZA3" s="15"/>
      <c r="QZB3" s="15"/>
      <c r="QZC3" s="15"/>
      <c r="QZD3" s="15"/>
      <c r="QZE3" s="15"/>
      <c r="QZF3" s="15"/>
      <c r="QZG3" s="15"/>
      <c r="QZH3" s="15"/>
      <c r="QZI3" s="15"/>
      <c r="QZJ3" s="15"/>
      <c r="QZK3" s="15"/>
      <c r="QZL3" s="15"/>
      <c r="QZM3" s="15"/>
      <c r="QZN3" s="15"/>
      <c r="QZO3" s="15"/>
      <c r="QZP3" s="15"/>
      <c r="QZQ3" s="15"/>
      <c r="QZR3" s="15"/>
      <c r="QZS3" s="15"/>
      <c r="QZT3" s="15"/>
      <c r="QZU3" s="15"/>
      <c r="QZV3" s="15"/>
      <c r="QZW3" s="15"/>
      <c r="QZX3" s="15"/>
      <c r="QZY3" s="15"/>
      <c r="QZZ3" s="15"/>
      <c r="RAA3" s="15"/>
      <c r="RAB3" s="15"/>
      <c r="RAC3" s="15"/>
      <c r="RAD3" s="15"/>
      <c r="RAE3" s="15"/>
      <c r="RAF3" s="15"/>
      <c r="RAG3" s="15"/>
      <c r="RAH3" s="15"/>
      <c r="RAI3" s="15"/>
      <c r="RAJ3" s="15"/>
      <c r="RAK3" s="15"/>
      <c r="RAL3" s="15"/>
      <c r="RAM3" s="15"/>
      <c r="RAN3" s="15"/>
      <c r="RAO3" s="15"/>
      <c r="RAP3" s="15"/>
      <c r="RAQ3" s="15"/>
      <c r="RAR3" s="15"/>
      <c r="RAS3" s="15"/>
      <c r="RAT3" s="15"/>
      <c r="RAU3" s="15"/>
      <c r="RAV3" s="15"/>
      <c r="RAW3" s="15"/>
      <c r="RAX3" s="15"/>
      <c r="RAY3" s="15"/>
      <c r="RAZ3" s="15"/>
      <c r="RBA3" s="15"/>
      <c r="RBB3" s="15"/>
      <c r="RBC3" s="15"/>
      <c r="RBD3" s="15"/>
      <c r="RBE3" s="15"/>
      <c r="RBF3" s="15"/>
      <c r="RBG3" s="15"/>
      <c r="RBH3" s="15"/>
      <c r="RBI3" s="15"/>
      <c r="RBJ3" s="15"/>
      <c r="RBK3" s="15"/>
      <c r="RBL3" s="15"/>
      <c r="RBM3" s="15"/>
      <c r="RBN3" s="15"/>
      <c r="RBO3" s="15"/>
      <c r="RBP3" s="15"/>
      <c r="RBQ3" s="15"/>
      <c r="RBR3" s="15"/>
      <c r="RBS3" s="15"/>
      <c r="RBT3" s="15"/>
      <c r="RBU3" s="15"/>
      <c r="RBV3" s="15"/>
      <c r="RBW3" s="15"/>
      <c r="RBX3" s="15"/>
      <c r="RBY3" s="15"/>
      <c r="RBZ3" s="15"/>
      <c r="RCA3" s="15"/>
      <c r="RCB3" s="15"/>
      <c r="RCC3" s="15"/>
      <c r="RCD3" s="15"/>
      <c r="RCE3" s="15"/>
      <c r="RCF3" s="15"/>
      <c r="RCG3" s="15"/>
      <c r="RCH3" s="15"/>
      <c r="RCI3" s="15"/>
      <c r="RCJ3" s="15"/>
      <c r="RCK3" s="15"/>
      <c r="RCL3" s="15"/>
      <c r="RCM3" s="15"/>
      <c r="RCN3" s="15"/>
      <c r="RCO3" s="15"/>
      <c r="RCP3" s="15"/>
      <c r="RCQ3" s="15"/>
      <c r="RCR3" s="15"/>
      <c r="RCS3" s="15"/>
      <c r="RCT3" s="15"/>
      <c r="RCU3" s="15"/>
      <c r="RCV3" s="15"/>
      <c r="RCW3" s="15"/>
      <c r="RCX3" s="15"/>
      <c r="RCY3" s="15"/>
      <c r="RCZ3" s="15"/>
      <c r="RDA3" s="15"/>
      <c r="RDB3" s="15"/>
      <c r="RDC3" s="15"/>
      <c r="RDD3" s="15"/>
      <c r="RDE3" s="15"/>
      <c r="RDF3" s="15"/>
      <c r="RDG3" s="15"/>
      <c r="RDH3" s="15"/>
      <c r="RDI3" s="15"/>
      <c r="RDJ3" s="15"/>
      <c r="RDK3" s="15"/>
      <c r="RDL3" s="15"/>
      <c r="RDM3" s="15"/>
      <c r="RDN3" s="15"/>
      <c r="RDO3" s="15"/>
      <c r="RDP3" s="15"/>
      <c r="RDQ3" s="15"/>
      <c r="RDR3" s="15"/>
      <c r="RDS3" s="15"/>
      <c r="RDT3" s="15"/>
      <c r="RDU3" s="15"/>
      <c r="RDV3" s="15"/>
      <c r="RDW3" s="15"/>
      <c r="RDX3" s="15"/>
      <c r="RDY3" s="15"/>
      <c r="RDZ3" s="15"/>
      <c r="REA3" s="15"/>
      <c r="REB3" s="15"/>
      <c r="REC3" s="15"/>
      <c r="RED3" s="15"/>
      <c r="REE3" s="15"/>
      <c r="REF3" s="15"/>
      <c r="REG3" s="15"/>
      <c r="REH3" s="15"/>
      <c r="REI3" s="15"/>
      <c r="REJ3" s="15"/>
      <c r="REK3" s="15"/>
      <c r="REL3" s="15"/>
      <c r="REM3" s="15"/>
      <c r="REN3" s="15"/>
      <c r="REO3" s="15"/>
      <c r="REP3" s="15"/>
      <c r="REQ3" s="15"/>
      <c r="RER3" s="15"/>
      <c r="RES3" s="15"/>
      <c r="RET3" s="15"/>
      <c r="REU3" s="15"/>
      <c r="REV3" s="15"/>
      <c r="REW3" s="15"/>
      <c r="REX3" s="15"/>
      <c r="REY3" s="15"/>
      <c r="REZ3" s="15"/>
      <c r="RFA3" s="15"/>
      <c r="RFB3" s="15"/>
      <c r="RFC3" s="15"/>
      <c r="RFD3" s="15"/>
      <c r="RFE3" s="15"/>
      <c r="RFF3" s="15"/>
      <c r="RFG3" s="15"/>
      <c r="RFH3" s="15"/>
      <c r="RFI3" s="15"/>
      <c r="RFJ3" s="15"/>
      <c r="RFK3" s="15"/>
      <c r="RFL3" s="15"/>
      <c r="RFM3" s="15"/>
      <c r="RFN3" s="15"/>
      <c r="RFO3" s="15"/>
      <c r="RFP3" s="15"/>
      <c r="RFQ3" s="15"/>
      <c r="RFR3" s="15"/>
      <c r="RFS3" s="15"/>
      <c r="RFT3" s="15"/>
      <c r="RFU3" s="15"/>
      <c r="RFV3" s="15"/>
      <c r="RFW3" s="15"/>
      <c r="RFX3" s="15"/>
      <c r="RFY3" s="15"/>
      <c r="RFZ3" s="15"/>
      <c r="RGA3" s="15"/>
      <c r="RGB3" s="15"/>
      <c r="RGC3" s="15"/>
      <c r="RGD3" s="15"/>
      <c r="RGE3" s="15"/>
      <c r="RGF3" s="15"/>
      <c r="RGG3" s="15"/>
      <c r="RGH3" s="15"/>
      <c r="RGI3" s="15"/>
      <c r="RGJ3" s="15"/>
      <c r="RGK3" s="15"/>
      <c r="RGL3" s="15"/>
      <c r="RGM3" s="15"/>
      <c r="RGN3" s="15"/>
      <c r="RGO3" s="15"/>
      <c r="RGP3" s="15"/>
      <c r="RGQ3" s="15"/>
      <c r="RGR3" s="15"/>
      <c r="RGS3" s="15"/>
      <c r="RGT3" s="15"/>
      <c r="RGU3" s="15"/>
      <c r="RGV3" s="15"/>
      <c r="RGW3" s="15"/>
      <c r="RGX3" s="15"/>
      <c r="RGY3" s="15"/>
      <c r="RGZ3" s="15"/>
      <c r="RHA3" s="15"/>
      <c r="RHB3" s="15"/>
      <c r="RHC3" s="15"/>
      <c r="RHD3" s="15"/>
      <c r="RHE3" s="15"/>
      <c r="RHF3" s="15"/>
      <c r="RHG3" s="15"/>
      <c r="RHH3" s="15"/>
      <c r="RHI3" s="15"/>
      <c r="RHJ3" s="15"/>
      <c r="RHK3" s="15"/>
      <c r="RHL3" s="15"/>
      <c r="RHM3" s="15"/>
      <c r="RHN3" s="15"/>
      <c r="RHO3" s="15"/>
      <c r="RHP3" s="15"/>
      <c r="RHQ3" s="15"/>
      <c r="RHR3" s="15"/>
      <c r="RHS3" s="15"/>
      <c r="RHT3" s="15"/>
      <c r="RHU3" s="15"/>
      <c r="RHV3" s="15"/>
      <c r="RHW3" s="15"/>
      <c r="RHX3" s="15"/>
      <c r="RHY3" s="15"/>
      <c r="RHZ3" s="15"/>
      <c r="RIA3" s="15"/>
      <c r="RIB3" s="15"/>
      <c r="RIC3" s="15"/>
      <c r="RID3" s="15"/>
      <c r="RIE3" s="15"/>
      <c r="RIF3" s="15"/>
      <c r="RIG3" s="15"/>
      <c r="RIH3" s="15"/>
      <c r="RII3" s="15"/>
      <c r="RIJ3" s="15"/>
      <c r="RIK3" s="15"/>
      <c r="RIL3" s="15"/>
      <c r="RIM3" s="15"/>
      <c r="RIN3" s="15"/>
      <c r="RIO3" s="15"/>
      <c r="RIP3" s="15"/>
      <c r="RIQ3" s="15"/>
      <c r="RIR3" s="15"/>
      <c r="RIS3" s="15"/>
      <c r="RIT3" s="15"/>
      <c r="RIU3" s="15"/>
      <c r="RIV3" s="15"/>
      <c r="RIW3" s="15"/>
      <c r="RIX3" s="15"/>
      <c r="RIY3" s="15"/>
      <c r="RIZ3" s="15"/>
      <c r="RJA3" s="15"/>
      <c r="RJB3" s="15"/>
      <c r="RJC3" s="15"/>
      <c r="RJD3" s="15"/>
      <c r="RJE3" s="15"/>
      <c r="RJF3" s="15"/>
      <c r="RJG3" s="15"/>
      <c r="RJH3" s="15"/>
      <c r="RJI3" s="15"/>
      <c r="RJJ3" s="15"/>
      <c r="RJK3" s="15"/>
      <c r="RJL3" s="15"/>
      <c r="RJM3" s="15"/>
      <c r="RJN3" s="15"/>
      <c r="RJO3" s="15"/>
      <c r="RJP3" s="15"/>
      <c r="RJQ3" s="15"/>
      <c r="RJR3" s="15"/>
      <c r="RJS3" s="15"/>
      <c r="RJT3" s="15"/>
      <c r="RJU3" s="15"/>
      <c r="RJV3" s="15"/>
      <c r="RJW3" s="15"/>
      <c r="RJX3" s="15"/>
      <c r="RJY3" s="15"/>
      <c r="RJZ3" s="15"/>
      <c r="RKA3" s="15"/>
      <c r="RKB3" s="15"/>
      <c r="RKC3" s="15"/>
      <c r="RKD3" s="15"/>
      <c r="RKE3" s="15"/>
      <c r="RKF3" s="15"/>
      <c r="RKG3" s="15"/>
      <c r="RKH3" s="15"/>
      <c r="RKI3" s="15"/>
      <c r="RKJ3" s="15"/>
      <c r="RKK3" s="15"/>
      <c r="RKL3" s="15"/>
      <c r="RKM3" s="15"/>
      <c r="RKN3" s="15"/>
      <c r="RKO3" s="15"/>
      <c r="RKP3" s="15"/>
      <c r="RKQ3" s="15"/>
      <c r="RKR3" s="15"/>
      <c r="RKS3" s="15"/>
      <c r="RKT3" s="15"/>
      <c r="RKU3" s="15"/>
      <c r="RKV3" s="15"/>
      <c r="RKW3" s="15"/>
      <c r="RKX3" s="15"/>
      <c r="RKY3" s="15"/>
      <c r="RKZ3" s="15"/>
      <c r="RLA3" s="15"/>
      <c r="RLB3" s="15"/>
      <c r="RLC3" s="15"/>
      <c r="RLD3" s="15"/>
      <c r="RLE3" s="15"/>
      <c r="RLF3" s="15"/>
      <c r="RLG3" s="15"/>
      <c r="RLH3" s="15"/>
      <c r="RLI3" s="15"/>
      <c r="RLJ3" s="15"/>
      <c r="RLK3" s="15"/>
      <c r="RLL3" s="15"/>
      <c r="RLM3" s="15"/>
      <c r="RLN3" s="15"/>
      <c r="RLO3" s="15"/>
      <c r="RLP3" s="15"/>
      <c r="RLQ3" s="15"/>
      <c r="RLR3" s="15"/>
      <c r="RLS3" s="15"/>
      <c r="RLT3" s="15"/>
      <c r="RLU3" s="15"/>
      <c r="RLV3" s="15"/>
      <c r="RLW3" s="15"/>
      <c r="RLX3" s="15"/>
      <c r="RLY3" s="15"/>
      <c r="RLZ3" s="15"/>
      <c r="RMA3" s="15"/>
      <c r="RMB3" s="15"/>
      <c r="RMC3" s="15"/>
      <c r="RMD3" s="15"/>
      <c r="RME3" s="15"/>
      <c r="RMF3" s="15"/>
      <c r="RMG3" s="15"/>
      <c r="RMH3" s="15"/>
      <c r="RMI3" s="15"/>
      <c r="RMJ3" s="15"/>
      <c r="RMK3" s="15"/>
      <c r="RML3" s="15"/>
      <c r="RMM3" s="15"/>
      <c r="RMN3" s="15"/>
      <c r="RMO3" s="15"/>
      <c r="RMP3" s="15"/>
      <c r="RMQ3" s="15"/>
      <c r="RMR3" s="15"/>
      <c r="RMS3" s="15"/>
      <c r="RMT3" s="15"/>
      <c r="RMU3" s="15"/>
      <c r="RMV3" s="15"/>
      <c r="RMW3" s="15"/>
      <c r="RMX3" s="15"/>
      <c r="RMY3" s="15"/>
      <c r="RMZ3" s="15"/>
      <c r="RNA3" s="15"/>
      <c r="RNB3" s="15"/>
      <c r="RNC3" s="15"/>
      <c r="RND3" s="15"/>
      <c r="RNE3" s="15"/>
      <c r="RNF3" s="15"/>
      <c r="RNG3" s="15"/>
      <c r="RNH3" s="15"/>
      <c r="RNI3" s="15"/>
      <c r="RNJ3" s="15"/>
      <c r="RNK3" s="15"/>
      <c r="RNL3" s="15"/>
      <c r="RNM3" s="15"/>
      <c r="RNN3" s="15"/>
      <c r="RNO3" s="15"/>
      <c r="RNP3" s="15"/>
      <c r="RNQ3" s="15"/>
      <c r="RNR3" s="15"/>
      <c r="RNS3" s="15"/>
      <c r="RNT3" s="15"/>
      <c r="RNU3" s="15"/>
      <c r="RNV3" s="15"/>
      <c r="RNW3" s="15"/>
      <c r="RNX3" s="15"/>
      <c r="RNY3" s="15"/>
      <c r="RNZ3" s="15"/>
      <c r="ROA3" s="15"/>
      <c r="ROB3" s="15"/>
      <c r="ROC3" s="15"/>
      <c r="ROD3" s="15"/>
      <c r="ROE3" s="15"/>
      <c r="ROF3" s="15"/>
      <c r="ROG3" s="15"/>
      <c r="ROH3" s="15"/>
      <c r="ROI3" s="15"/>
      <c r="ROJ3" s="15"/>
      <c r="ROK3" s="15"/>
      <c r="ROL3" s="15"/>
      <c r="ROM3" s="15"/>
      <c r="RON3" s="15"/>
      <c r="ROO3" s="15"/>
      <c r="ROP3" s="15"/>
      <c r="ROQ3" s="15"/>
      <c r="ROR3" s="15"/>
      <c r="ROS3" s="15"/>
      <c r="ROT3" s="15"/>
      <c r="ROU3" s="15"/>
      <c r="ROV3" s="15"/>
      <c r="ROW3" s="15"/>
      <c r="ROX3" s="15"/>
      <c r="ROY3" s="15"/>
      <c r="ROZ3" s="15"/>
      <c r="RPA3" s="15"/>
      <c r="RPB3" s="15"/>
      <c r="RPC3" s="15"/>
      <c r="RPD3" s="15"/>
      <c r="RPE3" s="15"/>
      <c r="RPF3" s="15"/>
      <c r="RPG3" s="15"/>
      <c r="RPH3" s="15"/>
      <c r="RPI3" s="15"/>
      <c r="RPJ3" s="15"/>
      <c r="RPK3" s="15"/>
      <c r="RPL3" s="15"/>
      <c r="RPM3" s="15"/>
      <c r="RPN3" s="15"/>
      <c r="RPO3" s="15"/>
      <c r="RPP3" s="15"/>
      <c r="RPQ3" s="15"/>
      <c r="RPR3" s="15"/>
      <c r="RPS3" s="15"/>
      <c r="RPT3" s="15"/>
      <c r="RPU3" s="15"/>
      <c r="RPV3" s="15"/>
      <c r="RPW3" s="15"/>
      <c r="RPX3" s="15"/>
      <c r="RPY3" s="15"/>
      <c r="RPZ3" s="15"/>
      <c r="RQA3" s="15"/>
      <c r="RQB3" s="15"/>
      <c r="RQC3" s="15"/>
      <c r="RQD3" s="15"/>
      <c r="RQE3" s="15"/>
      <c r="RQF3" s="15"/>
      <c r="RQG3" s="15"/>
      <c r="RQH3" s="15"/>
      <c r="RQI3" s="15"/>
      <c r="RQJ3" s="15"/>
      <c r="RQK3" s="15"/>
      <c r="RQL3" s="15"/>
      <c r="RQM3" s="15"/>
      <c r="RQN3" s="15"/>
      <c r="RQO3" s="15"/>
      <c r="RQP3" s="15"/>
      <c r="RQQ3" s="15"/>
      <c r="RQR3" s="15"/>
      <c r="RQS3" s="15"/>
      <c r="RQT3" s="15"/>
      <c r="RQU3" s="15"/>
      <c r="RQV3" s="15"/>
      <c r="RQW3" s="15"/>
      <c r="RQX3" s="15"/>
      <c r="RQY3" s="15"/>
      <c r="RQZ3" s="15"/>
      <c r="RRA3" s="15"/>
      <c r="RRB3" s="15"/>
      <c r="RRC3" s="15"/>
      <c r="RRD3" s="15"/>
      <c r="RRE3" s="15"/>
      <c r="RRF3" s="15"/>
      <c r="RRG3" s="15"/>
      <c r="RRH3" s="15"/>
      <c r="RRI3" s="15"/>
      <c r="RRJ3" s="15"/>
      <c r="RRK3" s="15"/>
      <c r="RRL3" s="15"/>
      <c r="RRM3" s="15"/>
      <c r="RRN3" s="15"/>
      <c r="RRO3" s="15"/>
      <c r="RRP3" s="15"/>
      <c r="RRQ3" s="15"/>
      <c r="RRR3" s="15"/>
      <c r="RRS3" s="15"/>
      <c r="RRT3" s="15"/>
      <c r="RRU3" s="15"/>
      <c r="RRV3" s="15"/>
      <c r="RRW3" s="15"/>
      <c r="RRX3" s="15"/>
      <c r="RRY3" s="15"/>
      <c r="RRZ3" s="15"/>
      <c r="RSA3" s="15"/>
      <c r="RSB3" s="15"/>
      <c r="RSC3" s="15"/>
      <c r="RSD3" s="15"/>
      <c r="RSE3" s="15"/>
      <c r="RSF3" s="15"/>
      <c r="RSG3" s="15"/>
      <c r="RSH3" s="15"/>
      <c r="RSI3" s="15"/>
      <c r="RSJ3" s="15"/>
      <c r="RSK3" s="15"/>
      <c r="RSL3" s="15"/>
      <c r="RSM3" s="15"/>
      <c r="RSN3" s="15"/>
      <c r="RSO3" s="15"/>
      <c r="RSP3" s="15"/>
      <c r="RSQ3" s="15"/>
      <c r="RSR3" s="15"/>
      <c r="RSS3" s="15"/>
      <c r="RST3" s="15"/>
      <c r="RSU3" s="15"/>
      <c r="RSV3" s="15"/>
      <c r="RSW3" s="15"/>
      <c r="RSX3" s="15"/>
      <c r="RSY3" s="15"/>
      <c r="RSZ3" s="15"/>
      <c r="RTA3" s="15"/>
      <c r="RTB3" s="15"/>
      <c r="RTC3" s="15"/>
      <c r="RTD3" s="15"/>
      <c r="RTE3" s="15"/>
      <c r="RTF3" s="15"/>
      <c r="RTG3" s="15"/>
      <c r="RTH3" s="15"/>
      <c r="RTI3" s="15"/>
      <c r="RTJ3" s="15"/>
      <c r="RTK3" s="15"/>
      <c r="RTL3" s="15"/>
      <c r="RTM3" s="15"/>
      <c r="RTN3" s="15"/>
      <c r="RTO3" s="15"/>
      <c r="RTP3" s="15"/>
      <c r="RTQ3" s="15"/>
      <c r="RTR3" s="15"/>
      <c r="RTS3" s="15"/>
      <c r="RTT3" s="15"/>
      <c r="RTU3" s="15"/>
      <c r="RTV3" s="15"/>
      <c r="RTW3" s="15"/>
      <c r="RTX3" s="15"/>
      <c r="RTY3" s="15"/>
      <c r="RTZ3" s="15"/>
      <c r="RUA3" s="15"/>
      <c r="RUB3" s="15"/>
      <c r="RUC3" s="15"/>
      <c r="RUD3" s="15"/>
      <c r="RUE3" s="15"/>
      <c r="RUF3" s="15"/>
      <c r="RUG3" s="15"/>
      <c r="RUH3" s="15"/>
      <c r="RUI3" s="15"/>
      <c r="RUJ3" s="15"/>
      <c r="RUK3" s="15"/>
      <c r="RUL3" s="15"/>
      <c r="RUM3" s="15"/>
      <c r="RUN3" s="15"/>
      <c r="RUO3" s="15"/>
      <c r="RUP3" s="15"/>
      <c r="RUQ3" s="15"/>
      <c r="RUR3" s="15"/>
      <c r="RUS3" s="15"/>
      <c r="RUT3" s="15"/>
      <c r="RUU3" s="15"/>
      <c r="RUV3" s="15"/>
      <c r="RUW3" s="15"/>
      <c r="RUX3" s="15"/>
      <c r="RUY3" s="15"/>
      <c r="RUZ3" s="15"/>
      <c r="RVA3" s="15"/>
      <c r="RVB3" s="15"/>
      <c r="RVC3" s="15"/>
      <c r="RVD3" s="15"/>
      <c r="RVE3" s="15"/>
      <c r="RVF3" s="15"/>
      <c r="RVG3" s="15"/>
      <c r="RVH3" s="15"/>
      <c r="RVI3" s="15"/>
      <c r="RVJ3" s="15"/>
      <c r="RVK3" s="15"/>
      <c r="RVL3" s="15"/>
      <c r="RVM3" s="15"/>
      <c r="RVN3" s="15"/>
      <c r="RVO3" s="15"/>
      <c r="RVP3" s="15"/>
      <c r="RVQ3" s="15"/>
      <c r="RVR3" s="15"/>
      <c r="RVS3" s="15"/>
      <c r="RVT3" s="15"/>
      <c r="RVU3" s="15"/>
      <c r="RVV3" s="15"/>
      <c r="RVW3" s="15"/>
      <c r="RVX3" s="15"/>
      <c r="RVY3" s="15"/>
      <c r="RVZ3" s="15"/>
      <c r="RWA3" s="15"/>
      <c r="RWB3" s="15"/>
      <c r="RWC3" s="15"/>
      <c r="RWD3" s="15"/>
      <c r="RWE3" s="15"/>
      <c r="RWF3" s="15"/>
      <c r="RWG3" s="15"/>
      <c r="RWH3" s="15"/>
      <c r="RWI3" s="15"/>
      <c r="RWJ3" s="15"/>
      <c r="RWK3" s="15"/>
      <c r="RWL3" s="15"/>
      <c r="RWM3" s="15"/>
      <c r="RWN3" s="15"/>
      <c r="RWO3" s="15"/>
      <c r="RWP3" s="15"/>
      <c r="RWQ3" s="15"/>
      <c r="RWR3" s="15"/>
      <c r="RWS3" s="15"/>
      <c r="RWT3" s="15"/>
      <c r="RWU3" s="15"/>
      <c r="RWV3" s="15"/>
      <c r="RWW3" s="15"/>
      <c r="RWX3" s="15"/>
      <c r="RWY3" s="15"/>
      <c r="RWZ3" s="15"/>
      <c r="RXA3" s="15"/>
      <c r="RXB3" s="15"/>
      <c r="RXC3" s="15"/>
      <c r="RXD3" s="15"/>
      <c r="RXE3" s="15"/>
      <c r="RXF3" s="15"/>
      <c r="RXG3" s="15"/>
      <c r="RXH3" s="15"/>
      <c r="RXI3" s="15"/>
      <c r="RXJ3" s="15"/>
      <c r="RXK3" s="15"/>
      <c r="RXL3" s="15"/>
      <c r="RXM3" s="15"/>
      <c r="RXN3" s="15"/>
      <c r="RXO3" s="15"/>
      <c r="RXP3" s="15"/>
      <c r="RXQ3" s="15"/>
      <c r="RXR3" s="15"/>
      <c r="RXS3" s="15"/>
      <c r="RXT3" s="15"/>
      <c r="RXU3" s="15"/>
      <c r="RXV3" s="15"/>
      <c r="RXW3" s="15"/>
      <c r="RXX3" s="15"/>
      <c r="RXY3" s="15"/>
      <c r="RXZ3" s="15"/>
      <c r="RYA3" s="15"/>
      <c r="RYB3" s="15"/>
      <c r="RYC3" s="15"/>
      <c r="RYD3" s="15"/>
      <c r="RYE3" s="15"/>
      <c r="RYF3" s="15"/>
      <c r="RYG3" s="15"/>
      <c r="RYH3" s="15"/>
      <c r="RYI3" s="15"/>
      <c r="RYJ3" s="15"/>
      <c r="RYK3" s="15"/>
      <c r="RYL3" s="15"/>
      <c r="RYM3" s="15"/>
      <c r="RYN3" s="15"/>
      <c r="RYO3" s="15"/>
      <c r="RYP3" s="15"/>
      <c r="RYQ3" s="15"/>
      <c r="RYR3" s="15"/>
      <c r="RYS3" s="15"/>
      <c r="RYT3" s="15"/>
      <c r="RYU3" s="15"/>
      <c r="RYV3" s="15"/>
      <c r="RYW3" s="15"/>
      <c r="RYX3" s="15"/>
      <c r="RYY3" s="15"/>
      <c r="RYZ3" s="15"/>
      <c r="RZA3" s="15"/>
      <c r="RZB3" s="15"/>
      <c r="RZC3" s="15"/>
      <c r="RZD3" s="15"/>
      <c r="RZE3" s="15"/>
      <c r="RZF3" s="15"/>
      <c r="RZG3" s="15"/>
      <c r="RZH3" s="15"/>
      <c r="RZI3" s="15"/>
      <c r="RZJ3" s="15"/>
      <c r="RZK3" s="15"/>
      <c r="RZL3" s="15"/>
      <c r="RZM3" s="15"/>
      <c r="RZN3" s="15"/>
      <c r="RZO3" s="15"/>
      <c r="RZP3" s="15"/>
      <c r="RZQ3" s="15"/>
      <c r="RZR3" s="15"/>
      <c r="RZS3" s="15"/>
      <c r="RZT3" s="15"/>
      <c r="RZU3" s="15"/>
      <c r="RZV3" s="15"/>
      <c r="RZW3" s="15"/>
      <c r="RZX3" s="15"/>
      <c r="RZY3" s="15"/>
      <c r="RZZ3" s="15"/>
      <c r="SAA3" s="15"/>
      <c r="SAB3" s="15"/>
      <c r="SAC3" s="15"/>
      <c r="SAD3" s="15"/>
      <c r="SAE3" s="15"/>
      <c r="SAF3" s="15"/>
      <c r="SAG3" s="15"/>
      <c r="SAH3" s="15"/>
      <c r="SAI3" s="15"/>
      <c r="SAJ3" s="15"/>
      <c r="SAK3" s="15"/>
      <c r="SAL3" s="15"/>
      <c r="SAM3" s="15"/>
      <c r="SAN3" s="15"/>
      <c r="SAO3" s="15"/>
      <c r="SAP3" s="15"/>
      <c r="SAQ3" s="15"/>
      <c r="SAR3" s="15"/>
      <c r="SAS3" s="15"/>
      <c r="SAT3" s="15"/>
      <c r="SAU3" s="15"/>
      <c r="SAV3" s="15"/>
      <c r="SAW3" s="15"/>
      <c r="SAX3" s="15"/>
      <c r="SAY3" s="15"/>
      <c r="SAZ3" s="15"/>
      <c r="SBA3" s="15"/>
      <c r="SBB3" s="15"/>
      <c r="SBC3" s="15"/>
      <c r="SBD3" s="15"/>
      <c r="SBE3" s="15"/>
      <c r="SBF3" s="15"/>
      <c r="SBG3" s="15"/>
      <c r="SBH3" s="15"/>
      <c r="SBI3" s="15"/>
      <c r="SBJ3" s="15"/>
      <c r="SBK3" s="15"/>
      <c r="SBL3" s="15"/>
      <c r="SBM3" s="15"/>
      <c r="SBN3" s="15"/>
      <c r="SBO3" s="15"/>
      <c r="SBP3" s="15"/>
      <c r="SBQ3" s="15"/>
      <c r="SBR3" s="15"/>
      <c r="SBS3" s="15"/>
      <c r="SBT3" s="15"/>
      <c r="SBU3" s="15"/>
      <c r="SBV3" s="15"/>
      <c r="SBW3" s="15"/>
      <c r="SBX3" s="15"/>
      <c r="SBY3" s="15"/>
      <c r="SBZ3" s="15"/>
      <c r="SCA3" s="15"/>
      <c r="SCB3" s="15"/>
      <c r="SCC3" s="15"/>
      <c r="SCD3" s="15"/>
      <c r="SCE3" s="15"/>
      <c r="SCF3" s="15"/>
      <c r="SCG3" s="15"/>
      <c r="SCH3" s="15"/>
      <c r="SCI3" s="15"/>
      <c r="SCJ3" s="15"/>
      <c r="SCK3" s="15"/>
      <c r="SCL3" s="15"/>
      <c r="SCM3" s="15"/>
      <c r="SCN3" s="15"/>
      <c r="SCO3" s="15"/>
      <c r="SCP3" s="15"/>
      <c r="SCQ3" s="15"/>
      <c r="SCR3" s="15"/>
      <c r="SCS3" s="15"/>
      <c r="SCT3" s="15"/>
      <c r="SCU3" s="15"/>
      <c r="SCV3" s="15"/>
      <c r="SCW3" s="15"/>
      <c r="SCX3" s="15"/>
      <c r="SCY3" s="15"/>
      <c r="SCZ3" s="15"/>
      <c r="SDA3" s="15"/>
      <c r="SDB3" s="15"/>
      <c r="SDC3" s="15"/>
      <c r="SDD3" s="15"/>
      <c r="SDE3" s="15"/>
      <c r="SDF3" s="15"/>
      <c r="SDG3" s="15"/>
      <c r="SDH3" s="15"/>
      <c r="SDI3" s="15"/>
      <c r="SDJ3" s="15"/>
      <c r="SDK3" s="15"/>
      <c r="SDL3" s="15"/>
      <c r="SDM3" s="15"/>
      <c r="SDN3" s="15"/>
      <c r="SDO3" s="15"/>
      <c r="SDP3" s="15"/>
      <c r="SDQ3" s="15"/>
      <c r="SDR3" s="15"/>
      <c r="SDS3" s="15"/>
      <c r="SDT3" s="15"/>
      <c r="SDU3" s="15"/>
      <c r="SDV3" s="15"/>
      <c r="SDW3" s="15"/>
      <c r="SDX3" s="15"/>
      <c r="SDY3" s="15"/>
      <c r="SDZ3" s="15"/>
      <c r="SEA3" s="15"/>
      <c r="SEB3" s="15"/>
      <c r="SEC3" s="15"/>
      <c r="SED3" s="15"/>
      <c r="SEE3" s="15"/>
      <c r="SEF3" s="15"/>
      <c r="SEG3" s="15"/>
      <c r="SEH3" s="15"/>
      <c r="SEI3" s="15"/>
      <c r="SEJ3" s="15"/>
      <c r="SEK3" s="15"/>
      <c r="SEL3" s="15"/>
      <c r="SEM3" s="15"/>
      <c r="SEN3" s="15"/>
      <c r="SEO3" s="15"/>
      <c r="SEP3" s="15"/>
      <c r="SEQ3" s="15"/>
      <c r="SER3" s="15"/>
      <c r="SES3" s="15"/>
      <c r="SET3" s="15"/>
      <c r="SEU3" s="15"/>
      <c r="SEV3" s="15"/>
      <c r="SEW3" s="15"/>
      <c r="SEX3" s="15"/>
      <c r="SEY3" s="15"/>
      <c r="SEZ3" s="15"/>
      <c r="SFA3" s="15"/>
      <c r="SFB3" s="15"/>
      <c r="SFC3" s="15"/>
      <c r="SFD3" s="15"/>
      <c r="SFE3" s="15"/>
      <c r="SFF3" s="15"/>
      <c r="SFG3" s="15"/>
      <c r="SFH3" s="15"/>
      <c r="SFI3" s="15"/>
      <c r="SFJ3" s="15"/>
      <c r="SFK3" s="15"/>
      <c r="SFL3" s="15"/>
      <c r="SFM3" s="15"/>
      <c r="SFN3" s="15"/>
      <c r="SFO3" s="15"/>
      <c r="SFP3" s="15"/>
      <c r="SFQ3" s="15"/>
      <c r="SFR3" s="15"/>
      <c r="SFS3" s="15"/>
      <c r="SFT3" s="15"/>
      <c r="SFU3" s="15"/>
      <c r="SFV3" s="15"/>
      <c r="SFW3" s="15"/>
      <c r="SFX3" s="15"/>
      <c r="SFY3" s="15"/>
      <c r="SFZ3" s="15"/>
      <c r="SGA3" s="15"/>
      <c r="SGB3" s="15"/>
      <c r="SGC3" s="15"/>
      <c r="SGD3" s="15"/>
      <c r="SGE3" s="15"/>
      <c r="SGF3" s="15"/>
      <c r="SGG3" s="15"/>
      <c r="SGH3" s="15"/>
      <c r="SGI3" s="15"/>
      <c r="SGJ3" s="15"/>
      <c r="SGK3" s="15"/>
      <c r="SGL3" s="15"/>
      <c r="SGM3" s="15"/>
      <c r="SGN3" s="15"/>
      <c r="SGO3" s="15"/>
      <c r="SGP3" s="15"/>
      <c r="SGQ3" s="15"/>
      <c r="SGR3" s="15"/>
      <c r="SGS3" s="15"/>
      <c r="SGT3" s="15"/>
      <c r="SGU3" s="15"/>
      <c r="SGV3" s="15"/>
      <c r="SGW3" s="15"/>
      <c r="SGX3" s="15"/>
      <c r="SGY3" s="15"/>
      <c r="SGZ3" s="15"/>
      <c r="SHA3" s="15"/>
      <c r="SHB3" s="15"/>
      <c r="SHC3" s="15"/>
      <c r="SHD3" s="15"/>
      <c r="SHE3" s="15"/>
      <c r="SHF3" s="15"/>
      <c r="SHG3" s="15"/>
      <c r="SHH3" s="15"/>
      <c r="SHI3" s="15"/>
      <c r="SHJ3" s="15"/>
      <c r="SHK3" s="15"/>
      <c r="SHL3" s="15"/>
      <c r="SHM3" s="15"/>
      <c r="SHN3" s="15"/>
      <c r="SHO3" s="15"/>
      <c r="SHP3" s="15"/>
      <c r="SHQ3" s="15"/>
      <c r="SHR3" s="15"/>
      <c r="SHS3" s="15"/>
      <c r="SHT3" s="15"/>
      <c r="SHU3" s="15"/>
      <c r="SHV3" s="15"/>
      <c r="SHW3" s="15"/>
      <c r="SHX3" s="15"/>
      <c r="SHY3" s="15"/>
      <c r="SHZ3" s="15"/>
      <c r="SIA3" s="15"/>
      <c r="SIB3" s="15"/>
      <c r="SIC3" s="15"/>
      <c r="SID3" s="15"/>
      <c r="SIE3" s="15"/>
      <c r="SIF3" s="15"/>
      <c r="SIG3" s="15"/>
      <c r="SIH3" s="15"/>
      <c r="SII3" s="15"/>
      <c r="SIJ3" s="15"/>
      <c r="SIK3" s="15"/>
      <c r="SIL3" s="15"/>
      <c r="SIM3" s="15"/>
      <c r="SIN3" s="15"/>
      <c r="SIO3" s="15"/>
      <c r="SIP3" s="15"/>
      <c r="SIQ3" s="15"/>
      <c r="SIR3" s="15"/>
      <c r="SIS3" s="15"/>
      <c r="SIT3" s="15"/>
      <c r="SIU3" s="15"/>
      <c r="SIV3" s="15"/>
      <c r="SIW3" s="15"/>
      <c r="SIX3" s="15"/>
      <c r="SIY3" s="15"/>
      <c r="SIZ3" s="15"/>
      <c r="SJA3" s="15"/>
      <c r="SJB3" s="15"/>
      <c r="SJC3" s="15"/>
      <c r="SJD3" s="15"/>
      <c r="SJE3" s="15"/>
      <c r="SJF3" s="15"/>
      <c r="SJG3" s="15"/>
      <c r="SJH3" s="15"/>
      <c r="SJI3" s="15"/>
      <c r="SJJ3" s="15"/>
      <c r="SJK3" s="15"/>
      <c r="SJL3" s="15"/>
      <c r="SJM3" s="15"/>
      <c r="SJN3" s="15"/>
      <c r="SJO3" s="15"/>
      <c r="SJP3" s="15"/>
      <c r="SJQ3" s="15"/>
      <c r="SJR3" s="15"/>
      <c r="SJS3" s="15"/>
      <c r="SJT3" s="15"/>
      <c r="SJU3" s="15"/>
      <c r="SJV3" s="15"/>
      <c r="SJW3" s="15"/>
      <c r="SJX3" s="15"/>
      <c r="SJY3" s="15"/>
      <c r="SJZ3" s="15"/>
      <c r="SKA3" s="15"/>
      <c r="SKB3" s="15"/>
      <c r="SKC3" s="15"/>
      <c r="SKD3" s="15"/>
      <c r="SKE3" s="15"/>
      <c r="SKF3" s="15"/>
      <c r="SKG3" s="15"/>
      <c r="SKH3" s="15"/>
      <c r="SKI3" s="15"/>
      <c r="SKJ3" s="15"/>
      <c r="SKK3" s="15"/>
      <c r="SKL3" s="15"/>
      <c r="SKM3" s="15"/>
      <c r="SKN3" s="15"/>
      <c r="SKO3" s="15"/>
      <c r="SKP3" s="15"/>
      <c r="SKQ3" s="15"/>
      <c r="SKR3" s="15"/>
      <c r="SKS3" s="15"/>
      <c r="SKT3" s="15"/>
      <c r="SKU3" s="15"/>
      <c r="SKV3" s="15"/>
      <c r="SKW3" s="15"/>
      <c r="SKX3" s="15"/>
      <c r="SKY3" s="15"/>
      <c r="SKZ3" s="15"/>
      <c r="SLA3" s="15"/>
      <c r="SLB3" s="15"/>
      <c r="SLC3" s="15"/>
      <c r="SLD3" s="15"/>
      <c r="SLE3" s="15"/>
      <c r="SLF3" s="15"/>
      <c r="SLG3" s="15"/>
      <c r="SLH3" s="15"/>
      <c r="SLI3" s="15"/>
      <c r="SLJ3" s="15"/>
      <c r="SLK3" s="15"/>
      <c r="SLL3" s="15"/>
      <c r="SLM3" s="15"/>
      <c r="SLN3" s="15"/>
      <c r="SLO3" s="15"/>
      <c r="SLP3" s="15"/>
      <c r="SLQ3" s="15"/>
      <c r="SLR3" s="15"/>
      <c r="SLS3" s="15"/>
      <c r="SLT3" s="15"/>
      <c r="SLU3" s="15"/>
      <c r="SLV3" s="15"/>
      <c r="SLW3" s="15"/>
      <c r="SLX3" s="15"/>
      <c r="SLY3" s="15"/>
      <c r="SLZ3" s="15"/>
      <c r="SMA3" s="15"/>
      <c r="SMB3" s="15"/>
      <c r="SMC3" s="15"/>
      <c r="SMD3" s="15"/>
      <c r="SME3" s="15"/>
      <c r="SMF3" s="15"/>
      <c r="SMG3" s="15"/>
      <c r="SMH3" s="15"/>
      <c r="SMI3" s="15"/>
      <c r="SMJ3" s="15"/>
      <c r="SMK3" s="15"/>
      <c r="SML3" s="15"/>
      <c r="SMM3" s="15"/>
      <c r="SMN3" s="15"/>
      <c r="SMO3" s="15"/>
      <c r="SMP3" s="15"/>
      <c r="SMQ3" s="15"/>
      <c r="SMR3" s="15"/>
      <c r="SMS3" s="15"/>
      <c r="SMT3" s="15"/>
      <c r="SMU3" s="15"/>
      <c r="SMV3" s="15"/>
      <c r="SMW3" s="15"/>
      <c r="SMX3" s="15"/>
      <c r="SMY3" s="15"/>
      <c r="SMZ3" s="15"/>
      <c r="SNA3" s="15"/>
      <c r="SNB3" s="15"/>
      <c r="SNC3" s="15"/>
      <c r="SND3" s="15"/>
      <c r="SNE3" s="15"/>
      <c r="SNF3" s="15"/>
      <c r="SNG3" s="15"/>
      <c r="SNH3" s="15"/>
      <c r="SNI3" s="15"/>
      <c r="SNJ3" s="15"/>
      <c r="SNK3" s="15"/>
      <c r="SNL3" s="15"/>
      <c r="SNM3" s="15"/>
      <c r="SNN3" s="15"/>
      <c r="SNO3" s="15"/>
      <c r="SNP3" s="15"/>
      <c r="SNQ3" s="15"/>
      <c r="SNR3" s="15"/>
      <c r="SNS3" s="15"/>
      <c r="SNT3" s="15"/>
      <c r="SNU3" s="15"/>
      <c r="SNV3" s="15"/>
      <c r="SNW3" s="15"/>
      <c r="SNX3" s="15"/>
      <c r="SNY3" s="15"/>
      <c r="SNZ3" s="15"/>
      <c r="SOA3" s="15"/>
      <c r="SOB3" s="15"/>
      <c r="SOC3" s="15"/>
      <c r="SOD3" s="15"/>
      <c r="SOE3" s="15"/>
      <c r="SOF3" s="15"/>
      <c r="SOG3" s="15"/>
      <c r="SOH3" s="15"/>
      <c r="SOI3" s="15"/>
      <c r="SOJ3" s="15"/>
      <c r="SOK3" s="15"/>
      <c r="SOL3" s="15"/>
      <c r="SOM3" s="15"/>
      <c r="SON3" s="15"/>
      <c r="SOO3" s="15"/>
      <c r="SOP3" s="15"/>
      <c r="SOQ3" s="15"/>
      <c r="SOR3" s="15"/>
      <c r="SOS3" s="15"/>
      <c r="SOT3" s="15"/>
      <c r="SOU3" s="15"/>
      <c r="SOV3" s="15"/>
      <c r="SOW3" s="15"/>
      <c r="SOX3" s="15"/>
      <c r="SOY3" s="15"/>
      <c r="SOZ3" s="15"/>
      <c r="SPA3" s="15"/>
      <c r="SPB3" s="15"/>
      <c r="SPC3" s="15"/>
      <c r="SPD3" s="15"/>
      <c r="SPE3" s="15"/>
      <c r="SPF3" s="15"/>
      <c r="SPG3" s="15"/>
      <c r="SPH3" s="15"/>
      <c r="SPI3" s="15"/>
      <c r="SPJ3" s="15"/>
      <c r="SPK3" s="15"/>
      <c r="SPL3" s="15"/>
      <c r="SPM3" s="15"/>
      <c r="SPN3" s="15"/>
      <c r="SPO3" s="15"/>
      <c r="SPP3" s="15"/>
      <c r="SPQ3" s="15"/>
      <c r="SPR3" s="15"/>
      <c r="SPS3" s="15"/>
      <c r="SPT3" s="15"/>
      <c r="SPU3" s="15"/>
      <c r="SPV3" s="15"/>
      <c r="SPW3" s="15"/>
      <c r="SPX3" s="15"/>
      <c r="SPY3" s="15"/>
      <c r="SPZ3" s="15"/>
      <c r="SQA3" s="15"/>
      <c r="SQB3" s="15"/>
      <c r="SQC3" s="15"/>
      <c r="SQD3" s="15"/>
      <c r="SQE3" s="15"/>
      <c r="SQF3" s="15"/>
      <c r="SQG3" s="15"/>
      <c r="SQH3" s="15"/>
      <c r="SQI3" s="15"/>
      <c r="SQJ3" s="15"/>
      <c r="SQK3" s="15"/>
      <c r="SQL3" s="15"/>
      <c r="SQM3" s="15"/>
      <c r="SQN3" s="15"/>
      <c r="SQO3" s="15"/>
      <c r="SQP3" s="15"/>
      <c r="SQQ3" s="15"/>
      <c r="SQR3" s="15"/>
      <c r="SQS3" s="15"/>
      <c r="SQT3" s="15"/>
      <c r="SQU3" s="15"/>
      <c r="SQV3" s="15"/>
      <c r="SQW3" s="15"/>
      <c r="SQX3" s="15"/>
      <c r="SQY3" s="15"/>
      <c r="SQZ3" s="15"/>
      <c r="SRA3" s="15"/>
      <c r="SRB3" s="15"/>
      <c r="SRC3" s="15"/>
      <c r="SRD3" s="15"/>
      <c r="SRE3" s="15"/>
      <c r="SRF3" s="15"/>
      <c r="SRG3" s="15"/>
      <c r="SRH3" s="15"/>
      <c r="SRI3" s="15"/>
      <c r="SRJ3" s="15"/>
      <c r="SRK3" s="15"/>
      <c r="SRL3" s="15"/>
      <c r="SRM3" s="15"/>
      <c r="SRN3" s="15"/>
      <c r="SRO3" s="15"/>
      <c r="SRP3" s="15"/>
      <c r="SRQ3" s="15"/>
      <c r="SRR3" s="15"/>
      <c r="SRS3" s="15"/>
      <c r="SRT3" s="15"/>
      <c r="SRU3" s="15"/>
      <c r="SRV3" s="15"/>
      <c r="SRW3" s="15"/>
      <c r="SRX3" s="15"/>
      <c r="SRY3" s="15"/>
      <c r="SRZ3" s="15"/>
      <c r="SSA3" s="15"/>
      <c r="SSB3" s="15"/>
      <c r="SSC3" s="15"/>
      <c r="SSD3" s="15"/>
      <c r="SSE3" s="15"/>
      <c r="SSF3" s="15"/>
      <c r="SSG3" s="15"/>
      <c r="SSH3" s="15"/>
      <c r="SSI3" s="15"/>
      <c r="SSJ3" s="15"/>
      <c r="SSK3" s="15"/>
      <c r="SSL3" s="15"/>
      <c r="SSM3" s="15"/>
      <c r="SSN3" s="15"/>
      <c r="SSO3" s="15"/>
      <c r="SSP3" s="15"/>
      <c r="SSQ3" s="15"/>
      <c r="SSR3" s="15"/>
      <c r="SSS3" s="15"/>
      <c r="SST3" s="15"/>
      <c r="SSU3" s="15"/>
      <c r="SSV3" s="15"/>
      <c r="SSW3" s="15"/>
      <c r="SSX3" s="15"/>
      <c r="SSY3" s="15"/>
      <c r="SSZ3" s="15"/>
      <c r="STA3" s="15"/>
      <c r="STB3" s="15"/>
      <c r="STC3" s="15"/>
      <c r="STD3" s="15"/>
      <c r="STE3" s="15"/>
      <c r="STF3" s="15"/>
      <c r="STG3" s="15"/>
      <c r="STH3" s="15"/>
      <c r="STI3" s="15"/>
      <c r="STJ3" s="15"/>
      <c r="STK3" s="15"/>
      <c r="STL3" s="15"/>
      <c r="STM3" s="15"/>
      <c r="STN3" s="15"/>
      <c r="STO3" s="15"/>
      <c r="STP3" s="15"/>
      <c r="STQ3" s="15"/>
      <c r="STR3" s="15"/>
      <c r="STS3" s="15"/>
      <c r="STT3" s="15"/>
      <c r="STU3" s="15"/>
      <c r="STV3" s="15"/>
      <c r="STW3" s="15"/>
      <c r="STX3" s="15"/>
      <c r="STY3" s="15"/>
      <c r="STZ3" s="15"/>
      <c r="SUA3" s="15"/>
      <c r="SUB3" s="15"/>
      <c r="SUC3" s="15"/>
      <c r="SUD3" s="15"/>
      <c r="SUE3" s="15"/>
      <c r="SUF3" s="15"/>
      <c r="SUG3" s="15"/>
      <c r="SUH3" s="15"/>
      <c r="SUI3" s="15"/>
      <c r="SUJ3" s="15"/>
      <c r="SUK3" s="15"/>
      <c r="SUL3" s="15"/>
      <c r="SUM3" s="15"/>
      <c r="SUN3" s="15"/>
      <c r="SUO3" s="15"/>
      <c r="SUP3" s="15"/>
      <c r="SUQ3" s="15"/>
      <c r="SUR3" s="15"/>
      <c r="SUS3" s="15"/>
      <c r="SUT3" s="15"/>
      <c r="SUU3" s="15"/>
      <c r="SUV3" s="15"/>
      <c r="SUW3" s="15"/>
      <c r="SUX3" s="15"/>
      <c r="SUY3" s="15"/>
      <c r="SUZ3" s="15"/>
      <c r="SVA3" s="15"/>
      <c r="SVB3" s="15"/>
      <c r="SVC3" s="15"/>
      <c r="SVD3" s="15"/>
      <c r="SVE3" s="15"/>
      <c r="SVF3" s="15"/>
      <c r="SVG3" s="15"/>
      <c r="SVH3" s="15"/>
      <c r="SVI3" s="15"/>
      <c r="SVJ3" s="15"/>
      <c r="SVK3" s="15"/>
      <c r="SVL3" s="15"/>
      <c r="SVM3" s="15"/>
      <c r="SVN3" s="15"/>
      <c r="SVO3" s="15"/>
      <c r="SVP3" s="15"/>
      <c r="SVQ3" s="15"/>
      <c r="SVR3" s="15"/>
      <c r="SVS3" s="15"/>
      <c r="SVT3" s="15"/>
      <c r="SVU3" s="15"/>
      <c r="SVV3" s="15"/>
      <c r="SVW3" s="15"/>
      <c r="SVX3" s="15"/>
      <c r="SVY3" s="15"/>
      <c r="SVZ3" s="15"/>
      <c r="SWA3" s="15"/>
      <c r="SWB3" s="15"/>
      <c r="SWC3" s="15"/>
      <c r="SWD3" s="15"/>
      <c r="SWE3" s="15"/>
      <c r="SWF3" s="15"/>
      <c r="SWG3" s="15"/>
      <c r="SWH3" s="15"/>
      <c r="SWI3" s="15"/>
      <c r="SWJ3" s="15"/>
      <c r="SWK3" s="15"/>
      <c r="SWL3" s="15"/>
      <c r="SWM3" s="15"/>
      <c r="SWN3" s="15"/>
      <c r="SWO3" s="15"/>
      <c r="SWP3" s="15"/>
      <c r="SWQ3" s="15"/>
      <c r="SWR3" s="15"/>
      <c r="SWS3" s="15"/>
      <c r="SWT3" s="15"/>
      <c r="SWU3" s="15"/>
      <c r="SWV3" s="15"/>
      <c r="SWW3" s="15"/>
      <c r="SWX3" s="15"/>
      <c r="SWY3" s="15"/>
      <c r="SWZ3" s="15"/>
      <c r="SXA3" s="15"/>
      <c r="SXB3" s="15"/>
      <c r="SXC3" s="15"/>
      <c r="SXD3" s="15"/>
      <c r="SXE3" s="15"/>
      <c r="SXF3" s="15"/>
      <c r="SXG3" s="15"/>
      <c r="SXH3" s="15"/>
      <c r="SXI3" s="15"/>
      <c r="SXJ3" s="15"/>
      <c r="SXK3" s="15"/>
      <c r="SXL3" s="15"/>
      <c r="SXM3" s="15"/>
      <c r="SXN3" s="15"/>
      <c r="SXO3" s="15"/>
      <c r="SXP3" s="15"/>
      <c r="SXQ3" s="15"/>
      <c r="SXR3" s="15"/>
      <c r="SXS3" s="15"/>
      <c r="SXT3" s="15"/>
      <c r="SXU3" s="15"/>
      <c r="SXV3" s="15"/>
      <c r="SXW3" s="15"/>
      <c r="SXX3" s="15"/>
      <c r="SXY3" s="15"/>
      <c r="SXZ3" s="15"/>
      <c r="SYA3" s="15"/>
      <c r="SYB3" s="15"/>
      <c r="SYC3" s="15"/>
      <c r="SYD3" s="15"/>
      <c r="SYE3" s="15"/>
      <c r="SYF3" s="15"/>
      <c r="SYG3" s="15"/>
      <c r="SYH3" s="15"/>
      <c r="SYI3" s="15"/>
      <c r="SYJ3" s="15"/>
      <c r="SYK3" s="15"/>
      <c r="SYL3" s="15"/>
      <c r="SYM3" s="15"/>
      <c r="SYN3" s="15"/>
      <c r="SYO3" s="15"/>
      <c r="SYP3" s="15"/>
      <c r="SYQ3" s="15"/>
      <c r="SYR3" s="15"/>
      <c r="SYS3" s="15"/>
      <c r="SYT3" s="15"/>
      <c r="SYU3" s="15"/>
      <c r="SYV3" s="15"/>
      <c r="SYW3" s="15"/>
      <c r="SYX3" s="15"/>
      <c r="SYY3" s="15"/>
      <c r="SYZ3" s="15"/>
      <c r="SZA3" s="15"/>
      <c r="SZB3" s="15"/>
      <c r="SZC3" s="15"/>
      <c r="SZD3" s="15"/>
      <c r="SZE3" s="15"/>
      <c r="SZF3" s="15"/>
      <c r="SZG3" s="15"/>
      <c r="SZH3" s="15"/>
      <c r="SZI3" s="15"/>
      <c r="SZJ3" s="15"/>
      <c r="SZK3" s="15"/>
      <c r="SZL3" s="15"/>
      <c r="SZM3" s="15"/>
      <c r="SZN3" s="15"/>
      <c r="SZO3" s="15"/>
      <c r="SZP3" s="15"/>
      <c r="SZQ3" s="15"/>
      <c r="SZR3" s="15"/>
      <c r="SZS3" s="15"/>
      <c r="SZT3" s="15"/>
      <c r="SZU3" s="15"/>
      <c r="SZV3" s="15"/>
      <c r="SZW3" s="15"/>
      <c r="SZX3" s="15"/>
      <c r="SZY3" s="15"/>
      <c r="SZZ3" s="15"/>
      <c r="TAA3" s="15"/>
      <c r="TAB3" s="15"/>
      <c r="TAC3" s="15"/>
      <c r="TAD3" s="15"/>
      <c r="TAE3" s="15"/>
      <c r="TAF3" s="15"/>
      <c r="TAG3" s="15"/>
      <c r="TAH3" s="15"/>
      <c r="TAI3" s="15"/>
      <c r="TAJ3" s="15"/>
      <c r="TAK3" s="15"/>
      <c r="TAL3" s="15"/>
      <c r="TAM3" s="15"/>
      <c r="TAN3" s="15"/>
      <c r="TAO3" s="15"/>
      <c r="TAP3" s="15"/>
      <c r="TAQ3" s="15"/>
      <c r="TAR3" s="15"/>
      <c r="TAS3" s="15"/>
      <c r="TAT3" s="15"/>
      <c r="TAU3" s="15"/>
      <c r="TAV3" s="15"/>
      <c r="TAW3" s="15"/>
      <c r="TAX3" s="15"/>
      <c r="TAY3" s="15"/>
      <c r="TAZ3" s="15"/>
      <c r="TBA3" s="15"/>
      <c r="TBB3" s="15"/>
      <c r="TBC3" s="15"/>
      <c r="TBD3" s="15"/>
      <c r="TBE3" s="15"/>
      <c r="TBF3" s="15"/>
      <c r="TBG3" s="15"/>
      <c r="TBH3" s="15"/>
      <c r="TBI3" s="15"/>
      <c r="TBJ3" s="15"/>
      <c r="TBK3" s="15"/>
      <c r="TBL3" s="15"/>
      <c r="TBM3" s="15"/>
      <c r="TBN3" s="15"/>
      <c r="TBO3" s="15"/>
      <c r="TBP3" s="15"/>
      <c r="TBQ3" s="15"/>
      <c r="TBR3" s="15"/>
      <c r="TBS3" s="15"/>
      <c r="TBT3" s="15"/>
      <c r="TBU3" s="15"/>
      <c r="TBV3" s="15"/>
      <c r="TBW3" s="15"/>
      <c r="TBX3" s="15"/>
      <c r="TBY3" s="15"/>
      <c r="TBZ3" s="15"/>
      <c r="TCA3" s="15"/>
      <c r="TCB3" s="15"/>
      <c r="TCC3" s="15"/>
      <c r="TCD3" s="15"/>
      <c r="TCE3" s="15"/>
      <c r="TCF3" s="15"/>
      <c r="TCG3" s="15"/>
      <c r="TCH3" s="15"/>
      <c r="TCI3" s="15"/>
      <c r="TCJ3" s="15"/>
      <c r="TCK3" s="15"/>
      <c r="TCL3" s="15"/>
      <c r="TCM3" s="15"/>
      <c r="TCN3" s="15"/>
      <c r="TCO3" s="15"/>
      <c r="TCP3" s="15"/>
      <c r="TCQ3" s="15"/>
      <c r="TCR3" s="15"/>
      <c r="TCS3" s="15"/>
      <c r="TCT3" s="15"/>
      <c r="TCU3" s="15"/>
      <c r="TCV3" s="15"/>
      <c r="TCW3" s="15"/>
      <c r="TCX3" s="15"/>
      <c r="TCY3" s="15"/>
      <c r="TCZ3" s="15"/>
      <c r="TDA3" s="15"/>
      <c r="TDB3" s="15"/>
      <c r="TDC3" s="15"/>
      <c r="TDD3" s="15"/>
      <c r="TDE3" s="15"/>
      <c r="TDF3" s="15"/>
      <c r="TDG3" s="15"/>
      <c r="TDH3" s="15"/>
      <c r="TDI3" s="15"/>
      <c r="TDJ3" s="15"/>
      <c r="TDK3" s="15"/>
      <c r="TDL3" s="15"/>
      <c r="TDM3" s="15"/>
      <c r="TDN3" s="15"/>
      <c r="TDO3" s="15"/>
      <c r="TDP3" s="15"/>
      <c r="TDQ3" s="15"/>
      <c r="TDR3" s="15"/>
      <c r="TDS3" s="15"/>
      <c r="TDT3" s="15"/>
      <c r="TDU3" s="15"/>
      <c r="TDV3" s="15"/>
      <c r="TDW3" s="15"/>
      <c r="TDX3" s="15"/>
      <c r="TDY3" s="15"/>
      <c r="TDZ3" s="15"/>
      <c r="TEA3" s="15"/>
      <c r="TEB3" s="15"/>
      <c r="TEC3" s="15"/>
      <c r="TED3" s="15"/>
      <c r="TEE3" s="15"/>
      <c r="TEF3" s="15"/>
      <c r="TEG3" s="15"/>
      <c r="TEH3" s="15"/>
      <c r="TEI3" s="15"/>
      <c r="TEJ3" s="15"/>
      <c r="TEK3" s="15"/>
      <c r="TEL3" s="15"/>
      <c r="TEM3" s="15"/>
      <c r="TEN3" s="15"/>
      <c r="TEO3" s="15"/>
      <c r="TEP3" s="15"/>
      <c r="TEQ3" s="15"/>
      <c r="TER3" s="15"/>
      <c r="TES3" s="15"/>
      <c r="TET3" s="15"/>
      <c r="TEU3" s="15"/>
      <c r="TEV3" s="15"/>
      <c r="TEW3" s="15"/>
      <c r="TEX3" s="15"/>
      <c r="TEY3" s="15"/>
      <c r="TEZ3" s="15"/>
      <c r="TFA3" s="15"/>
      <c r="TFB3" s="15"/>
      <c r="TFC3" s="15"/>
      <c r="TFD3" s="15"/>
      <c r="TFE3" s="15"/>
      <c r="TFF3" s="15"/>
      <c r="TFG3" s="15"/>
      <c r="TFH3" s="15"/>
      <c r="TFI3" s="15"/>
      <c r="TFJ3" s="15"/>
      <c r="TFK3" s="15"/>
      <c r="TFL3" s="15"/>
      <c r="TFM3" s="15"/>
      <c r="TFN3" s="15"/>
      <c r="TFO3" s="15"/>
      <c r="TFP3" s="15"/>
      <c r="TFQ3" s="15"/>
      <c r="TFR3" s="15"/>
      <c r="TFS3" s="15"/>
      <c r="TFT3" s="15"/>
      <c r="TFU3" s="15"/>
      <c r="TFV3" s="15"/>
      <c r="TFW3" s="15"/>
      <c r="TFX3" s="15"/>
      <c r="TFY3" s="15"/>
      <c r="TFZ3" s="15"/>
      <c r="TGA3" s="15"/>
      <c r="TGB3" s="15"/>
      <c r="TGC3" s="15"/>
      <c r="TGD3" s="15"/>
      <c r="TGE3" s="15"/>
      <c r="TGF3" s="15"/>
      <c r="TGG3" s="15"/>
      <c r="TGH3" s="15"/>
      <c r="TGI3" s="15"/>
      <c r="TGJ3" s="15"/>
      <c r="TGK3" s="15"/>
      <c r="TGL3" s="15"/>
      <c r="TGM3" s="15"/>
      <c r="TGN3" s="15"/>
      <c r="TGO3" s="15"/>
      <c r="TGP3" s="15"/>
      <c r="TGQ3" s="15"/>
      <c r="TGR3" s="15"/>
      <c r="TGS3" s="15"/>
      <c r="TGT3" s="15"/>
      <c r="TGU3" s="15"/>
      <c r="TGV3" s="15"/>
      <c r="TGW3" s="15"/>
      <c r="TGX3" s="15"/>
      <c r="TGY3" s="15"/>
      <c r="TGZ3" s="15"/>
      <c r="THA3" s="15"/>
      <c r="THB3" s="15"/>
      <c r="THC3" s="15"/>
      <c r="THD3" s="15"/>
      <c r="THE3" s="15"/>
      <c r="THF3" s="15"/>
      <c r="THG3" s="15"/>
      <c r="THH3" s="15"/>
      <c r="THI3" s="15"/>
      <c r="THJ3" s="15"/>
      <c r="THK3" s="15"/>
      <c r="THL3" s="15"/>
      <c r="THM3" s="15"/>
      <c r="THN3" s="15"/>
      <c r="THO3" s="15"/>
      <c r="THP3" s="15"/>
      <c r="THQ3" s="15"/>
      <c r="THR3" s="15"/>
      <c r="THS3" s="15"/>
      <c r="THT3" s="15"/>
      <c r="THU3" s="15"/>
      <c r="THV3" s="15"/>
      <c r="THW3" s="15"/>
      <c r="THX3" s="15"/>
      <c r="THY3" s="15"/>
      <c r="THZ3" s="15"/>
      <c r="TIA3" s="15"/>
      <c r="TIB3" s="15"/>
      <c r="TIC3" s="15"/>
      <c r="TID3" s="15"/>
      <c r="TIE3" s="15"/>
      <c r="TIF3" s="15"/>
      <c r="TIG3" s="15"/>
      <c r="TIH3" s="15"/>
      <c r="TII3" s="15"/>
      <c r="TIJ3" s="15"/>
      <c r="TIK3" s="15"/>
      <c r="TIL3" s="15"/>
      <c r="TIM3" s="15"/>
      <c r="TIN3" s="15"/>
      <c r="TIO3" s="15"/>
      <c r="TIP3" s="15"/>
      <c r="TIQ3" s="15"/>
      <c r="TIR3" s="15"/>
      <c r="TIS3" s="15"/>
      <c r="TIT3" s="15"/>
      <c r="TIU3" s="15"/>
      <c r="TIV3" s="15"/>
      <c r="TIW3" s="15"/>
      <c r="TIX3" s="15"/>
      <c r="TIY3" s="15"/>
      <c r="TIZ3" s="15"/>
      <c r="TJA3" s="15"/>
      <c r="TJB3" s="15"/>
      <c r="TJC3" s="15"/>
      <c r="TJD3" s="15"/>
      <c r="TJE3" s="15"/>
      <c r="TJF3" s="15"/>
      <c r="TJG3" s="15"/>
      <c r="TJH3" s="15"/>
      <c r="TJI3" s="15"/>
      <c r="TJJ3" s="15"/>
      <c r="TJK3" s="15"/>
      <c r="TJL3" s="15"/>
      <c r="TJM3" s="15"/>
      <c r="TJN3" s="15"/>
      <c r="TJO3" s="15"/>
      <c r="TJP3" s="15"/>
      <c r="TJQ3" s="15"/>
      <c r="TJR3" s="15"/>
      <c r="TJS3" s="15"/>
      <c r="TJT3" s="15"/>
      <c r="TJU3" s="15"/>
      <c r="TJV3" s="15"/>
      <c r="TJW3" s="15"/>
      <c r="TJX3" s="15"/>
      <c r="TJY3" s="15"/>
      <c r="TJZ3" s="15"/>
      <c r="TKA3" s="15"/>
      <c r="TKB3" s="15"/>
      <c r="TKC3" s="15"/>
      <c r="TKD3" s="15"/>
      <c r="TKE3" s="15"/>
      <c r="TKF3" s="15"/>
      <c r="TKG3" s="15"/>
      <c r="TKH3" s="15"/>
      <c r="TKI3" s="15"/>
      <c r="TKJ3" s="15"/>
      <c r="TKK3" s="15"/>
      <c r="TKL3" s="15"/>
      <c r="TKM3" s="15"/>
      <c r="TKN3" s="15"/>
      <c r="TKO3" s="15"/>
      <c r="TKP3" s="15"/>
      <c r="TKQ3" s="15"/>
      <c r="TKR3" s="15"/>
      <c r="TKS3" s="15"/>
      <c r="TKT3" s="15"/>
      <c r="TKU3" s="15"/>
      <c r="TKV3" s="15"/>
      <c r="TKW3" s="15"/>
      <c r="TKX3" s="15"/>
      <c r="TKY3" s="15"/>
      <c r="TKZ3" s="15"/>
      <c r="TLA3" s="15"/>
      <c r="TLB3" s="15"/>
      <c r="TLC3" s="15"/>
      <c r="TLD3" s="15"/>
      <c r="TLE3" s="15"/>
      <c r="TLF3" s="15"/>
      <c r="TLG3" s="15"/>
      <c r="TLH3" s="15"/>
      <c r="TLI3" s="15"/>
      <c r="TLJ3" s="15"/>
      <c r="TLK3" s="15"/>
      <c r="TLL3" s="15"/>
      <c r="TLM3" s="15"/>
      <c r="TLN3" s="15"/>
      <c r="TLO3" s="15"/>
      <c r="TLP3" s="15"/>
      <c r="TLQ3" s="15"/>
      <c r="TLR3" s="15"/>
      <c r="TLS3" s="15"/>
      <c r="TLT3" s="15"/>
      <c r="TLU3" s="15"/>
      <c r="TLV3" s="15"/>
      <c r="TLW3" s="15"/>
      <c r="TLX3" s="15"/>
      <c r="TLY3" s="15"/>
      <c r="TLZ3" s="15"/>
      <c r="TMA3" s="15"/>
      <c r="TMB3" s="15"/>
      <c r="TMC3" s="15"/>
      <c r="TMD3" s="15"/>
      <c r="TME3" s="15"/>
      <c r="TMF3" s="15"/>
      <c r="TMG3" s="15"/>
      <c r="TMH3" s="15"/>
      <c r="TMI3" s="15"/>
      <c r="TMJ3" s="15"/>
      <c r="TMK3" s="15"/>
      <c r="TML3" s="15"/>
      <c r="TMM3" s="15"/>
      <c r="TMN3" s="15"/>
      <c r="TMO3" s="15"/>
      <c r="TMP3" s="15"/>
      <c r="TMQ3" s="15"/>
      <c r="TMR3" s="15"/>
      <c r="TMS3" s="15"/>
      <c r="TMT3" s="15"/>
      <c r="TMU3" s="15"/>
      <c r="TMV3" s="15"/>
      <c r="TMW3" s="15"/>
      <c r="TMX3" s="15"/>
      <c r="TMY3" s="15"/>
      <c r="TMZ3" s="15"/>
      <c r="TNA3" s="15"/>
      <c r="TNB3" s="15"/>
      <c r="TNC3" s="15"/>
      <c r="TND3" s="15"/>
      <c r="TNE3" s="15"/>
      <c r="TNF3" s="15"/>
      <c r="TNG3" s="15"/>
      <c r="TNH3" s="15"/>
      <c r="TNI3" s="15"/>
      <c r="TNJ3" s="15"/>
      <c r="TNK3" s="15"/>
      <c r="TNL3" s="15"/>
      <c r="TNM3" s="15"/>
      <c r="TNN3" s="15"/>
      <c r="TNO3" s="15"/>
      <c r="TNP3" s="15"/>
      <c r="TNQ3" s="15"/>
      <c r="TNR3" s="15"/>
      <c r="TNS3" s="15"/>
      <c r="TNT3" s="15"/>
      <c r="TNU3" s="15"/>
      <c r="TNV3" s="15"/>
      <c r="TNW3" s="15"/>
      <c r="TNX3" s="15"/>
      <c r="TNY3" s="15"/>
      <c r="TNZ3" s="15"/>
      <c r="TOA3" s="15"/>
      <c r="TOB3" s="15"/>
      <c r="TOC3" s="15"/>
      <c r="TOD3" s="15"/>
      <c r="TOE3" s="15"/>
      <c r="TOF3" s="15"/>
      <c r="TOG3" s="15"/>
      <c r="TOH3" s="15"/>
      <c r="TOI3" s="15"/>
      <c r="TOJ3" s="15"/>
      <c r="TOK3" s="15"/>
      <c r="TOL3" s="15"/>
      <c r="TOM3" s="15"/>
      <c r="TON3" s="15"/>
      <c r="TOO3" s="15"/>
      <c r="TOP3" s="15"/>
      <c r="TOQ3" s="15"/>
      <c r="TOR3" s="15"/>
      <c r="TOS3" s="15"/>
      <c r="TOT3" s="15"/>
      <c r="TOU3" s="15"/>
      <c r="TOV3" s="15"/>
      <c r="TOW3" s="15"/>
      <c r="TOX3" s="15"/>
      <c r="TOY3" s="15"/>
      <c r="TOZ3" s="15"/>
      <c r="TPA3" s="15"/>
      <c r="TPB3" s="15"/>
      <c r="TPC3" s="15"/>
      <c r="TPD3" s="15"/>
      <c r="TPE3" s="15"/>
      <c r="TPF3" s="15"/>
      <c r="TPG3" s="15"/>
      <c r="TPH3" s="15"/>
      <c r="TPI3" s="15"/>
      <c r="TPJ3" s="15"/>
      <c r="TPK3" s="15"/>
      <c r="TPL3" s="15"/>
      <c r="TPM3" s="15"/>
      <c r="TPN3" s="15"/>
      <c r="TPO3" s="15"/>
      <c r="TPP3" s="15"/>
      <c r="TPQ3" s="15"/>
      <c r="TPR3" s="15"/>
      <c r="TPS3" s="15"/>
      <c r="TPT3" s="15"/>
      <c r="TPU3" s="15"/>
      <c r="TPV3" s="15"/>
      <c r="TPW3" s="15"/>
      <c r="TPX3" s="15"/>
      <c r="TPY3" s="15"/>
      <c r="TPZ3" s="15"/>
      <c r="TQA3" s="15"/>
      <c r="TQB3" s="15"/>
      <c r="TQC3" s="15"/>
      <c r="TQD3" s="15"/>
      <c r="TQE3" s="15"/>
      <c r="TQF3" s="15"/>
      <c r="TQG3" s="15"/>
      <c r="TQH3" s="15"/>
      <c r="TQI3" s="15"/>
      <c r="TQJ3" s="15"/>
      <c r="TQK3" s="15"/>
      <c r="TQL3" s="15"/>
      <c r="TQM3" s="15"/>
      <c r="TQN3" s="15"/>
      <c r="TQO3" s="15"/>
      <c r="TQP3" s="15"/>
      <c r="TQQ3" s="15"/>
      <c r="TQR3" s="15"/>
      <c r="TQS3" s="15"/>
      <c r="TQT3" s="15"/>
      <c r="TQU3" s="15"/>
      <c r="TQV3" s="15"/>
      <c r="TQW3" s="15"/>
      <c r="TQX3" s="15"/>
      <c r="TQY3" s="15"/>
      <c r="TQZ3" s="15"/>
      <c r="TRA3" s="15"/>
      <c r="TRB3" s="15"/>
      <c r="TRC3" s="15"/>
      <c r="TRD3" s="15"/>
      <c r="TRE3" s="15"/>
      <c r="TRF3" s="15"/>
      <c r="TRG3" s="15"/>
      <c r="TRH3" s="15"/>
      <c r="TRI3" s="15"/>
      <c r="TRJ3" s="15"/>
      <c r="TRK3" s="15"/>
      <c r="TRL3" s="15"/>
      <c r="TRM3" s="15"/>
      <c r="TRN3" s="15"/>
      <c r="TRO3" s="15"/>
      <c r="TRP3" s="15"/>
      <c r="TRQ3" s="15"/>
      <c r="TRR3" s="15"/>
      <c r="TRS3" s="15"/>
      <c r="TRT3" s="15"/>
      <c r="TRU3" s="15"/>
      <c r="TRV3" s="15"/>
      <c r="TRW3" s="15"/>
      <c r="TRX3" s="15"/>
      <c r="TRY3" s="15"/>
      <c r="TRZ3" s="15"/>
      <c r="TSA3" s="15"/>
      <c r="TSB3" s="15"/>
      <c r="TSC3" s="15"/>
      <c r="TSD3" s="15"/>
      <c r="TSE3" s="15"/>
      <c r="TSF3" s="15"/>
      <c r="TSG3" s="15"/>
      <c r="TSH3" s="15"/>
      <c r="TSI3" s="15"/>
      <c r="TSJ3" s="15"/>
      <c r="TSK3" s="15"/>
      <c r="TSL3" s="15"/>
      <c r="TSM3" s="15"/>
      <c r="TSN3" s="15"/>
      <c r="TSO3" s="15"/>
      <c r="TSP3" s="15"/>
      <c r="TSQ3" s="15"/>
      <c r="TSR3" s="15"/>
      <c r="TSS3" s="15"/>
      <c r="TST3" s="15"/>
      <c r="TSU3" s="15"/>
      <c r="TSV3" s="15"/>
      <c r="TSW3" s="15"/>
      <c r="TSX3" s="15"/>
      <c r="TSY3" s="15"/>
      <c r="TSZ3" s="15"/>
      <c r="TTA3" s="15"/>
      <c r="TTB3" s="15"/>
      <c r="TTC3" s="15"/>
      <c r="TTD3" s="15"/>
      <c r="TTE3" s="15"/>
      <c r="TTF3" s="15"/>
      <c r="TTG3" s="15"/>
      <c r="TTH3" s="15"/>
      <c r="TTI3" s="15"/>
      <c r="TTJ3" s="15"/>
      <c r="TTK3" s="15"/>
      <c r="TTL3" s="15"/>
      <c r="TTM3" s="15"/>
      <c r="TTN3" s="15"/>
      <c r="TTO3" s="15"/>
      <c r="TTP3" s="15"/>
      <c r="TTQ3" s="15"/>
      <c r="TTR3" s="15"/>
      <c r="TTS3" s="15"/>
      <c r="TTT3" s="15"/>
      <c r="TTU3" s="15"/>
      <c r="TTV3" s="15"/>
      <c r="TTW3" s="15"/>
      <c r="TTX3" s="15"/>
      <c r="TTY3" s="15"/>
      <c r="TTZ3" s="15"/>
      <c r="TUA3" s="15"/>
      <c r="TUB3" s="15"/>
      <c r="TUC3" s="15"/>
      <c r="TUD3" s="15"/>
      <c r="TUE3" s="15"/>
      <c r="TUF3" s="15"/>
      <c r="TUG3" s="15"/>
      <c r="TUH3" s="15"/>
      <c r="TUI3" s="15"/>
      <c r="TUJ3" s="15"/>
      <c r="TUK3" s="15"/>
      <c r="TUL3" s="15"/>
      <c r="TUM3" s="15"/>
      <c r="TUN3" s="15"/>
      <c r="TUO3" s="15"/>
      <c r="TUP3" s="15"/>
      <c r="TUQ3" s="15"/>
      <c r="TUR3" s="15"/>
      <c r="TUS3" s="15"/>
      <c r="TUT3" s="15"/>
      <c r="TUU3" s="15"/>
      <c r="TUV3" s="15"/>
      <c r="TUW3" s="15"/>
      <c r="TUX3" s="15"/>
      <c r="TUY3" s="15"/>
      <c r="TUZ3" s="15"/>
      <c r="TVA3" s="15"/>
      <c r="TVB3" s="15"/>
      <c r="TVC3" s="15"/>
      <c r="TVD3" s="15"/>
      <c r="TVE3" s="15"/>
      <c r="TVF3" s="15"/>
      <c r="TVG3" s="15"/>
      <c r="TVH3" s="15"/>
      <c r="TVI3" s="15"/>
      <c r="TVJ3" s="15"/>
      <c r="TVK3" s="15"/>
      <c r="TVL3" s="15"/>
      <c r="TVM3" s="15"/>
      <c r="TVN3" s="15"/>
      <c r="TVO3" s="15"/>
      <c r="TVP3" s="15"/>
      <c r="TVQ3" s="15"/>
      <c r="TVR3" s="15"/>
      <c r="TVS3" s="15"/>
      <c r="TVT3" s="15"/>
      <c r="TVU3" s="15"/>
      <c r="TVV3" s="15"/>
      <c r="TVW3" s="15"/>
      <c r="TVX3" s="15"/>
      <c r="TVY3" s="15"/>
      <c r="TVZ3" s="15"/>
      <c r="TWA3" s="15"/>
      <c r="TWB3" s="15"/>
      <c r="TWC3" s="15"/>
      <c r="TWD3" s="15"/>
      <c r="TWE3" s="15"/>
      <c r="TWF3" s="15"/>
      <c r="TWG3" s="15"/>
      <c r="TWH3" s="15"/>
      <c r="TWI3" s="15"/>
      <c r="TWJ3" s="15"/>
      <c r="TWK3" s="15"/>
      <c r="TWL3" s="15"/>
      <c r="TWM3" s="15"/>
      <c r="TWN3" s="15"/>
      <c r="TWO3" s="15"/>
      <c r="TWP3" s="15"/>
      <c r="TWQ3" s="15"/>
      <c r="TWR3" s="15"/>
      <c r="TWS3" s="15"/>
      <c r="TWT3" s="15"/>
      <c r="TWU3" s="15"/>
      <c r="TWV3" s="15"/>
      <c r="TWW3" s="15"/>
      <c r="TWX3" s="15"/>
      <c r="TWY3" s="15"/>
      <c r="TWZ3" s="15"/>
      <c r="TXA3" s="15"/>
      <c r="TXB3" s="15"/>
      <c r="TXC3" s="15"/>
      <c r="TXD3" s="15"/>
      <c r="TXE3" s="15"/>
      <c r="TXF3" s="15"/>
      <c r="TXG3" s="15"/>
      <c r="TXH3" s="15"/>
      <c r="TXI3" s="15"/>
      <c r="TXJ3" s="15"/>
      <c r="TXK3" s="15"/>
      <c r="TXL3" s="15"/>
      <c r="TXM3" s="15"/>
      <c r="TXN3" s="15"/>
      <c r="TXO3" s="15"/>
      <c r="TXP3" s="15"/>
      <c r="TXQ3" s="15"/>
      <c r="TXR3" s="15"/>
      <c r="TXS3" s="15"/>
      <c r="TXT3" s="15"/>
      <c r="TXU3" s="15"/>
      <c r="TXV3" s="15"/>
      <c r="TXW3" s="15"/>
      <c r="TXX3" s="15"/>
      <c r="TXY3" s="15"/>
      <c r="TXZ3" s="15"/>
      <c r="TYA3" s="15"/>
      <c r="TYB3" s="15"/>
      <c r="TYC3" s="15"/>
      <c r="TYD3" s="15"/>
      <c r="TYE3" s="15"/>
      <c r="TYF3" s="15"/>
      <c r="TYG3" s="15"/>
      <c r="TYH3" s="15"/>
      <c r="TYI3" s="15"/>
      <c r="TYJ3" s="15"/>
      <c r="TYK3" s="15"/>
      <c r="TYL3" s="15"/>
      <c r="TYM3" s="15"/>
      <c r="TYN3" s="15"/>
      <c r="TYO3" s="15"/>
      <c r="TYP3" s="15"/>
      <c r="TYQ3" s="15"/>
      <c r="TYR3" s="15"/>
      <c r="TYS3" s="15"/>
      <c r="TYT3" s="15"/>
      <c r="TYU3" s="15"/>
      <c r="TYV3" s="15"/>
      <c r="TYW3" s="15"/>
      <c r="TYX3" s="15"/>
      <c r="TYY3" s="15"/>
      <c r="TYZ3" s="15"/>
      <c r="TZA3" s="15"/>
      <c r="TZB3" s="15"/>
      <c r="TZC3" s="15"/>
      <c r="TZD3" s="15"/>
      <c r="TZE3" s="15"/>
      <c r="TZF3" s="15"/>
      <c r="TZG3" s="15"/>
      <c r="TZH3" s="15"/>
      <c r="TZI3" s="15"/>
      <c r="TZJ3" s="15"/>
      <c r="TZK3" s="15"/>
      <c r="TZL3" s="15"/>
      <c r="TZM3" s="15"/>
      <c r="TZN3" s="15"/>
      <c r="TZO3" s="15"/>
      <c r="TZP3" s="15"/>
      <c r="TZQ3" s="15"/>
      <c r="TZR3" s="15"/>
      <c r="TZS3" s="15"/>
      <c r="TZT3" s="15"/>
      <c r="TZU3" s="15"/>
      <c r="TZV3" s="15"/>
      <c r="TZW3" s="15"/>
      <c r="TZX3" s="15"/>
      <c r="TZY3" s="15"/>
      <c r="TZZ3" s="15"/>
      <c r="UAA3" s="15"/>
      <c r="UAB3" s="15"/>
      <c r="UAC3" s="15"/>
      <c r="UAD3" s="15"/>
      <c r="UAE3" s="15"/>
      <c r="UAF3" s="15"/>
      <c r="UAG3" s="15"/>
      <c r="UAH3" s="15"/>
      <c r="UAI3" s="15"/>
      <c r="UAJ3" s="15"/>
      <c r="UAK3" s="15"/>
      <c r="UAL3" s="15"/>
      <c r="UAM3" s="15"/>
      <c r="UAN3" s="15"/>
      <c r="UAO3" s="15"/>
      <c r="UAP3" s="15"/>
      <c r="UAQ3" s="15"/>
      <c r="UAR3" s="15"/>
      <c r="UAS3" s="15"/>
      <c r="UAT3" s="15"/>
      <c r="UAU3" s="15"/>
      <c r="UAV3" s="15"/>
      <c r="UAW3" s="15"/>
      <c r="UAX3" s="15"/>
      <c r="UAY3" s="15"/>
      <c r="UAZ3" s="15"/>
      <c r="UBA3" s="15"/>
      <c r="UBB3" s="15"/>
      <c r="UBC3" s="15"/>
      <c r="UBD3" s="15"/>
      <c r="UBE3" s="15"/>
      <c r="UBF3" s="15"/>
      <c r="UBG3" s="15"/>
      <c r="UBH3" s="15"/>
      <c r="UBI3" s="15"/>
      <c r="UBJ3" s="15"/>
      <c r="UBK3" s="15"/>
      <c r="UBL3" s="15"/>
      <c r="UBM3" s="15"/>
      <c r="UBN3" s="15"/>
      <c r="UBO3" s="15"/>
      <c r="UBP3" s="15"/>
      <c r="UBQ3" s="15"/>
      <c r="UBR3" s="15"/>
      <c r="UBS3" s="15"/>
      <c r="UBT3" s="15"/>
      <c r="UBU3" s="15"/>
      <c r="UBV3" s="15"/>
      <c r="UBW3" s="15"/>
      <c r="UBX3" s="15"/>
      <c r="UBY3" s="15"/>
      <c r="UBZ3" s="15"/>
      <c r="UCA3" s="15"/>
      <c r="UCB3" s="15"/>
      <c r="UCC3" s="15"/>
      <c r="UCD3" s="15"/>
      <c r="UCE3" s="15"/>
      <c r="UCF3" s="15"/>
      <c r="UCG3" s="15"/>
      <c r="UCH3" s="15"/>
      <c r="UCI3" s="15"/>
      <c r="UCJ3" s="15"/>
      <c r="UCK3" s="15"/>
      <c r="UCL3" s="15"/>
      <c r="UCM3" s="15"/>
      <c r="UCN3" s="15"/>
      <c r="UCO3" s="15"/>
      <c r="UCP3" s="15"/>
      <c r="UCQ3" s="15"/>
      <c r="UCR3" s="15"/>
      <c r="UCS3" s="15"/>
      <c r="UCT3" s="15"/>
      <c r="UCU3" s="15"/>
      <c r="UCV3" s="15"/>
      <c r="UCW3" s="15"/>
      <c r="UCX3" s="15"/>
      <c r="UCY3" s="15"/>
      <c r="UCZ3" s="15"/>
      <c r="UDA3" s="15"/>
      <c r="UDB3" s="15"/>
      <c r="UDC3" s="15"/>
      <c r="UDD3" s="15"/>
      <c r="UDE3" s="15"/>
      <c r="UDF3" s="15"/>
      <c r="UDG3" s="15"/>
      <c r="UDH3" s="15"/>
      <c r="UDI3" s="15"/>
      <c r="UDJ3" s="15"/>
      <c r="UDK3" s="15"/>
      <c r="UDL3" s="15"/>
      <c r="UDM3" s="15"/>
      <c r="UDN3" s="15"/>
      <c r="UDO3" s="15"/>
      <c r="UDP3" s="15"/>
      <c r="UDQ3" s="15"/>
      <c r="UDR3" s="15"/>
      <c r="UDS3" s="15"/>
      <c r="UDT3" s="15"/>
      <c r="UDU3" s="15"/>
      <c r="UDV3" s="15"/>
      <c r="UDW3" s="15"/>
      <c r="UDX3" s="15"/>
      <c r="UDY3" s="15"/>
      <c r="UDZ3" s="15"/>
      <c r="UEA3" s="15"/>
      <c r="UEB3" s="15"/>
      <c r="UEC3" s="15"/>
      <c r="UED3" s="15"/>
      <c r="UEE3" s="15"/>
      <c r="UEF3" s="15"/>
      <c r="UEG3" s="15"/>
      <c r="UEH3" s="15"/>
      <c r="UEI3" s="15"/>
      <c r="UEJ3" s="15"/>
      <c r="UEK3" s="15"/>
      <c r="UEL3" s="15"/>
      <c r="UEM3" s="15"/>
      <c r="UEN3" s="15"/>
      <c r="UEO3" s="15"/>
      <c r="UEP3" s="15"/>
      <c r="UEQ3" s="15"/>
      <c r="UER3" s="15"/>
      <c r="UES3" s="15"/>
      <c r="UET3" s="15"/>
      <c r="UEU3" s="15"/>
      <c r="UEV3" s="15"/>
      <c r="UEW3" s="15"/>
      <c r="UEX3" s="15"/>
      <c r="UEY3" s="15"/>
      <c r="UEZ3" s="15"/>
      <c r="UFA3" s="15"/>
      <c r="UFB3" s="15"/>
      <c r="UFC3" s="15"/>
      <c r="UFD3" s="15"/>
      <c r="UFE3" s="15"/>
      <c r="UFF3" s="15"/>
      <c r="UFG3" s="15"/>
      <c r="UFH3" s="15"/>
      <c r="UFI3" s="15"/>
      <c r="UFJ3" s="15"/>
      <c r="UFK3" s="15"/>
      <c r="UFL3" s="15"/>
      <c r="UFM3" s="15"/>
      <c r="UFN3" s="15"/>
      <c r="UFO3" s="15"/>
      <c r="UFP3" s="15"/>
      <c r="UFQ3" s="15"/>
      <c r="UFR3" s="15"/>
      <c r="UFS3" s="15"/>
      <c r="UFT3" s="15"/>
      <c r="UFU3" s="15"/>
      <c r="UFV3" s="15"/>
      <c r="UFW3" s="15"/>
      <c r="UFX3" s="15"/>
      <c r="UFY3" s="15"/>
      <c r="UFZ3" s="15"/>
      <c r="UGA3" s="15"/>
      <c r="UGB3" s="15"/>
      <c r="UGC3" s="15"/>
      <c r="UGD3" s="15"/>
      <c r="UGE3" s="15"/>
      <c r="UGF3" s="15"/>
      <c r="UGG3" s="15"/>
      <c r="UGH3" s="15"/>
      <c r="UGI3" s="15"/>
      <c r="UGJ3" s="15"/>
      <c r="UGK3" s="15"/>
      <c r="UGL3" s="15"/>
      <c r="UGM3" s="15"/>
      <c r="UGN3" s="15"/>
      <c r="UGO3" s="15"/>
      <c r="UGP3" s="15"/>
      <c r="UGQ3" s="15"/>
      <c r="UGR3" s="15"/>
      <c r="UGS3" s="15"/>
      <c r="UGT3" s="15"/>
      <c r="UGU3" s="15"/>
      <c r="UGV3" s="15"/>
      <c r="UGW3" s="15"/>
      <c r="UGX3" s="15"/>
      <c r="UGY3" s="15"/>
      <c r="UGZ3" s="15"/>
      <c r="UHA3" s="15"/>
      <c r="UHB3" s="15"/>
      <c r="UHC3" s="15"/>
      <c r="UHD3" s="15"/>
      <c r="UHE3" s="15"/>
      <c r="UHF3" s="15"/>
      <c r="UHG3" s="15"/>
      <c r="UHH3" s="15"/>
      <c r="UHI3" s="15"/>
      <c r="UHJ3" s="15"/>
      <c r="UHK3" s="15"/>
      <c r="UHL3" s="15"/>
      <c r="UHM3" s="15"/>
      <c r="UHN3" s="15"/>
      <c r="UHO3" s="15"/>
      <c r="UHP3" s="15"/>
      <c r="UHQ3" s="15"/>
      <c r="UHR3" s="15"/>
      <c r="UHS3" s="15"/>
      <c r="UHT3" s="15"/>
      <c r="UHU3" s="15"/>
      <c r="UHV3" s="15"/>
      <c r="UHW3" s="15"/>
      <c r="UHX3" s="15"/>
      <c r="UHY3" s="15"/>
      <c r="UHZ3" s="15"/>
      <c r="UIA3" s="15"/>
      <c r="UIB3" s="15"/>
      <c r="UIC3" s="15"/>
      <c r="UID3" s="15"/>
      <c r="UIE3" s="15"/>
      <c r="UIF3" s="15"/>
      <c r="UIG3" s="15"/>
      <c r="UIH3" s="15"/>
      <c r="UII3" s="15"/>
      <c r="UIJ3" s="15"/>
      <c r="UIK3" s="15"/>
      <c r="UIL3" s="15"/>
      <c r="UIM3" s="15"/>
      <c r="UIN3" s="15"/>
      <c r="UIO3" s="15"/>
      <c r="UIP3" s="15"/>
      <c r="UIQ3" s="15"/>
      <c r="UIR3" s="15"/>
      <c r="UIS3" s="15"/>
      <c r="UIT3" s="15"/>
      <c r="UIU3" s="15"/>
      <c r="UIV3" s="15"/>
      <c r="UIW3" s="15"/>
      <c r="UIX3" s="15"/>
      <c r="UIY3" s="15"/>
      <c r="UIZ3" s="15"/>
      <c r="UJA3" s="15"/>
      <c r="UJB3" s="15"/>
      <c r="UJC3" s="15"/>
      <c r="UJD3" s="15"/>
      <c r="UJE3" s="15"/>
      <c r="UJF3" s="15"/>
      <c r="UJG3" s="15"/>
      <c r="UJH3" s="15"/>
      <c r="UJI3" s="15"/>
      <c r="UJJ3" s="15"/>
      <c r="UJK3" s="15"/>
      <c r="UJL3" s="15"/>
      <c r="UJM3" s="15"/>
      <c r="UJN3" s="15"/>
      <c r="UJO3" s="15"/>
      <c r="UJP3" s="15"/>
      <c r="UJQ3" s="15"/>
      <c r="UJR3" s="15"/>
      <c r="UJS3" s="15"/>
      <c r="UJT3" s="15"/>
      <c r="UJU3" s="15"/>
      <c r="UJV3" s="15"/>
      <c r="UJW3" s="15"/>
      <c r="UJX3" s="15"/>
      <c r="UJY3" s="15"/>
      <c r="UJZ3" s="15"/>
      <c r="UKA3" s="15"/>
      <c r="UKB3" s="15"/>
      <c r="UKC3" s="15"/>
      <c r="UKD3" s="15"/>
      <c r="UKE3" s="15"/>
      <c r="UKF3" s="15"/>
      <c r="UKG3" s="15"/>
      <c r="UKH3" s="15"/>
      <c r="UKI3" s="15"/>
      <c r="UKJ3" s="15"/>
      <c r="UKK3" s="15"/>
      <c r="UKL3" s="15"/>
      <c r="UKM3" s="15"/>
      <c r="UKN3" s="15"/>
      <c r="UKO3" s="15"/>
      <c r="UKP3" s="15"/>
      <c r="UKQ3" s="15"/>
      <c r="UKR3" s="15"/>
      <c r="UKS3" s="15"/>
      <c r="UKT3" s="15"/>
      <c r="UKU3" s="15"/>
      <c r="UKV3" s="15"/>
      <c r="UKW3" s="15"/>
      <c r="UKX3" s="15"/>
      <c r="UKY3" s="15"/>
      <c r="UKZ3" s="15"/>
      <c r="ULA3" s="15"/>
      <c r="ULB3" s="15"/>
      <c r="ULC3" s="15"/>
      <c r="ULD3" s="15"/>
      <c r="ULE3" s="15"/>
      <c r="ULF3" s="15"/>
      <c r="ULG3" s="15"/>
      <c r="ULH3" s="15"/>
      <c r="ULI3" s="15"/>
      <c r="ULJ3" s="15"/>
      <c r="ULK3" s="15"/>
      <c r="ULL3" s="15"/>
      <c r="ULM3" s="15"/>
      <c r="ULN3" s="15"/>
      <c r="ULO3" s="15"/>
      <c r="ULP3" s="15"/>
      <c r="ULQ3" s="15"/>
      <c r="ULR3" s="15"/>
      <c r="ULS3" s="15"/>
      <c r="ULT3" s="15"/>
      <c r="ULU3" s="15"/>
      <c r="ULV3" s="15"/>
      <c r="ULW3" s="15"/>
      <c r="ULX3" s="15"/>
      <c r="ULY3" s="15"/>
      <c r="ULZ3" s="15"/>
      <c r="UMA3" s="15"/>
      <c r="UMB3" s="15"/>
      <c r="UMC3" s="15"/>
      <c r="UMD3" s="15"/>
      <c r="UME3" s="15"/>
      <c r="UMF3" s="15"/>
      <c r="UMG3" s="15"/>
      <c r="UMH3" s="15"/>
      <c r="UMI3" s="15"/>
      <c r="UMJ3" s="15"/>
      <c r="UMK3" s="15"/>
      <c r="UML3" s="15"/>
      <c r="UMM3" s="15"/>
      <c r="UMN3" s="15"/>
      <c r="UMO3" s="15"/>
      <c r="UMP3" s="15"/>
      <c r="UMQ3" s="15"/>
      <c r="UMR3" s="15"/>
      <c r="UMS3" s="15"/>
      <c r="UMT3" s="15"/>
      <c r="UMU3" s="15"/>
      <c r="UMV3" s="15"/>
      <c r="UMW3" s="15"/>
      <c r="UMX3" s="15"/>
      <c r="UMY3" s="15"/>
      <c r="UMZ3" s="15"/>
      <c r="UNA3" s="15"/>
      <c r="UNB3" s="15"/>
      <c r="UNC3" s="15"/>
      <c r="UND3" s="15"/>
      <c r="UNE3" s="15"/>
      <c r="UNF3" s="15"/>
      <c r="UNG3" s="15"/>
      <c r="UNH3" s="15"/>
      <c r="UNI3" s="15"/>
      <c r="UNJ3" s="15"/>
      <c r="UNK3" s="15"/>
      <c r="UNL3" s="15"/>
      <c r="UNM3" s="15"/>
      <c r="UNN3" s="15"/>
      <c r="UNO3" s="15"/>
      <c r="UNP3" s="15"/>
      <c r="UNQ3" s="15"/>
      <c r="UNR3" s="15"/>
      <c r="UNS3" s="15"/>
      <c r="UNT3" s="15"/>
      <c r="UNU3" s="15"/>
      <c r="UNV3" s="15"/>
      <c r="UNW3" s="15"/>
      <c r="UNX3" s="15"/>
      <c r="UNY3" s="15"/>
      <c r="UNZ3" s="15"/>
      <c r="UOA3" s="15"/>
      <c r="UOB3" s="15"/>
      <c r="UOC3" s="15"/>
      <c r="UOD3" s="15"/>
      <c r="UOE3" s="15"/>
      <c r="UOF3" s="15"/>
      <c r="UOG3" s="15"/>
      <c r="UOH3" s="15"/>
      <c r="UOI3" s="15"/>
      <c r="UOJ3" s="15"/>
      <c r="UOK3" s="15"/>
      <c r="UOL3" s="15"/>
      <c r="UOM3" s="15"/>
      <c r="UON3" s="15"/>
      <c r="UOO3" s="15"/>
      <c r="UOP3" s="15"/>
      <c r="UOQ3" s="15"/>
      <c r="UOR3" s="15"/>
      <c r="UOS3" s="15"/>
      <c r="UOT3" s="15"/>
      <c r="UOU3" s="15"/>
      <c r="UOV3" s="15"/>
      <c r="UOW3" s="15"/>
      <c r="UOX3" s="15"/>
      <c r="UOY3" s="15"/>
      <c r="UOZ3" s="15"/>
      <c r="UPA3" s="15"/>
      <c r="UPB3" s="15"/>
      <c r="UPC3" s="15"/>
      <c r="UPD3" s="15"/>
      <c r="UPE3" s="15"/>
      <c r="UPF3" s="15"/>
      <c r="UPG3" s="15"/>
      <c r="UPH3" s="15"/>
      <c r="UPI3" s="15"/>
      <c r="UPJ3" s="15"/>
      <c r="UPK3" s="15"/>
      <c r="UPL3" s="15"/>
      <c r="UPM3" s="15"/>
      <c r="UPN3" s="15"/>
      <c r="UPO3" s="15"/>
      <c r="UPP3" s="15"/>
      <c r="UPQ3" s="15"/>
      <c r="UPR3" s="15"/>
      <c r="UPS3" s="15"/>
      <c r="UPT3" s="15"/>
      <c r="UPU3" s="15"/>
      <c r="UPV3" s="15"/>
      <c r="UPW3" s="15"/>
      <c r="UPX3" s="15"/>
      <c r="UPY3" s="15"/>
      <c r="UPZ3" s="15"/>
      <c r="UQA3" s="15"/>
      <c r="UQB3" s="15"/>
      <c r="UQC3" s="15"/>
      <c r="UQD3" s="15"/>
      <c r="UQE3" s="15"/>
      <c r="UQF3" s="15"/>
      <c r="UQG3" s="15"/>
      <c r="UQH3" s="15"/>
      <c r="UQI3" s="15"/>
      <c r="UQJ3" s="15"/>
      <c r="UQK3" s="15"/>
      <c r="UQL3" s="15"/>
      <c r="UQM3" s="15"/>
      <c r="UQN3" s="15"/>
      <c r="UQO3" s="15"/>
      <c r="UQP3" s="15"/>
      <c r="UQQ3" s="15"/>
      <c r="UQR3" s="15"/>
      <c r="UQS3" s="15"/>
      <c r="UQT3" s="15"/>
      <c r="UQU3" s="15"/>
      <c r="UQV3" s="15"/>
      <c r="UQW3" s="15"/>
      <c r="UQX3" s="15"/>
      <c r="UQY3" s="15"/>
      <c r="UQZ3" s="15"/>
      <c r="URA3" s="15"/>
      <c r="URB3" s="15"/>
      <c r="URC3" s="15"/>
      <c r="URD3" s="15"/>
      <c r="URE3" s="15"/>
      <c r="URF3" s="15"/>
      <c r="URG3" s="15"/>
      <c r="URH3" s="15"/>
      <c r="URI3" s="15"/>
      <c r="URJ3" s="15"/>
      <c r="URK3" s="15"/>
      <c r="URL3" s="15"/>
      <c r="URM3" s="15"/>
      <c r="URN3" s="15"/>
      <c r="URO3" s="15"/>
      <c r="URP3" s="15"/>
      <c r="URQ3" s="15"/>
      <c r="URR3" s="15"/>
      <c r="URS3" s="15"/>
      <c r="URT3" s="15"/>
      <c r="URU3" s="15"/>
      <c r="URV3" s="15"/>
      <c r="URW3" s="15"/>
      <c r="URX3" s="15"/>
      <c r="URY3" s="15"/>
      <c r="URZ3" s="15"/>
      <c r="USA3" s="15"/>
      <c r="USB3" s="15"/>
      <c r="USC3" s="15"/>
      <c r="USD3" s="15"/>
      <c r="USE3" s="15"/>
      <c r="USF3" s="15"/>
      <c r="USG3" s="15"/>
      <c r="USH3" s="15"/>
      <c r="USI3" s="15"/>
      <c r="USJ3" s="15"/>
      <c r="USK3" s="15"/>
      <c r="USL3" s="15"/>
      <c r="USM3" s="15"/>
      <c r="USN3" s="15"/>
      <c r="USO3" s="15"/>
      <c r="USP3" s="15"/>
      <c r="USQ3" s="15"/>
      <c r="USR3" s="15"/>
      <c r="USS3" s="15"/>
      <c r="UST3" s="15"/>
      <c r="USU3" s="15"/>
      <c r="USV3" s="15"/>
      <c r="USW3" s="15"/>
      <c r="USX3" s="15"/>
      <c r="USY3" s="15"/>
      <c r="USZ3" s="15"/>
      <c r="UTA3" s="15"/>
      <c r="UTB3" s="15"/>
      <c r="UTC3" s="15"/>
      <c r="UTD3" s="15"/>
      <c r="UTE3" s="15"/>
      <c r="UTF3" s="15"/>
      <c r="UTG3" s="15"/>
      <c r="UTH3" s="15"/>
      <c r="UTI3" s="15"/>
      <c r="UTJ3" s="15"/>
      <c r="UTK3" s="15"/>
      <c r="UTL3" s="15"/>
      <c r="UTM3" s="15"/>
      <c r="UTN3" s="15"/>
      <c r="UTO3" s="15"/>
      <c r="UTP3" s="15"/>
      <c r="UTQ3" s="15"/>
      <c r="UTR3" s="15"/>
      <c r="UTS3" s="15"/>
      <c r="UTT3" s="15"/>
      <c r="UTU3" s="15"/>
      <c r="UTV3" s="15"/>
      <c r="UTW3" s="15"/>
      <c r="UTX3" s="15"/>
      <c r="UTY3" s="15"/>
      <c r="UTZ3" s="15"/>
      <c r="UUA3" s="15"/>
      <c r="UUB3" s="15"/>
      <c r="UUC3" s="15"/>
      <c r="UUD3" s="15"/>
      <c r="UUE3" s="15"/>
      <c r="UUF3" s="15"/>
      <c r="UUG3" s="15"/>
      <c r="UUH3" s="15"/>
      <c r="UUI3" s="15"/>
      <c r="UUJ3" s="15"/>
      <c r="UUK3" s="15"/>
      <c r="UUL3" s="15"/>
      <c r="UUM3" s="15"/>
      <c r="UUN3" s="15"/>
      <c r="UUO3" s="15"/>
      <c r="UUP3" s="15"/>
      <c r="UUQ3" s="15"/>
      <c r="UUR3" s="15"/>
      <c r="UUS3" s="15"/>
      <c r="UUT3" s="15"/>
      <c r="UUU3" s="15"/>
      <c r="UUV3" s="15"/>
      <c r="UUW3" s="15"/>
      <c r="UUX3" s="15"/>
      <c r="UUY3" s="15"/>
      <c r="UUZ3" s="15"/>
      <c r="UVA3" s="15"/>
      <c r="UVB3" s="15"/>
      <c r="UVC3" s="15"/>
      <c r="UVD3" s="15"/>
      <c r="UVE3" s="15"/>
      <c r="UVF3" s="15"/>
      <c r="UVG3" s="15"/>
      <c r="UVH3" s="15"/>
      <c r="UVI3" s="15"/>
      <c r="UVJ3" s="15"/>
      <c r="UVK3" s="15"/>
      <c r="UVL3" s="15"/>
      <c r="UVM3" s="15"/>
      <c r="UVN3" s="15"/>
      <c r="UVO3" s="15"/>
      <c r="UVP3" s="15"/>
      <c r="UVQ3" s="15"/>
      <c r="UVR3" s="15"/>
      <c r="UVS3" s="15"/>
      <c r="UVT3" s="15"/>
      <c r="UVU3" s="15"/>
      <c r="UVV3" s="15"/>
      <c r="UVW3" s="15"/>
      <c r="UVX3" s="15"/>
      <c r="UVY3" s="15"/>
      <c r="UVZ3" s="15"/>
      <c r="UWA3" s="15"/>
      <c r="UWB3" s="15"/>
      <c r="UWC3" s="15"/>
      <c r="UWD3" s="15"/>
      <c r="UWE3" s="15"/>
      <c r="UWF3" s="15"/>
      <c r="UWG3" s="15"/>
      <c r="UWH3" s="15"/>
      <c r="UWI3" s="15"/>
      <c r="UWJ3" s="15"/>
      <c r="UWK3" s="15"/>
      <c r="UWL3" s="15"/>
      <c r="UWM3" s="15"/>
      <c r="UWN3" s="15"/>
      <c r="UWO3" s="15"/>
      <c r="UWP3" s="15"/>
      <c r="UWQ3" s="15"/>
      <c r="UWR3" s="15"/>
      <c r="UWS3" s="15"/>
      <c r="UWT3" s="15"/>
      <c r="UWU3" s="15"/>
      <c r="UWV3" s="15"/>
      <c r="UWW3" s="15"/>
      <c r="UWX3" s="15"/>
      <c r="UWY3" s="15"/>
      <c r="UWZ3" s="15"/>
      <c r="UXA3" s="15"/>
      <c r="UXB3" s="15"/>
      <c r="UXC3" s="15"/>
      <c r="UXD3" s="15"/>
      <c r="UXE3" s="15"/>
      <c r="UXF3" s="15"/>
      <c r="UXG3" s="15"/>
      <c r="UXH3" s="15"/>
      <c r="UXI3" s="15"/>
      <c r="UXJ3" s="15"/>
      <c r="UXK3" s="15"/>
      <c r="UXL3" s="15"/>
      <c r="UXM3" s="15"/>
      <c r="UXN3" s="15"/>
      <c r="UXO3" s="15"/>
      <c r="UXP3" s="15"/>
      <c r="UXQ3" s="15"/>
      <c r="UXR3" s="15"/>
      <c r="UXS3" s="15"/>
      <c r="UXT3" s="15"/>
      <c r="UXU3" s="15"/>
      <c r="UXV3" s="15"/>
      <c r="UXW3" s="15"/>
      <c r="UXX3" s="15"/>
      <c r="UXY3" s="15"/>
      <c r="UXZ3" s="15"/>
      <c r="UYA3" s="15"/>
      <c r="UYB3" s="15"/>
      <c r="UYC3" s="15"/>
      <c r="UYD3" s="15"/>
      <c r="UYE3" s="15"/>
      <c r="UYF3" s="15"/>
      <c r="UYG3" s="15"/>
      <c r="UYH3" s="15"/>
      <c r="UYI3" s="15"/>
      <c r="UYJ3" s="15"/>
      <c r="UYK3" s="15"/>
      <c r="UYL3" s="15"/>
      <c r="UYM3" s="15"/>
      <c r="UYN3" s="15"/>
      <c r="UYO3" s="15"/>
      <c r="UYP3" s="15"/>
      <c r="UYQ3" s="15"/>
      <c r="UYR3" s="15"/>
      <c r="UYS3" s="15"/>
      <c r="UYT3" s="15"/>
      <c r="UYU3" s="15"/>
      <c r="UYV3" s="15"/>
      <c r="UYW3" s="15"/>
      <c r="UYX3" s="15"/>
      <c r="UYY3" s="15"/>
      <c r="UYZ3" s="15"/>
      <c r="UZA3" s="15"/>
      <c r="UZB3" s="15"/>
      <c r="UZC3" s="15"/>
      <c r="UZD3" s="15"/>
      <c r="UZE3" s="15"/>
      <c r="UZF3" s="15"/>
      <c r="UZG3" s="15"/>
      <c r="UZH3" s="15"/>
      <c r="UZI3" s="15"/>
      <c r="UZJ3" s="15"/>
      <c r="UZK3" s="15"/>
      <c r="UZL3" s="15"/>
      <c r="UZM3" s="15"/>
      <c r="UZN3" s="15"/>
      <c r="UZO3" s="15"/>
      <c r="UZP3" s="15"/>
      <c r="UZQ3" s="15"/>
      <c r="UZR3" s="15"/>
      <c r="UZS3" s="15"/>
      <c r="UZT3" s="15"/>
      <c r="UZU3" s="15"/>
      <c r="UZV3" s="15"/>
      <c r="UZW3" s="15"/>
      <c r="UZX3" s="15"/>
      <c r="UZY3" s="15"/>
      <c r="UZZ3" s="15"/>
      <c r="VAA3" s="15"/>
      <c r="VAB3" s="15"/>
      <c r="VAC3" s="15"/>
      <c r="VAD3" s="15"/>
      <c r="VAE3" s="15"/>
      <c r="VAF3" s="15"/>
      <c r="VAG3" s="15"/>
      <c r="VAH3" s="15"/>
      <c r="VAI3" s="15"/>
      <c r="VAJ3" s="15"/>
      <c r="VAK3" s="15"/>
      <c r="VAL3" s="15"/>
      <c r="VAM3" s="15"/>
      <c r="VAN3" s="15"/>
      <c r="VAO3" s="15"/>
      <c r="VAP3" s="15"/>
      <c r="VAQ3" s="15"/>
      <c r="VAR3" s="15"/>
      <c r="VAS3" s="15"/>
      <c r="VAT3" s="15"/>
      <c r="VAU3" s="15"/>
      <c r="VAV3" s="15"/>
      <c r="VAW3" s="15"/>
      <c r="VAX3" s="15"/>
      <c r="VAY3" s="15"/>
      <c r="VAZ3" s="15"/>
      <c r="VBA3" s="15"/>
      <c r="VBB3" s="15"/>
      <c r="VBC3" s="15"/>
      <c r="VBD3" s="15"/>
      <c r="VBE3" s="15"/>
      <c r="VBF3" s="15"/>
      <c r="VBG3" s="15"/>
      <c r="VBH3" s="15"/>
      <c r="VBI3" s="15"/>
      <c r="VBJ3" s="15"/>
      <c r="VBK3" s="15"/>
      <c r="VBL3" s="15"/>
      <c r="VBM3" s="15"/>
      <c r="VBN3" s="15"/>
      <c r="VBO3" s="15"/>
      <c r="VBP3" s="15"/>
      <c r="VBQ3" s="15"/>
      <c r="VBR3" s="15"/>
      <c r="VBS3" s="15"/>
      <c r="VBT3" s="15"/>
      <c r="VBU3" s="15"/>
      <c r="VBV3" s="15"/>
      <c r="VBW3" s="15"/>
      <c r="VBX3" s="15"/>
      <c r="VBY3" s="15"/>
      <c r="VBZ3" s="15"/>
      <c r="VCA3" s="15"/>
      <c r="VCB3" s="15"/>
      <c r="VCC3" s="15"/>
      <c r="VCD3" s="15"/>
      <c r="VCE3" s="15"/>
      <c r="VCF3" s="15"/>
      <c r="VCG3" s="15"/>
      <c r="VCH3" s="15"/>
      <c r="VCI3" s="15"/>
      <c r="VCJ3" s="15"/>
      <c r="VCK3" s="15"/>
      <c r="VCL3" s="15"/>
      <c r="VCM3" s="15"/>
      <c r="VCN3" s="15"/>
      <c r="VCO3" s="15"/>
      <c r="VCP3" s="15"/>
      <c r="VCQ3" s="15"/>
      <c r="VCR3" s="15"/>
      <c r="VCS3" s="15"/>
      <c r="VCT3" s="15"/>
      <c r="VCU3" s="15"/>
      <c r="VCV3" s="15"/>
      <c r="VCW3" s="15"/>
      <c r="VCX3" s="15"/>
      <c r="VCY3" s="15"/>
      <c r="VCZ3" s="15"/>
      <c r="VDA3" s="15"/>
      <c r="VDB3" s="15"/>
      <c r="VDC3" s="15"/>
      <c r="VDD3" s="15"/>
      <c r="VDE3" s="15"/>
      <c r="VDF3" s="15"/>
      <c r="VDG3" s="15"/>
      <c r="VDH3" s="15"/>
      <c r="VDI3" s="15"/>
      <c r="VDJ3" s="15"/>
      <c r="VDK3" s="15"/>
      <c r="VDL3" s="15"/>
      <c r="VDM3" s="15"/>
      <c r="VDN3" s="15"/>
      <c r="VDO3" s="15"/>
      <c r="VDP3" s="15"/>
      <c r="VDQ3" s="15"/>
      <c r="VDR3" s="15"/>
      <c r="VDS3" s="15"/>
      <c r="VDT3" s="15"/>
      <c r="VDU3" s="15"/>
      <c r="VDV3" s="15"/>
      <c r="VDW3" s="15"/>
      <c r="VDX3" s="15"/>
      <c r="VDY3" s="15"/>
      <c r="VDZ3" s="15"/>
      <c r="VEA3" s="15"/>
      <c r="VEB3" s="15"/>
      <c r="VEC3" s="15"/>
      <c r="VED3" s="15"/>
      <c r="VEE3" s="15"/>
      <c r="VEF3" s="15"/>
      <c r="VEG3" s="15"/>
      <c r="VEH3" s="15"/>
      <c r="VEI3" s="15"/>
      <c r="VEJ3" s="15"/>
      <c r="VEK3" s="15"/>
      <c r="VEL3" s="15"/>
      <c r="VEM3" s="15"/>
      <c r="VEN3" s="15"/>
      <c r="VEO3" s="15"/>
      <c r="VEP3" s="15"/>
      <c r="VEQ3" s="15"/>
      <c r="VER3" s="15"/>
      <c r="VES3" s="15"/>
      <c r="VET3" s="15"/>
      <c r="VEU3" s="15"/>
      <c r="VEV3" s="15"/>
      <c r="VEW3" s="15"/>
      <c r="VEX3" s="15"/>
      <c r="VEY3" s="15"/>
      <c r="VEZ3" s="15"/>
      <c r="VFA3" s="15"/>
      <c r="VFB3" s="15"/>
      <c r="VFC3" s="15"/>
      <c r="VFD3" s="15"/>
      <c r="VFE3" s="15"/>
      <c r="VFF3" s="15"/>
      <c r="VFG3" s="15"/>
      <c r="VFH3" s="15"/>
      <c r="VFI3" s="15"/>
      <c r="VFJ3" s="15"/>
      <c r="VFK3" s="15"/>
      <c r="VFL3" s="15"/>
      <c r="VFM3" s="15"/>
      <c r="VFN3" s="15"/>
      <c r="VFO3" s="15"/>
      <c r="VFP3" s="15"/>
      <c r="VFQ3" s="15"/>
      <c r="VFR3" s="15"/>
      <c r="VFS3" s="15"/>
      <c r="VFT3" s="15"/>
      <c r="VFU3" s="15"/>
      <c r="VFV3" s="15"/>
      <c r="VFW3" s="15"/>
      <c r="VFX3" s="15"/>
      <c r="VFY3" s="15"/>
      <c r="VFZ3" s="15"/>
      <c r="VGA3" s="15"/>
      <c r="VGB3" s="15"/>
      <c r="VGC3" s="15"/>
      <c r="VGD3" s="15"/>
      <c r="VGE3" s="15"/>
      <c r="VGF3" s="15"/>
      <c r="VGG3" s="15"/>
      <c r="VGH3" s="15"/>
      <c r="VGI3" s="15"/>
      <c r="VGJ3" s="15"/>
      <c r="VGK3" s="15"/>
      <c r="VGL3" s="15"/>
      <c r="VGM3" s="15"/>
      <c r="VGN3" s="15"/>
      <c r="VGO3" s="15"/>
      <c r="VGP3" s="15"/>
      <c r="VGQ3" s="15"/>
      <c r="VGR3" s="15"/>
      <c r="VGS3" s="15"/>
      <c r="VGT3" s="15"/>
      <c r="VGU3" s="15"/>
      <c r="VGV3" s="15"/>
      <c r="VGW3" s="15"/>
      <c r="VGX3" s="15"/>
      <c r="VGY3" s="15"/>
      <c r="VGZ3" s="15"/>
      <c r="VHA3" s="15"/>
      <c r="VHB3" s="15"/>
      <c r="VHC3" s="15"/>
      <c r="VHD3" s="15"/>
      <c r="VHE3" s="15"/>
      <c r="VHF3" s="15"/>
      <c r="VHG3" s="15"/>
      <c r="VHH3" s="15"/>
      <c r="VHI3" s="15"/>
      <c r="VHJ3" s="15"/>
      <c r="VHK3" s="15"/>
      <c r="VHL3" s="15"/>
      <c r="VHM3" s="15"/>
      <c r="VHN3" s="15"/>
      <c r="VHO3" s="15"/>
      <c r="VHP3" s="15"/>
      <c r="VHQ3" s="15"/>
      <c r="VHR3" s="15"/>
      <c r="VHS3" s="15"/>
      <c r="VHT3" s="15"/>
      <c r="VHU3" s="15"/>
      <c r="VHV3" s="15"/>
      <c r="VHW3" s="15"/>
      <c r="VHX3" s="15"/>
      <c r="VHY3" s="15"/>
      <c r="VHZ3" s="15"/>
      <c r="VIA3" s="15"/>
      <c r="VIB3" s="15"/>
      <c r="VIC3" s="15"/>
      <c r="VID3" s="15"/>
      <c r="VIE3" s="15"/>
      <c r="VIF3" s="15"/>
      <c r="VIG3" s="15"/>
      <c r="VIH3" s="15"/>
      <c r="VII3" s="15"/>
      <c r="VIJ3" s="15"/>
      <c r="VIK3" s="15"/>
      <c r="VIL3" s="15"/>
      <c r="VIM3" s="15"/>
      <c r="VIN3" s="15"/>
      <c r="VIO3" s="15"/>
      <c r="VIP3" s="15"/>
      <c r="VIQ3" s="15"/>
      <c r="VIR3" s="15"/>
      <c r="VIS3" s="15"/>
      <c r="VIT3" s="15"/>
      <c r="VIU3" s="15"/>
      <c r="VIV3" s="15"/>
      <c r="VIW3" s="15"/>
      <c r="VIX3" s="15"/>
      <c r="VIY3" s="15"/>
      <c r="VIZ3" s="15"/>
      <c r="VJA3" s="15"/>
      <c r="VJB3" s="15"/>
      <c r="VJC3" s="15"/>
      <c r="VJD3" s="15"/>
      <c r="VJE3" s="15"/>
      <c r="VJF3" s="15"/>
      <c r="VJG3" s="15"/>
      <c r="VJH3" s="15"/>
      <c r="VJI3" s="15"/>
      <c r="VJJ3" s="15"/>
      <c r="VJK3" s="15"/>
      <c r="VJL3" s="15"/>
      <c r="VJM3" s="15"/>
      <c r="VJN3" s="15"/>
      <c r="VJO3" s="15"/>
      <c r="VJP3" s="15"/>
      <c r="VJQ3" s="15"/>
      <c r="VJR3" s="15"/>
      <c r="VJS3" s="15"/>
      <c r="VJT3" s="15"/>
      <c r="VJU3" s="15"/>
      <c r="VJV3" s="15"/>
      <c r="VJW3" s="15"/>
      <c r="VJX3" s="15"/>
      <c r="VJY3" s="15"/>
      <c r="VJZ3" s="15"/>
      <c r="VKA3" s="15"/>
      <c r="VKB3" s="15"/>
      <c r="VKC3" s="15"/>
      <c r="VKD3" s="15"/>
      <c r="VKE3" s="15"/>
      <c r="VKF3" s="15"/>
      <c r="VKG3" s="15"/>
      <c r="VKH3" s="15"/>
      <c r="VKI3" s="15"/>
      <c r="VKJ3" s="15"/>
      <c r="VKK3" s="15"/>
      <c r="VKL3" s="15"/>
      <c r="VKM3" s="15"/>
      <c r="VKN3" s="15"/>
      <c r="VKO3" s="15"/>
      <c r="VKP3" s="15"/>
      <c r="VKQ3" s="15"/>
      <c r="VKR3" s="15"/>
      <c r="VKS3" s="15"/>
      <c r="VKT3" s="15"/>
      <c r="VKU3" s="15"/>
      <c r="VKV3" s="15"/>
      <c r="VKW3" s="15"/>
      <c r="VKX3" s="15"/>
      <c r="VKY3" s="15"/>
      <c r="VKZ3" s="15"/>
      <c r="VLA3" s="15"/>
      <c r="VLB3" s="15"/>
      <c r="VLC3" s="15"/>
      <c r="VLD3" s="15"/>
      <c r="VLE3" s="15"/>
      <c r="VLF3" s="15"/>
      <c r="VLG3" s="15"/>
      <c r="VLH3" s="15"/>
      <c r="VLI3" s="15"/>
      <c r="VLJ3" s="15"/>
      <c r="VLK3" s="15"/>
      <c r="VLL3" s="15"/>
      <c r="VLM3" s="15"/>
      <c r="VLN3" s="15"/>
      <c r="VLO3" s="15"/>
      <c r="VLP3" s="15"/>
      <c r="VLQ3" s="15"/>
      <c r="VLR3" s="15"/>
      <c r="VLS3" s="15"/>
      <c r="VLT3" s="15"/>
      <c r="VLU3" s="15"/>
      <c r="VLV3" s="15"/>
      <c r="VLW3" s="15"/>
      <c r="VLX3" s="15"/>
      <c r="VLY3" s="15"/>
      <c r="VLZ3" s="15"/>
      <c r="VMA3" s="15"/>
      <c r="VMB3" s="15"/>
      <c r="VMC3" s="15"/>
      <c r="VMD3" s="15"/>
      <c r="VME3" s="15"/>
      <c r="VMF3" s="15"/>
      <c r="VMG3" s="15"/>
      <c r="VMH3" s="15"/>
      <c r="VMI3" s="15"/>
      <c r="VMJ3" s="15"/>
      <c r="VMK3" s="15"/>
      <c r="VML3" s="15"/>
      <c r="VMM3" s="15"/>
      <c r="VMN3" s="15"/>
      <c r="VMO3" s="15"/>
      <c r="VMP3" s="15"/>
      <c r="VMQ3" s="15"/>
      <c r="VMR3" s="15"/>
      <c r="VMS3" s="15"/>
      <c r="VMT3" s="15"/>
      <c r="VMU3" s="15"/>
      <c r="VMV3" s="15"/>
      <c r="VMW3" s="15"/>
      <c r="VMX3" s="15"/>
      <c r="VMY3" s="15"/>
      <c r="VMZ3" s="15"/>
      <c r="VNA3" s="15"/>
      <c r="VNB3" s="15"/>
      <c r="VNC3" s="15"/>
      <c r="VND3" s="15"/>
      <c r="VNE3" s="15"/>
      <c r="VNF3" s="15"/>
      <c r="VNG3" s="15"/>
      <c r="VNH3" s="15"/>
      <c r="VNI3" s="15"/>
      <c r="VNJ3" s="15"/>
      <c r="VNK3" s="15"/>
      <c r="VNL3" s="15"/>
      <c r="VNM3" s="15"/>
      <c r="VNN3" s="15"/>
      <c r="VNO3" s="15"/>
      <c r="VNP3" s="15"/>
      <c r="VNQ3" s="15"/>
      <c r="VNR3" s="15"/>
      <c r="VNS3" s="15"/>
      <c r="VNT3" s="15"/>
      <c r="VNU3" s="15"/>
      <c r="VNV3" s="15"/>
      <c r="VNW3" s="15"/>
      <c r="VNX3" s="15"/>
      <c r="VNY3" s="15"/>
      <c r="VNZ3" s="15"/>
      <c r="VOA3" s="15"/>
      <c r="VOB3" s="15"/>
      <c r="VOC3" s="15"/>
      <c r="VOD3" s="15"/>
      <c r="VOE3" s="15"/>
      <c r="VOF3" s="15"/>
      <c r="VOG3" s="15"/>
      <c r="VOH3" s="15"/>
      <c r="VOI3" s="15"/>
      <c r="VOJ3" s="15"/>
      <c r="VOK3" s="15"/>
      <c r="VOL3" s="15"/>
      <c r="VOM3" s="15"/>
      <c r="VON3" s="15"/>
      <c r="VOO3" s="15"/>
      <c r="VOP3" s="15"/>
      <c r="VOQ3" s="15"/>
      <c r="VOR3" s="15"/>
      <c r="VOS3" s="15"/>
      <c r="VOT3" s="15"/>
      <c r="VOU3" s="15"/>
      <c r="VOV3" s="15"/>
      <c r="VOW3" s="15"/>
      <c r="VOX3" s="15"/>
      <c r="VOY3" s="15"/>
      <c r="VOZ3" s="15"/>
      <c r="VPA3" s="15"/>
      <c r="VPB3" s="15"/>
      <c r="VPC3" s="15"/>
      <c r="VPD3" s="15"/>
      <c r="VPE3" s="15"/>
      <c r="VPF3" s="15"/>
      <c r="VPG3" s="15"/>
      <c r="VPH3" s="15"/>
      <c r="VPI3" s="15"/>
      <c r="VPJ3" s="15"/>
      <c r="VPK3" s="15"/>
      <c r="VPL3" s="15"/>
      <c r="VPM3" s="15"/>
      <c r="VPN3" s="15"/>
      <c r="VPO3" s="15"/>
      <c r="VPP3" s="15"/>
      <c r="VPQ3" s="15"/>
      <c r="VPR3" s="15"/>
      <c r="VPS3" s="15"/>
      <c r="VPT3" s="15"/>
      <c r="VPU3" s="15"/>
      <c r="VPV3" s="15"/>
      <c r="VPW3" s="15"/>
      <c r="VPX3" s="15"/>
      <c r="VPY3" s="15"/>
      <c r="VPZ3" s="15"/>
      <c r="VQA3" s="15"/>
      <c r="VQB3" s="15"/>
      <c r="VQC3" s="15"/>
      <c r="VQD3" s="15"/>
      <c r="VQE3" s="15"/>
      <c r="VQF3" s="15"/>
      <c r="VQG3" s="15"/>
      <c r="VQH3" s="15"/>
      <c r="VQI3" s="15"/>
      <c r="VQJ3" s="15"/>
      <c r="VQK3" s="15"/>
      <c r="VQL3" s="15"/>
      <c r="VQM3" s="15"/>
      <c r="VQN3" s="15"/>
      <c r="VQO3" s="15"/>
      <c r="VQP3" s="15"/>
      <c r="VQQ3" s="15"/>
      <c r="VQR3" s="15"/>
      <c r="VQS3" s="15"/>
      <c r="VQT3" s="15"/>
      <c r="VQU3" s="15"/>
      <c r="VQV3" s="15"/>
      <c r="VQW3" s="15"/>
      <c r="VQX3" s="15"/>
      <c r="VQY3" s="15"/>
      <c r="VQZ3" s="15"/>
      <c r="VRA3" s="15"/>
      <c r="VRB3" s="15"/>
      <c r="VRC3" s="15"/>
      <c r="VRD3" s="15"/>
      <c r="VRE3" s="15"/>
      <c r="VRF3" s="15"/>
      <c r="VRG3" s="15"/>
      <c r="VRH3" s="15"/>
      <c r="VRI3" s="15"/>
      <c r="VRJ3" s="15"/>
      <c r="VRK3" s="15"/>
      <c r="VRL3" s="15"/>
      <c r="VRM3" s="15"/>
      <c r="VRN3" s="15"/>
      <c r="VRO3" s="15"/>
      <c r="VRP3" s="15"/>
      <c r="VRQ3" s="15"/>
      <c r="VRR3" s="15"/>
      <c r="VRS3" s="15"/>
      <c r="VRT3" s="15"/>
      <c r="VRU3" s="15"/>
      <c r="VRV3" s="15"/>
      <c r="VRW3" s="15"/>
      <c r="VRX3" s="15"/>
      <c r="VRY3" s="15"/>
      <c r="VRZ3" s="15"/>
      <c r="VSA3" s="15"/>
      <c r="VSB3" s="15"/>
      <c r="VSC3" s="15"/>
      <c r="VSD3" s="15"/>
      <c r="VSE3" s="15"/>
      <c r="VSF3" s="15"/>
      <c r="VSG3" s="15"/>
      <c r="VSH3" s="15"/>
      <c r="VSI3" s="15"/>
      <c r="VSJ3" s="15"/>
      <c r="VSK3" s="15"/>
      <c r="VSL3" s="15"/>
      <c r="VSM3" s="15"/>
      <c r="VSN3" s="15"/>
      <c r="VSO3" s="15"/>
      <c r="VSP3" s="15"/>
      <c r="VSQ3" s="15"/>
      <c r="VSR3" s="15"/>
      <c r="VSS3" s="15"/>
      <c r="VST3" s="15"/>
      <c r="VSU3" s="15"/>
      <c r="VSV3" s="15"/>
      <c r="VSW3" s="15"/>
      <c r="VSX3" s="15"/>
      <c r="VSY3" s="15"/>
      <c r="VSZ3" s="15"/>
      <c r="VTA3" s="15"/>
      <c r="VTB3" s="15"/>
      <c r="VTC3" s="15"/>
      <c r="VTD3" s="15"/>
      <c r="VTE3" s="15"/>
      <c r="VTF3" s="15"/>
      <c r="VTG3" s="15"/>
      <c r="VTH3" s="15"/>
      <c r="VTI3" s="15"/>
      <c r="VTJ3" s="15"/>
      <c r="VTK3" s="15"/>
      <c r="VTL3" s="15"/>
      <c r="VTM3" s="15"/>
      <c r="VTN3" s="15"/>
      <c r="VTO3" s="15"/>
      <c r="VTP3" s="15"/>
      <c r="VTQ3" s="15"/>
      <c r="VTR3" s="15"/>
      <c r="VTS3" s="15"/>
      <c r="VTT3" s="15"/>
      <c r="VTU3" s="15"/>
      <c r="VTV3" s="15"/>
      <c r="VTW3" s="15"/>
      <c r="VTX3" s="15"/>
      <c r="VTY3" s="15"/>
      <c r="VTZ3" s="15"/>
      <c r="VUA3" s="15"/>
      <c r="VUB3" s="15"/>
      <c r="VUC3" s="15"/>
      <c r="VUD3" s="15"/>
      <c r="VUE3" s="15"/>
      <c r="VUF3" s="15"/>
      <c r="VUG3" s="15"/>
      <c r="VUH3" s="15"/>
      <c r="VUI3" s="15"/>
      <c r="VUJ3" s="15"/>
      <c r="VUK3" s="15"/>
      <c r="VUL3" s="15"/>
      <c r="VUM3" s="15"/>
      <c r="VUN3" s="15"/>
      <c r="VUO3" s="15"/>
      <c r="VUP3" s="15"/>
      <c r="VUQ3" s="15"/>
      <c r="VUR3" s="15"/>
      <c r="VUS3" s="15"/>
      <c r="VUT3" s="15"/>
      <c r="VUU3" s="15"/>
      <c r="VUV3" s="15"/>
      <c r="VUW3" s="15"/>
      <c r="VUX3" s="15"/>
      <c r="VUY3" s="15"/>
      <c r="VUZ3" s="15"/>
      <c r="VVA3" s="15"/>
      <c r="VVB3" s="15"/>
      <c r="VVC3" s="15"/>
      <c r="VVD3" s="15"/>
      <c r="VVE3" s="15"/>
      <c r="VVF3" s="15"/>
      <c r="VVG3" s="15"/>
      <c r="VVH3" s="15"/>
      <c r="VVI3" s="15"/>
      <c r="VVJ3" s="15"/>
      <c r="VVK3" s="15"/>
      <c r="VVL3" s="15"/>
      <c r="VVM3" s="15"/>
      <c r="VVN3" s="15"/>
      <c r="VVO3" s="15"/>
      <c r="VVP3" s="15"/>
      <c r="VVQ3" s="15"/>
      <c r="VVR3" s="15"/>
      <c r="VVS3" s="15"/>
      <c r="VVT3" s="15"/>
      <c r="VVU3" s="15"/>
      <c r="VVV3" s="15"/>
      <c r="VVW3" s="15"/>
      <c r="VVX3" s="15"/>
      <c r="VVY3" s="15"/>
      <c r="VVZ3" s="15"/>
      <c r="VWA3" s="15"/>
      <c r="VWB3" s="15"/>
      <c r="VWC3" s="15"/>
      <c r="VWD3" s="15"/>
      <c r="VWE3" s="15"/>
      <c r="VWF3" s="15"/>
      <c r="VWG3" s="15"/>
      <c r="VWH3" s="15"/>
      <c r="VWI3" s="15"/>
      <c r="VWJ3" s="15"/>
      <c r="VWK3" s="15"/>
      <c r="VWL3" s="15"/>
      <c r="VWM3" s="15"/>
      <c r="VWN3" s="15"/>
      <c r="VWO3" s="15"/>
      <c r="VWP3" s="15"/>
      <c r="VWQ3" s="15"/>
      <c r="VWR3" s="15"/>
      <c r="VWS3" s="15"/>
      <c r="VWT3" s="15"/>
      <c r="VWU3" s="15"/>
      <c r="VWV3" s="15"/>
      <c r="VWW3" s="15"/>
      <c r="VWX3" s="15"/>
      <c r="VWY3" s="15"/>
      <c r="VWZ3" s="15"/>
      <c r="VXA3" s="15"/>
      <c r="VXB3" s="15"/>
      <c r="VXC3" s="15"/>
      <c r="VXD3" s="15"/>
      <c r="VXE3" s="15"/>
      <c r="VXF3" s="15"/>
      <c r="VXG3" s="15"/>
      <c r="VXH3" s="15"/>
      <c r="VXI3" s="15"/>
      <c r="VXJ3" s="15"/>
      <c r="VXK3" s="15"/>
      <c r="VXL3" s="15"/>
      <c r="VXM3" s="15"/>
      <c r="VXN3" s="15"/>
      <c r="VXO3" s="15"/>
      <c r="VXP3" s="15"/>
      <c r="VXQ3" s="15"/>
      <c r="VXR3" s="15"/>
      <c r="VXS3" s="15"/>
      <c r="VXT3" s="15"/>
      <c r="VXU3" s="15"/>
      <c r="VXV3" s="15"/>
      <c r="VXW3" s="15"/>
      <c r="VXX3" s="15"/>
      <c r="VXY3" s="15"/>
      <c r="VXZ3" s="15"/>
      <c r="VYA3" s="15"/>
      <c r="VYB3" s="15"/>
      <c r="VYC3" s="15"/>
      <c r="VYD3" s="15"/>
      <c r="VYE3" s="15"/>
      <c r="VYF3" s="15"/>
      <c r="VYG3" s="15"/>
      <c r="VYH3" s="15"/>
      <c r="VYI3" s="15"/>
      <c r="VYJ3" s="15"/>
      <c r="VYK3" s="15"/>
      <c r="VYL3" s="15"/>
      <c r="VYM3" s="15"/>
      <c r="VYN3" s="15"/>
      <c r="VYO3" s="15"/>
      <c r="VYP3" s="15"/>
      <c r="VYQ3" s="15"/>
      <c r="VYR3" s="15"/>
      <c r="VYS3" s="15"/>
      <c r="VYT3" s="15"/>
      <c r="VYU3" s="15"/>
      <c r="VYV3" s="15"/>
      <c r="VYW3" s="15"/>
      <c r="VYX3" s="15"/>
      <c r="VYY3" s="15"/>
      <c r="VYZ3" s="15"/>
      <c r="VZA3" s="15"/>
      <c r="VZB3" s="15"/>
      <c r="VZC3" s="15"/>
      <c r="VZD3" s="15"/>
      <c r="VZE3" s="15"/>
      <c r="VZF3" s="15"/>
      <c r="VZG3" s="15"/>
      <c r="VZH3" s="15"/>
      <c r="VZI3" s="15"/>
      <c r="VZJ3" s="15"/>
      <c r="VZK3" s="15"/>
      <c r="VZL3" s="15"/>
      <c r="VZM3" s="15"/>
      <c r="VZN3" s="15"/>
      <c r="VZO3" s="15"/>
      <c r="VZP3" s="15"/>
      <c r="VZQ3" s="15"/>
      <c r="VZR3" s="15"/>
      <c r="VZS3" s="15"/>
      <c r="VZT3" s="15"/>
      <c r="VZU3" s="15"/>
      <c r="VZV3" s="15"/>
      <c r="VZW3" s="15"/>
      <c r="VZX3" s="15"/>
      <c r="VZY3" s="15"/>
      <c r="VZZ3" s="15"/>
      <c r="WAA3" s="15"/>
      <c r="WAB3" s="15"/>
      <c r="WAC3" s="15"/>
      <c r="WAD3" s="15"/>
      <c r="WAE3" s="15"/>
      <c r="WAF3" s="15"/>
      <c r="WAG3" s="15"/>
      <c r="WAH3" s="15"/>
      <c r="WAI3" s="15"/>
      <c r="WAJ3" s="15"/>
      <c r="WAK3" s="15"/>
      <c r="WAL3" s="15"/>
      <c r="WAM3" s="15"/>
      <c r="WAN3" s="15"/>
      <c r="WAO3" s="15"/>
      <c r="WAP3" s="15"/>
      <c r="WAQ3" s="15"/>
      <c r="WAR3" s="15"/>
      <c r="WAS3" s="15"/>
      <c r="WAT3" s="15"/>
      <c r="WAU3" s="15"/>
      <c r="WAV3" s="15"/>
      <c r="WAW3" s="15"/>
      <c r="WAX3" s="15"/>
      <c r="WAY3" s="15"/>
      <c r="WAZ3" s="15"/>
      <c r="WBA3" s="15"/>
      <c r="WBB3" s="15"/>
      <c r="WBC3" s="15"/>
      <c r="WBD3" s="15"/>
      <c r="WBE3" s="15"/>
      <c r="WBF3" s="15"/>
      <c r="WBG3" s="15"/>
      <c r="WBH3" s="15"/>
      <c r="WBI3" s="15"/>
      <c r="WBJ3" s="15"/>
      <c r="WBK3" s="15"/>
      <c r="WBL3" s="15"/>
      <c r="WBM3" s="15"/>
      <c r="WBN3" s="15"/>
      <c r="WBO3" s="15"/>
      <c r="WBP3" s="15"/>
      <c r="WBQ3" s="15"/>
      <c r="WBR3" s="15"/>
      <c r="WBS3" s="15"/>
      <c r="WBT3" s="15"/>
      <c r="WBU3" s="15"/>
      <c r="WBV3" s="15"/>
      <c r="WBW3" s="15"/>
      <c r="WBX3" s="15"/>
      <c r="WBY3" s="15"/>
      <c r="WBZ3" s="15"/>
      <c r="WCA3" s="15"/>
      <c r="WCB3" s="15"/>
      <c r="WCC3" s="15"/>
      <c r="WCD3" s="15"/>
      <c r="WCE3" s="15"/>
      <c r="WCF3" s="15"/>
      <c r="WCG3" s="15"/>
      <c r="WCH3" s="15"/>
      <c r="WCI3" s="15"/>
      <c r="WCJ3" s="15"/>
      <c r="WCK3" s="15"/>
      <c r="WCL3" s="15"/>
      <c r="WCM3" s="15"/>
      <c r="WCN3" s="15"/>
      <c r="WCO3" s="15"/>
      <c r="WCP3" s="15"/>
      <c r="WCQ3" s="15"/>
      <c r="WCR3" s="15"/>
      <c r="WCS3" s="15"/>
      <c r="WCT3" s="15"/>
      <c r="WCU3" s="15"/>
      <c r="WCV3" s="15"/>
      <c r="WCW3" s="15"/>
      <c r="WCX3" s="15"/>
      <c r="WCY3" s="15"/>
      <c r="WCZ3" s="15"/>
      <c r="WDA3" s="15"/>
      <c r="WDB3" s="15"/>
      <c r="WDC3" s="15"/>
      <c r="WDD3" s="15"/>
      <c r="WDE3" s="15"/>
      <c r="WDF3" s="15"/>
      <c r="WDG3" s="15"/>
      <c r="WDH3" s="15"/>
      <c r="WDI3" s="15"/>
      <c r="WDJ3" s="15"/>
      <c r="WDK3" s="15"/>
      <c r="WDL3" s="15"/>
      <c r="WDM3" s="15"/>
      <c r="WDN3" s="15"/>
      <c r="WDO3" s="15"/>
      <c r="WDP3" s="15"/>
      <c r="WDQ3" s="15"/>
      <c r="WDR3" s="15"/>
      <c r="WDS3" s="15"/>
      <c r="WDT3" s="15"/>
      <c r="WDU3" s="15"/>
      <c r="WDV3" s="15"/>
      <c r="WDW3" s="15"/>
      <c r="WDX3" s="15"/>
      <c r="WDY3" s="15"/>
      <c r="WDZ3" s="15"/>
      <c r="WEA3" s="15"/>
      <c r="WEB3" s="15"/>
      <c r="WEC3" s="15"/>
      <c r="WED3" s="15"/>
      <c r="WEE3" s="15"/>
      <c r="WEF3" s="15"/>
      <c r="WEG3" s="15"/>
      <c r="WEH3" s="15"/>
      <c r="WEI3" s="15"/>
      <c r="WEJ3" s="15"/>
      <c r="WEK3" s="15"/>
      <c r="WEL3" s="15"/>
      <c r="WEM3" s="15"/>
      <c r="WEN3" s="15"/>
      <c r="WEO3" s="15"/>
      <c r="WEP3" s="15"/>
      <c r="WEQ3" s="15"/>
      <c r="WER3" s="15"/>
      <c r="WES3" s="15"/>
      <c r="WET3" s="15"/>
      <c r="WEU3" s="15"/>
      <c r="WEV3" s="15"/>
      <c r="WEW3" s="15"/>
      <c r="WEX3" s="15"/>
      <c r="WEY3" s="15"/>
      <c r="WEZ3" s="15"/>
      <c r="WFA3" s="15"/>
      <c r="WFB3" s="15"/>
      <c r="WFC3" s="15"/>
      <c r="WFD3" s="15"/>
      <c r="WFE3" s="15"/>
      <c r="WFF3" s="15"/>
      <c r="WFG3" s="15"/>
      <c r="WFH3" s="15"/>
      <c r="WFI3" s="15"/>
      <c r="WFJ3" s="15"/>
      <c r="WFK3" s="15"/>
      <c r="WFL3" s="15"/>
      <c r="WFM3" s="15"/>
      <c r="WFN3" s="15"/>
      <c r="WFO3" s="15"/>
      <c r="WFP3" s="15"/>
      <c r="WFQ3" s="15"/>
      <c r="WFR3" s="15"/>
      <c r="WFS3" s="15"/>
      <c r="WFT3" s="15"/>
      <c r="WFU3" s="15"/>
      <c r="WFV3" s="15"/>
      <c r="WFW3" s="15"/>
      <c r="WFX3" s="15"/>
      <c r="WFY3" s="15"/>
      <c r="WFZ3" s="15"/>
      <c r="WGA3" s="15"/>
      <c r="WGB3" s="15"/>
      <c r="WGC3" s="15"/>
      <c r="WGD3" s="15"/>
      <c r="WGE3" s="15"/>
      <c r="WGF3" s="15"/>
      <c r="WGG3" s="15"/>
      <c r="WGH3" s="15"/>
      <c r="WGI3" s="15"/>
      <c r="WGJ3" s="15"/>
      <c r="WGK3" s="15"/>
      <c r="WGL3" s="15"/>
      <c r="WGM3" s="15"/>
      <c r="WGN3" s="15"/>
      <c r="WGO3" s="15"/>
      <c r="WGP3" s="15"/>
      <c r="WGQ3" s="15"/>
      <c r="WGR3" s="15"/>
      <c r="WGS3" s="15"/>
      <c r="WGT3" s="15"/>
      <c r="WGU3" s="15"/>
      <c r="WGV3" s="15"/>
      <c r="WGW3" s="15"/>
      <c r="WGX3" s="15"/>
      <c r="WGY3" s="15"/>
      <c r="WGZ3" s="15"/>
      <c r="WHA3" s="15"/>
      <c r="WHB3" s="15"/>
      <c r="WHC3" s="15"/>
      <c r="WHD3" s="15"/>
      <c r="WHE3" s="15"/>
      <c r="WHF3" s="15"/>
      <c r="WHG3" s="15"/>
      <c r="WHH3" s="15"/>
      <c r="WHI3" s="15"/>
      <c r="WHJ3" s="15"/>
      <c r="WHK3" s="15"/>
      <c r="WHL3" s="15"/>
      <c r="WHM3" s="15"/>
      <c r="WHN3" s="15"/>
      <c r="WHO3" s="15"/>
      <c r="WHP3" s="15"/>
      <c r="WHQ3" s="15"/>
      <c r="WHR3" s="15"/>
      <c r="WHS3" s="15"/>
      <c r="WHT3" s="15"/>
      <c r="WHU3" s="15"/>
      <c r="WHV3" s="15"/>
      <c r="WHW3" s="15"/>
      <c r="WHX3" s="15"/>
      <c r="WHY3" s="15"/>
      <c r="WHZ3" s="15"/>
      <c r="WIA3" s="15"/>
      <c r="WIB3" s="15"/>
      <c r="WIC3" s="15"/>
      <c r="WID3" s="15"/>
      <c r="WIE3" s="15"/>
      <c r="WIF3" s="15"/>
      <c r="WIG3" s="15"/>
      <c r="WIH3" s="15"/>
      <c r="WII3" s="15"/>
      <c r="WIJ3" s="15"/>
      <c r="WIK3" s="15"/>
      <c r="WIL3" s="15"/>
      <c r="WIM3" s="15"/>
      <c r="WIN3" s="15"/>
      <c r="WIO3" s="15"/>
      <c r="WIP3" s="15"/>
      <c r="WIQ3" s="15"/>
      <c r="WIR3" s="15"/>
      <c r="WIS3" s="15"/>
      <c r="WIT3" s="15"/>
      <c r="WIU3" s="15"/>
      <c r="WIV3" s="15"/>
      <c r="WIW3" s="15"/>
      <c r="WIX3" s="15"/>
      <c r="WIY3" s="15"/>
      <c r="WIZ3" s="15"/>
      <c r="WJA3" s="15"/>
      <c r="WJB3" s="15"/>
      <c r="WJC3" s="15"/>
      <c r="WJD3" s="15"/>
      <c r="WJE3" s="15"/>
      <c r="WJF3" s="15"/>
      <c r="WJG3" s="15"/>
      <c r="WJH3" s="15"/>
      <c r="WJI3" s="15"/>
      <c r="WJJ3" s="15"/>
      <c r="WJK3" s="15"/>
      <c r="WJL3" s="15"/>
      <c r="WJM3" s="15"/>
      <c r="WJN3" s="15"/>
      <c r="WJO3" s="15"/>
      <c r="WJP3" s="15"/>
      <c r="WJQ3" s="15"/>
      <c r="WJR3" s="15"/>
      <c r="WJS3" s="15"/>
      <c r="WJT3" s="15"/>
      <c r="WJU3" s="15"/>
      <c r="WJV3" s="15"/>
      <c r="WJW3" s="15"/>
      <c r="WJX3" s="15"/>
      <c r="WJY3" s="15"/>
      <c r="WJZ3" s="15"/>
      <c r="WKA3" s="15"/>
      <c r="WKB3" s="15"/>
      <c r="WKC3" s="15"/>
      <c r="WKD3" s="15"/>
      <c r="WKE3" s="15"/>
      <c r="WKF3" s="15"/>
      <c r="WKG3" s="15"/>
      <c r="WKH3" s="15"/>
      <c r="WKI3" s="15"/>
      <c r="WKJ3" s="15"/>
      <c r="WKK3" s="15"/>
      <c r="WKL3" s="15"/>
      <c r="WKM3" s="15"/>
      <c r="WKN3" s="15"/>
      <c r="WKO3" s="15"/>
      <c r="WKP3" s="15"/>
      <c r="WKQ3" s="15"/>
      <c r="WKR3" s="15"/>
      <c r="WKS3" s="15"/>
      <c r="WKT3" s="15"/>
      <c r="WKU3" s="15"/>
      <c r="WKV3" s="15"/>
      <c r="WKW3" s="15"/>
      <c r="WKX3" s="15"/>
      <c r="WKY3" s="15"/>
      <c r="WKZ3" s="15"/>
      <c r="WLA3" s="15"/>
      <c r="WLB3" s="15"/>
      <c r="WLC3" s="15"/>
      <c r="WLD3" s="15"/>
      <c r="WLE3" s="15"/>
      <c r="WLF3" s="15"/>
      <c r="WLG3" s="15"/>
      <c r="WLH3" s="15"/>
      <c r="WLI3" s="15"/>
      <c r="WLJ3" s="15"/>
      <c r="WLK3" s="15"/>
      <c r="WLL3" s="15"/>
      <c r="WLM3" s="15"/>
      <c r="WLN3" s="15"/>
      <c r="WLO3" s="15"/>
      <c r="WLP3" s="15"/>
      <c r="WLQ3" s="15"/>
      <c r="WLR3" s="15"/>
      <c r="WLS3" s="15"/>
      <c r="WLT3" s="15"/>
      <c r="WLU3" s="15"/>
      <c r="WLV3" s="15"/>
      <c r="WLW3" s="15"/>
      <c r="WLX3" s="15"/>
      <c r="WLY3" s="15"/>
      <c r="WLZ3" s="15"/>
      <c r="WMA3" s="15"/>
      <c r="WMB3" s="15"/>
      <c r="WMC3" s="15"/>
      <c r="WMD3" s="15"/>
      <c r="WME3" s="15"/>
      <c r="WMF3" s="15"/>
      <c r="WMG3" s="15"/>
      <c r="WMH3" s="15"/>
      <c r="WMI3" s="15"/>
      <c r="WMJ3" s="15"/>
      <c r="WMK3" s="15"/>
      <c r="WML3" s="15"/>
      <c r="WMM3" s="15"/>
      <c r="WMN3" s="15"/>
      <c r="WMO3" s="15"/>
      <c r="WMP3" s="15"/>
      <c r="WMQ3" s="15"/>
      <c r="WMR3" s="15"/>
      <c r="WMS3" s="15"/>
      <c r="WMT3" s="15"/>
      <c r="WMU3" s="15"/>
      <c r="WMV3" s="15"/>
      <c r="WMW3" s="15"/>
      <c r="WMX3" s="15"/>
      <c r="WMY3" s="15"/>
      <c r="WMZ3" s="15"/>
      <c r="WNA3" s="15"/>
      <c r="WNB3" s="15"/>
      <c r="WNC3" s="15"/>
      <c r="WND3" s="15"/>
      <c r="WNE3" s="15"/>
      <c r="WNF3" s="15"/>
      <c r="WNG3" s="15"/>
      <c r="WNH3" s="15"/>
      <c r="WNI3" s="15"/>
      <c r="WNJ3" s="15"/>
      <c r="WNK3" s="15"/>
      <c r="WNL3" s="15"/>
      <c r="WNM3" s="15"/>
      <c r="WNN3" s="15"/>
      <c r="WNO3" s="15"/>
      <c r="WNP3" s="15"/>
      <c r="WNQ3" s="15"/>
      <c r="WNR3" s="15"/>
      <c r="WNS3" s="15"/>
      <c r="WNT3" s="15"/>
      <c r="WNU3" s="15"/>
      <c r="WNV3" s="15"/>
      <c r="WNW3" s="15"/>
      <c r="WNX3" s="15"/>
      <c r="WNY3" s="15"/>
      <c r="WNZ3" s="15"/>
      <c r="WOA3" s="15"/>
      <c r="WOB3" s="15"/>
      <c r="WOC3" s="15"/>
      <c r="WOD3" s="15"/>
      <c r="WOE3" s="15"/>
      <c r="WOF3" s="15"/>
      <c r="WOG3" s="15"/>
      <c r="WOH3" s="15"/>
      <c r="WOI3" s="15"/>
      <c r="WOJ3" s="15"/>
      <c r="WOK3" s="15"/>
      <c r="WOL3" s="15"/>
      <c r="WOM3" s="15"/>
      <c r="WON3" s="15"/>
      <c r="WOO3" s="15"/>
      <c r="WOP3" s="15"/>
      <c r="WOQ3" s="15"/>
      <c r="WOR3" s="15"/>
      <c r="WOS3" s="15"/>
      <c r="WOT3" s="15"/>
      <c r="WOU3" s="15"/>
      <c r="WOV3" s="15"/>
      <c r="WOW3" s="15"/>
      <c r="WOX3" s="15"/>
      <c r="WOY3" s="15"/>
      <c r="WOZ3" s="15"/>
      <c r="WPA3" s="15"/>
      <c r="WPB3" s="15"/>
      <c r="WPC3" s="15"/>
      <c r="WPD3" s="15"/>
      <c r="WPE3" s="15"/>
      <c r="WPF3" s="15"/>
      <c r="WPG3" s="15"/>
      <c r="WPH3" s="15"/>
      <c r="WPI3" s="15"/>
      <c r="WPJ3" s="15"/>
      <c r="WPK3" s="15"/>
      <c r="WPL3" s="15"/>
      <c r="WPM3" s="15"/>
      <c r="WPN3" s="15"/>
      <c r="WPO3" s="15"/>
      <c r="WPP3" s="15"/>
      <c r="WPQ3" s="15"/>
      <c r="WPR3" s="15"/>
      <c r="WPS3" s="15"/>
      <c r="WPT3" s="15"/>
      <c r="WPU3" s="15"/>
      <c r="WPV3" s="15"/>
      <c r="WPW3" s="15"/>
      <c r="WPX3" s="15"/>
      <c r="WPY3" s="15"/>
      <c r="WPZ3" s="15"/>
      <c r="WQA3" s="15"/>
      <c r="WQB3" s="15"/>
      <c r="WQC3" s="15"/>
      <c r="WQD3" s="15"/>
      <c r="WQE3" s="15"/>
      <c r="WQF3" s="15"/>
      <c r="WQG3" s="15"/>
      <c r="WQH3" s="15"/>
      <c r="WQI3" s="15"/>
      <c r="WQJ3" s="15"/>
      <c r="WQK3" s="15"/>
      <c r="WQL3" s="15"/>
      <c r="WQM3" s="15"/>
      <c r="WQN3" s="15"/>
      <c r="WQO3" s="15"/>
      <c r="WQP3" s="15"/>
      <c r="WQQ3" s="15"/>
      <c r="WQR3" s="15"/>
      <c r="WQS3" s="15"/>
      <c r="WQT3" s="15"/>
      <c r="WQU3" s="15"/>
      <c r="WQV3" s="15"/>
      <c r="WQW3" s="15"/>
      <c r="WQX3" s="15"/>
      <c r="WQY3" s="15"/>
      <c r="WQZ3" s="15"/>
      <c r="WRA3" s="15"/>
      <c r="WRB3" s="15"/>
      <c r="WRC3" s="15"/>
      <c r="WRD3" s="15"/>
      <c r="WRE3" s="15"/>
      <c r="WRF3" s="15"/>
      <c r="WRG3" s="15"/>
      <c r="WRH3" s="15"/>
      <c r="WRI3" s="15"/>
      <c r="WRJ3" s="15"/>
      <c r="WRK3" s="15"/>
      <c r="WRL3" s="15"/>
      <c r="WRM3" s="15"/>
      <c r="WRN3" s="15"/>
      <c r="WRO3" s="15"/>
      <c r="WRP3" s="15"/>
      <c r="WRQ3" s="15"/>
      <c r="WRR3" s="15"/>
      <c r="WRS3" s="15"/>
      <c r="WRT3" s="15"/>
      <c r="WRU3" s="15"/>
      <c r="WRV3" s="15"/>
      <c r="WRW3" s="15"/>
      <c r="WRX3" s="15"/>
      <c r="WRY3" s="15"/>
      <c r="WRZ3" s="15"/>
      <c r="WSA3" s="15"/>
      <c r="WSB3" s="15"/>
      <c r="WSC3" s="15"/>
      <c r="WSD3" s="15"/>
      <c r="WSE3" s="15"/>
      <c r="WSF3" s="15"/>
      <c r="WSG3" s="15"/>
      <c r="WSH3" s="15"/>
      <c r="WSI3" s="15"/>
      <c r="WSJ3" s="15"/>
      <c r="WSK3" s="15"/>
      <c r="WSL3" s="15"/>
      <c r="WSM3" s="15"/>
      <c r="WSN3" s="15"/>
      <c r="WSO3" s="15"/>
      <c r="WSP3" s="15"/>
      <c r="WSQ3" s="15"/>
      <c r="WSR3" s="15"/>
      <c r="WSS3" s="15"/>
      <c r="WST3" s="15"/>
      <c r="WSU3" s="15"/>
      <c r="WSV3" s="15"/>
      <c r="WSW3" s="15"/>
      <c r="WSX3" s="15"/>
      <c r="WSY3" s="15"/>
      <c r="WSZ3" s="15"/>
      <c r="WTA3" s="15"/>
      <c r="WTB3" s="15"/>
      <c r="WTC3" s="15"/>
      <c r="WTD3" s="15"/>
      <c r="WTE3" s="15"/>
      <c r="WTF3" s="15"/>
      <c r="WTG3" s="15"/>
      <c r="WTH3" s="15"/>
      <c r="WTI3" s="15"/>
      <c r="WTJ3" s="15"/>
      <c r="WTK3" s="15"/>
      <c r="WTL3" s="15"/>
      <c r="WTM3" s="15"/>
      <c r="WTN3" s="15"/>
      <c r="WTO3" s="15"/>
      <c r="WTP3" s="15"/>
      <c r="WTQ3" s="15"/>
      <c r="WTR3" s="15"/>
      <c r="WTS3" s="15"/>
      <c r="WTT3" s="15"/>
      <c r="WTU3" s="15"/>
      <c r="WTV3" s="15"/>
      <c r="WTW3" s="15"/>
      <c r="WTX3" s="15"/>
      <c r="WTY3" s="15"/>
      <c r="WTZ3" s="15"/>
      <c r="WUA3" s="15"/>
      <c r="WUB3" s="15"/>
      <c r="WUC3" s="15"/>
      <c r="WUD3" s="15"/>
      <c r="WUE3" s="15"/>
      <c r="WUF3" s="15"/>
      <c r="WUG3" s="15"/>
      <c r="WUH3" s="15"/>
      <c r="WUI3" s="15"/>
      <c r="WUJ3" s="15"/>
      <c r="WUK3" s="15"/>
      <c r="WUL3" s="15"/>
      <c r="WUM3" s="15"/>
      <c r="WUN3" s="15"/>
      <c r="WUO3" s="15"/>
      <c r="WUP3" s="15"/>
      <c r="WUQ3" s="15"/>
      <c r="WUR3" s="15"/>
      <c r="WUS3" s="15"/>
      <c r="WUT3" s="15"/>
      <c r="WUU3" s="15"/>
      <c r="WUV3" s="15"/>
      <c r="WUW3" s="15"/>
      <c r="WUX3" s="15"/>
      <c r="WUY3" s="15"/>
      <c r="WUZ3" s="15"/>
      <c r="WVA3" s="15"/>
      <c r="WVB3" s="15"/>
      <c r="WVC3" s="15"/>
      <c r="WVD3" s="15"/>
      <c r="WVE3" s="15"/>
      <c r="WVF3" s="15"/>
      <c r="WVG3" s="15"/>
      <c r="WVH3" s="15"/>
      <c r="WVI3" s="15"/>
      <c r="WVJ3" s="15"/>
      <c r="WVK3" s="15"/>
      <c r="WVL3" s="15"/>
      <c r="WVM3" s="15"/>
      <c r="WVN3" s="15"/>
      <c r="WVO3" s="15"/>
      <c r="WVP3" s="15"/>
      <c r="WVQ3" s="15"/>
      <c r="WVR3" s="15"/>
      <c r="WVS3" s="15"/>
      <c r="WVT3" s="15"/>
      <c r="WVU3" s="15"/>
      <c r="WVV3" s="15"/>
      <c r="WVW3" s="15"/>
      <c r="WVX3" s="15"/>
    </row>
    <row r="4" spans="1:16144" s="37" customFormat="1" ht="27.6" thickTop="1" thickBot="1">
      <c r="A4" s="35"/>
      <c r="B4" s="17" t="s">
        <v>260</v>
      </c>
      <c r="C4" s="36" t="s">
        <v>261</v>
      </c>
      <c r="D4" s="36" t="s">
        <v>262</v>
      </c>
      <c r="E4" s="35" t="s">
        <v>263</v>
      </c>
      <c r="F4" s="35" t="s">
        <v>264</v>
      </c>
      <c r="G4" s="35" t="s">
        <v>223</v>
      </c>
      <c r="H4" s="35" t="s">
        <v>265</v>
      </c>
      <c r="I4" s="35" t="s">
        <v>266</v>
      </c>
      <c r="J4" s="35" t="s">
        <v>267</v>
      </c>
      <c r="K4" s="35" t="s">
        <v>268</v>
      </c>
      <c r="L4" s="35" t="s">
        <v>269</v>
      </c>
      <c r="M4" s="35" t="s">
        <v>270</v>
      </c>
      <c r="N4" s="35" t="s">
        <v>271</v>
      </c>
      <c r="O4" s="35" t="s">
        <v>272</v>
      </c>
      <c r="P4" s="35" t="s">
        <v>273</v>
      </c>
      <c r="Q4" s="35" t="s">
        <v>263</v>
      </c>
      <c r="R4" s="57" t="s">
        <v>274</v>
      </c>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c r="IX4" s="16"/>
      <c r="IY4" s="16"/>
      <c r="IZ4" s="16"/>
      <c r="JA4" s="16"/>
      <c r="JB4" s="16"/>
      <c r="JC4" s="16"/>
      <c r="JD4" s="16"/>
      <c r="JE4" s="16"/>
      <c r="JF4" s="16"/>
      <c r="JG4" s="16"/>
      <c r="JH4" s="16"/>
      <c r="JI4" s="16"/>
      <c r="JJ4" s="16"/>
      <c r="JK4" s="16"/>
      <c r="JL4" s="16"/>
      <c r="JM4" s="16"/>
      <c r="JN4" s="16"/>
      <c r="JO4" s="16"/>
      <c r="JP4" s="16"/>
      <c r="JQ4" s="16"/>
      <c r="JR4" s="16"/>
      <c r="JS4" s="16"/>
      <c r="JT4" s="16"/>
      <c r="JU4" s="16"/>
      <c r="JV4" s="16"/>
      <c r="JW4" s="16"/>
      <c r="JX4" s="16"/>
      <c r="JY4" s="16"/>
      <c r="JZ4" s="16"/>
      <c r="KA4" s="16"/>
      <c r="KB4" s="16"/>
      <c r="KC4" s="16"/>
      <c r="KD4" s="16"/>
      <c r="KE4" s="16"/>
      <c r="KF4" s="16"/>
      <c r="KG4" s="16"/>
      <c r="KH4" s="16"/>
      <c r="KI4" s="16"/>
      <c r="KJ4" s="16"/>
      <c r="KK4" s="16"/>
      <c r="KL4" s="16"/>
      <c r="KM4" s="16"/>
      <c r="KN4" s="16"/>
      <c r="KO4" s="16"/>
      <c r="KP4" s="16"/>
      <c r="KQ4" s="16"/>
      <c r="KR4" s="16"/>
      <c r="KS4" s="16"/>
      <c r="KT4" s="16"/>
      <c r="KU4" s="16"/>
      <c r="KV4" s="16"/>
      <c r="KW4" s="16"/>
      <c r="KX4" s="16"/>
      <c r="KY4" s="16"/>
      <c r="KZ4" s="16"/>
      <c r="LA4" s="16"/>
      <c r="LB4" s="16"/>
      <c r="LC4" s="16"/>
      <c r="LD4" s="16"/>
      <c r="LE4" s="16"/>
      <c r="LF4" s="16"/>
      <c r="LG4" s="16"/>
      <c r="LH4" s="16"/>
      <c r="LI4" s="16"/>
      <c r="LJ4" s="16"/>
      <c r="LK4" s="16"/>
      <c r="LL4" s="16"/>
      <c r="LM4" s="16"/>
      <c r="LN4" s="16"/>
      <c r="LO4" s="16"/>
      <c r="LP4" s="16"/>
      <c r="LQ4" s="16"/>
      <c r="LR4" s="16"/>
      <c r="LS4" s="16"/>
      <c r="LT4" s="16"/>
      <c r="LU4" s="16"/>
      <c r="LV4" s="16"/>
      <c r="LW4" s="16"/>
      <c r="LX4" s="16"/>
      <c r="LY4" s="16"/>
      <c r="LZ4" s="16"/>
      <c r="MA4" s="16"/>
      <c r="MB4" s="16"/>
      <c r="MC4" s="16"/>
      <c r="MD4" s="16"/>
      <c r="ME4" s="16"/>
      <c r="MF4" s="16"/>
      <c r="MG4" s="16"/>
      <c r="MH4" s="16"/>
      <c r="MI4" s="16"/>
      <c r="MJ4" s="16"/>
      <c r="MK4" s="16"/>
      <c r="ML4" s="16"/>
      <c r="MM4" s="16"/>
      <c r="MN4" s="16"/>
      <c r="MO4" s="16"/>
      <c r="MP4" s="16"/>
      <c r="MQ4" s="16"/>
      <c r="MR4" s="16"/>
      <c r="MS4" s="16"/>
      <c r="MT4" s="16"/>
      <c r="MU4" s="16"/>
      <c r="MV4" s="16"/>
      <c r="MW4" s="16"/>
      <c r="MX4" s="16"/>
      <c r="MY4" s="16"/>
      <c r="MZ4" s="16"/>
      <c r="NA4" s="16"/>
      <c r="NB4" s="16"/>
      <c r="NC4" s="16"/>
      <c r="ND4" s="16"/>
      <c r="NE4" s="16"/>
      <c r="NF4" s="16"/>
      <c r="NG4" s="16"/>
      <c r="NH4" s="16"/>
      <c r="NI4" s="16"/>
      <c r="NJ4" s="16"/>
      <c r="NK4" s="16"/>
      <c r="NL4" s="16"/>
      <c r="NM4" s="16"/>
      <c r="NN4" s="16"/>
      <c r="NO4" s="16"/>
      <c r="NP4" s="16"/>
      <c r="NQ4" s="16"/>
      <c r="NR4" s="16"/>
      <c r="NS4" s="16"/>
      <c r="NT4" s="16"/>
      <c r="NU4" s="16"/>
      <c r="NV4" s="16"/>
      <c r="NW4" s="16"/>
      <c r="NX4" s="16"/>
      <c r="NY4" s="16"/>
      <c r="NZ4" s="16"/>
      <c r="OA4" s="16"/>
      <c r="OB4" s="16"/>
      <c r="OC4" s="16"/>
      <c r="OD4" s="16"/>
      <c r="OE4" s="16"/>
      <c r="OF4" s="16"/>
      <c r="OG4" s="16"/>
      <c r="OH4" s="16"/>
      <c r="OI4" s="16"/>
      <c r="OJ4" s="16"/>
      <c r="OK4" s="16"/>
      <c r="OL4" s="16"/>
      <c r="OM4" s="16"/>
      <c r="ON4" s="16"/>
      <c r="OO4" s="16"/>
      <c r="OP4" s="16"/>
      <c r="OQ4" s="16"/>
      <c r="OR4" s="16"/>
      <c r="OS4" s="16"/>
      <c r="OT4" s="16"/>
      <c r="OU4" s="16"/>
      <c r="OV4" s="16"/>
      <c r="OW4" s="16"/>
      <c r="OX4" s="16"/>
      <c r="OY4" s="16"/>
      <c r="OZ4" s="16"/>
      <c r="PA4" s="16"/>
      <c r="PB4" s="16"/>
      <c r="PC4" s="16"/>
      <c r="PD4" s="16"/>
      <c r="PE4" s="16"/>
      <c r="PF4" s="16"/>
      <c r="PG4" s="16"/>
      <c r="PH4" s="16"/>
      <c r="PI4" s="16"/>
      <c r="PJ4" s="16"/>
      <c r="PK4" s="16"/>
      <c r="PL4" s="16"/>
      <c r="PM4" s="16"/>
      <c r="PN4" s="16"/>
      <c r="PO4" s="16"/>
      <c r="PP4" s="16"/>
      <c r="PQ4" s="16"/>
      <c r="PR4" s="16"/>
      <c r="PS4" s="16"/>
      <c r="PT4" s="16"/>
      <c r="PU4" s="16"/>
      <c r="PV4" s="16"/>
      <c r="PW4" s="16"/>
      <c r="PX4" s="16"/>
      <c r="PY4" s="16"/>
      <c r="PZ4" s="16"/>
      <c r="QA4" s="16"/>
      <c r="QB4" s="16"/>
      <c r="QC4" s="16"/>
      <c r="QD4" s="16"/>
      <c r="QE4" s="16"/>
      <c r="QF4" s="16"/>
      <c r="QG4" s="16"/>
      <c r="QH4" s="16"/>
      <c r="QI4" s="16"/>
      <c r="QJ4" s="16"/>
      <c r="QK4" s="16"/>
      <c r="QL4" s="16"/>
      <c r="QM4" s="16"/>
      <c r="QN4" s="16"/>
      <c r="QO4" s="16"/>
      <c r="QP4" s="16"/>
      <c r="QQ4" s="16"/>
      <c r="QR4" s="16"/>
      <c r="QS4" s="16"/>
      <c r="QT4" s="16"/>
      <c r="QU4" s="16"/>
      <c r="QV4" s="16"/>
      <c r="QW4" s="16"/>
      <c r="QX4" s="16"/>
      <c r="QY4" s="16"/>
      <c r="QZ4" s="16"/>
      <c r="RA4" s="16"/>
      <c r="RB4" s="16"/>
      <c r="RC4" s="16"/>
      <c r="RD4" s="16"/>
      <c r="RE4" s="16"/>
      <c r="RF4" s="16"/>
      <c r="RG4" s="16"/>
      <c r="RH4" s="16"/>
      <c r="RI4" s="16"/>
      <c r="RJ4" s="16"/>
      <c r="RK4" s="16"/>
      <c r="RL4" s="16"/>
      <c r="RM4" s="16"/>
      <c r="RN4" s="16"/>
      <c r="RO4" s="16"/>
      <c r="RP4" s="16"/>
      <c r="RQ4" s="16"/>
      <c r="RR4" s="16"/>
      <c r="RS4" s="16"/>
      <c r="RT4" s="16"/>
      <c r="RU4" s="16"/>
      <c r="RV4" s="16"/>
      <c r="RW4" s="16"/>
      <c r="RX4" s="16"/>
      <c r="RY4" s="16"/>
      <c r="RZ4" s="16"/>
      <c r="SA4" s="16"/>
      <c r="SB4" s="16"/>
      <c r="SC4" s="16"/>
      <c r="SD4" s="16"/>
      <c r="SE4" s="16"/>
      <c r="SF4" s="16"/>
      <c r="SG4" s="16"/>
      <c r="SH4" s="16"/>
      <c r="SI4" s="16"/>
      <c r="SJ4" s="16"/>
      <c r="SK4" s="16"/>
      <c r="SL4" s="16"/>
      <c r="SM4" s="16"/>
      <c r="SN4" s="16"/>
      <c r="SO4" s="16"/>
      <c r="SP4" s="16"/>
      <c r="SQ4" s="16"/>
      <c r="SR4" s="16"/>
      <c r="SS4" s="16"/>
      <c r="ST4" s="16"/>
      <c r="SU4" s="16"/>
      <c r="SV4" s="16"/>
      <c r="SW4" s="16"/>
      <c r="SX4" s="16"/>
      <c r="SY4" s="16"/>
      <c r="SZ4" s="16"/>
      <c r="TA4" s="16"/>
      <c r="TB4" s="16"/>
      <c r="TC4" s="16"/>
      <c r="TD4" s="16"/>
      <c r="TE4" s="16"/>
      <c r="TF4" s="16"/>
      <c r="TG4" s="16"/>
      <c r="TH4" s="16"/>
      <c r="TI4" s="16"/>
      <c r="TJ4" s="16"/>
      <c r="TK4" s="16"/>
      <c r="TL4" s="16"/>
      <c r="TM4" s="16"/>
      <c r="TN4" s="16"/>
      <c r="TO4" s="16"/>
      <c r="TP4" s="16"/>
      <c r="TQ4" s="16"/>
      <c r="TR4" s="16"/>
      <c r="TS4" s="16"/>
      <c r="TT4" s="16"/>
      <c r="TU4" s="16"/>
      <c r="TV4" s="16"/>
      <c r="TW4" s="16"/>
      <c r="TX4" s="16"/>
      <c r="TY4" s="16"/>
      <c r="TZ4" s="16"/>
      <c r="UA4" s="16"/>
      <c r="UB4" s="16"/>
      <c r="UC4" s="16"/>
      <c r="UD4" s="16"/>
      <c r="UE4" s="16"/>
      <c r="UF4" s="16"/>
      <c r="UG4" s="16"/>
      <c r="UH4" s="16"/>
      <c r="UI4" s="16"/>
      <c r="UJ4" s="16"/>
      <c r="UK4" s="16"/>
      <c r="UL4" s="16"/>
      <c r="UM4" s="16"/>
      <c r="UN4" s="16"/>
      <c r="UO4" s="16"/>
      <c r="UP4" s="16"/>
      <c r="UQ4" s="16"/>
      <c r="UR4" s="16"/>
      <c r="US4" s="16"/>
      <c r="UT4" s="16"/>
      <c r="UU4" s="16"/>
      <c r="UV4" s="16"/>
      <c r="UW4" s="16"/>
      <c r="UX4" s="16"/>
      <c r="UY4" s="16"/>
      <c r="UZ4" s="16"/>
      <c r="VA4" s="16"/>
      <c r="VB4" s="16"/>
      <c r="VC4" s="16"/>
      <c r="VD4" s="16"/>
      <c r="VE4" s="16"/>
      <c r="VF4" s="16"/>
      <c r="VG4" s="16"/>
      <c r="VH4" s="16"/>
      <c r="VI4" s="16"/>
      <c r="VJ4" s="16"/>
      <c r="VK4" s="16"/>
      <c r="VL4" s="16"/>
      <c r="VM4" s="16"/>
      <c r="VN4" s="16"/>
      <c r="VO4" s="16"/>
      <c r="VP4" s="16"/>
      <c r="VQ4" s="16"/>
      <c r="VR4" s="16"/>
      <c r="VS4" s="16"/>
      <c r="VT4" s="16"/>
      <c r="VU4" s="16"/>
      <c r="VV4" s="16"/>
      <c r="VW4" s="16"/>
      <c r="VX4" s="16"/>
      <c r="VY4" s="16"/>
      <c r="VZ4" s="16"/>
      <c r="WA4" s="16"/>
      <c r="WB4" s="16"/>
      <c r="WC4" s="16"/>
      <c r="WD4" s="16"/>
      <c r="WE4" s="16"/>
      <c r="WF4" s="16"/>
      <c r="WG4" s="16"/>
      <c r="WH4" s="16"/>
      <c r="WI4" s="16"/>
      <c r="WJ4" s="16"/>
      <c r="WK4" s="16"/>
      <c r="WL4" s="16"/>
      <c r="WM4" s="16"/>
      <c r="WN4" s="16"/>
      <c r="WO4" s="16"/>
      <c r="WP4" s="16"/>
      <c r="WQ4" s="16"/>
      <c r="WR4" s="16"/>
      <c r="WS4" s="16"/>
      <c r="WT4" s="16"/>
      <c r="WU4" s="16"/>
      <c r="WV4" s="16"/>
      <c r="WW4" s="16"/>
      <c r="WX4" s="16"/>
      <c r="WY4" s="16"/>
      <c r="WZ4" s="16"/>
      <c r="XA4" s="16"/>
      <c r="XB4" s="16"/>
      <c r="XC4" s="16"/>
      <c r="XD4" s="16"/>
      <c r="XE4" s="16"/>
      <c r="XF4" s="16"/>
      <c r="XG4" s="16"/>
      <c r="XH4" s="16"/>
      <c r="XI4" s="16"/>
      <c r="XJ4" s="16"/>
      <c r="XK4" s="16"/>
      <c r="XL4" s="16"/>
      <c r="XM4" s="16"/>
      <c r="XN4" s="16"/>
      <c r="XO4" s="16"/>
      <c r="XP4" s="16"/>
      <c r="XQ4" s="16"/>
      <c r="XR4" s="16"/>
      <c r="XS4" s="16"/>
      <c r="XT4" s="16"/>
      <c r="XU4" s="16"/>
      <c r="XV4" s="16"/>
      <c r="XW4" s="16"/>
      <c r="XX4" s="16"/>
      <c r="XY4" s="16"/>
      <c r="XZ4" s="16"/>
      <c r="YA4" s="16"/>
      <c r="YB4" s="16"/>
      <c r="YC4" s="16"/>
      <c r="YD4" s="16"/>
      <c r="YE4" s="16"/>
      <c r="YF4" s="16"/>
      <c r="YG4" s="16"/>
      <c r="YH4" s="16"/>
      <c r="YI4" s="16"/>
      <c r="YJ4" s="16"/>
      <c r="YK4" s="16"/>
      <c r="YL4" s="16"/>
      <c r="YM4" s="16"/>
      <c r="YN4" s="16"/>
      <c r="YO4" s="16"/>
      <c r="YP4" s="16"/>
      <c r="YQ4" s="16"/>
      <c r="YR4" s="16"/>
      <c r="YS4" s="16"/>
      <c r="YT4" s="16"/>
      <c r="YU4" s="16"/>
      <c r="YV4" s="16"/>
      <c r="YW4" s="16"/>
      <c r="YX4" s="16"/>
      <c r="YY4" s="16"/>
      <c r="YZ4" s="16"/>
      <c r="ZA4" s="16"/>
      <c r="ZB4" s="16"/>
      <c r="ZC4" s="16"/>
      <c r="ZD4" s="16"/>
      <c r="ZE4" s="16"/>
      <c r="ZF4" s="16"/>
      <c r="ZG4" s="16"/>
      <c r="ZH4" s="16"/>
      <c r="ZI4" s="16"/>
      <c r="ZJ4" s="16"/>
      <c r="ZK4" s="16"/>
      <c r="ZL4" s="16"/>
      <c r="ZM4" s="16"/>
      <c r="ZN4" s="16"/>
      <c r="ZO4" s="16"/>
      <c r="ZP4" s="16"/>
      <c r="ZQ4" s="16"/>
      <c r="ZR4" s="16"/>
      <c r="ZS4" s="16"/>
      <c r="ZT4" s="16"/>
      <c r="ZU4" s="16"/>
      <c r="ZV4" s="16"/>
      <c r="ZW4" s="16"/>
      <c r="ZX4" s="16"/>
      <c r="ZY4" s="16"/>
      <c r="ZZ4" s="16"/>
      <c r="AAA4" s="16"/>
      <c r="AAB4" s="16"/>
      <c r="AAC4" s="16"/>
      <c r="AAD4" s="16"/>
      <c r="AAE4" s="16"/>
      <c r="AAF4" s="16"/>
      <c r="AAG4" s="16"/>
      <c r="AAH4" s="16"/>
      <c r="AAI4" s="16"/>
      <c r="AAJ4" s="16"/>
      <c r="AAK4" s="16"/>
      <c r="AAL4" s="16"/>
      <c r="AAM4" s="16"/>
      <c r="AAN4" s="16"/>
      <c r="AAO4" s="16"/>
      <c r="AAP4" s="16"/>
      <c r="AAQ4" s="16"/>
      <c r="AAR4" s="16"/>
      <c r="AAS4" s="16"/>
      <c r="AAT4" s="16"/>
      <c r="AAU4" s="16"/>
      <c r="AAV4" s="16"/>
      <c r="AAW4" s="16"/>
      <c r="AAX4" s="16"/>
      <c r="AAY4" s="16"/>
      <c r="AAZ4" s="16"/>
      <c r="ABA4" s="16"/>
      <c r="ABB4" s="16"/>
      <c r="ABC4" s="16"/>
      <c r="ABD4" s="16"/>
      <c r="ABE4" s="16"/>
      <c r="ABF4" s="16"/>
      <c r="ABG4" s="16"/>
      <c r="ABH4" s="16"/>
      <c r="ABI4" s="16"/>
      <c r="ABJ4" s="16"/>
      <c r="ABK4" s="16"/>
      <c r="ABL4" s="16"/>
      <c r="ABM4" s="16"/>
      <c r="ABN4" s="16"/>
      <c r="ABO4" s="16"/>
      <c r="ABP4" s="16"/>
      <c r="ABQ4" s="16"/>
      <c r="ABR4" s="16"/>
      <c r="ABS4" s="16"/>
      <c r="ABT4" s="16"/>
      <c r="ABU4" s="16"/>
      <c r="ABV4" s="16"/>
      <c r="ABW4" s="16"/>
      <c r="ABX4" s="16"/>
      <c r="ABY4" s="16"/>
      <c r="ABZ4" s="16"/>
      <c r="ACA4" s="16"/>
      <c r="ACB4" s="16"/>
      <c r="ACC4" s="16"/>
      <c r="ACD4" s="16"/>
      <c r="ACE4" s="16"/>
      <c r="ACF4" s="16"/>
      <c r="ACG4" s="16"/>
      <c r="ACH4" s="16"/>
      <c r="ACI4" s="16"/>
      <c r="ACJ4" s="16"/>
      <c r="ACK4" s="16"/>
      <c r="ACL4" s="16"/>
      <c r="ACM4" s="16"/>
      <c r="ACN4" s="16"/>
      <c r="ACO4" s="16"/>
      <c r="ACP4" s="16"/>
      <c r="ACQ4" s="16"/>
      <c r="ACR4" s="16"/>
      <c r="ACS4" s="16"/>
      <c r="ACT4" s="16"/>
      <c r="ACU4" s="16"/>
      <c r="ACV4" s="16"/>
      <c r="ACW4" s="16"/>
      <c r="ACX4" s="16"/>
      <c r="ACY4" s="16"/>
      <c r="ACZ4" s="16"/>
      <c r="ADA4" s="16"/>
      <c r="ADB4" s="16"/>
      <c r="ADC4" s="16"/>
      <c r="ADD4" s="16"/>
      <c r="ADE4" s="16"/>
      <c r="ADF4" s="16"/>
      <c r="ADG4" s="16"/>
      <c r="ADH4" s="16"/>
      <c r="ADI4" s="16"/>
      <c r="ADJ4" s="16"/>
      <c r="ADK4" s="16"/>
      <c r="ADL4" s="16"/>
      <c r="ADM4" s="16"/>
      <c r="ADN4" s="16"/>
      <c r="ADO4" s="16"/>
      <c r="ADP4" s="16"/>
      <c r="ADQ4" s="16"/>
      <c r="ADR4" s="16"/>
      <c r="ADS4" s="16"/>
      <c r="ADT4" s="16"/>
      <c r="ADU4" s="16"/>
      <c r="ADV4" s="16"/>
      <c r="ADW4" s="16"/>
      <c r="ADX4" s="16"/>
      <c r="ADY4" s="16"/>
      <c r="ADZ4" s="16"/>
      <c r="AEA4" s="16"/>
      <c r="AEB4" s="16"/>
      <c r="AEC4" s="16"/>
      <c r="AED4" s="16"/>
      <c r="AEE4" s="16"/>
      <c r="AEF4" s="16"/>
      <c r="AEG4" s="16"/>
      <c r="AEH4" s="16"/>
      <c r="AEI4" s="16"/>
      <c r="AEJ4" s="16"/>
      <c r="AEK4" s="16"/>
      <c r="AEL4" s="16"/>
      <c r="AEM4" s="16"/>
      <c r="AEN4" s="16"/>
      <c r="AEO4" s="16"/>
      <c r="AEP4" s="16"/>
      <c r="AEQ4" s="16"/>
      <c r="AER4" s="16"/>
      <c r="AES4" s="16"/>
      <c r="AET4" s="16"/>
      <c r="AEU4" s="16"/>
      <c r="AEV4" s="16"/>
      <c r="AEW4" s="16"/>
      <c r="AEX4" s="16"/>
      <c r="AEY4" s="16"/>
      <c r="AEZ4" s="16"/>
      <c r="AFA4" s="16"/>
      <c r="AFB4" s="16"/>
      <c r="AFC4" s="16"/>
      <c r="AFD4" s="16"/>
      <c r="AFE4" s="16"/>
      <c r="AFF4" s="16"/>
      <c r="AFG4" s="16"/>
      <c r="AFH4" s="16"/>
      <c r="AFI4" s="16"/>
      <c r="AFJ4" s="16"/>
      <c r="AFK4" s="16"/>
      <c r="AFL4" s="16"/>
      <c r="AFM4" s="16"/>
      <c r="AFN4" s="16"/>
      <c r="AFO4" s="16"/>
      <c r="AFP4" s="16"/>
      <c r="AFQ4" s="16"/>
      <c r="AFR4" s="16"/>
      <c r="AFS4" s="16"/>
      <c r="AFT4" s="16"/>
      <c r="AFU4" s="16"/>
      <c r="AFV4" s="16"/>
      <c r="AFW4" s="16"/>
      <c r="AFX4" s="16"/>
      <c r="AFY4" s="16"/>
      <c r="AFZ4" s="16"/>
      <c r="AGA4" s="16"/>
      <c r="AGB4" s="16"/>
      <c r="AGC4" s="16"/>
      <c r="AGD4" s="16"/>
      <c r="AGE4" s="16"/>
      <c r="AGF4" s="16"/>
      <c r="AGG4" s="16"/>
      <c r="AGH4" s="16"/>
      <c r="AGI4" s="16"/>
      <c r="AGJ4" s="16"/>
      <c r="AGK4" s="16"/>
      <c r="AGL4" s="16"/>
      <c r="AGM4" s="16"/>
      <c r="AGN4" s="16"/>
      <c r="AGO4" s="16"/>
      <c r="AGP4" s="16"/>
      <c r="AGQ4" s="16"/>
      <c r="AGR4" s="16"/>
      <c r="AGS4" s="16"/>
      <c r="AGT4" s="16"/>
      <c r="AGU4" s="16"/>
      <c r="AGV4" s="16"/>
      <c r="AGW4" s="16"/>
      <c r="AGX4" s="16"/>
      <c r="AGY4" s="16"/>
      <c r="AGZ4" s="16"/>
      <c r="AHA4" s="16"/>
      <c r="AHB4" s="16"/>
      <c r="AHC4" s="16"/>
      <c r="AHD4" s="16"/>
      <c r="AHE4" s="16"/>
      <c r="AHF4" s="16"/>
      <c r="AHG4" s="16"/>
      <c r="AHH4" s="16"/>
      <c r="AHI4" s="16"/>
      <c r="AHJ4" s="16"/>
      <c r="AHK4" s="16"/>
      <c r="AHL4" s="16"/>
      <c r="AHM4" s="16"/>
      <c r="AHN4" s="16"/>
      <c r="AHO4" s="16"/>
      <c r="AHP4" s="16"/>
      <c r="AHQ4" s="16"/>
      <c r="AHR4" s="16"/>
      <c r="AHS4" s="16"/>
      <c r="AHT4" s="16"/>
      <c r="AHU4" s="16"/>
      <c r="AHV4" s="16"/>
      <c r="AHW4" s="16"/>
      <c r="AHX4" s="16"/>
      <c r="AHY4" s="16"/>
      <c r="AHZ4" s="16"/>
      <c r="AIA4" s="16"/>
      <c r="AIB4" s="16"/>
      <c r="AIC4" s="16"/>
      <c r="AID4" s="16"/>
      <c r="AIE4" s="16"/>
      <c r="AIF4" s="16"/>
      <c r="AIG4" s="16"/>
      <c r="AIH4" s="16"/>
      <c r="AII4" s="16"/>
      <c r="AIJ4" s="16"/>
      <c r="AIK4" s="16"/>
      <c r="AIL4" s="16"/>
      <c r="AIM4" s="16"/>
      <c r="AIN4" s="16"/>
      <c r="AIO4" s="16"/>
      <c r="AIP4" s="16"/>
      <c r="AIQ4" s="16"/>
      <c r="AIR4" s="16"/>
      <c r="AIS4" s="16"/>
      <c r="AIT4" s="16"/>
      <c r="AIU4" s="16"/>
      <c r="AIV4" s="16"/>
      <c r="AIW4" s="16"/>
      <c r="AIX4" s="16"/>
      <c r="AIY4" s="16"/>
      <c r="AIZ4" s="16"/>
      <c r="AJA4" s="16"/>
      <c r="AJB4" s="16"/>
      <c r="AJC4" s="16"/>
      <c r="AJD4" s="16"/>
      <c r="AJE4" s="16"/>
      <c r="AJF4" s="16"/>
      <c r="AJG4" s="16"/>
      <c r="AJH4" s="16"/>
      <c r="AJI4" s="16"/>
      <c r="AJJ4" s="16"/>
      <c r="AJK4" s="16"/>
      <c r="AJL4" s="16"/>
      <c r="AJM4" s="16"/>
      <c r="AJN4" s="16"/>
      <c r="AJO4" s="16"/>
      <c r="AJP4" s="16"/>
      <c r="AJQ4" s="16"/>
      <c r="AJR4" s="16"/>
      <c r="AJS4" s="16"/>
      <c r="AJT4" s="16"/>
      <c r="AJU4" s="16"/>
      <c r="AJV4" s="16"/>
      <c r="AJW4" s="16"/>
      <c r="AJX4" s="16"/>
      <c r="AJY4" s="16"/>
      <c r="AJZ4" s="16"/>
      <c r="AKA4" s="16"/>
      <c r="AKB4" s="16"/>
      <c r="AKC4" s="16"/>
      <c r="AKD4" s="16"/>
      <c r="AKE4" s="16"/>
      <c r="AKF4" s="16"/>
      <c r="AKG4" s="16"/>
      <c r="AKH4" s="16"/>
      <c r="AKI4" s="16"/>
      <c r="AKJ4" s="16"/>
      <c r="AKK4" s="16"/>
      <c r="AKL4" s="16"/>
      <c r="AKM4" s="16"/>
      <c r="AKN4" s="16"/>
      <c r="AKO4" s="16"/>
      <c r="AKP4" s="16"/>
      <c r="AKQ4" s="16"/>
      <c r="AKR4" s="16"/>
      <c r="AKS4" s="16"/>
      <c r="AKT4" s="16"/>
      <c r="AKU4" s="16"/>
      <c r="AKV4" s="16"/>
      <c r="AKW4" s="16"/>
      <c r="AKX4" s="16"/>
      <c r="AKY4" s="16"/>
      <c r="AKZ4" s="16"/>
      <c r="ALA4" s="16"/>
      <c r="ALB4" s="16"/>
      <c r="ALC4" s="16"/>
      <c r="ALD4" s="16"/>
      <c r="ALE4" s="16"/>
      <c r="ALF4" s="16"/>
      <c r="ALG4" s="16"/>
      <c r="ALH4" s="16"/>
      <c r="ALI4" s="16"/>
      <c r="ALJ4" s="16"/>
      <c r="ALK4" s="16"/>
      <c r="ALL4" s="16"/>
      <c r="ALM4" s="16"/>
      <c r="ALN4" s="16"/>
      <c r="ALO4" s="16"/>
      <c r="ALP4" s="16"/>
      <c r="ALQ4" s="16"/>
      <c r="ALR4" s="16"/>
      <c r="ALS4" s="16"/>
      <c r="ALT4" s="16"/>
      <c r="ALU4" s="16"/>
      <c r="ALV4" s="16"/>
      <c r="ALW4" s="16"/>
      <c r="ALX4" s="16"/>
      <c r="ALY4" s="16"/>
      <c r="ALZ4" s="16"/>
      <c r="AMA4" s="16"/>
      <c r="AMB4" s="16"/>
      <c r="AMC4" s="16"/>
      <c r="AMD4" s="16"/>
      <c r="AME4" s="16"/>
      <c r="AMF4" s="16"/>
      <c r="AMG4" s="16"/>
      <c r="AMH4" s="16"/>
      <c r="AMI4" s="16"/>
      <c r="AMJ4" s="16"/>
      <c r="AMK4" s="16"/>
      <c r="AML4" s="16"/>
      <c r="AMM4" s="16"/>
      <c r="AMN4" s="16"/>
      <c r="AMO4" s="16"/>
      <c r="AMP4" s="16"/>
      <c r="AMQ4" s="16"/>
      <c r="AMR4" s="16"/>
      <c r="AMS4" s="16"/>
      <c r="AMT4" s="16"/>
      <c r="AMU4" s="16"/>
      <c r="AMV4" s="16"/>
      <c r="AMW4" s="16"/>
      <c r="AMX4" s="16"/>
      <c r="AMY4" s="16"/>
      <c r="AMZ4" s="16"/>
      <c r="ANA4" s="16"/>
      <c r="ANB4" s="16"/>
      <c r="ANC4" s="16"/>
      <c r="AND4" s="16"/>
      <c r="ANE4" s="16"/>
      <c r="ANF4" s="16"/>
      <c r="ANG4" s="16"/>
      <c r="ANH4" s="16"/>
      <c r="ANI4" s="16"/>
      <c r="ANJ4" s="16"/>
      <c r="ANK4" s="16"/>
      <c r="ANL4" s="16"/>
      <c r="ANM4" s="16"/>
      <c r="ANN4" s="16"/>
      <c r="ANO4" s="16"/>
      <c r="ANP4" s="16"/>
      <c r="ANQ4" s="16"/>
      <c r="ANR4" s="16"/>
      <c r="ANS4" s="16"/>
      <c r="ANT4" s="16"/>
      <c r="ANU4" s="16"/>
      <c r="ANV4" s="16"/>
      <c r="ANW4" s="16"/>
      <c r="ANX4" s="16"/>
      <c r="ANY4" s="16"/>
      <c r="ANZ4" s="16"/>
      <c r="AOA4" s="16"/>
      <c r="AOB4" s="16"/>
      <c r="AOC4" s="16"/>
      <c r="AOD4" s="16"/>
      <c r="AOE4" s="16"/>
      <c r="AOF4" s="16"/>
      <c r="AOG4" s="16"/>
      <c r="AOH4" s="16"/>
      <c r="AOI4" s="16"/>
      <c r="AOJ4" s="16"/>
      <c r="AOK4" s="16"/>
      <c r="AOL4" s="16"/>
      <c r="AOM4" s="16"/>
      <c r="AON4" s="16"/>
      <c r="AOO4" s="16"/>
      <c r="AOP4" s="16"/>
      <c r="AOQ4" s="16"/>
      <c r="AOR4" s="16"/>
      <c r="AOS4" s="16"/>
      <c r="AOT4" s="16"/>
      <c r="AOU4" s="16"/>
      <c r="AOV4" s="16"/>
      <c r="AOW4" s="16"/>
      <c r="AOX4" s="16"/>
      <c r="AOY4" s="16"/>
      <c r="AOZ4" s="16"/>
      <c r="APA4" s="16"/>
      <c r="APB4" s="16"/>
      <c r="APC4" s="16"/>
      <c r="APD4" s="16"/>
      <c r="APE4" s="16"/>
      <c r="APF4" s="16"/>
      <c r="APG4" s="16"/>
      <c r="APH4" s="16"/>
      <c r="API4" s="16"/>
      <c r="APJ4" s="16"/>
      <c r="APK4" s="16"/>
      <c r="APL4" s="16"/>
      <c r="APM4" s="16"/>
      <c r="APN4" s="16"/>
      <c r="APO4" s="16"/>
      <c r="APP4" s="16"/>
      <c r="APQ4" s="16"/>
      <c r="APR4" s="16"/>
      <c r="APS4" s="16"/>
      <c r="APT4" s="16"/>
      <c r="APU4" s="16"/>
      <c r="APV4" s="16"/>
      <c r="APW4" s="16"/>
      <c r="APX4" s="16"/>
      <c r="APY4" s="16"/>
      <c r="APZ4" s="16"/>
      <c r="AQA4" s="16"/>
      <c r="AQB4" s="16"/>
      <c r="AQC4" s="16"/>
      <c r="AQD4" s="16"/>
      <c r="AQE4" s="16"/>
      <c r="AQF4" s="16"/>
      <c r="AQG4" s="16"/>
      <c r="AQH4" s="16"/>
      <c r="AQI4" s="16"/>
      <c r="AQJ4" s="16"/>
      <c r="AQK4" s="16"/>
      <c r="AQL4" s="16"/>
      <c r="AQM4" s="16"/>
      <c r="AQN4" s="16"/>
      <c r="AQO4" s="16"/>
      <c r="AQP4" s="16"/>
      <c r="AQQ4" s="16"/>
      <c r="AQR4" s="16"/>
      <c r="AQS4" s="16"/>
      <c r="AQT4" s="16"/>
      <c r="AQU4" s="16"/>
      <c r="AQV4" s="16"/>
      <c r="AQW4" s="16"/>
      <c r="AQX4" s="16"/>
      <c r="AQY4" s="16"/>
      <c r="AQZ4" s="16"/>
      <c r="ARA4" s="16"/>
      <c r="ARB4" s="16"/>
      <c r="ARC4" s="16"/>
      <c r="ARD4" s="16"/>
      <c r="ARE4" s="16"/>
      <c r="ARF4" s="16"/>
      <c r="ARG4" s="16"/>
      <c r="ARH4" s="16"/>
      <c r="ARI4" s="16"/>
      <c r="ARJ4" s="16"/>
      <c r="ARK4" s="16"/>
      <c r="ARL4" s="16"/>
      <c r="ARM4" s="16"/>
      <c r="ARN4" s="16"/>
      <c r="ARO4" s="16"/>
      <c r="ARP4" s="16"/>
      <c r="ARQ4" s="16"/>
      <c r="ARR4" s="16"/>
      <c r="ARS4" s="16"/>
      <c r="ART4" s="16"/>
      <c r="ARU4" s="16"/>
      <c r="ARV4" s="16"/>
      <c r="ARW4" s="16"/>
      <c r="ARX4" s="16"/>
      <c r="ARY4" s="16"/>
      <c r="ARZ4" s="16"/>
      <c r="ASA4" s="16"/>
      <c r="ASB4" s="16"/>
      <c r="ASC4" s="16"/>
      <c r="ASD4" s="16"/>
      <c r="ASE4" s="16"/>
      <c r="ASF4" s="16"/>
      <c r="ASG4" s="16"/>
      <c r="ASH4" s="16"/>
      <c r="ASI4" s="16"/>
      <c r="ASJ4" s="16"/>
      <c r="ASK4" s="16"/>
      <c r="ASL4" s="16"/>
      <c r="ASM4" s="16"/>
      <c r="ASN4" s="16"/>
      <c r="ASO4" s="16"/>
      <c r="ASP4" s="16"/>
      <c r="ASQ4" s="16"/>
      <c r="ASR4" s="16"/>
      <c r="ASS4" s="16"/>
      <c r="AST4" s="16"/>
      <c r="ASU4" s="16"/>
      <c r="ASV4" s="16"/>
      <c r="ASW4" s="16"/>
      <c r="ASX4" s="16"/>
      <c r="ASY4" s="16"/>
      <c r="ASZ4" s="16"/>
      <c r="ATA4" s="16"/>
      <c r="ATB4" s="16"/>
      <c r="ATC4" s="16"/>
      <c r="ATD4" s="16"/>
      <c r="ATE4" s="16"/>
      <c r="ATF4" s="16"/>
      <c r="ATG4" s="16"/>
      <c r="ATH4" s="16"/>
      <c r="ATI4" s="16"/>
      <c r="ATJ4" s="16"/>
      <c r="ATK4" s="16"/>
      <c r="ATL4" s="16"/>
      <c r="ATM4" s="16"/>
      <c r="ATN4" s="16"/>
      <c r="ATO4" s="16"/>
      <c r="ATP4" s="16"/>
      <c r="ATQ4" s="16"/>
      <c r="ATR4" s="16"/>
      <c r="ATS4" s="16"/>
      <c r="ATT4" s="16"/>
      <c r="ATU4" s="16"/>
      <c r="ATV4" s="16"/>
      <c r="ATW4" s="16"/>
      <c r="ATX4" s="16"/>
      <c r="ATY4" s="16"/>
      <c r="ATZ4" s="16"/>
      <c r="AUA4" s="16"/>
      <c r="AUB4" s="16"/>
      <c r="AUC4" s="16"/>
      <c r="AUD4" s="16"/>
      <c r="AUE4" s="16"/>
      <c r="AUF4" s="16"/>
      <c r="AUG4" s="16"/>
      <c r="AUH4" s="16"/>
      <c r="AUI4" s="16"/>
      <c r="AUJ4" s="16"/>
      <c r="AUK4" s="16"/>
      <c r="AUL4" s="16"/>
      <c r="AUM4" s="16"/>
      <c r="AUN4" s="16"/>
      <c r="AUO4" s="16"/>
      <c r="AUP4" s="16"/>
      <c r="AUQ4" s="16"/>
      <c r="AUR4" s="16"/>
      <c r="AUS4" s="16"/>
      <c r="AUT4" s="16"/>
      <c r="AUU4" s="16"/>
      <c r="AUV4" s="16"/>
      <c r="AUW4" s="16"/>
      <c r="AUX4" s="16"/>
      <c r="AUY4" s="16"/>
      <c r="AUZ4" s="16"/>
      <c r="AVA4" s="16"/>
      <c r="AVB4" s="16"/>
      <c r="AVC4" s="16"/>
      <c r="AVD4" s="16"/>
      <c r="AVE4" s="16"/>
      <c r="AVF4" s="16"/>
      <c r="AVG4" s="16"/>
      <c r="AVH4" s="16"/>
      <c r="AVI4" s="16"/>
      <c r="AVJ4" s="16"/>
      <c r="AVK4" s="16"/>
      <c r="AVL4" s="16"/>
      <c r="AVM4" s="16"/>
      <c r="AVN4" s="16"/>
      <c r="AVO4" s="16"/>
      <c r="AVP4" s="16"/>
      <c r="AVQ4" s="16"/>
      <c r="AVR4" s="16"/>
      <c r="AVS4" s="16"/>
      <c r="AVT4" s="16"/>
      <c r="AVU4" s="16"/>
      <c r="AVV4" s="16"/>
      <c r="AVW4" s="16"/>
      <c r="AVX4" s="16"/>
      <c r="AVY4" s="16"/>
      <c r="AVZ4" s="16"/>
      <c r="AWA4" s="16"/>
      <c r="AWB4" s="16"/>
      <c r="AWC4" s="16"/>
      <c r="AWD4" s="16"/>
      <c r="AWE4" s="16"/>
      <c r="AWF4" s="16"/>
      <c r="AWG4" s="16"/>
      <c r="AWH4" s="16"/>
      <c r="AWI4" s="16"/>
      <c r="AWJ4" s="16"/>
      <c r="AWK4" s="16"/>
      <c r="AWL4" s="16"/>
      <c r="AWM4" s="16"/>
      <c r="AWN4" s="16"/>
      <c r="AWO4" s="16"/>
      <c r="AWP4" s="16"/>
      <c r="AWQ4" s="16"/>
      <c r="AWR4" s="16"/>
      <c r="AWS4" s="16"/>
      <c r="AWT4" s="16"/>
      <c r="AWU4" s="16"/>
      <c r="AWV4" s="16"/>
      <c r="AWW4" s="16"/>
      <c r="AWX4" s="16"/>
      <c r="AWY4" s="16"/>
      <c r="AWZ4" s="16"/>
      <c r="AXA4" s="16"/>
      <c r="AXB4" s="16"/>
      <c r="AXC4" s="16"/>
      <c r="AXD4" s="16"/>
      <c r="AXE4" s="16"/>
      <c r="AXF4" s="16"/>
      <c r="AXG4" s="16"/>
      <c r="AXH4" s="16"/>
      <c r="AXI4" s="16"/>
      <c r="AXJ4" s="16"/>
      <c r="AXK4" s="16"/>
      <c r="AXL4" s="16"/>
      <c r="AXM4" s="16"/>
      <c r="AXN4" s="16"/>
      <c r="AXO4" s="16"/>
      <c r="AXP4" s="16"/>
      <c r="AXQ4" s="16"/>
      <c r="AXR4" s="16"/>
      <c r="AXS4" s="16"/>
      <c r="AXT4" s="16"/>
      <c r="AXU4" s="16"/>
      <c r="AXV4" s="16"/>
      <c r="AXW4" s="16"/>
      <c r="AXX4" s="16"/>
      <c r="AXY4" s="16"/>
      <c r="AXZ4" s="16"/>
      <c r="AYA4" s="16"/>
      <c r="AYB4" s="16"/>
      <c r="AYC4" s="16"/>
      <c r="AYD4" s="16"/>
      <c r="AYE4" s="16"/>
      <c r="AYF4" s="16"/>
      <c r="AYG4" s="16"/>
      <c r="AYH4" s="16"/>
      <c r="AYI4" s="16"/>
      <c r="AYJ4" s="16"/>
      <c r="AYK4" s="16"/>
      <c r="AYL4" s="16"/>
      <c r="AYM4" s="16"/>
      <c r="AYN4" s="16"/>
      <c r="AYO4" s="16"/>
      <c r="AYP4" s="16"/>
      <c r="AYQ4" s="16"/>
      <c r="AYR4" s="16"/>
      <c r="AYS4" s="16"/>
      <c r="AYT4" s="16"/>
      <c r="AYU4" s="16"/>
      <c r="AYV4" s="16"/>
      <c r="AYW4" s="16"/>
      <c r="AYX4" s="16"/>
      <c r="AYY4" s="16"/>
      <c r="AYZ4" s="16"/>
      <c r="AZA4" s="16"/>
      <c r="AZB4" s="16"/>
      <c r="AZC4" s="16"/>
      <c r="AZD4" s="16"/>
      <c r="AZE4" s="16"/>
      <c r="AZF4" s="16"/>
      <c r="AZG4" s="16"/>
      <c r="AZH4" s="16"/>
      <c r="AZI4" s="16"/>
      <c r="AZJ4" s="16"/>
      <c r="AZK4" s="16"/>
      <c r="AZL4" s="16"/>
      <c r="AZM4" s="16"/>
      <c r="AZN4" s="16"/>
      <c r="AZO4" s="16"/>
      <c r="AZP4" s="16"/>
      <c r="AZQ4" s="16"/>
      <c r="AZR4" s="16"/>
      <c r="AZS4" s="16"/>
      <c r="AZT4" s="16"/>
      <c r="AZU4" s="16"/>
      <c r="AZV4" s="16"/>
      <c r="AZW4" s="16"/>
      <c r="AZX4" s="16"/>
      <c r="AZY4" s="16"/>
      <c r="AZZ4" s="16"/>
      <c r="BAA4" s="16"/>
      <c r="BAB4" s="16"/>
      <c r="BAC4" s="16"/>
      <c r="BAD4" s="16"/>
      <c r="BAE4" s="16"/>
      <c r="BAF4" s="16"/>
      <c r="BAG4" s="16"/>
      <c r="BAH4" s="16"/>
      <c r="BAI4" s="16"/>
      <c r="BAJ4" s="16"/>
      <c r="BAK4" s="16"/>
      <c r="BAL4" s="16"/>
      <c r="BAM4" s="16"/>
      <c r="BAN4" s="16"/>
      <c r="BAO4" s="16"/>
      <c r="BAP4" s="16"/>
      <c r="BAQ4" s="16"/>
      <c r="BAR4" s="16"/>
      <c r="BAS4" s="16"/>
      <c r="BAT4" s="16"/>
      <c r="BAU4" s="16"/>
      <c r="BAV4" s="16"/>
      <c r="BAW4" s="16"/>
      <c r="BAX4" s="16"/>
      <c r="BAY4" s="16"/>
      <c r="BAZ4" s="16"/>
      <c r="BBA4" s="16"/>
      <c r="BBB4" s="16"/>
      <c r="BBC4" s="16"/>
      <c r="BBD4" s="16"/>
      <c r="BBE4" s="16"/>
      <c r="BBF4" s="16"/>
      <c r="BBG4" s="16"/>
      <c r="BBH4" s="16"/>
      <c r="BBI4" s="16"/>
      <c r="BBJ4" s="16"/>
      <c r="BBK4" s="16"/>
      <c r="BBL4" s="16"/>
      <c r="BBM4" s="16"/>
      <c r="BBN4" s="16"/>
      <c r="BBO4" s="16"/>
      <c r="BBP4" s="16"/>
      <c r="BBQ4" s="16"/>
      <c r="BBR4" s="16"/>
      <c r="BBS4" s="16"/>
      <c r="BBT4" s="16"/>
      <c r="BBU4" s="16"/>
      <c r="BBV4" s="16"/>
      <c r="BBW4" s="16"/>
      <c r="BBX4" s="16"/>
      <c r="BBY4" s="16"/>
      <c r="BBZ4" s="16"/>
      <c r="BCA4" s="16"/>
      <c r="BCB4" s="16"/>
      <c r="BCC4" s="16"/>
      <c r="BCD4" s="16"/>
      <c r="BCE4" s="16"/>
      <c r="BCF4" s="16"/>
      <c r="BCG4" s="16"/>
      <c r="BCH4" s="16"/>
      <c r="BCI4" s="16"/>
      <c r="BCJ4" s="16"/>
      <c r="BCK4" s="16"/>
      <c r="BCL4" s="16"/>
      <c r="BCM4" s="16"/>
      <c r="BCN4" s="16"/>
      <c r="BCO4" s="16"/>
      <c r="BCP4" s="16"/>
      <c r="BCQ4" s="16"/>
      <c r="BCR4" s="16"/>
      <c r="BCS4" s="16"/>
      <c r="BCT4" s="16"/>
      <c r="BCU4" s="16"/>
      <c r="BCV4" s="16"/>
      <c r="BCW4" s="16"/>
      <c r="BCX4" s="16"/>
      <c r="BCY4" s="16"/>
      <c r="BCZ4" s="16"/>
      <c r="BDA4" s="16"/>
      <c r="BDB4" s="16"/>
      <c r="BDC4" s="16"/>
      <c r="BDD4" s="16"/>
      <c r="BDE4" s="16"/>
      <c r="BDF4" s="16"/>
      <c r="BDG4" s="16"/>
      <c r="BDH4" s="16"/>
      <c r="BDI4" s="16"/>
      <c r="BDJ4" s="16"/>
      <c r="BDK4" s="16"/>
      <c r="BDL4" s="16"/>
      <c r="BDM4" s="16"/>
      <c r="BDN4" s="16"/>
      <c r="BDO4" s="16"/>
      <c r="BDP4" s="16"/>
      <c r="BDQ4" s="16"/>
      <c r="BDR4" s="16"/>
      <c r="BDS4" s="16"/>
      <c r="BDT4" s="16"/>
      <c r="BDU4" s="16"/>
      <c r="BDV4" s="16"/>
      <c r="BDW4" s="16"/>
      <c r="BDX4" s="16"/>
      <c r="BDY4" s="16"/>
      <c r="BDZ4" s="16"/>
      <c r="BEA4" s="16"/>
      <c r="BEB4" s="16"/>
      <c r="BEC4" s="16"/>
      <c r="BED4" s="16"/>
      <c r="BEE4" s="16"/>
      <c r="BEF4" s="16"/>
      <c r="BEG4" s="16"/>
      <c r="BEH4" s="16"/>
      <c r="BEI4" s="16"/>
      <c r="BEJ4" s="16"/>
      <c r="BEK4" s="16"/>
      <c r="BEL4" s="16"/>
      <c r="BEM4" s="16"/>
      <c r="BEN4" s="16"/>
      <c r="BEO4" s="16"/>
      <c r="BEP4" s="16"/>
      <c r="BEQ4" s="16"/>
      <c r="BER4" s="16"/>
      <c r="BES4" s="16"/>
      <c r="BET4" s="16"/>
      <c r="BEU4" s="16"/>
      <c r="BEV4" s="16"/>
      <c r="BEW4" s="16"/>
      <c r="BEX4" s="16"/>
      <c r="BEY4" s="16"/>
      <c r="BEZ4" s="16"/>
      <c r="BFA4" s="16"/>
      <c r="BFB4" s="16"/>
      <c r="BFC4" s="16"/>
      <c r="BFD4" s="16"/>
      <c r="BFE4" s="16"/>
      <c r="BFF4" s="16"/>
      <c r="BFG4" s="16"/>
      <c r="BFH4" s="16"/>
      <c r="BFI4" s="16"/>
      <c r="BFJ4" s="16"/>
      <c r="BFK4" s="16"/>
      <c r="BFL4" s="16"/>
      <c r="BFM4" s="16"/>
      <c r="BFN4" s="16"/>
      <c r="BFO4" s="16"/>
      <c r="BFP4" s="16"/>
      <c r="BFQ4" s="16"/>
      <c r="BFR4" s="16"/>
      <c r="BFS4" s="16"/>
      <c r="BFT4" s="16"/>
      <c r="BFU4" s="16"/>
      <c r="BFV4" s="16"/>
      <c r="BFW4" s="16"/>
      <c r="BFX4" s="16"/>
      <c r="BFY4" s="16"/>
      <c r="BFZ4" s="16"/>
      <c r="BGA4" s="16"/>
      <c r="BGB4" s="16"/>
      <c r="BGC4" s="16"/>
      <c r="BGD4" s="16"/>
      <c r="BGE4" s="16"/>
      <c r="BGF4" s="16"/>
      <c r="BGG4" s="16"/>
      <c r="BGH4" s="16"/>
      <c r="BGI4" s="16"/>
      <c r="BGJ4" s="16"/>
      <c r="BGK4" s="16"/>
      <c r="BGL4" s="16"/>
      <c r="BGM4" s="16"/>
      <c r="BGN4" s="16"/>
      <c r="BGO4" s="16"/>
      <c r="BGP4" s="16"/>
      <c r="BGQ4" s="16"/>
      <c r="BGR4" s="16"/>
      <c r="BGS4" s="16"/>
      <c r="BGT4" s="16"/>
      <c r="BGU4" s="16"/>
      <c r="BGV4" s="16"/>
      <c r="BGW4" s="16"/>
      <c r="BGX4" s="16"/>
      <c r="BGY4" s="16"/>
      <c r="BGZ4" s="16"/>
      <c r="BHA4" s="16"/>
      <c r="BHB4" s="16"/>
      <c r="BHC4" s="16"/>
      <c r="BHD4" s="16"/>
      <c r="BHE4" s="16"/>
      <c r="BHF4" s="16"/>
      <c r="BHG4" s="16"/>
      <c r="BHH4" s="16"/>
      <c r="BHI4" s="16"/>
      <c r="BHJ4" s="16"/>
      <c r="BHK4" s="16"/>
      <c r="BHL4" s="16"/>
      <c r="BHM4" s="16"/>
      <c r="BHN4" s="16"/>
      <c r="BHO4" s="16"/>
      <c r="BHP4" s="16"/>
      <c r="BHQ4" s="16"/>
      <c r="BHR4" s="16"/>
      <c r="BHS4" s="16"/>
      <c r="BHT4" s="16"/>
      <c r="BHU4" s="16"/>
      <c r="BHV4" s="16"/>
      <c r="BHW4" s="16"/>
      <c r="BHX4" s="16"/>
      <c r="BHY4" s="16"/>
      <c r="BHZ4" s="16"/>
      <c r="BIA4" s="16"/>
      <c r="BIB4" s="16"/>
      <c r="BIC4" s="16"/>
      <c r="BID4" s="16"/>
      <c r="BIE4" s="16"/>
      <c r="BIF4" s="16"/>
      <c r="BIG4" s="16"/>
      <c r="BIH4" s="16"/>
      <c r="BII4" s="16"/>
      <c r="BIJ4" s="16"/>
      <c r="BIK4" s="16"/>
      <c r="BIL4" s="16"/>
      <c r="BIM4" s="16"/>
      <c r="BIN4" s="16"/>
      <c r="BIO4" s="16"/>
      <c r="BIP4" s="16"/>
      <c r="BIQ4" s="16"/>
      <c r="BIR4" s="16"/>
      <c r="BIS4" s="16"/>
      <c r="BIT4" s="16"/>
      <c r="BIU4" s="16"/>
      <c r="BIV4" s="16"/>
      <c r="BIW4" s="16"/>
      <c r="BIX4" s="16"/>
      <c r="BIY4" s="16"/>
      <c r="BIZ4" s="16"/>
      <c r="BJA4" s="16"/>
      <c r="BJB4" s="16"/>
      <c r="BJC4" s="16"/>
      <c r="BJD4" s="16"/>
      <c r="BJE4" s="16"/>
      <c r="BJF4" s="16"/>
      <c r="BJG4" s="16"/>
      <c r="BJH4" s="16"/>
      <c r="BJI4" s="16"/>
      <c r="BJJ4" s="16"/>
      <c r="BJK4" s="16"/>
      <c r="BJL4" s="16"/>
      <c r="BJM4" s="16"/>
      <c r="BJN4" s="16"/>
      <c r="BJO4" s="16"/>
      <c r="BJP4" s="16"/>
      <c r="BJQ4" s="16"/>
      <c r="BJR4" s="16"/>
      <c r="BJS4" s="16"/>
      <c r="BJT4" s="16"/>
      <c r="BJU4" s="16"/>
      <c r="BJV4" s="16"/>
      <c r="BJW4" s="16"/>
      <c r="BJX4" s="16"/>
      <c r="BJY4" s="16"/>
      <c r="BJZ4" s="16"/>
      <c r="BKA4" s="16"/>
      <c r="BKB4" s="16"/>
      <c r="BKC4" s="16"/>
      <c r="BKD4" s="16"/>
      <c r="BKE4" s="16"/>
      <c r="BKF4" s="16"/>
      <c r="BKG4" s="16"/>
      <c r="BKH4" s="16"/>
      <c r="BKI4" s="16"/>
      <c r="BKJ4" s="16"/>
      <c r="BKK4" s="16"/>
      <c r="BKL4" s="16"/>
      <c r="BKM4" s="16"/>
      <c r="BKN4" s="16"/>
      <c r="BKO4" s="16"/>
      <c r="BKP4" s="16"/>
      <c r="BKQ4" s="16"/>
      <c r="BKR4" s="16"/>
      <c r="BKS4" s="16"/>
      <c r="BKT4" s="16"/>
      <c r="BKU4" s="16"/>
      <c r="BKV4" s="16"/>
      <c r="BKW4" s="16"/>
      <c r="BKX4" s="16"/>
      <c r="BKY4" s="16"/>
      <c r="BKZ4" s="16"/>
      <c r="BLA4" s="16"/>
      <c r="BLB4" s="16"/>
      <c r="BLC4" s="16"/>
      <c r="BLD4" s="16"/>
      <c r="BLE4" s="16"/>
      <c r="BLF4" s="16"/>
      <c r="BLG4" s="16"/>
      <c r="BLH4" s="16"/>
      <c r="BLI4" s="16"/>
      <c r="BLJ4" s="16"/>
      <c r="BLK4" s="16"/>
      <c r="BLL4" s="16"/>
      <c r="BLM4" s="16"/>
      <c r="BLN4" s="16"/>
      <c r="BLO4" s="16"/>
      <c r="BLP4" s="16"/>
      <c r="BLQ4" s="16"/>
      <c r="BLR4" s="16"/>
      <c r="BLS4" s="16"/>
      <c r="BLT4" s="16"/>
      <c r="BLU4" s="16"/>
      <c r="BLV4" s="16"/>
      <c r="BLW4" s="16"/>
      <c r="BLX4" s="16"/>
      <c r="BLY4" s="16"/>
      <c r="BLZ4" s="16"/>
      <c r="BMA4" s="16"/>
      <c r="BMB4" s="16"/>
      <c r="BMC4" s="16"/>
      <c r="BMD4" s="16"/>
      <c r="BME4" s="16"/>
      <c r="BMF4" s="16"/>
      <c r="BMG4" s="16"/>
      <c r="BMH4" s="16"/>
      <c r="BMI4" s="16"/>
      <c r="BMJ4" s="16"/>
      <c r="BMK4" s="16"/>
      <c r="BML4" s="16"/>
      <c r="BMM4" s="16"/>
      <c r="BMN4" s="16"/>
      <c r="BMO4" s="16"/>
      <c r="BMP4" s="16"/>
      <c r="BMQ4" s="16"/>
      <c r="BMR4" s="16"/>
      <c r="BMS4" s="16"/>
      <c r="BMT4" s="16"/>
      <c r="BMU4" s="16"/>
      <c r="BMV4" s="16"/>
      <c r="BMW4" s="16"/>
      <c r="BMX4" s="16"/>
      <c r="BMY4" s="16"/>
      <c r="BMZ4" s="16"/>
      <c r="BNA4" s="16"/>
      <c r="BNB4" s="16"/>
      <c r="BNC4" s="16"/>
      <c r="BND4" s="16"/>
      <c r="BNE4" s="16"/>
      <c r="BNF4" s="16"/>
      <c r="BNG4" s="16"/>
      <c r="BNH4" s="16"/>
      <c r="BNI4" s="16"/>
      <c r="BNJ4" s="16"/>
      <c r="BNK4" s="16"/>
      <c r="BNL4" s="16"/>
      <c r="BNM4" s="16"/>
      <c r="BNN4" s="16"/>
      <c r="BNO4" s="16"/>
      <c r="BNP4" s="16"/>
      <c r="BNQ4" s="16"/>
      <c r="BNR4" s="16"/>
      <c r="BNS4" s="16"/>
      <c r="BNT4" s="16"/>
      <c r="BNU4" s="16"/>
      <c r="BNV4" s="16"/>
      <c r="BNW4" s="16"/>
      <c r="BNX4" s="16"/>
      <c r="BNY4" s="16"/>
      <c r="BNZ4" s="16"/>
      <c r="BOA4" s="16"/>
      <c r="BOB4" s="16"/>
      <c r="BOC4" s="16"/>
      <c r="BOD4" s="16"/>
      <c r="BOE4" s="16"/>
      <c r="BOF4" s="16"/>
      <c r="BOG4" s="16"/>
      <c r="BOH4" s="16"/>
      <c r="BOI4" s="16"/>
      <c r="BOJ4" s="16"/>
      <c r="BOK4" s="16"/>
      <c r="BOL4" s="16"/>
      <c r="BOM4" s="16"/>
      <c r="BON4" s="16"/>
      <c r="BOO4" s="16"/>
      <c r="BOP4" s="16"/>
      <c r="BOQ4" s="16"/>
      <c r="BOR4" s="16"/>
      <c r="BOS4" s="16"/>
      <c r="BOT4" s="16"/>
      <c r="BOU4" s="16"/>
      <c r="BOV4" s="16"/>
      <c r="BOW4" s="16"/>
      <c r="BOX4" s="16"/>
      <c r="BOY4" s="16"/>
      <c r="BOZ4" s="16"/>
      <c r="BPA4" s="16"/>
      <c r="BPB4" s="16"/>
      <c r="BPC4" s="16"/>
      <c r="BPD4" s="16"/>
      <c r="BPE4" s="16"/>
      <c r="BPF4" s="16"/>
      <c r="BPG4" s="16"/>
      <c r="BPH4" s="16"/>
      <c r="BPI4" s="16"/>
      <c r="BPJ4" s="16"/>
      <c r="BPK4" s="16"/>
      <c r="BPL4" s="16"/>
      <c r="BPM4" s="16"/>
      <c r="BPN4" s="16"/>
      <c r="BPO4" s="16"/>
      <c r="BPP4" s="16"/>
      <c r="BPQ4" s="16"/>
      <c r="BPR4" s="16"/>
      <c r="BPS4" s="16"/>
      <c r="BPT4" s="16"/>
      <c r="BPU4" s="16"/>
      <c r="BPV4" s="16"/>
      <c r="BPW4" s="16"/>
      <c r="BPX4" s="16"/>
      <c r="BPY4" s="16"/>
      <c r="BPZ4" s="16"/>
      <c r="BQA4" s="16"/>
      <c r="BQB4" s="16"/>
      <c r="BQC4" s="16"/>
      <c r="BQD4" s="16"/>
      <c r="BQE4" s="16"/>
      <c r="BQF4" s="16"/>
      <c r="BQG4" s="16"/>
      <c r="BQH4" s="16"/>
      <c r="BQI4" s="16"/>
      <c r="BQJ4" s="16"/>
      <c r="BQK4" s="16"/>
      <c r="BQL4" s="16"/>
      <c r="BQM4" s="16"/>
      <c r="BQN4" s="16"/>
      <c r="BQO4" s="16"/>
      <c r="BQP4" s="16"/>
      <c r="BQQ4" s="16"/>
      <c r="BQR4" s="16"/>
      <c r="BQS4" s="16"/>
      <c r="BQT4" s="16"/>
      <c r="BQU4" s="16"/>
      <c r="BQV4" s="16"/>
      <c r="BQW4" s="16"/>
      <c r="BQX4" s="16"/>
      <c r="BQY4" s="16"/>
      <c r="BQZ4" s="16"/>
      <c r="BRA4" s="16"/>
      <c r="BRB4" s="16"/>
      <c r="BRC4" s="16"/>
      <c r="BRD4" s="16"/>
      <c r="BRE4" s="16"/>
      <c r="BRF4" s="16"/>
      <c r="BRG4" s="16"/>
      <c r="BRH4" s="16"/>
      <c r="BRI4" s="16"/>
      <c r="BRJ4" s="16"/>
      <c r="BRK4" s="16"/>
      <c r="BRL4" s="16"/>
      <c r="BRM4" s="16"/>
      <c r="BRN4" s="16"/>
      <c r="BRO4" s="16"/>
      <c r="BRP4" s="16"/>
      <c r="BRQ4" s="16"/>
      <c r="BRR4" s="16"/>
      <c r="BRS4" s="16"/>
      <c r="BRT4" s="16"/>
      <c r="BRU4" s="16"/>
      <c r="BRV4" s="16"/>
      <c r="BRW4" s="16"/>
      <c r="BRX4" s="16"/>
      <c r="BRY4" s="16"/>
      <c r="BRZ4" s="16"/>
      <c r="BSA4" s="16"/>
      <c r="BSB4" s="16"/>
      <c r="BSC4" s="16"/>
      <c r="BSD4" s="16"/>
      <c r="BSE4" s="16"/>
      <c r="BSF4" s="16"/>
      <c r="BSG4" s="16"/>
      <c r="BSH4" s="16"/>
      <c r="BSI4" s="16"/>
      <c r="BSJ4" s="16"/>
      <c r="BSK4" s="16"/>
      <c r="BSL4" s="16"/>
      <c r="BSM4" s="16"/>
      <c r="BSN4" s="16"/>
      <c r="BSO4" s="16"/>
      <c r="BSP4" s="16"/>
      <c r="BSQ4" s="16"/>
      <c r="BSR4" s="16"/>
      <c r="BSS4" s="16"/>
      <c r="BST4" s="16"/>
      <c r="BSU4" s="16"/>
      <c r="BSV4" s="16"/>
      <c r="BSW4" s="16"/>
      <c r="BSX4" s="16"/>
      <c r="BSY4" s="16"/>
      <c r="BSZ4" s="16"/>
      <c r="BTA4" s="16"/>
      <c r="BTB4" s="16"/>
      <c r="BTC4" s="16"/>
      <c r="BTD4" s="16"/>
      <c r="BTE4" s="16"/>
      <c r="BTF4" s="16"/>
      <c r="BTG4" s="16"/>
      <c r="BTH4" s="16"/>
      <c r="BTI4" s="16"/>
      <c r="BTJ4" s="16"/>
      <c r="BTK4" s="16"/>
      <c r="BTL4" s="16"/>
      <c r="BTM4" s="16"/>
      <c r="BTN4" s="16"/>
      <c r="BTO4" s="16"/>
      <c r="BTP4" s="16"/>
      <c r="BTQ4" s="16"/>
      <c r="BTR4" s="16"/>
      <c r="BTS4" s="16"/>
      <c r="BTT4" s="16"/>
      <c r="BTU4" s="16"/>
      <c r="BTV4" s="16"/>
      <c r="BTW4" s="16"/>
      <c r="BTX4" s="16"/>
      <c r="BTY4" s="16"/>
      <c r="BTZ4" s="16"/>
      <c r="BUA4" s="16"/>
      <c r="BUB4" s="16"/>
      <c r="BUC4" s="16"/>
      <c r="BUD4" s="16"/>
      <c r="BUE4" s="16"/>
      <c r="BUF4" s="16"/>
      <c r="BUG4" s="16"/>
      <c r="BUH4" s="16"/>
      <c r="BUI4" s="16"/>
      <c r="BUJ4" s="16"/>
      <c r="BUK4" s="16"/>
      <c r="BUL4" s="16"/>
      <c r="BUM4" s="16"/>
      <c r="BUN4" s="16"/>
      <c r="BUO4" s="16"/>
      <c r="BUP4" s="16"/>
      <c r="BUQ4" s="16"/>
      <c r="BUR4" s="16"/>
      <c r="BUS4" s="16"/>
      <c r="BUT4" s="16"/>
      <c r="BUU4" s="16"/>
      <c r="BUV4" s="16"/>
      <c r="BUW4" s="16"/>
      <c r="BUX4" s="16"/>
      <c r="BUY4" s="16"/>
      <c r="BUZ4" s="16"/>
      <c r="BVA4" s="16"/>
      <c r="BVB4" s="16"/>
      <c r="BVC4" s="16"/>
      <c r="BVD4" s="16"/>
      <c r="BVE4" s="16"/>
      <c r="BVF4" s="16"/>
      <c r="BVG4" s="16"/>
      <c r="BVH4" s="16"/>
      <c r="BVI4" s="16"/>
      <c r="BVJ4" s="16"/>
      <c r="BVK4" s="16"/>
      <c r="BVL4" s="16"/>
      <c r="BVM4" s="16"/>
      <c r="BVN4" s="16"/>
      <c r="BVO4" s="16"/>
      <c r="BVP4" s="16"/>
      <c r="BVQ4" s="16"/>
      <c r="BVR4" s="16"/>
      <c r="BVS4" s="16"/>
      <c r="BVT4" s="16"/>
      <c r="BVU4" s="16"/>
      <c r="BVV4" s="16"/>
      <c r="BVW4" s="16"/>
      <c r="BVX4" s="16"/>
      <c r="BVY4" s="16"/>
      <c r="BVZ4" s="16"/>
      <c r="BWA4" s="16"/>
      <c r="BWB4" s="16"/>
      <c r="BWC4" s="16"/>
      <c r="BWD4" s="16"/>
      <c r="BWE4" s="16"/>
      <c r="BWF4" s="16"/>
      <c r="BWG4" s="16"/>
      <c r="BWH4" s="16"/>
      <c r="BWI4" s="16"/>
      <c r="BWJ4" s="16"/>
      <c r="BWK4" s="16"/>
      <c r="BWL4" s="16"/>
      <c r="BWM4" s="16"/>
      <c r="BWN4" s="16"/>
      <c r="BWO4" s="16"/>
      <c r="BWP4" s="16"/>
      <c r="BWQ4" s="16"/>
      <c r="BWR4" s="16"/>
      <c r="BWS4" s="16"/>
      <c r="BWT4" s="16"/>
      <c r="BWU4" s="16"/>
      <c r="BWV4" s="16"/>
      <c r="BWW4" s="16"/>
      <c r="BWX4" s="16"/>
      <c r="BWY4" s="16"/>
      <c r="BWZ4" s="16"/>
      <c r="BXA4" s="16"/>
      <c r="BXB4" s="16"/>
      <c r="BXC4" s="16"/>
      <c r="BXD4" s="16"/>
      <c r="BXE4" s="16"/>
      <c r="BXF4" s="16"/>
      <c r="BXG4" s="16"/>
      <c r="BXH4" s="16"/>
      <c r="BXI4" s="16"/>
      <c r="BXJ4" s="16"/>
      <c r="BXK4" s="16"/>
      <c r="BXL4" s="16"/>
      <c r="BXM4" s="16"/>
      <c r="BXN4" s="16"/>
      <c r="BXO4" s="16"/>
      <c r="BXP4" s="16"/>
      <c r="BXQ4" s="16"/>
      <c r="BXR4" s="16"/>
      <c r="BXS4" s="16"/>
      <c r="BXT4" s="16"/>
      <c r="BXU4" s="16"/>
      <c r="BXV4" s="16"/>
      <c r="BXW4" s="16"/>
      <c r="BXX4" s="16"/>
      <c r="BXY4" s="16"/>
      <c r="BXZ4" s="16"/>
      <c r="BYA4" s="16"/>
      <c r="BYB4" s="16"/>
      <c r="BYC4" s="16"/>
      <c r="BYD4" s="16"/>
      <c r="BYE4" s="16"/>
      <c r="BYF4" s="16"/>
      <c r="BYG4" s="16"/>
      <c r="BYH4" s="16"/>
      <c r="BYI4" s="16"/>
      <c r="BYJ4" s="16"/>
      <c r="BYK4" s="16"/>
      <c r="BYL4" s="16"/>
      <c r="BYM4" s="16"/>
      <c r="BYN4" s="16"/>
      <c r="BYO4" s="16"/>
      <c r="BYP4" s="16"/>
      <c r="BYQ4" s="16"/>
      <c r="BYR4" s="16"/>
      <c r="BYS4" s="16"/>
      <c r="BYT4" s="16"/>
      <c r="BYU4" s="16"/>
      <c r="BYV4" s="16"/>
      <c r="BYW4" s="16"/>
      <c r="BYX4" s="16"/>
      <c r="BYY4" s="16"/>
      <c r="BYZ4" s="16"/>
      <c r="BZA4" s="16"/>
      <c r="BZB4" s="16"/>
      <c r="BZC4" s="16"/>
      <c r="BZD4" s="16"/>
      <c r="BZE4" s="16"/>
      <c r="BZF4" s="16"/>
      <c r="BZG4" s="16"/>
      <c r="BZH4" s="16"/>
      <c r="BZI4" s="16"/>
      <c r="BZJ4" s="16"/>
      <c r="BZK4" s="16"/>
      <c r="BZL4" s="16"/>
      <c r="BZM4" s="16"/>
      <c r="BZN4" s="16"/>
      <c r="BZO4" s="16"/>
      <c r="BZP4" s="16"/>
      <c r="BZQ4" s="16"/>
      <c r="BZR4" s="16"/>
      <c r="BZS4" s="16"/>
      <c r="BZT4" s="16"/>
      <c r="BZU4" s="16"/>
      <c r="BZV4" s="16"/>
      <c r="BZW4" s="16"/>
      <c r="BZX4" s="16"/>
      <c r="BZY4" s="16"/>
      <c r="BZZ4" s="16"/>
      <c r="CAA4" s="16"/>
      <c r="CAB4" s="16"/>
      <c r="CAC4" s="16"/>
      <c r="CAD4" s="16"/>
      <c r="CAE4" s="16"/>
      <c r="CAF4" s="16"/>
      <c r="CAG4" s="16"/>
      <c r="CAH4" s="16"/>
      <c r="CAI4" s="16"/>
      <c r="CAJ4" s="16"/>
      <c r="CAK4" s="16"/>
      <c r="CAL4" s="16"/>
      <c r="CAM4" s="16"/>
      <c r="CAN4" s="16"/>
      <c r="CAO4" s="16"/>
      <c r="CAP4" s="16"/>
      <c r="CAQ4" s="16"/>
      <c r="CAR4" s="16"/>
      <c r="CAS4" s="16"/>
      <c r="CAT4" s="16"/>
      <c r="CAU4" s="16"/>
      <c r="CAV4" s="16"/>
      <c r="CAW4" s="16"/>
      <c r="CAX4" s="16"/>
      <c r="CAY4" s="16"/>
      <c r="CAZ4" s="16"/>
      <c r="CBA4" s="16"/>
      <c r="CBB4" s="16"/>
      <c r="CBC4" s="16"/>
      <c r="CBD4" s="16"/>
      <c r="CBE4" s="16"/>
      <c r="CBF4" s="16"/>
      <c r="CBG4" s="16"/>
      <c r="CBH4" s="16"/>
      <c r="CBI4" s="16"/>
      <c r="CBJ4" s="16"/>
      <c r="CBK4" s="16"/>
      <c r="CBL4" s="16"/>
      <c r="CBM4" s="16"/>
      <c r="CBN4" s="16"/>
      <c r="CBO4" s="16"/>
      <c r="CBP4" s="16"/>
      <c r="CBQ4" s="16"/>
      <c r="CBR4" s="16"/>
      <c r="CBS4" s="16"/>
      <c r="CBT4" s="16"/>
      <c r="CBU4" s="16"/>
      <c r="CBV4" s="16"/>
      <c r="CBW4" s="16"/>
      <c r="CBX4" s="16"/>
      <c r="CBY4" s="16"/>
      <c r="CBZ4" s="16"/>
      <c r="CCA4" s="16"/>
      <c r="CCB4" s="16"/>
      <c r="CCC4" s="16"/>
      <c r="CCD4" s="16"/>
      <c r="CCE4" s="16"/>
      <c r="CCF4" s="16"/>
      <c r="CCG4" s="16"/>
      <c r="CCH4" s="16"/>
      <c r="CCI4" s="16"/>
      <c r="CCJ4" s="16"/>
      <c r="CCK4" s="16"/>
      <c r="CCL4" s="16"/>
      <c r="CCM4" s="16"/>
      <c r="CCN4" s="16"/>
      <c r="CCO4" s="16"/>
      <c r="CCP4" s="16"/>
      <c r="CCQ4" s="16"/>
      <c r="CCR4" s="16"/>
      <c r="CCS4" s="16"/>
      <c r="CCT4" s="16"/>
      <c r="CCU4" s="16"/>
      <c r="CCV4" s="16"/>
      <c r="CCW4" s="16"/>
      <c r="CCX4" s="16"/>
      <c r="CCY4" s="16"/>
      <c r="CCZ4" s="16"/>
      <c r="CDA4" s="16"/>
      <c r="CDB4" s="16"/>
      <c r="CDC4" s="16"/>
      <c r="CDD4" s="16"/>
      <c r="CDE4" s="16"/>
      <c r="CDF4" s="16"/>
      <c r="CDG4" s="16"/>
      <c r="CDH4" s="16"/>
      <c r="CDI4" s="16"/>
      <c r="CDJ4" s="16"/>
      <c r="CDK4" s="16"/>
      <c r="CDL4" s="16"/>
      <c r="CDM4" s="16"/>
      <c r="CDN4" s="16"/>
      <c r="CDO4" s="16"/>
      <c r="CDP4" s="16"/>
      <c r="CDQ4" s="16"/>
      <c r="CDR4" s="16"/>
      <c r="CDS4" s="16"/>
      <c r="CDT4" s="16"/>
      <c r="CDU4" s="16"/>
      <c r="CDV4" s="16"/>
      <c r="CDW4" s="16"/>
      <c r="CDX4" s="16"/>
      <c r="CDY4" s="16"/>
      <c r="CDZ4" s="16"/>
      <c r="CEA4" s="16"/>
      <c r="CEB4" s="16"/>
      <c r="CEC4" s="16"/>
      <c r="CED4" s="16"/>
      <c r="CEE4" s="16"/>
      <c r="CEF4" s="16"/>
      <c r="CEG4" s="16"/>
      <c r="CEH4" s="16"/>
      <c r="CEI4" s="16"/>
      <c r="CEJ4" s="16"/>
      <c r="CEK4" s="16"/>
      <c r="CEL4" s="16"/>
      <c r="CEM4" s="16"/>
      <c r="CEN4" s="16"/>
      <c r="CEO4" s="16"/>
      <c r="CEP4" s="16"/>
      <c r="CEQ4" s="16"/>
      <c r="CER4" s="16"/>
      <c r="CES4" s="16"/>
      <c r="CET4" s="16"/>
      <c r="CEU4" s="16"/>
      <c r="CEV4" s="16"/>
      <c r="CEW4" s="16"/>
      <c r="CEX4" s="16"/>
      <c r="CEY4" s="16"/>
      <c r="CEZ4" s="16"/>
      <c r="CFA4" s="16"/>
      <c r="CFB4" s="16"/>
      <c r="CFC4" s="16"/>
      <c r="CFD4" s="16"/>
      <c r="CFE4" s="16"/>
      <c r="CFF4" s="16"/>
      <c r="CFG4" s="16"/>
      <c r="CFH4" s="16"/>
      <c r="CFI4" s="16"/>
      <c r="CFJ4" s="16"/>
      <c r="CFK4" s="16"/>
      <c r="CFL4" s="16"/>
      <c r="CFM4" s="16"/>
      <c r="CFN4" s="16"/>
      <c r="CFO4" s="16"/>
      <c r="CFP4" s="16"/>
      <c r="CFQ4" s="16"/>
      <c r="CFR4" s="16"/>
      <c r="CFS4" s="16"/>
      <c r="CFT4" s="16"/>
      <c r="CFU4" s="16"/>
      <c r="CFV4" s="16"/>
      <c r="CFW4" s="16"/>
      <c r="CFX4" s="16"/>
      <c r="CFY4" s="16"/>
      <c r="CFZ4" s="16"/>
      <c r="CGA4" s="16"/>
      <c r="CGB4" s="16"/>
      <c r="CGC4" s="16"/>
      <c r="CGD4" s="16"/>
      <c r="CGE4" s="16"/>
      <c r="CGF4" s="16"/>
      <c r="CGG4" s="16"/>
      <c r="CGH4" s="16"/>
      <c r="CGI4" s="16"/>
      <c r="CGJ4" s="16"/>
      <c r="CGK4" s="16"/>
      <c r="CGL4" s="16"/>
      <c r="CGM4" s="16"/>
      <c r="CGN4" s="16"/>
      <c r="CGO4" s="16"/>
      <c r="CGP4" s="16"/>
      <c r="CGQ4" s="16"/>
      <c r="CGR4" s="16"/>
      <c r="CGS4" s="16"/>
      <c r="CGT4" s="16"/>
      <c r="CGU4" s="16"/>
      <c r="CGV4" s="16"/>
      <c r="CGW4" s="16"/>
      <c r="CGX4" s="16"/>
      <c r="CGY4" s="16"/>
      <c r="CGZ4" s="16"/>
      <c r="CHA4" s="16"/>
      <c r="CHB4" s="16"/>
      <c r="CHC4" s="16"/>
      <c r="CHD4" s="16"/>
      <c r="CHE4" s="16"/>
      <c r="CHF4" s="16"/>
      <c r="CHG4" s="16"/>
      <c r="CHH4" s="16"/>
      <c r="CHI4" s="16"/>
      <c r="CHJ4" s="16"/>
      <c r="CHK4" s="16"/>
      <c r="CHL4" s="16"/>
      <c r="CHM4" s="16"/>
      <c r="CHN4" s="16"/>
      <c r="CHO4" s="16"/>
      <c r="CHP4" s="16"/>
      <c r="CHQ4" s="16"/>
      <c r="CHR4" s="16"/>
      <c r="CHS4" s="16"/>
      <c r="CHT4" s="16"/>
      <c r="CHU4" s="16"/>
      <c r="CHV4" s="16"/>
      <c r="CHW4" s="16"/>
      <c r="CHX4" s="16"/>
      <c r="CHY4" s="16"/>
      <c r="CHZ4" s="16"/>
      <c r="CIA4" s="16"/>
      <c r="CIB4" s="16"/>
      <c r="CIC4" s="16"/>
      <c r="CID4" s="16"/>
      <c r="CIE4" s="16"/>
      <c r="CIF4" s="16"/>
      <c r="CIG4" s="16"/>
      <c r="CIH4" s="16"/>
      <c r="CII4" s="16"/>
      <c r="CIJ4" s="16"/>
      <c r="CIK4" s="16"/>
      <c r="CIL4" s="16"/>
      <c r="CIM4" s="16"/>
      <c r="CIN4" s="16"/>
      <c r="CIO4" s="16"/>
      <c r="CIP4" s="16"/>
      <c r="CIQ4" s="16"/>
      <c r="CIR4" s="16"/>
      <c r="CIS4" s="16"/>
      <c r="CIT4" s="16"/>
      <c r="CIU4" s="16"/>
      <c r="CIV4" s="16"/>
      <c r="CIW4" s="16"/>
      <c r="CIX4" s="16"/>
      <c r="CIY4" s="16"/>
      <c r="CIZ4" s="16"/>
      <c r="CJA4" s="16"/>
      <c r="CJB4" s="16"/>
      <c r="CJC4" s="16"/>
      <c r="CJD4" s="16"/>
      <c r="CJE4" s="16"/>
      <c r="CJF4" s="16"/>
      <c r="CJG4" s="16"/>
      <c r="CJH4" s="16"/>
      <c r="CJI4" s="16"/>
      <c r="CJJ4" s="16"/>
      <c r="CJK4" s="16"/>
      <c r="CJL4" s="16"/>
      <c r="CJM4" s="16"/>
      <c r="CJN4" s="16"/>
      <c r="CJO4" s="16"/>
      <c r="CJP4" s="16"/>
      <c r="CJQ4" s="16"/>
      <c r="CJR4" s="16"/>
      <c r="CJS4" s="16"/>
      <c r="CJT4" s="16"/>
      <c r="CJU4" s="16"/>
      <c r="CJV4" s="16"/>
      <c r="CJW4" s="16"/>
      <c r="CJX4" s="16"/>
      <c r="CJY4" s="16"/>
      <c r="CJZ4" s="16"/>
      <c r="CKA4" s="16"/>
      <c r="CKB4" s="16"/>
      <c r="CKC4" s="16"/>
      <c r="CKD4" s="16"/>
      <c r="CKE4" s="16"/>
      <c r="CKF4" s="16"/>
      <c r="CKG4" s="16"/>
      <c r="CKH4" s="16"/>
      <c r="CKI4" s="16"/>
      <c r="CKJ4" s="16"/>
      <c r="CKK4" s="16"/>
      <c r="CKL4" s="16"/>
      <c r="CKM4" s="16"/>
      <c r="CKN4" s="16"/>
      <c r="CKO4" s="16"/>
      <c r="CKP4" s="16"/>
      <c r="CKQ4" s="16"/>
      <c r="CKR4" s="16"/>
      <c r="CKS4" s="16"/>
      <c r="CKT4" s="16"/>
      <c r="CKU4" s="16"/>
      <c r="CKV4" s="16"/>
      <c r="CKW4" s="16"/>
      <c r="CKX4" s="16"/>
      <c r="CKY4" s="16"/>
      <c r="CKZ4" s="16"/>
      <c r="CLA4" s="16"/>
      <c r="CLB4" s="16"/>
      <c r="CLC4" s="16"/>
      <c r="CLD4" s="16"/>
      <c r="CLE4" s="16"/>
      <c r="CLF4" s="16"/>
      <c r="CLG4" s="16"/>
      <c r="CLH4" s="16"/>
      <c r="CLI4" s="16"/>
      <c r="CLJ4" s="16"/>
      <c r="CLK4" s="16"/>
      <c r="CLL4" s="16"/>
      <c r="CLM4" s="16"/>
      <c r="CLN4" s="16"/>
      <c r="CLO4" s="16"/>
      <c r="CLP4" s="16"/>
      <c r="CLQ4" s="16"/>
      <c r="CLR4" s="16"/>
      <c r="CLS4" s="16"/>
      <c r="CLT4" s="16"/>
      <c r="CLU4" s="16"/>
      <c r="CLV4" s="16"/>
      <c r="CLW4" s="16"/>
      <c r="CLX4" s="16"/>
      <c r="CLY4" s="16"/>
      <c r="CLZ4" s="16"/>
      <c r="CMA4" s="16"/>
      <c r="CMB4" s="16"/>
      <c r="CMC4" s="16"/>
      <c r="CMD4" s="16"/>
      <c r="CME4" s="16"/>
      <c r="CMF4" s="16"/>
      <c r="CMG4" s="16"/>
      <c r="CMH4" s="16"/>
      <c r="CMI4" s="16"/>
      <c r="CMJ4" s="16"/>
      <c r="CMK4" s="16"/>
      <c r="CML4" s="16"/>
      <c r="CMM4" s="16"/>
      <c r="CMN4" s="16"/>
      <c r="CMO4" s="16"/>
      <c r="CMP4" s="16"/>
      <c r="CMQ4" s="16"/>
      <c r="CMR4" s="16"/>
      <c r="CMS4" s="16"/>
      <c r="CMT4" s="16"/>
      <c r="CMU4" s="16"/>
      <c r="CMV4" s="16"/>
      <c r="CMW4" s="16"/>
      <c r="CMX4" s="16"/>
      <c r="CMY4" s="16"/>
      <c r="CMZ4" s="16"/>
      <c r="CNA4" s="16"/>
      <c r="CNB4" s="16"/>
      <c r="CNC4" s="16"/>
      <c r="CND4" s="16"/>
      <c r="CNE4" s="16"/>
      <c r="CNF4" s="16"/>
      <c r="CNG4" s="16"/>
      <c r="CNH4" s="16"/>
      <c r="CNI4" s="16"/>
      <c r="CNJ4" s="16"/>
      <c r="CNK4" s="16"/>
      <c r="CNL4" s="16"/>
      <c r="CNM4" s="16"/>
      <c r="CNN4" s="16"/>
      <c r="CNO4" s="16"/>
      <c r="CNP4" s="16"/>
      <c r="CNQ4" s="16"/>
      <c r="CNR4" s="16"/>
      <c r="CNS4" s="16"/>
      <c r="CNT4" s="16"/>
      <c r="CNU4" s="16"/>
      <c r="CNV4" s="16"/>
      <c r="CNW4" s="16"/>
      <c r="CNX4" s="16"/>
      <c r="CNY4" s="16"/>
      <c r="CNZ4" s="16"/>
      <c r="COA4" s="16"/>
      <c r="COB4" s="16"/>
      <c r="COC4" s="16"/>
      <c r="COD4" s="16"/>
      <c r="COE4" s="16"/>
      <c r="COF4" s="16"/>
      <c r="COG4" s="16"/>
      <c r="COH4" s="16"/>
      <c r="COI4" s="16"/>
      <c r="COJ4" s="16"/>
      <c r="COK4" s="16"/>
      <c r="COL4" s="16"/>
      <c r="COM4" s="16"/>
      <c r="CON4" s="16"/>
      <c r="COO4" s="16"/>
      <c r="COP4" s="16"/>
      <c r="COQ4" s="16"/>
      <c r="COR4" s="16"/>
      <c r="COS4" s="16"/>
      <c r="COT4" s="16"/>
      <c r="COU4" s="16"/>
      <c r="COV4" s="16"/>
      <c r="COW4" s="16"/>
      <c r="COX4" s="16"/>
      <c r="COY4" s="16"/>
      <c r="COZ4" s="16"/>
      <c r="CPA4" s="16"/>
      <c r="CPB4" s="16"/>
      <c r="CPC4" s="16"/>
      <c r="CPD4" s="16"/>
      <c r="CPE4" s="16"/>
      <c r="CPF4" s="16"/>
      <c r="CPG4" s="16"/>
      <c r="CPH4" s="16"/>
      <c r="CPI4" s="16"/>
      <c r="CPJ4" s="16"/>
      <c r="CPK4" s="16"/>
      <c r="CPL4" s="16"/>
      <c r="CPM4" s="16"/>
      <c r="CPN4" s="16"/>
      <c r="CPO4" s="16"/>
      <c r="CPP4" s="16"/>
      <c r="CPQ4" s="16"/>
      <c r="CPR4" s="16"/>
      <c r="CPS4" s="16"/>
      <c r="CPT4" s="16"/>
      <c r="CPU4" s="16"/>
      <c r="CPV4" s="16"/>
      <c r="CPW4" s="16"/>
      <c r="CPX4" s="16"/>
      <c r="CPY4" s="16"/>
      <c r="CPZ4" s="16"/>
      <c r="CQA4" s="16"/>
      <c r="CQB4" s="16"/>
      <c r="CQC4" s="16"/>
      <c r="CQD4" s="16"/>
      <c r="CQE4" s="16"/>
      <c r="CQF4" s="16"/>
      <c r="CQG4" s="16"/>
      <c r="CQH4" s="16"/>
      <c r="CQI4" s="16"/>
      <c r="CQJ4" s="16"/>
      <c r="CQK4" s="16"/>
      <c r="CQL4" s="16"/>
      <c r="CQM4" s="16"/>
      <c r="CQN4" s="16"/>
      <c r="CQO4" s="16"/>
      <c r="CQP4" s="16"/>
      <c r="CQQ4" s="16"/>
      <c r="CQR4" s="16"/>
      <c r="CQS4" s="16"/>
      <c r="CQT4" s="16"/>
      <c r="CQU4" s="16"/>
      <c r="CQV4" s="16"/>
      <c r="CQW4" s="16"/>
      <c r="CQX4" s="16"/>
      <c r="CQY4" s="16"/>
      <c r="CQZ4" s="16"/>
      <c r="CRA4" s="16"/>
      <c r="CRB4" s="16"/>
      <c r="CRC4" s="16"/>
      <c r="CRD4" s="16"/>
      <c r="CRE4" s="16"/>
      <c r="CRF4" s="16"/>
      <c r="CRG4" s="16"/>
      <c r="CRH4" s="16"/>
      <c r="CRI4" s="16"/>
      <c r="CRJ4" s="16"/>
      <c r="CRK4" s="16"/>
      <c r="CRL4" s="16"/>
      <c r="CRM4" s="16"/>
      <c r="CRN4" s="16"/>
      <c r="CRO4" s="16"/>
      <c r="CRP4" s="16"/>
      <c r="CRQ4" s="16"/>
      <c r="CRR4" s="16"/>
      <c r="CRS4" s="16"/>
      <c r="CRT4" s="16"/>
      <c r="CRU4" s="16"/>
      <c r="CRV4" s="16"/>
      <c r="CRW4" s="16"/>
      <c r="CRX4" s="16"/>
      <c r="CRY4" s="16"/>
      <c r="CRZ4" s="16"/>
      <c r="CSA4" s="16"/>
      <c r="CSB4" s="16"/>
      <c r="CSC4" s="16"/>
      <c r="CSD4" s="16"/>
      <c r="CSE4" s="16"/>
      <c r="CSF4" s="16"/>
      <c r="CSG4" s="16"/>
      <c r="CSH4" s="16"/>
      <c r="CSI4" s="16"/>
      <c r="CSJ4" s="16"/>
      <c r="CSK4" s="16"/>
      <c r="CSL4" s="16"/>
      <c r="CSM4" s="16"/>
      <c r="CSN4" s="16"/>
      <c r="CSO4" s="16"/>
      <c r="CSP4" s="16"/>
      <c r="CSQ4" s="16"/>
      <c r="CSR4" s="16"/>
      <c r="CSS4" s="16"/>
      <c r="CST4" s="16"/>
      <c r="CSU4" s="16"/>
      <c r="CSV4" s="16"/>
      <c r="CSW4" s="16"/>
      <c r="CSX4" s="16"/>
      <c r="CSY4" s="16"/>
      <c r="CSZ4" s="16"/>
      <c r="CTA4" s="16"/>
      <c r="CTB4" s="16"/>
      <c r="CTC4" s="16"/>
      <c r="CTD4" s="16"/>
      <c r="CTE4" s="16"/>
      <c r="CTF4" s="16"/>
      <c r="CTG4" s="16"/>
      <c r="CTH4" s="16"/>
      <c r="CTI4" s="16"/>
      <c r="CTJ4" s="16"/>
      <c r="CTK4" s="16"/>
      <c r="CTL4" s="16"/>
      <c r="CTM4" s="16"/>
      <c r="CTN4" s="16"/>
      <c r="CTO4" s="16"/>
      <c r="CTP4" s="16"/>
      <c r="CTQ4" s="16"/>
      <c r="CTR4" s="16"/>
      <c r="CTS4" s="16"/>
      <c r="CTT4" s="16"/>
      <c r="CTU4" s="16"/>
      <c r="CTV4" s="16"/>
      <c r="CTW4" s="16"/>
      <c r="CTX4" s="16"/>
      <c r="CTY4" s="16"/>
      <c r="CTZ4" s="16"/>
      <c r="CUA4" s="16"/>
      <c r="CUB4" s="16"/>
      <c r="CUC4" s="16"/>
      <c r="CUD4" s="16"/>
      <c r="CUE4" s="16"/>
      <c r="CUF4" s="16"/>
      <c r="CUG4" s="16"/>
      <c r="CUH4" s="16"/>
      <c r="CUI4" s="16"/>
      <c r="CUJ4" s="16"/>
      <c r="CUK4" s="16"/>
      <c r="CUL4" s="16"/>
      <c r="CUM4" s="16"/>
      <c r="CUN4" s="16"/>
      <c r="CUO4" s="16"/>
      <c r="CUP4" s="16"/>
      <c r="CUQ4" s="16"/>
      <c r="CUR4" s="16"/>
      <c r="CUS4" s="16"/>
      <c r="CUT4" s="16"/>
      <c r="CUU4" s="16"/>
      <c r="CUV4" s="16"/>
      <c r="CUW4" s="16"/>
      <c r="CUX4" s="16"/>
      <c r="CUY4" s="16"/>
      <c r="CUZ4" s="16"/>
      <c r="CVA4" s="16"/>
      <c r="CVB4" s="16"/>
      <c r="CVC4" s="16"/>
      <c r="CVD4" s="16"/>
      <c r="CVE4" s="16"/>
      <c r="CVF4" s="16"/>
      <c r="CVG4" s="16"/>
      <c r="CVH4" s="16"/>
      <c r="CVI4" s="16"/>
      <c r="CVJ4" s="16"/>
      <c r="CVK4" s="16"/>
      <c r="CVL4" s="16"/>
      <c r="CVM4" s="16"/>
      <c r="CVN4" s="16"/>
      <c r="CVO4" s="16"/>
      <c r="CVP4" s="16"/>
      <c r="CVQ4" s="16"/>
      <c r="CVR4" s="16"/>
      <c r="CVS4" s="16"/>
      <c r="CVT4" s="16"/>
      <c r="CVU4" s="16"/>
      <c r="CVV4" s="16"/>
      <c r="CVW4" s="16"/>
      <c r="CVX4" s="16"/>
      <c r="CVY4" s="16"/>
      <c r="CVZ4" s="16"/>
      <c r="CWA4" s="16"/>
      <c r="CWB4" s="16"/>
      <c r="CWC4" s="16"/>
      <c r="CWD4" s="16"/>
      <c r="CWE4" s="16"/>
      <c r="CWF4" s="16"/>
      <c r="CWG4" s="16"/>
      <c r="CWH4" s="16"/>
      <c r="CWI4" s="16"/>
      <c r="CWJ4" s="16"/>
      <c r="CWK4" s="16"/>
      <c r="CWL4" s="16"/>
      <c r="CWM4" s="16"/>
      <c r="CWN4" s="16"/>
      <c r="CWO4" s="16"/>
      <c r="CWP4" s="16"/>
      <c r="CWQ4" s="16"/>
      <c r="CWR4" s="16"/>
      <c r="CWS4" s="16"/>
      <c r="CWT4" s="16"/>
      <c r="CWU4" s="16"/>
      <c r="CWV4" s="16"/>
      <c r="CWW4" s="16"/>
      <c r="CWX4" s="16"/>
      <c r="CWY4" s="16"/>
      <c r="CWZ4" s="16"/>
      <c r="CXA4" s="16"/>
      <c r="CXB4" s="16"/>
      <c r="CXC4" s="16"/>
      <c r="CXD4" s="16"/>
      <c r="CXE4" s="16"/>
      <c r="CXF4" s="16"/>
      <c r="CXG4" s="16"/>
      <c r="CXH4" s="16"/>
      <c r="CXI4" s="16"/>
      <c r="CXJ4" s="16"/>
      <c r="CXK4" s="16"/>
      <c r="CXL4" s="16"/>
      <c r="CXM4" s="16"/>
      <c r="CXN4" s="16"/>
      <c r="CXO4" s="16"/>
      <c r="CXP4" s="16"/>
      <c r="CXQ4" s="16"/>
      <c r="CXR4" s="16"/>
      <c r="CXS4" s="16"/>
      <c r="CXT4" s="16"/>
      <c r="CXU4" s="16"/>
      <c r="CXV4" s="16"/>
      <c r="CXW4" s="16"/>
      <c r="CXX4" s="16"/>
      <c r="CXY4" s="16"/>
      <c r="CXZ4" s="16"/>
      <c r="CYA4" s="16"/>
      <c r="CYB4" s="16"/>
      <c r="CYC4" s="16"/>
      <c r="CYD4" s="16"/>
      <c r="CYE4" s="16"/>
      <c r="CYF4" s="16"/>
      <c r="CYG4" s="16"/>
      <c r="CYH4" s="16"/>
      <c r="CYI4" s="16"/>
      <c r="CYJ4" s="16"/>
      <c r="CYK4" s="16"/>
      <c r="CYL4" s="16"/>
      <c r="CYM4" s="16"/>
      <c r="CYN4" s="16"/>
      <c r="CYO4" s="16"/>
      <c r="CYP4" s="16"/>
      <c r="CYQ4" s="16"/>
      <c r="CYR4" s="16"/>
      <c r="CYS4" s="16"/>
      <c r="CYT4" s="16"/>
      <c r="CYU4" s="16"/>
      <c r="CYV4" s="16"/>
      <c r="CYW4" s="16"/>
      <c r="CYX4" s="16"/>
      <c r="CYY4" s="16"/>
      <c r="CYZ4" s="16"/>
      <c r="CZA4" s="16"/>
      <c r="CZB4" s="16"/>
      <c r="CZC4" s="16"/>
      <c r="CZD4" s="16"/>
      <c r="CZE4" s="16"/>
      <c r="CZF4" s="16"/>
      <c r="CZG4" s="16"/>
      <c r="CZH4" s="16"/>
      <c r="CZI4" s="16"/>
      <c r="CZJ4" s="16"/>
      <c r="CZK4" s="16"/>
      <c r="CZL4" s="16"/>
      <c r="CZM4" s="16"/>
      <c r="CZN4" s="16"/>
      <c r="CZO4" s="16"/>
      <c r="CZP4" s="16"/>
      <c r="CZQ4" s="16"/>
      <c r="CZR4" s="16"/>
      <c r="CZS4" s="16"/>
      <c r="CZT4" s="16"/>
      <c r="CZU4" s="16"/>
      <c r="CZV4" s="16"/>
      <c r="CZW4" s="16"/>
      <c r="CZX4" s="16"/>
      <c r="CZY4" s="16"/>
      <c r="CZZ4" s="16"/>
      <c r="DAA4" s="16"/>
      <c r="DAB4" s="16"/>
      <c r="DAC4" s="16"/>
      <c r="DAD4" s="16"/>
      <c r="DAE4" s="16"/>
      <c r="DAF4" s="16"/>
      <c r="DAG4" s="16"/>
      <c r="DAH4" s="16"/>
      <c r="DAI4" s="16"/>
      <c r="DAJ4" s="16"/>
      <c r="DAK4" s="16"/>
      <c r="DAL4" s="16"/>
      <c r="DAM4" s="16"/>
      <c r="DAN4" s="16"/>
      <c r="DAO4" s="16"/>
      <c r="DAP4" s="16"/>
      <c r="DAQ4" s="16"/>
      <c r="DAR4" s="16"/>
      <c r="DAS4" s="16"/>
      <c r="DAT4" s="16"/>
      <c r="DAU4" s="16"/>
      <c r="DAV4" s="16"/>
      <c r="DAW4" s="16"/>
      <c r="DAX4" s="16"/>
      <c r="DAY4" s="16"/>
      <c r="DAZ4" s="16"/>
      <c r="DBA4" s="16"/>
      <c r="DBB4" s="16"/>
      <c r="DBC4" s="16"/>
      <c r="DBD4" s="16"/>
      <c r="DBE4" s="16"/>
      <c r="DBF4" s="16"/>
      <c r="DBG4" s="16"/>
      <c r="DBH4" s="16"/>
      <c r="DBI4" s="16"/>
      <c r="DBJ4" s="16"/>
      <c r="DBK4" s="16"/>
      <c r="DBL4" s="16"/>
      <c r="DBM4" s="16"/>
      <c r="DBN4" s="16"/>
      <c r="DBO4" s="16"/>
      <c r="DBP4" s="16"/>
      <c r="DBQ4" s="16"/>
      <c r="DBR4" s="16"/>
      <c r="DBS4" s="16"/>
      <c r="DBT4" s="16"/>
      <c r="DBU4" s="16"/>
      <c r="DBV4" s="16"/>
      <c r="DBW4" s="16"/>
      <c r="DBX4" s="16"/>
      <c r="DBY4" s="16"/>
      <c r="DBZ4" s="16"/>
      <c r="DCA4" s="16"/>
      <c r="DCB4" s="16"/>
      <c r="DCC4" s="16"/>
      <c r="DCD4" s="16"/>
      <c r="DCE4" s="16"/>
      <c r="DCF4" s="16"/>
      <c r="DCG4" s="16"/>
      <c r="DCH4" s="16"/>
      <c r="DCI4" s="16"/>
      <c r="DCJ4" s="16"/>
      <c r="DCK4" s="16"/>
      <c r="DCL4" s="16"/>
      <c r="DCM4" s="16"/>
      <c r="DCN4" s="16"/>
      <c r="DCO4" s="16"/>
      <c r="DCP4" s="16"/>
      <c r="DCQ4" s="16"/>
      <c r="DCR4" s="16"/>
      <c r="DCS4" s="16"/>
      <c r="DCT4" s="16"/>
      <c r="DCU4" s="16"/>
      <c r="DCV4" s="16"/>
      <c r="DCW4" s="16"/>
      <c r="DCX4" s="16"/>
      <c r="DCY4" s="16"/>
      <c r="DCZ4" s="16"/>
      <c r="DDA4" s="16"/>
      <c r="DDB4" s="16"/>
      <c r="DDC4" s="16"/>
      <c r="DDD4" s="16"/>
      <c r="DDE4" s="16"/>
      <c r="DDF4" s="16"/>
      <c r="DDG4" s="16"/>
      <c r="DDH4" s="16"/>
      <c r="DDI4" s="16"/>
      <c r="DDJ4" s="16"/>
      <c r="DDK4" s="16"/>
      <c r="DDL4" s="16"/>
      <c r="DDM4" s="16"/>
      <c r="DDN4" s="16"/>
      <c r="DDO4" s="16"/>
      <c r="DDP4" s="16"/>
      <c r="DDQ4" s="16"/>
      <c r="DDR4" s="16"/>
      <c r="DDS4" s="16"/>
      <c r="DDT4" s="16"/>
      <c r="DDU4" s="16"/>
      <c r="DDV4" s="16"/>
      <c r="DDW4" s="16"/>
      <c r="DDX4" s="16"/>
      <c r="DDY4" s="16"/>
      <c r="DDZ4" s="16"/>
      <c r="DEA4" s="16"/>
      <c r="DEB4" s="16"/>
      <c r="DEC4" s="16"/>
      <c r="DED4" s="16"/>
      <c r="DEE4" s="16"/>
      <c r="DEF4" s="16"/>
      <c r="DEG4" s="16"/>
      <c r="DEH4" s="16"/>
      <c r="DEI4" s="16"/>
      <c r="DEJ4" s="16"/>
      <c r="DEK4" s="16"/>
      <c r="DEL4" s="16"/>
      <c r="DEM4" s="16"/>
      <c r="DEN4" s="16"/>
      <c r="DEO4" s="16"/>
      <c r="DEP4" s="16"/>
      <c r="DEQ4" s="16"/>
      <c r="DER4" s="16"/>
      <c r="DES4" s="16"/>
      <c r="DET4" s="16"/>
      <c r="DEU4" s="16"/>
      <c r="DEV4" s="16"/>
      <c r="DEW4" s="16"/>
      <c r="DEX4" s="16"/>
      <c r="DEY4" s="16"/>
      <c r="DEZ4" s="16"/>
      <c r="DFA4" s="16"/>
      <c r="DFB4" s="16"/>
      <c r="DFC4" s="16"/>
      <c r="DFD4" s="16"/>
      <c r="DFE4" s="16"/>
      <c r="DFF4" s="16"/>
      <c r="DFG4" s="16"/>
      <c r="DFH4" s="16"/>
      <c r="DFI4" s="16"/>
      <c r="DFJ4" s="16"/>
      <c r="DFK4" s="16"/>
      <c r="DFL4" s="16"/>
      <c r="DFM4" s="16"/>
      <c r="DFN4" s="16"/>
      <c r="DFO4" s="16"/>
      <c r="DFP4" s="16"/>
      <c r="DFQ4" s="16"/>
      <c r="DFR4" s="16"/>
      <c r="DFS4" s="16"/>
      <c r="DFT4" s="16"/>
      <c r="DFU4" s="16"/>
      <c r="DFV4" s="16"/>
      <c r="DFW4" s="16"/>
      <c r="DFX4" s="16"/>
      <c r="DFY4" s="16"/>
      <c r="DFZ4" s="16"/>
      <c r="DGA4" s="16"/>
      <c r="DGB4" s="16"/>
      <c r="DGC4" s="16"/>
      <c r="DGD4" s="16"/>
      <c r="DGE4" s="16"/>
      <c r="DGF4" s="16"/>
      <c r="DGG4" s="16"/>
      <c r="DGH4" s="16"/>
      <c r="DGI4" s="16"/>
      <c r="DGJ4" s="16"/>
      <c r="DGK4" s="16"/>
      <c r="DGL4" s="16"/>
      <c r="DGM4" s="16"/>
      <c r="DGN4" s="16"/>
      <c r="DGO4" s="16"/>
      <c r="DGP4" s="16"/>
      <c r="DGQ4" s="16"/>
      <c r="DGR4" s="16"/>
      <c r="DGS4" s="16"/>
      <c r="DGT4" s="16"/>
      <c r="DGU4" s="16"/>
      <c r="DGV4" s="16"/>
      <c r="DGW4" s="16"/>
      <c r="DGX4" s="16"/>
      <c r="DGY4" s="16"/>
      <c r="DGZ4" s="16"/>
      <c r="DHA4" s="16"/>
      <c r="DHB4" s="16"/>
      <c r="DHC4" s="16"/>
      <c r="DHD4" s="16"/>
      <c r="DHE4" s="16"/>
      <c r="DHF4" s="16"/>
      <c r="DHG4" s="16"/>
      <c r="DHH4" s="16"/>
      <c r="DHI4" s="16"/>
      <c r="DHJ4" s="16"/>
      <c r="DHK4" s="16"/>
      <c r="DHL4" s="16"/>
      <c r="DHM4" s="16"/>
      <c r="DHN4" s="16"/>
      <c r="DHO4" s="16"/>
      <c r="DHP4" s="16"/>
      <c r="DHQ4" s="16"/>
      <c r="DHR4" s="16"/>
      <c r="DHS4" s="16"/>
      <c r="DHT4" s="16"/>
      <c r="DHU4" s="16"/>
      <c r="DHV4" s="16"/>
      <c r="DHW4" s="16"/>
      <c r="DHX4" s="16"/>
      <c r="DHY4" s="16"/>
      <c r="DHZ4" s="16"/>
      <c r="DIA4" s="16"/>
      <c r="DIB4" s="16"/>
      <c r="DIC4" s="16"/>
      <c r="DID4" s="16"/>
      <c r="DIE4" s="16"/>
      <c r="DIF4" s="16"/>
      <c r="DIG4" s="16"/>
      <c r="DIH4" s="16"/>
      <c r="DII4" s="16"/>
      <c r="DIJ4" s="16"/>
      <c r="DIK4" s="16"/>
      <c r="DIL4" s="16"/>
      <c r="DIM4" s="16"/>
      <c r="DIN4" s="16"/>
      <c r="DIO4" s="16"/>
      <c r="DIP4" s="16"/>
      <c r="DIQ4" s="16"/>
      <c r="DIR4" s="16"/>
      <c r="DIS4" s="16"/>
      <c r="DIT4" s="16"/>
      <c r="DIU4" s="16"/>
      <c r="DIV4" s="16"/>
      <c r="DIW4" s="16"/>
      <c r="DIX4" s="16"/>
      <c r="DIY4" s="16"/>
      <c r="DIZ4" s="16"/>
      <c r="DJA4" s="16"/>
      <c r="DJB4" s="16"/>
      <c r="DJC4" s="16"/>
      <c r="DJD4" s="16"/>
      <c r="DJE4" s="16"/>
      <c r="DJF4" s="16"/>
      <c r="DJG4" s="16"/>
      <c r="DJH4" s="16"/>
      <c r="DJI4" s="16"/>
      <c r="DJJ4" s="16"/>
      <c r="DJK4" s="16"/>
      <c r="DJL4" s="16"/>
      <c r="DJM4" s="16"/>
      <c r="DJN4" s="16"/>
      <c r="DJO4" s="16"/>
      <c r="DJP4" s="16"/>
      <c r="DJQ4" s="16"/>
      <c r="DJR4" s="16"/>
      <c r="DJS4" s="16"/>
      <c r="DJT4" s="16"/>
      <c r="DJU4" s="16"/>
      <c r="DJV4" s="16"/>
      <c r="DJW4" s="16"/>
      <c r="DJX4" s="16"/>
      <c r="DJY4" s="16"/>
      <c r="DJZ4" s="16"/>
      <c r="DKA4" s="16"/>
      <c r="DKB4" s="16"/>
      <c r="DKC4" s="16"/>
      <c r="DKD4" s="16"/>
      <c r="DKE4" s="16"/>
      <c r="DKF4" s="16"/>
      <c r="DKG4" s="16"/>
      <c r="DKH4" s="16"/>
      <c r="DKI4" s="16"/>
      <c r="DKJ4" s="16"/>
      <c r="DKK4" s="16"/>
      <c r="DKL4" s="16"/>
      <c r="DKM4" s="16"/>
      <c r="DKN4" s="16"/>
      <c r="DKO4" s="16"/>
      <c r="DKP4" s="16"/>
      <c r="DKQ4" s="16"/>
      <c r="DKR4" s="16"/>
      <c r="DKS4" s="16"/>
      <c r="DKT4" s="16"/>
      <c r="DKU4" s="16"/>
      <c r="DKV4" s="16"/>
      <c r="DKW4" s="16"/>
      <c r="DKX4" s="16"/>
      <c r="DKY4" s="16"/>
      <c r="DKZ4" s="16"/>
      <c r="DLA4" s="16"/>
      <c r="DLB4" s="16"/>
      <c r="DLC4" s="16"/>
      <c r="DLD4" s="16"/>
      <c r="DLE4" s="16"/>
      <c r="DLF4" s="16"/>
      <c r="DLG4" s="16"/>
      <c r="DLH4" s="16"/>
      <c r="DLI4" s="16"/>
      <c r="DLJ4" s="16"/>
      <c r="DLK4" s="16"/>
      <c r="DLL4" s="16"/>
      <c r="DLM4" s="16"/>
      <c r="DLN4" s="16"/>
      <c r="DLO4" s="16"/>
      <c r="DLP4" s="16"/>
      <c r="DLQ4" s="16"/>
      <c r="DLR4" s="16"/>
      <c r="DLS4" s="16"/>
      <c r="DLT4" s="16"/>
      <c r="DLU4" s="16"/>
      <c r="DLV4" s="16"/>
      <c r="DLW4" s="16"/>
      <c r="DLX4" s="16"/>
      <c r="DLY4" s="16"/>
      <c r="DLZ4" s="16"/>
      <c r="DMA4" s="16"/>
      <c r="DMB4" s="16"/>
      <c r="DMC4" s="16"/>
      <c r="DMD4" s="16"/>
      <c r="DME4" s="16"/>
      <c r="DMF4" s="16"/>
      <c r="DMG4" s="16"/>
      <c r="DMH4" s="16"/>
      <c r="DMI4" s="16"/>
      <c r="DMJ4" s="16"/>
      <c r="DMK4" s="16"/>
      <c r="DML4" s="16"/>
      <c r="DMM4" s="16"/>
      <c r="DMN4" s="16"/>
      <c r="DMO4" s="16"/>
      <c r="DMP4" s="16"/>
      <c r="DMQ4" s="16"/>
      <c r="DMR4" s="16"/>
      <c r="DMS4" s="16"/>
      <c r="DMT4" s="16"/>
      <c r="DMU4" s="16"/>
      <c r="DMV4" s="16"/>
      <c r="DMW4" s="16"/>
      <c r="DMX4" s="16"/>
      <c r="DMY4" s="16"/>
      <c r="DMZ4" s="16"/>
      <c r="DNA4" s="16"/>
      <c r="DNB4" s="16"/>
      <c r="DNC4" s="16"/>
      <c r="DND4" s="16"/>
      <c r="DNE4" s="16"/>
      <c r="DNF4" s="16"/>
      <c r="DNG4" s="16"/>
      <c r="DNH4" s="16"/>
      <c r="DNI4" s="16"/>
      <c r="DNJ4" s="16"/>
      <c r="DNK4" s="16"/>
      <c r="DNL4" s="16"/>
      <c r="DNM4" s="16"/>
      <c r="DNN4" s="16"/>
      <c r="DNO4" s="16"/>
      <c r="DNP4" s="16"/>
      <c r="DNQ4" s="16"/>
      <c r="DNR4" s="16"/>
      <c r="DNS4" s="16"/>
      <c r="DNT4" s="16"/>
      <c r="DNU4" s="16"/>
      <c r="DNV4" s="16"/>
      <c r="DNW4" s="16"/>
      <c r="DNX4" s="16"/>
      <c r="DNY4" s="16"/>
      <c r="DNZ4" s="16"/>
      <c r="DOA4" s="16"/>
      <c r="DOB4" s="16"/>
      <c r="DOC4" s="16"/>
      <c r="DOD4" s="16"/>
      <c r="DOE4" s="16"/>
      <c r="DOF4" s="16"/>
      <c r="DOG4" s="16"/>
      <c r="DOH4" s="16"/>
      <c r="DOI4" s="16"/>
      <c r="DOJ4" s="16"/>
      <c r="DOK4" s="16"/>
      <c r="DOL4" s="16"/>
      <c r="DOM4" s="16"/>
      <c r="DON4" s="16"/>
      <c r="DOO4" s="16"/>
      <c r="DOP4" s="16"/>
      <c r="DOQ4" s="16"/>
      <c r="DOR4" s="16"/>
      <c r="DOS4" s="16"/>
      <c r="DOT4" s="16"/>
      <c r="DOU4" s="16"/>
      <c r="DOV4" s="16"/>
      <c r="DOW4" s="16"/>
      <c r="DOX4" s="16"/>
      <c r="DOY4" s="16"/>
      <c r="DOZ4" s="16"/>
      <c r="DPA4" s="16"/>
      <c r="DPB4" s="16"/>
      <c r="DPC4" s="16"/>
      <c r="DPD4" s="16"/>
      <c r="DPE4" s="16"/>
      <c r="DPF4" s="16"/>
      <c r="DPG4" s="16"/>
      <c r="DPH4" s="16"/>
      <c r="DPI4" s="16"/>
      <c r="DPJ4" s="16"/>
      <c r="DPK4" s="16"/>
      <c r="DPL4" s="16"/>
      <c r="DPM4" s="16"/>
      <c r="DPN4" s="16"/>
      <c r="DPO4" s="16"/>
      <c r="DPP4" s="16"/>
      <c r="DPQ4" s="16"/>
      <c r="DPR4" s="16"/>
      <c r="DPS4" s="16"/>
      <c r="DPT4" s="16"/>
      <c r="DPU4" s="16"/>
      <c r="DPV4" s="16"/>
      <c r="DPW4" s="16"/>
      <c r="DPX4" s="16"/>
      <c r="DPY4" s="16"/>
      <c r="DPZ4" s="16"/>
      <c r="DQA4" s="16"/>
      <c r="DQB4" s="16"/>
      <c r="DQC4" s="16"/>
      <c r="DQD4" s="16"/>
      <c r="DQE4" s="16"/>
      <c r="DQF4" s="16"/>
      <c r="DQG4" s="16"/>
      <c r="DQH4" s="16"/>
      <c r="DQI4" s="16"/>
      <c r="DQJ4" s="16"/>
      <c r="DQK4" s="16"/>
      <c r="DQL4" s="16"/>
      <c r="DQM4" s="16"/>
      <c r="DQN4" s="16"/>
      <c r="DQO4" s="16"/>
      <c r="DQP4" s="16"/>
      <c r="DQQ4" s="16"/>
      <c r="DQR4" s="16"/>
      <c r="DQS4" s="16"/>
      <c r="DQT4" s="16"/>
      <c r="DQU4" s="16"/>
      <c r="DQV4" s="16"/>
      <c r="DQW4" s="16"/>
      <c r="DQX4" s="16"/>
      <c r="DQY4" s="16"/>
      <c r="DQZ4" s="16"/>
      <c r="DRA4" s="16"/>
      <c r="DRB4" s="16"/>
      <c r="DRC4" s="16"/>
      <c r="DRD4" s="16"/>
      <c r="DRE4" s="16"/>
      <c r="DRF4" s="16"/>
      <c r="DRG4" s="16"/>
      <c r="DRH4" s="16"/>
      <c r="DRI4" s="16"/>
      <c r="DRJ4" s="16"/>
      <c r="DRK4" s="16"/>
      <c r="DRL4" s="16"/>
      <c r="DRM4" s="16"/>
      <c r="DRN4" s="16"/>
      <c r="DRO4" s="16"/>
      <c r="DRP4" s="16"/>
      <c r="DRQ4" s="16"/>
      <c r="DRR4" s="16"/>
      <c r="DRS4" s="16"/>
      <c r="DRT4" s="16"/>
      <c r="DRU4" s="16"/>
      <c r="DRV4" s="16"/>
      <c r="DRW4" s="16"/>
      <c r="DRX4" s="16"/>
      <c r="DRY4" s="16"/>
      <c r="DRZ4" s="16"/>
      <c r="DSA4" s="16"/>
      <c r="DSB4" s="16"/>
      <c r="DSC4" s="16"/>
      <c r="DSD4" s="16"/>
      <c r="DSE4" s="16"/>
      <c r="DSF4" s="16"/>
      <c r="DSG4" s="16"/>
      <c r="DSH4" s="16"/>
      <c r="DSI4" s="16"/>
      <c r="DSJ4" s="16"/>
      <c r="DSK4" s="16"/>
      <c r="DSL4" s="16"/>
      <c r="DSM4" s="16"/>
      <c r="DSN4" s="16"/>
      <c r="DSO4" s="16"/>
      <c r="DSP4" s="16"/>
      <c r="DSQ4" s="16"/>
      <c r="DSR4" s="16"/>
      <c r="DSS4" s="16"/>
      <c r="DST4" s="16"/>
      <c r="DSU4" s="16"/>
      <c r="DSV4" s="16"/>
      <c r="DSW4" s="16"/>
      <c r="DSX4" s="16"/>
      <c r="DSY4" s="16"/>
      <c r="DSZ4" s="16"/>
      <c r="DTA4" s="16"/>
      <c r="DTB4" s="16"/>
      <c r="DTC4" s="16"/>
      <c r="DTD4" s="16"/>
      <c r="DTE4" s="16"/>
      <c r="DTF4" s="16"/>
      <c r="DTG4" s="16"/>
      <c r="DTH4" s="16"/>
      <c r="DTI4" s="16"/>
      <c r="DTJ4" s="16"/>
      <c r="DTK4" s="16"/>
      <c r="DTL4" s="16"/>
      <c r="DTM4" s="16"/>
      <c r="DTN4" s="16"/>
      <c r="DTO4" s="16"/>
      <c r="DTP4" s="16"/>
      <c r="DTQ4" s="16"/>
      <c r="DTR4" s="16"/>
      <c r="DTS4" s="16"/>
      <c r="DTT4" s="16"/>
      <c r="DTU4" s="16"/>
      <c r="DTV4" s="16"/>
      <c r="DTW4" s="16"/>
      <c r="DTX4" s="16"/>
      <c r="DTY4" s="16"/>
      <c r="DTZ4" s="16"/>
      <c r="DUA4" s="16"/>
      <c r="DUB4" s="16"/>
      <c r="DUC4" s="16"/>
      <c r="DUD4" s="16"/>
      <c r="DUE4" s="16"/>
      <c r="DUF4" s="16"/>
      <c r="DUG4" s="16"/>
      <c r="DUH4" s="16"/>
      <c r="DUI4" s="16"/>
      <c r="DUJ4" s="16"/>
      <c r="DUK4" s="16"/>
      <c r="DUL4" s="16"/>
      <c r="DUM4" s="16"/>
      <c r="DUN4" s="16"/>
      <c r="DUO4" s="16"/>
      <c r="DUP4" s="16"/>
      <c r="DUQ4" s="16"/>
      <c r="DUR4" s="16"/>
      <c r="DUS4" s="16"/>
      <c r="DUT4" s="16"/>
      <c r="DUU4" s="16"/>
      <c r="DUV4" s="16"/>
      <c r="DUW4" s="16"/>
      <c r="DUX4" s="16"/>
      <c r="DUY4" s="16"/>
      <c r="DUZ4" s="16"/>
      <c r="DVA4" s="16"/>
      <c r="DVB4" s="16"/>
      <c r="DVC4" s="16"/>
      <c r="DVD4" s="16"/>
      <c r="DVE4" s="16"/>
      <c r="DVF4" s="16"/>
      <c r="DVG4" s="16"/>
      <c r="DVH4" s="16"/>
      <c r="DVI4" s="16"/>
      <c r="DVJ4" s="16"/>
      <c r="DVK4" s="16"/>
      <c r="DVL4" s="16"/>
      <c r="DVM4" s="16"/>
      <c r="DVN4" s="16"/>
      <c r="DVO4" s="16"/>
      <c r="DVP4" s="16"/>
      <c r="DVQ4" s="16"/>
      <c r="DVR4" s="16"/>
      <c r="DVS4" s="16"/>
      <c r="DVT4" s="16"/>
      <c r="DVU4" s="16"/>
      <c r="DVV4" s="16"/>
      <c r="DVW4" s="16"/>
      <c r="DVX4" s="16"/>
      <c r="DVY4" s="16"/>
      <c r="DVZ4" s="16"/>
      <c r="DWA4" s="16"/>
      <c r="DWB4" s="16"/>
      <c r="DWC4" s="16"/>
      <c r="DWD4" s="16"/>
      <c r="DWE4" s="16"/>
      <c r="DWF4" s="16"/>
      <c r="DWG4" s="16"/>
      <c r="DWH4" s="16"/>
      <c r="DWI4" s="16"/>
      <c r="DWJ4" s="16"/>
      <c r="DWK4" s="16"/>
      <c r="DWL4" s="16"/>
      <c r="DWM4" s="16"/>
      <c r="DWN4" s="16"/>
      <c r="DWO4" s="16"/>
      <c r="DWP4" s="16"/>
      <c r="DWQ4" s="16"/>
      <c r="DWR4" s="16"/>
      <c r="DWS4" s="16"/>
      <c r="DWT4" s="16"/>
      <c r="DWU4" s="16"/>
      <c r="DWV4" s="16"/>
      <c r="DWW4" s="16"/>
      <c r="DWX4" s="16"/>
      <c r="DWY4" s="16"/>
      <c r="DWZ4" s="16"/>
      <c r="DXA4" s="16"/>
      <c r="DXB4" s="16"/>
      <c r="DXC4" s="16"/>
      <c r="DXD4" s="16"/>
      <c r="DXE4" s="16"/>
      <c r="DXF4" s="16"/>
      <c r="DXG4" s="16"/>
      <c r="DXH4" s="16"/>
      <c r="DXI4" s="16"/>
      <c r="DXJ4" s="16"/>
      <c r="DXK4" s="16"/>
      <c r="DXL4" s="16"/>
      <c r="DXM4" s="16"/>
      <c r="DXN4" s="16"/>
      <c r="DXO4" s="16"/>
      <c r="DXP4" s="16"/>
      <c r="DXQ4" s="16"/>
      <c r="DXR4" s="16"/>
      <c r="DXS4" s="16"/>
      <c r="DXT4" s="16"/>
      <c r="DXU4" s="16"/>
      <c r="DXV4" s="16"/>
      <c r="DXW4" s="16"/>
      <c r="DXX4" s="16"/>
      <c r="DXY4" s="16"/>
      <c r="DXZ4" s="16"/>
      <c r="DYA4" s="16"/>
      <c r="DYB4" s="16"/>
      <c r="DYC4" s="16"/>
      <c r="DYD4" s="16"/>
      <c r="DYE4" s="16"/>
      <c r="DYF4" s="16"/>
      <c r="DYG4" s="16"/>
      <c r="DYH4" s="16"/>
      <c r="DYI4" s="16"/>
      <c r="DYJ4" s="16"/>
      <c r="DYK4" s="16"/>
      <c r="DYL4" s="16"/>
      <c r="DYM4" s="16"/>
      <c r="DYN4" s="16"/>
      <c r="DYO4" s="16"/>
      <c r="DYP4" s="16"/>
      <c r="DYQ4" s="16"/>
      <c r="DYR4" s="16"/>
      <c r="DYS4" s="16"/>
      <c r="DYT4" s="16"/>
      <c r="DYU4" s="16"/>
      <c r="DYV4" s="16"/>
      <c r="DYW4" s="16"/>
      <c r="DYX4" s="16"/>
      <c r="DYY4" s="16"/>
      <c r="DYZ4" s="16"/>
      <c r="DZA4" s="16"/>
      <c r="DZB4" s="16"/>
      <c r="DZC4" s="16"/>
      <c r="DZD4" s="16"/>
      <c r="DZE4" s="16"/>
      <c r="DZF4" s="16"/>
      <c r="DZG4" s="16"/>
      <c r="DZH4" s="16"/>
      <c r="DZI4" s="16"/>
      <c r="DZJ4" s="16"/>
      <c r="DZK4" s="16"/>
      <c r="DZL4" s="16"/>
      <c r="DZM4" s="16"/>
      <c r="DZN4" s="16"/>
      <c r="DZO4" s="16"/>
      <c r="DZP4" s="16"/>
      <c r="DZQ4" s="16"/>
      <c r="DZR4" s="16"/>
      <c r="DZS4" s="16"/>
      <c r="DZT4" s="16"/>
      <c r="DZU4" s="16"/>
      <c r="DZV4" s="16"/>
      <c r="DZW4" s="16"/>
      <c r="DZX4" s="16"/>
      <c r="DZY4" s="16"/>
      <c r="DZZ4" s="16"/>
      <c r="EAA4" s="16"/>
      <c r="EAB4" s="16"/>
      <c r="EAC4" s="16"/>
      <c r="EAD4" s="16"/>
      <c r="EAE4" s="16"/>
      <c r="EAF4" s="16"/>
      <c r="EAG4" s="16"/>
      <c r="EAH4" s="16"/>
      <c r="EAI4" s="16"/>
      <c r="EAJ4" s="16"/>
      <c r="EAK4" s="16"/>
      <c r="EAL4" s="16"/>
      <c r="EAM4" s="16"/>
      <c r="EAN4" s="16"/>
      <c r="EAO4" s="16"/>
      <c r="EAP4" s="16"/>
      <c r="EAQ4" s="16"/>
      <c r="EAR4" s="16"/>
      <c r="EAS4" s="16"/>
      <c r="EAT4" s="16"/>
      <c r="EAU4" s="16"/>
      <c r="EAV4" s="16"/>
      <c r="EAW4" s="16"/>
      <c r="EAX4" s="16"/>
      <c r="EAY4" s="16"/>
      <c r="EAZ4" s="16"/>
      <c r="EBA4" s="16"/>
      <c r="EBB4" s="16"/>
      <c r="EBC4" s="16"/>
      <c r="EBD4" s="16"/>
      <c r="EBE4" s="16"/>
      <c r="EBF4" s="16"/>
      <c r="EBG4" s="16"/>
      <c r="EBH4" s="16"/>
      <c r="EBI4" s="16"/>
      <c r="EBJ4" s="16"/>
      <c r="EBK4" s="16"/>
      <c r="EBL4" s="16"/>
      <c r="EBM4" s="16"/>
      <c r="EBN4" s="16"/>
      <c r="EBO4" s="16"/>
      <c r="EBP4" s="16"/>
      <c r="EBQ4" s="16"/>
      <c r="EBR4" s="16"/>
      <c r="EBS4" s="16"/>
      <c r="EBT4" s="16"/>
      <c r="EBU4" s="16"/>
      <c r="EBV4" s="16"/>
      <c r="EBW4" s="16"/>
      <c r="EBX4" s="16"/>
      <c r="EBY4" s="16"/>
      <c r="EBZ4" s="16"/>
      <c r="ECA4" s="16"/>
      <c r="ECB4" s="16"/>
      <c r="ECC4" s="16"/>
      <c r="ECD4" s="16"/>
      <c r="ECE4" s="16"/>
      <c r="ECF4" s="16"/>
      <c r="ECG4" s="16"/>
      <c r="ECH4" s="16"/>
      <c r="ECI4" s="16"/>
      <c r="ECJ4" s="16"/>
      <c r="ECK4" s="16"/>
      <c r="ECL4" s="16"/>
      <c r="ECM4" s="16"/>
      <c r="ECN4" s="16"/>
      <c r="ECO4" s="16"/>
      <c r="ECP4" s="16"/>
      <c r="ECQ4" s="16"/>
      <c r="ECR4" s="16"/>
      <c r="ECS4" s="16"/>
      <c r="ECT4" s="16"/>
      <c r="ECU4" s="16"/>
      <c r="ECV4" s="16"/>
      <c r="ECW4" s="16"/>
      <c r="ECX4" s="16"/>
      <c r="ECY4" s="16"/>
      <c r="ECZ4" s="16"/>
      <c r="EDA4" s="16"/>
      <c r="EDB4" s="16"/>
      <c r="EDC4" s="16"/>
      <c r="EDD4" s="16"/>
      <c r="EDE4" s="16"/>
      <c r="EDF4" s="16"/>
      <c r="EDG4" s="16"/>
      <c r="EDH4" s="16"/>
      <c r="EDI4" s="16"/>
      <c r="EDJ4" s="16"/>
      <c r="EDK4" s="16"/>
      <c r="EDL4" s="16"/>
      <c r="EDM4" s="16"/>
      <c r="EDN4" s="16"/>
      <c r="EDO4" s="16"/>
      <c r="EDP4" s="16"/>
      <c r="EDQ4" s="16"/>
      <c r="EDR4" s="16"/>
      <c r="EDS4" s="16"/>
      <c r="EDT4" s="16"/>
      <c r="EDU4" s="16"/>
      <c r="EDV4" s="16"/>
      <c r="EDW4" s="16"/>
      <c r="EDX4" s="16"/>
      <c r="EDY4" s="16"/>
      <c r="EDZ4" s="16"/>
      <c r="EEA4" s="16"/>
      <c r="EEB4" s="16"/>
      <c r="EEC4" s="16"/>
      <c r="EED4" s="16"/>
      <c r="EEE4" s="16"/>
      <c r="EEF4" s="16"/>
      <c r="EEG4" s="16"/>
      <c r="EEH4" s="16"/>
      <c r="EEI4" s="16"/>
      <c r="EEJ4" s="16"/>
      <c r="EEK4" s="16"/>
      <c r="EEL4" s="16"/>
      <c r="EEM4" s="16"/>
      <c r="EEN4" s="16"/>
      <c r="EEO4" s="16"/>
      <c r="EEP4" s="16"/>
      <c r="EEQ4" s="16"/>
      <c r="EER4" s="16"/>
      <c r="EES4" s="16"/>
      <c r="EET4" s="16"/>
      <c r="EEU4" s="16"/>
      <c r="EEV4" s="16"/>
      <c r="EEW4" s="16"/>
      <c r="EEX4" s="16"/>
      <c r="EEY4" s="16"/>
      <c r="EEZ4" s="16"/>
      <c r="EFA4" s="16"/>
      <c r="EFB4" s="16"/>
      <c r="EFC4" s="16"/>
      <c r="EFD4" s="16"/>
      <c r="EFE4" s="16"/>
      <c r="EFF4" s="16"/>
      <c r="EFG4" s="16"/>
      <c r="EFH4" s="16"/>
      <c r="EFI4" s="16"/>
      <c r="EFJ4" s="16"/>
      <c r="EFK4" s="16"/>
      <c r="EFL4" s="16"/>
      <c r="EFM4" s="16"/>
      <c r="EFN4" s="16"/>
      <c r="EFO4" s="16"/>
      <c r="EFP4" s="16"/>
      <c r="EFQ4" s="16"/>
      <c r="EFR4" s="16"/>
      <c r="EFS4" s="16"/>
      <c r="EFT4" s="16"/>
      <c r="EFU4" s="16"/>
      <c r="EFV4" s="16"/>
      <c r="EFW4" s="16"/>
      <c r="EFX4" s="16"/>
      <c r="EFY4" s="16"/>
      <c r="EFZ4" s="16"/>
      <c r="EGA4" s="16"/>
      <c r="EGB4" s="16"/>
      <c r="EGC4" s="16"/>
      <c r="EGD4" s="16"/>
      <c r="EGE4" s="16"/>
      <c r="EGF4" s="16"/>
      <c r="EGG4" s="16"/>
      <c r="EGH4" s="16"/>
      <c r="EGI4" s="16"/>
      <c r="EGJ4" s="16"/>
      <c r="EGK4" s="16"/>
      <c r="EGL4" s="16"/>
      <c r="EGM4" s="16"/>
      <c r="EGN4" s="16"/>
      <c r="EGO4" s="16"/>
      <c r="EGP4" s="16"/>
      <c r="EGQ4" s="16"/>
      <c r="EGR4" s="16"/>
      <c r="EGS4" s="16"/>
      <c r="EGT4" s="16"/>
      <c r="EGU4" s="16"/>
      <c r="EGV4" s="16"/>
      <c r="EGW4" s="16"/>
      <c r="EGX4" s="16"/>
      <c r="EGY4" s="16"/>
      <c r="EGZ4" s="16"/>
      <c r="EHA4" s="16"/>
      <c r="EHB4" s="16"/>
      <c r="EHC4" s="16"/>
      <c r="EHD4" s="16"/>
      <c r="EHE4" s="16"/>
      <c r="EHF4" s="16"/>
      <c r="EHG4" s="16"/>
      <c r="EHH4" s="16"/>
      <c r="EHI4" s="16"/>
      <c r="EHJ4" s="16"/>
      <c r="EHK4" s="16"/>
      <c r="EHL4" s="16"/>
      <c r="EHM4" s="16"/>
      <c r="EHN4" s="16"/>
      <c r="EHO4" s="16"/>
      <c r="EHP4" s="16"/>
      <c r="EHQ4" s="16"/>
      <c r="EHR4" s="16"/>
      <c r="EHS4" s="16"/>
      <c r="EHT4" s="16"/>
      <c r="EHU4" s="16"/>
      <c r="EHV4" s="16"/>
      <c r="EHW4" s="16"/>
      <c r="EHX4" s="16"/>
      <c r="EHY4" s="16"/>
      <c r="EHZ4" s="16"/>
      <c r="EIA4" s="16"/>
      <c r="EIB4" s="16"/>
      <c r="EIC4" s="16"/>
      <c r="EID4" s="16"/>
      <c r="EIE4" s="16"/>
      <c r="EIF4" s="16"/>
      <c r="EIG4" s="16"/>
      <c r="EIH4" s="16"/>
      <c r="EII4" s="16"/>
      <c r="EIJ4" s="16"/>
      <c r="EIK4" s="16"/>
      <c r="EIL4" s="16"/>
      <c r="EIM4" s="16"/>
      <c r="EIN4" s="16"/>
      <c r="EIO4" s="16"/>
      <c r="EIP4" s="16"/>
      <c r="EIQ4" s="16"/>
      <c r="EIR4" s="16"/>
      <c r="EIS4" s="16"/>
      <c r="EIT4" s="16"/>
      <c r="EIU4" s="16"/>
      <c r="EIV4" s="16"/>
      <c r="EIW4" s="16"/>
      <c r="EIX4" s="16"/>
      <c r="EIY4" s="16"/>
      <c r="EIZ4" s="16"/>
      <c r="EJA4" s="16"/>
      <c r="EJB4" s="16"/>
      <c r="EJC4" s="16"/>
      <c r="EJD4" s="16"/>
      <c r="EJE4" s="16"/>
      <c r="EJF4" s="16"/>
      <c r="EJG4" s="16"/>
      <c r="EJH4" s="16"/>
      <c r="EJI4" s="16"/>
      <c r="EJJ4" s="16"/>
      <c r="EJK4" s="16"/>
      <c r="EJL4" s="16"/>
      <c r="EJM4" s="16"/>
      <c r="EJN4" s="16"/>
      <c r="EJO4" s="16"/>
      <c r="EJP4" s="16"/>
      <c r="EJQ4" s="16"/>
      <c r="EJR4" s="16"/>
      <c r="EJS4" s="16"/>
      <c r="EJT4" s="16"/>
      <c r="EJU4" s="16"/>
      <c r="EJV4" s="16"/>
      <c r="EJW4" s="16"/>
      <c r="EJX4" s="16"/>
      <c r="EJY4" s="16"/>
      <c r="EJZ4" s="16"/>
      <c r="EKA4" s="16"/>
      <c r="EKB4" s="16"/>
      <c r="EKC4" s="16"/>
      <c r="EKD4" s="16"/>
      <c r="EKE4" s="16"/>
      <c r="EKF4" s="16"/>
      <c r="EKG4" s="16"/>
      <c r="EKH4" s="16"/>
      <c r="EKI4" s="16"/>
      <c r="EKJ4" s="16"/>
      <c r="EKK4" s="16"/>
      <c r="EKL4" s="16"/>
      <c r="EKM4" s="16"/>
      <c r="EKN4" s="16"/>
      <c r="EKO4" s="16"/>
      <c r="EKP4" s="16"/>
      <c r="EKQ4" s="16"/>
      <c r="EKR4" s="16"/>
      <c r="EKS4" s="16"/>
      <c r="EKT4" s="16"/>
      <c r="EKU4" s="16"/>
      <c r="EKV4" s="16"/>
      <c r="EKW4" s="16"/>
      <c r="EKX4" s="16"/>
      <c r="EKY4" s="16"/>
      <c r="EKZ4" s="16"/>
      <c r="ELA4" s="16"/>
      <c r="ELB4" s="16"/>
      <c r="ELC4" s="16"/>
      <c r="ELD4" s="16"/>
      <c r="ELE4" s="16"/>
      <c r="ELF4" s="16"/>
      <c r="ELG4" s="16"/>
      <c r="ELH4" s="16"/>
      <c r="ELI4" s="16"/>
      <c r="ELJ4" s="16"/>
      <c r="ELK4" s="16"/>
      <c r="ELL4" s="16"/>
      <c r="ELM4" s="16"/>
      <c r="ELN4" s="16"/>
      <c r="ELO4" s="16"/>
      <c r="ELP4" s="16"/>
      <c r="ELQ4" s="16"/>
      <c r="ELR4" s="16"/>
      <c r="ELS4" s="16"/>
      <c r="ELT4" s="16"/>
      <c r="ELU4" s="16"/>
      <c r="ELV4" s="16"/>
      <c r="ELW4" s="16"/>
      <c r="ELX4" s="16"/>
      <c r="ELY4" s="16"/>
      <c r="ELZ4" s="16"/>
      <c r="EMA4" s="16"/>
      <c r="EMB4" s="16"/>
      <c r="EMC4" s="16"/>
      <c r="EMD4" s="16"/>
      <c r="EME4" s="16"/>
      <c r="EMF4" s="16"/>
      <c r="EMG4" s="16"/>
      <c r="EMH4" s="16"/>
      <c r="EMI4" s="16"/>
      <c r="EMJ4" s="16"/>
      <c r="EMK4" s="16"/>
      <c r="EML4" s="16"/>
      <c r="EMM4" s="16"/>
      <c r="EMN4" s="16"/>
      <c r="EMO4" s="16"/>
      <c r="EMP4" s="16"/>
      <c r="EMQ4" s="16"/>
      <c r="EMR4" s="16"/>
      <c r="EMS4" s="16"/>
      <c r="EMT4" s="16"/>
      <c r="EMU4" s="16"/>
      <c r="EMV4" s="16"/>
      <c r="EMW4" s="16"/>
      <c r="EMX4" s="16"/>
      <c r="EMY4" s="16"/>
      <c r="EMZ4" s="16"/>
      <c r="ENA4" s="16"/>
      <c r="ENB4" s="16"/>
      <c r="ENC4" s="16"/>
      <c r="END4" s="16"/>
      <c r="ENE4" s="16"/>
      <c r="ENF4" s="16"/>
      <c r="ENG4" s="16"/>
      <c r="ENH4" s="16"/>
      <c r="ENI4" s="16"/>
      <c r="ENJ4" s="16"/>
      <c r="ENK4" s="16"/>
      <c r="ENL4" s="16"/>
      <c r="ENM4" s="16"/>
      <c r="ENN4" s="16"/>
      <c r="ENO4" s="16"/>
      <c r="ENP4" s="16"/>
      <c r="ENQ4" s="16"/>
      <c r="ENR4" s="16"/>
      <c r="ENS4" s="16"/>
      <c r="ENT4" s="16"/>
      <c r="ENU4" s="16"/>
      <c r="ENV4" s="16"/>
      <c r="ENW4" s="16"/>
      <c r="ENX4" s="16"/>
      <c r="ENY4" s="16"/>
      <c r="ENZ4" s="16"/>
      <c r="EOA4" s="16"/>
      <c r="EOB4" s="16"/>
      <c r="EOC4" s="16"/>
      <c r="EOD4" s="16"/>
      <c r="EOE4" s="16"/>
      <c r="EOF4" s="16"/>
      <c r="EOG4" s="16"/>
      <c r="EOH4" s="16"/>
      <c r="EOI4" s="16"/>
      <c r="EOJ4" s="16"/>
      <c r="EOK4" s="16"/>
      <c r="EOL4" s="16"/>
      <c r="EOM4" s="16"/>
      <c r="EON4" s="16"/>
      <c r="EOO4" s="16"/>
      <c r="EOP4" s="16"/>
      <c r="EOQ4" s="16"/>
      <c r="EOR4" s="16"/>
      <c r="EOS4" s="16"/>
      <c r="EOT4" s="16"/>
      <c r="EOU4" s="16"/>
      <c r="EOV4" s="16"/>
      <c r="EOW4" s="16"/>
      <c r="EOX4" s="16"/>
      <c r="EOY4" s="16"/>
      <c r="EOZ4" s="16"/>
      <c r="EPA4" s="16"/>
      <c r="EPB4" s="16"/>
      <c r="EPC4" s="16"/>
      <c r="EPD4" s="16"/>
      <c r="EPE4" s="16"/>
      <c r="EPF4" s="16"/>
      <c r="EPG4" s="16"/>
      <c r="EPH4" s="16"/>
      <c r="EPI4" s="16"/>
      <c r="EPJ4" s="16"/>
      <c r="EPK4" s="16"/>
      <c r="EPL4" s="16"/>
      <c r="EPM4" s="16"/>
      <c r="EPN4" s="16"/>
      <c r="EPO4" s="16"/>
      <c r="EPP4" s="16"/>
      <c r="EPQ4" s="16"/>
      <c r="EPR4" s="16"/>
      <c r="EPS4" s="16"/>
      <c r="EPT4" s="16"/>
      <c r="EPU4" s="16"/>
      <c r="EPV4" s="16"/>
      <c r="EPW4" s="16"/>
      <c r="EPX4" s="16"/>
      <c r="EPY4" s="16"/>
      <c r="EPZ4" s="16"/>
      <c r="EQA4" s="16"/>
      <c r="EQB4" s="16"/>
      <c r="EQC4" s="16"/>
      <c r="EQD4" s="16"/>
      <c r="EQE4" s="16"/>
      <c r="EQF4" s="16"/>
      <c r="EQG4" s="16"/>
      <c r="EQH4" s="16"/>
      <c r="EQI4" s="16"/>
      <c r="EQJ4" s="16"/>
      <c r="EQK4" s="16"/>
      <c r="EQL4" s="16"/>
      <c r="EQM4" s="16"/>
      <c r="EQN4" s="16"/>
      <c r="EQO4" s="16"/>
      <c r="EQP4" s="16"/>
      <c r="EQQ4" s="16"/>
      <c r="EQR4" s="16"/>
      <c r="EQS4" s="16"/>
      <c r="EQT4" s="16"/>
      <c r="EQU4" s="16"/>
      <c r="EQV4" s="16"/>
      <c r="EQW4" s="16"/>
      <c r="EQX4" s="16"/>
      <c r="EQY4" s="16"/>
      <c r="EQZ4" s="16"/>
      <c r="ERA4" s="16"/>
      <c r="ERB4" s="16"/>
      <c r="ERC4" s="16"/>
      <c r="ERD4" s="16"/>
      <c r="ERE4" s="16"/>
      <c r="ERF4" s="16"/>
      <c r="ERG4" s="16"/>
      <c r="ERH4" s="16"/>
      <c r="ERI4" s="16"/>
      <c r="ERJ4" s="16"/>
      <c r="ERK4" s="16"/>
      <c r="ERL4" s="16"/>
      <c r="ERM4" s="16"/>
      <c r="ERN4" s="16"/>
      <c r="ERO4" s="16"/>
      <c r="ERP4" s="16"/>
      <c r="ERQ4" s="16"/>
      <c r="ERR4" s="16"/>
      <c r="ERS4" s="16"/>
      <c r="ERT4" s="16"/>
      <c r="ERU4" s="16"/>
      <c r="ERV4" s="16"/>
      <c r="ERW4" s="16"/>
      <c r="ERX4" s="16"/>
      <c r="ERY4" s="16"/>
      <c r="ERZ4" s="16"/>
      <c r="ESA4" s="16"/>
      <c r="ESB4" s="16"/>
      <c r="ESC4" s="16"/>
      <c r="ESD4" s="16"/>
      <c r="ESE4" s="16"/>
      <c r="ESF4" s="16"/>
      <c r="ESG4" s="16"/>
      <c r="ESH4" s="16"/>
      <c r="ESI4" s="16"/>
      <c r="ESJ4" s="16"/>
      <c r="ESK4" s="16"/>
      <c r="ESL4" s="16"/>
      <c r="ESM4" s="16"/>
      <c r="ESN4" s="16"/>
      <c r="ESO4" s="16"/>
      <c r="ESP4" s="16"/>
      <c r="ESQ4" s="16"/>
      <c r="ESR4" s="16"/>
      <c r="ESS4" s="16"/>
      <c r="EST4" s="16"/>
      <c r="ESU4" s="16"/>
      <c r="ESV4" s="16"/>
      <c r="ESW4" s="16"/>
      <c r="ESX4" s="16"/>
      <c r="ESY4" s="16"/>
      <c r="ESZ4" s="16"/>
      <c r="ETA4" s="16"/>
      <c r="ETB4" s="16"/>
      <c r="ETC4" s="16"/>
      <c r="ETD4" s="16"/>
      <c r="ETE4" s="16"/>
      <c r="ETF4" s="16"/>
      <c r="ETG4" s="16"/>
      <c r="ETH4" s="16"/>
      <c r="ETI4" s="16"/>
      <c r="ETJ4" s="16"/>
      <c r="ETK4" s="16"/>
      <c r="ETL4" s="16"/>
      <c r="ETM4" s="16"/>
      <c r="ETN4" s="16"/>
      <c r="ETO4" s="16"/>
      <c r="ETP4" s="16"/>
      <c r="ETQ4" s="16"/>
      <c r="ETR4" s="16"/>
      <c r="ETS4" s="16"/>
      <c r="ETT4" s="16"/>
      <c r="ETU4" s="16"/>
      <c r="ETV4" s="16"/>
      <c r="ETW4" s="16"/>
      <c r="ETX4" s="16"/>
      <c r="ETY4" s="16"/>
      <c r="ETZ4" s="16"/>
      <c r="EUA4" s="16"/>
      <c r="EUB4" s="16"/>
      <c r="EUC4" s="16"/>
      <c r="EUD4" s="16"/>
      <c r="EUE4" s="16"/>
      <c r="EUF4" s="16"/>
      <c r="EUG4" s="16"/>
      <c r="EUH4" s="16"/>
      <c r="EUI4" s="16"/>
      <c r="EUJ4" s="16"/>
      <c r="EUK4" s="16"/>
      <c r="EUL4" s="16"/>
      <c r="EUM4" s="16"/>
      <c r="EUN4" s="16"/>
      <c r="EUO4" s="16"/>
      <c r="EUP4" s="16"/>
      <c r="EUQ4" s="16"/>
      <c r="EUR4" s="16"/>
      <c r="EUS4" s="16"/>
      <c r="EUT4" s="16"/>
      <c r="EUU4" s="16"/>
      <c r="EUV4" s="16"/>
      <c r="EUW4" s="16"/>
      <c r="EUX4" s="16"/>
      <c r="EUY4" s="16"/>
      <c r="EUZ4" s="16"/>
      <c r="EVA4" s="16"/>
      <c r="EVB4" s="16"/>
      <c r="EVC4" s="16"/>
      <c r="EVD4" s="16"/>
      <c r="EVE4" s="16"/>
      <c r="EVF4" s="16"/>
      <c r="EVG4" s="16"/>
      <c r="EVH4" s="16"/>
      <c r="EVI4" s="16"/>
      <c r="EVJ4" s="16"/>
      <c r="EVK4" s="16"/>
      <c r="EVL4" s="16"/>
      <c r="EVM4" s="16"/>
      <c r="EVN4" s="16"/>
      <c r="EVO4" s="16"/>
      <c r="EVP4" s="16"/>
      <c r="EVQ4" s="16"/>
      <c r="EVR4" s="16"/>
      <c r="EVS4" s="16"/>
      <c r="EVT4" s="16"/>
      <c r="EVU4" s="16"/>
      <c r="EVV4" s="16"/>
      <c r="EVW4" s="16"/>
      <c r="EVX4" s="16"/>
      <c r="EVY4" s="16"/>
      <c r="EVZ4" s="16"/>
      <c r="EWA4" s="16"/>
      <c r="EWB4" s="16"/>
      <c r="EWC4" s="16"/>
      <c r="EWD4" s="16"/>
      <c r="EWE4" s="16"/>
      <c r="EWF4" s="16"/>
      <c r="EWG4" s="16"/>
      <c r="EWH4" s="16"/>
      <c r="EWI4" s="16"/>
      <c r="EWJ4" s="16"/>
      <c r="EWK4" s="16"/>
      <c r="EWL4" s="16"/>
      <c r="EWM4" s="16"/>
      <c r="EWN4" s="16"/>
      <c r="EWO4" s="16"/>
      <c r="EWP4" s="16"/>
      <c r="EWQ4" s="16"/>
      <c r="EWR4" s="16"/>
      <c r="EWS4" s="16"/>
      <c r="EWT4" s="16"/>
      <c r="EWU4" s="16"/>
      <c r="EWV4" s="16"/>
      <c r="EWW4" s="16"/>
      <c r="EWX4" s="16"/>
      <c r="EWY4" s="16"/>
      <c r="EWZ4" s="16"/>
      <c r="EXA4" s="16"/>
      <c r="EXB4" s="16"/>
      <c r="EXC4" s="16"/>
      <c r="EXD4" s="16"/>
      <c r="EXE4" s="16"/>
      <c r="EXF4" s="16"/>
      <c r="EXG4" s="16"/>
      <c r="EXH4" s="16"/>
      <c r="EXI4" s="16"/>
      <c r="EXJ4" s="16"/>
      <c r="EXK4" s="16"/>
      <c r="EXL4" s="16"/>
      <c r="EXM4" s="16"/>
      <c r="EXN4" s="16"/>
      <c r="EXO4" s="16"/>
      <c r="EXP4" s="16"/>
      <c r="EXQ4" s="16"/>
      <c r="EXR4" s="16"/>
      <c r="EXS4" s="16"/>
      <c r="EXT4" s="16"/>
      <c r="EXU4" s="16"/>
      <c r="EXV4" s="16"/>
      <c r="EXW4" s="16"/>
      <c r="EXX4" s="16"/>
      <c r="EXY4" s="16"/>
      <c r="EXZ4" s="16"/>
      <c r="EYA4" s="16"/>
      <c r="EYB4" s="16"/>
      <c r="EYC4" s="16"/>
      <c r="EYD4" s="16"/>
      <c r="EYE4" s="16"/>
      <c r="EYF4" s="16"/>
      <c r="EYG4" s="16"/>
      <c r="EYH4" s="16"/>
      <c r="EYI4" s="16"/>
      <c r="EYJ4" s="16"/>
      <c r="EYK4" s="16"/>
      <c r="EYL4" s="16"/>
      <c r="EYM4" s="16"/>
      <c r="EYN4" s="16"/>
      <c r="EYO4" s="16"/>
      <c r="EYP4" s="16"/>
      <c r="EYQ4" s="16"/>
      <c r="EYR4" s="16"/>
      <c r="EYS4" s="16"/>
      <c r="EYT4" s="16"/>
      <c r="EYU4" s="16"/>
      <c r="EYV4" s="16"/>
      <c r="EYW4" s="16"/>
      <c r="EYX4" s="16"/>
      <c r="EYY4" s="16"/>
      <c r="EYZ4" s="16"/>
      <c r="EZA4" s="16"/>
      <c r="EZB4" s="16"/>
      <c r="EZC4" s="16"/>
      <c r="EZD4" s="16"/>
      <c r="EZE4" s="16"/>
      <c r="EZF4" s="16"/>
      <c r="EZG4" s="16"/>
      <c r="EZH4" s="16"/>
      <c r="EZI4" s="16"/>
      <c r="EZJ4" s="16"/>
      <c r="EZK4" s="16"/>
      <c r="EZL4" s="16"/>
      <c r="EZM4" s="16"/>
      <c r="EZN4" s="16"/>
      <c r="EZO4" s="16"/>
      <c r="EZP4" s="16"/>
      <c r="EZQ4" s="16"/>
      <c r="EZR4" s="16"/>
      <c r="EZS4" s="16"/>
      <c r="EZT4" s="16"/>
      <c r="EZU4" s="16"/>
      <c r="EZV4" s="16"/>
      <c r="EZW4" s="16"/>
      <c r="EZX4" s="16"/>
      <c r="EZY4" s="16"/>
      <c r="EZZ4" s="16"/>
      <c r="FAA4" s="16"/>
      <c r="FAB4" s="16"/>
      <c r="FAC4" s="16"/>
      <c r="FAD4" s="16"/>
      <c r="FAE4" s="16"/>
      <c r="FAF4" s="16"/>
      <c r="FAG4" s="16"/>
      <c r="FAH4" s="16"/>
      <c r="FAI4" s="16"/>
      <c r="FAJ4" s="16"/>
      <c r="FAK4" s="16"/>
      <c r="FAL4" s="16"/>
      <c r="FAM4" s="16"/>
      <c r="FAN4" s="16"/>
      <c r="FAO4" s="16"/>
      <c r="FAP4" s="16"/>
      <c r="FAQ4" s="16"/>
      <c r="FAR4" s="16"/>
      <c r="FAS4" s="16"/>
      <c r="FAT4" s="16"/>
      <c r="FAU4" s="16"/>
      <c r="FAV4" s="16"/>
      <c r="FAW4" s="16"/>
      <c r="FAX4" s="16"/>
      <c r="FAY4" s="16"/>
      <c r="FAZ4" s="16"/>
      <c r="FBA4" s="16"/>
      <c r="FBB4" s="16"/>
      <c r="FBC4" s="16"/>
      <c r="FBD4" s="16"/>
      <c r="FBE4" s="16"/>
      <c r="FBF4" s="16"/>
      <c r="FBG4" s="16"/>
      <c r="FBH4" s="16"/>
      <c r="FBI4" s="16"/>
      <c r="FBJ4" s="16"/>
      <c r="FBK4" s="16"/>
      <c r="FBL4" s="16"/>
      <c r="FBM4" s="16"/>
      <c r="FBN4" s="16"/>
      <c r="FBO4" s="16"/>
      <c r="FBP4" s="16"/>
      <c r="FBQ4" s="16"/>
      <c r="FBR4" s="16"/>
      <c r="FBS4" s="16"/>
      <c r="FBT4" s="16"/>
      <c r="FBU4" s="16"/>
      <c r="FBV4" s="16"/>
      <c r="FBW4" s="16"/>
      <c r="FBX4" s="16"/>
      <c r="FBY4" s="16"/>
      <c r="FBZ4" s="16"/>
      <c r="FCA4" s="16"/>
      <c r="FCB4" s="16"/>
      <c r="FCC4" s="16"/>
      <c r="FCD4" s="16"/>
      <c r="FCE4" s="16"/>
      <c r="FCF4" s="16"/>
      <c r="FCG4" s="16"/>
      <c r="FCH4" s="16"/>
      <c r="FCI4" s="16"/>
      <c r="FCJ4" s="16"/>
      <c r="FCK4" s="16"/>
      <c r="FCL4" s="16"/>
      <c r="FCM4" s="16"/>
      <c r="FCN4" s="16"/>
      <c r="FCO4" s="16"/>
      <c r="FCP4" s="16"/>
      <c r="FCQ4" s="16"/>
      <c r="FCR4" s="16"/>
      <c r="FCS4" s="16"/>
      <c r="FCT4" s="16"/>
      <c r="FCU4" s="16"/>
      <c r="FCV4" s="16"/>
      <c r="FCW4" s="16"/>
      <c r="FCX4" s="16"/>
      <c r="FCY4" s="16"/>
      <c r="FCZ4" s="16"/>
      <c r="FDA4" s="16"/>
      <c r="FDB4" s="16"/>
      <c r="FDC4" s="16"/>
      <c r="FDD4" s="16"/>
      <c r="FDE4" s="16"/>
      <c r="FDF4" s="16"/>
      <c r="FDG4" s="16"/>
      <c r="FDH4" s="16"/>
      <c r="FDI4" s="16"/>
      <c r="FDJ4" s="16"/>
      <c r="FDK4" s="16"/>
      <c r="FDL4" s="16"/>
      <c r="FDM4" s="16"/>
      <c r="FDN4" s="16"/>
      <c r="FDO4" s="16"/>
      <c r="FDP4" s="16"/>
      <c r="FDQ4" s="16"/>
      <c r="FDR4" s="16"/>
      <c r="FDS4" s="16"/>
      <c r="FDT4" s="16"/>
      <c r="FDU4" s="16"/>
      <c r="FDV4" s="16"/>
      <c r="FDW4" s="16"/>
      <c r="FDX4" s="16"/>
      <c r="FDY4" s="16"/>
      <c r="FDZ4" s="16"/>
      <c r="FEA4" s="16"/>
      <c r="FEB4" s="16"/>
      <c r="FEC4" s="16"/>
      <c r="FED4" s="16"/>
      <c r="FEE4" s="16"/>
      <c r="FEF4" s="16"/>
      <c r="FEG4" s="16"/>
      <c r="FEH4" s="16"/>
      <c r="FEI4" s="16"/>
      <c r="FEJ4" s="16"/>
      <c r="FEK4" s="16"/>
      <c r="FEL4" s="16"/>
      <c r="FEM4" s="16"/>
      <c r="FEN4" s="16"/>
      <c r="FEO4" s="16"/>
      <c r="FEP4" s="16"/>
      <c r="FEQ4" s="16"/>
      <c r="FER4" s="16"/>
      <c r="FES4" s="16"/>
      <c r="FET4" s="16"/>
      <c r="FEU4" s="16"/>
      <c r="FEV4" s="16"/>
      <c r="FEW4" s="16"/>
      <c r="FEX4" s="16"/>
      <c r="FEY4" s="16"/>
      <c r="FEZ4" s="16"/>
      <c r="FFA4" s="16"/>
      <c r="FFB4" s="16"/>
      <c r="FFC4" s="16"/>
      <c r="FFD4" s="16"/>
      <c r="FFE4" s="16"/>
      <c r="FFF4" s="16"/>
      <c r="FFG4" s="16"/>
      <c r="FFH4" s="16"/>
      <c r="FFI4" s="16"/>
      <c r="FFJ4" s="16"/>
      <c r="FFK4" s="16"/>
      <c r="FFL4" s="16"/>
      <c r="FFM4" s="16"/>
      <c r="FFN4" s="16"/>
      <c r="FFO4" s="16"/>
      <c r="FFP4" s="16"/>
      <c r="FFQ4" s="16"/>
      <c r="FFR4" s="16"/>
      <c r="FFS4" s="16"/>
      <c r="FFT4" s="16"/>
      <c r="FFU4" s="16"/>
      <c r="FFV4" s="16"/>
      <c r="FFW4" s="16"/>
      <c r="FFX4" s="16"/>
      <c r="FFY4" s="16"/>
      <c r="FFZ4" s="16"/>
      <c r="FGA4" s="16"/>
      <c r="FGB4" s="16"/>
      <c r="FGC4" s="16"/>
      <c r="FGD4" s="16"/>
      <c r="FGE4" s="16"/>
      <c r="FGF4" s="16"/>
      <c r="FGG4" s="16"/>
      <c r="FGH4" s="16"/>
      <c r="FGI4" s="16"/>
      <c r="FGJ4" s="16"/>
      <c r="FGK4" s="16"/>
      <c r="FGL4" s="16"/>
      <c r="FGM4" s="16"/>
      <c r="FGN4" s="16"/>
      <c r="FGO4" s="16"/>
      <c r="FGP4" s="16"/>
      <c r="FGQ4" s="16"/>
      <c r="FGR4" s="16"/>
      <c r="FGS4" s="16"/>
      <c r="FGT4" s="16"/>
      <c r="FGU4" s="16"/>
      <c r="FGV4" s="16"/>
      <c r="FGW4" s="16"/>
      <c r="FGX4" s="16"/>
      <c r="FGY4" s="16"/>
      <c r="FGZ4" s="16"/>
      <c r="FHA4" s="16"/>
      <c r="FHB4" s="16"/>
      <c r="FHC4" s="16"/>
      <c r="FHD4" s="16"/>
      <c r="FHE4" s="16"/>
      <c r="FHF4" s="16"/>
      <c r="FHG4" s="16"/>
      <c r="FHH4" s="16"/>
      <c r="FHI4" s="16"/>
      <c r="FHJ4" s="16"/>
      <c r="FHK4" s="16"/>
      <c r="FHL4" s="16"/>
      <c r="FHM4" s="16"/>
      <c r="FHN4" s="16"/>
      <c r="FHO4" s="16"/>
      <c r="FHP4" s="16"/>
      <c r="FHQ4" s="16"/>
      <c r="FHR4" s="16"/>
      <c r="FHS4" s="16"/>
      <c r="FHT4" s="16"/>
      <c r="FHU4" s="16"/>
      <c r="FHV4" s="16"/>
      <c r="FHW4" s="16"/>
      <c r="FHX4" s="16"/>
      <c r="FHY4" s="16"/>
      <c r="FHZ4" s="16"/>
      <c r="FIA4" s="16"/>
      <c r="FIB4" s="16"/>
      <c r="FIC4" s="16"/>
      <c r="FID4" s="16"/>
      <c r="FIE4" s="16"/>
      <c r="FIF4" s="16"/>
      <c r="FIG4" s="16"/>
      <c r="FIH4" s="16"/>
      <c r="FII4" s="16"/>
      <c r="FIJ4" s="16"/>
      <c r="FIK4" s="16"/>
      <c r="FIL4" s="16"/>
      <c r="FIM4" s="16"/>
      <c r="FIN4" s="16"/>
      <c r="FIO4" s="16"/>
      <c r="FIP4" s="16"/>
      <c r="FIQ4" s="16"/>
      <c r="FIR4" s="16"/>
      <c r="FIS4" s="16"/>
      <c r="FIT4" s="16"/>
      <c r="FIU4" s="16"/>
      <c r="FIV4" s="16"/>
      <c r="FIW4" s="16"/>
      <c r="FIX4" s="16"/>
      <c r="FIY4" s="16"/>
      <c r="FIZ4" s="16"/>
      <c r="FJA4" s="16"/>
      <c r="FJB4" s="16"/>
      <c r="FJC4" s="16"/>
      <c r="FJD4" s="16"/>
      <c r="FJE4" s="16"/>
      <c r="FJF4" s="16"/>
      <c r="FJG4" s="16"/>
      <c r="FJH4" s="16"/>
      <c r="FJI4" s="16"/>
      <c r="FJJ4" s="16"/>
      <c r="FJK4" s="16"/>
      <c r="FJL4" s="16"/>
      <c r="FJM4" s="16"/>
      <c r="FJN4" s="16"/>
      <c r="FJO4" s="16"/>
      <c r="FJP4" s="16"/>
      <c r="FJQ4" s="16"/>
      <c r="FJR4" s="16"/>
      <c r="FJS4" s="16"/>
      <c r="FJT4" s="16"/>
      <c r="FJU4" s="16"/>
      <c r="FJV4" s="16"/>
      <c r="FJW4" s="16"/>
      <c r="FJX4" s="16"/>
      <c r="FJY4" s="16"/>
      <c r="FJZ4" s="16"/>
      <c r="FKA4" s="16"/>
      <c r="FKB4" s="16"/>
      <c r="FKC4" s="16"/>
      <c r="FKD4" s="16"/>
      <c r="FKE4" s="16"/>
      <c r="FKF4" s="16"/>
      <c r="FKG4" s="16"/>
      <c r="FKH4" s="16"/>
      <c r="FKI4" s="16"/>
      <c r="FKJ4" s="16"/>
      <c r="FKK4" s="16"/>
      <c r="FKL4" s="16"/>
      <c r="FKM4" s="16"/>
      <c r="FKN4" s="16"/>
      <c r="FKO4" s="16"/>
      <c r="FKP4" s="16"/>
      <c r="FKQ4" s="16"/>
      <c r="FKR4" s="16"/>
      <c r="FKS4" s="16"/>
      <c r="FKT4" s="16"/>
      <c r="FKU4" s="16"/>
      <c r="FKV4" s="16"/>
      <c r="FKW4" s="16"/>
      <c r="FKX4" s="16"/>
      <c r="FKY4" s="16"/>
      <c r="FKZ4" s="16"/>
      <c r="FLA4" s="16"/>
      <c r="FLB4" s="16"/>
      <c r="FLC4" s="16"/>
      <c r="FLD4" s="16"/>
      <c r="FLE4" s="16"/>
      <c r="FLF4" s="16"/>
      <c r="FLG4" s="16"/>
      <c r="FLH4" s="16"/>
      <c r="FLI4" s="16"/>
      <c r="FLJ4" s="16"/>
      <c r="FLK4" s="16"/>
      <c r="FLL4" s="16"/>
      <c r="FLM4" s="16"/>
      <c r="FLN4" s="16"/>
      <c r="FLO4" s="16"/>
      <c r="FLP4" s="16"/>
      <c r="FLQ4" s="16"/>
      <c r="FLR4" s="16"/>
      <c r="FLS4" s="16"/>
      <c r="FLT4" s="16"/>
      <c r="FLU4" s="16"/>
      <c r="FLV4" s="16"/>
      <c r="FLW4" s="16"/>
      <c r="FLX4" s="16"/>
      <c r="FLY4" s="16"/>
      <c r="FLZ4" s="16"/>
      <c r="FMA4" s="16"/>
      <c r="FMB4" s="16"/>
      <c r="FMC4" s="16"/>
      <c r="FMD4" s="16"/>
      <c r="FME4" s="16"/>
      <c r="FMF4" s="16"/>
      <c r="FMG4" s="16"/>
      <c r="FMH4" s="16"/>
      <c r="FMI4" s="16"/>
      <c r="FMJ4" s="16"/>
      <c r="FMK4" s="16"/>
      <c r="FML4" s="16"/>
      <c r="FMM4" s="16"/>
      <c r="FMN4" s="16"/>
      <c r="FMO4" s="16"/>
      <c r="FMP4" s="16"/>
      <c r="FMQ4" s="16"/>
      <c r="FMR4" s="16"/>
      <c r="FMS4" s="16"/>
      <c r="FMT4" s="16"/>
      <c r="FMU4" s="16"/>
      <c r="FMV4" s="16"/>
      <c r="FMW4" s="16"/>
      <c r="FMX4" s="16"/>
      <c r="FMY4" s="16"/>
      <c r="FMZ4" s="16"/>
      <c r="FNA4" s="16"/>
      <c r="FNB4" s="16"/>
      <c r="FNC4" s="16"/>
      <c r="FND4" s="16"/>
      <c r="FNE4" s="16"/>
      <c r="FNF4" s="16"/>
      <c r="FNG4" s="16"/>
      <c r="FNH4" s="16"/>
      <c r="FNI4" s="16"/>
      <c r="FNJ4" s="16"/>
      <c r="FNK4" s="16"/>
      <c r="FNL4" s="16"/>
      <c r="FNM4" s="16"/>
      <c r="FNN4" s="16"/>
      <c r="FNO4" s="16"/>
      <c r="FNP4" s="16"/>
      <c r="FNQ4" s="16"/>
      <c r="FNR4" s="16"/>
      <c r="FNS4" s="16"/>
      <c r="FNT4" s="16"/>
      <c r="FNU4" s="16"/>
      <c r="FNV4" s="16"/>
      <c r="FNW4" s="16"/>
      <c r="FNX4" s="16"/>
      <c r="FNY4" s="16"/>
      <c r="FNZ4" s="16"/>
      <c r="FOA4" s="16"/>
      <c r="FOB4" s="16"/>
      <c r="FOC4" s="16"/>
      <c r="FOD4" s="16"/>
      <c r="FOE4" s="16"/>
      <c r="FOF4" s="16"/>
      <c r="FOG4" s="16"/>
      <c r="FOH4" s="16"/>
      <c r="FOI4" s="16"/>
      <c r="FOJ4" s="16"/>
      <c r="FOK4" s="16"/>
      <c r="FOL4" s="16"/>
      <c r="FOM4" s="16"/>
      <c r="FON4" s="16"/>
      <c r="FOO4" s="16"/>
      <c r="FOP4" s="16"/>
      <c r="FOQ4" s="16"/>
      <c r="FOR4" s="16"/>
      <c r="FOS4" s="16"/>
      <c r="FOT4" s="16"/>
      <c r="FOU4" s="16"/>
      <c r="FOV4" s="16"/>
      <c r="FOW4" s="16"/>
      <c r="FOX4" s="16"/>
      <c r="FOY4" s="16"/>
      <c r="FOZ4" s="16"/>
      <c r="FPA4" s="16"/>
      <c r="FPB4" s="16"/>
      <c r="FPC4" s="16"/>
      <c r="FPD4" s="16"/>
      <c r="FPE4" s="16"/>
      <c r="FPF4" s="16"/>
      <c r="FPG4" s="16"/>
      <c r="FPH4" s="16"/>
      <c r="FPI4" s="16"/>
      <c r="FPJ4" s="16"/>
      <c r="FPK4" s="16"/>
      <c r="FPL4" s="16"/>
      <c r="FPM4" s="16"/>
      <c r="FPN4" s="16"/>
      <c r="FPO4" s="16"/>
      <c r="FPP4" s="16"/>
      <c r="FPQ4" s="16"/>
      <c r="FPR4" s="16"/>
      <c r="FPS4" s="16"/>
      <c r="FPT4" s="16"/>
      <c r="FPU4" s="16"/>
      <c r="FPV4" s="16"/>
      <c r="FPW4" s="16"/>
      <c r="FPX4" s="16"/>
      <c r="FPY4" s="16"/>
      <c r="FPZ4" s="16"/>
      <c r="FQA4" s="16"/>
      <c r="FQB4" s="16"/>
      <c r="FQC4" s="16"/>
      <c r="FQD4" s="16"/>
      <c r="FQE4" s="16"/>
      <c r="FQF4" s="16"/>
      <c r="FQG4" s="16"/>
      <c r="FQH4" s="16"/>
      <c r="FQI4" s="16"/>
      <c r="FQJ4" s="16"/>
      <c r="FQK4" s="16"/>
      <c r="FQL4" s="16"/>
      <c r="FQM4" s="16"/>
      <c r="FQN4" s="16"/>
      <c r="FQO4" s="16"/>
      <c r="FQP4" s="16"/>
      <c r="FQQ4" s="16"/>
      <c r="FQR4" s="16"/>
      <c r="FQS4" s="16"/>
      <c r="FQT4" s="16"/>
      <c r="FQU4" s="16"/>
      <c r="FQV4" s="16"/>
      <c r="FQW4" s="16"/>
      <c r="FQX4" s="16"/>
      <c r="FQY4" s="16"/>
      <c r="FQZ4" s="16"/>
      <c r="FRA4" s="16"/>
      <c r="FRB4" s="16"/>
      <c r="FRC4" s="16"/>
      <c r="FRD4" s="16"/>
      <c r="FRE4" s="16"/>
      <c r="FRF4" s="16"/>
      <c r="FRG4" s="16"/>
      <c r="FRH4" s="16"/>
      <c r="FRI4" s="16"/>
      <c r="FRJ4" s="16"/>
      <c r="FRK4" s="16"/>
      <c r="FRL4" s="16"/>
      <c r="FRM4" s="16"/>
      <c r="FRN4" s="16"/>
      <c r="FRO4" s="16"/>
      <c r="FRP4" s="16"/>
      <c r="FRQ4" s="16"/>
      <c r="FRR4" s="16"/>
      <c r="FRS4" s="16"/>
      <c r="FRT4" s="16"/>
      <c r="FRU4" s="16"/>
      <c r="FRV4" s="16"/>
      <c r="FRW4" s="16"/>
      <c r="FRX4" s="16"/>
      <c r="FRY4" s="16"/>
      <c r="FRZ4" s="16"/>
      <c r="FSA4" s="16"/>
      <c r="FSB4" s="16"/>
      <c r="FSC4" s="16"/>
      <c r="FSD4" s="16"/>
      <c r="FSE4" s="16"/>
      <c r="FSF4" s="16"/>
      <c r="FSG4" s="16"/>
      <c r="FSH4" s="16"/>
      <c r="FSI4" s="16"/>
      <c r="FSJ4" s="16"/>
      <c r="FSK4" s="16"/>
      <c r="FSL4" s="16"/>
      <c r="FSM4" s="16"/>
      <c r="FSN4" s="16"/>
      <c r="FSO4" s="16"/>
      <c r="FSP4" s="16"/>
      <c r="FSQ4" s="16"/>
      <c r="FSR4" s="16"/>
      <c r="FSS4" s="16"/>
      <c r="FST4" s="16"/>
      <c r="FSU4" s="16"/>
      <c r="FSV4" s="16"/>
      <c r="FSW4" s="16"/>
      <c r="FSX4" s="16"/>
      <c r="FSY4" s="16"/>
      <c r="FSZ4" s="16"/>
      <c r="FTA4" s="16"/>
      <c r="FTB4" s="16"/>
      <c r="FTC4" s="16"/>
      <c r="FTD4" s="16"/>
      <c r="FTE4" s="16"/>
      <c r="FTF4" s="16"/>
      <c r="FTG4" s="16"/>
      <c r="FTH4" s="16"/>
      <c r="FTI4" s="16"/>
      <c r="FTJ4" s="16"/>
      <c r="FTK4" s="16"/>
      <c r="FTL4" s="16"/>
      <c r="FTM4" s="16"/>
      <c r="FTN4" s="16"/>
      <c r="FTO4" s="16"/>
      <c r="FTP4" s="16"/>
      <c r="FTQ4" s="16"/>
      <c r="FTR4" s="16"/>
      <c r="FTS4" s="16"/>
      <c r="FTT4" s="16"/>
      <c r="FTU4" s="16"/>
      <c r="FTV4" s="16"/>
      <c r="FTW4" s="16"/>
      <c r="FTX4" s="16"/>
      <c r="FTY4" s="16"/>
      <c r="FTZ4" s="16"/>
      <c r="FUA4" s="16"/>
      <c r="FUB4" s="16"/>
      <c r="FUC4" s="16"/>
      <c r="FUD4" s="16"/>
      <c r="FUE4" s="16"/>
      <c r="FUF4" s="16"/>
      <c r="FUG4" s="16"/>
      <c r="FUH4" s="16"/>
      <c r="FUI4" s="16"/>
      <c r="FUJ4" s="16"/>
      <c r="FUK4" s="16"/>
      <c r="FUL4" s="16"/>
      <c r="FUM4" s="16"/>
      <c r="FUN4" s="16"/>
      <c r="FUO4" s="16"/>
      <c r="FUP4" s="16"/>
      <c r="FUQ4" s="16"/>
      <c r="FUR4" s="16"/>
      <c r="FUS4" s="16"/>
      <c r="FUT4" s="16"/>
      <c r="FUU4" s="16"/>
      <c r="FUV4" s="16"/>
      <c r="FUW4" s="16"/>
      <c r="FUX4" s="16"/>
      <c r="FUY4" s="16"/>
      <c r="FUZ4" s="16"/>
      <c r="FVA4" s="16"/>
      <c r="FVB4" s="16"/>
      <c r="FVC4" s="16"/>
      <c r="FVD4" s="16"/>
      <c r="FVE4" s="16"/>
      <c r="FVF4" s="16"/>
      <c r="FVG4" s="16"/>
      <c r="FVH4" s="16"/>
      <c r="FVI4" s="16"/>
      <c r="FVJ4" s="16"/>
      <c r="FVK4" s="16"/>
      <c r="FVL4" s="16"/>
      <c r="FVM4" s="16"/>
      <c r="FVN4" s="16"/>
      <c r="FVO4" s="16"/>
      <c r="FVP4" s="16"/>
      <c r="FVQ4" s="16"/>
      <c r="FVR4" s="16"/>
      <c r="FVS4" s="16"/>
      <c r="FVT4" s="16"/>
      <c r="FVU4" s="16"/>
      <c r="FVV4" s="16"/>
      <c r="FVW4" s="16"/>
      <c r="FVX4" s="16"/>
      <c r="FVY4" s="16"/>
      <c r="FVZ4" s="16"/>
      <c r="FWA4" s="16"/>
      <c r="FWB4" s="16"/>
      <c r="FWC4" s="16"/>
      <c r="FWD4" s="16"/>
      <c r="FWE4" s="16"/>
      <c r="FWF4" s="16"/>
      <c r="FWG4" s="16"/>
      <c r="FWH4" s="16"/>
      <c r="FWI4" s="16"/>
      <c r="FWJ4" s="16"/>
      <c r="FWK4" s="16"/>
      <c r="FWL4" s="16"/>
      <c r="FWM4" s="16"/>
      <c r="FWN4" s="16"/>
      <c r="FWO4" s="16"/>
      <c r="FWP4" s="16"/>
      <c r="FWQ4" s="16"/>
      <c r="FWR4" s="16"/>
      <c r="FWS4" s="16"/>
      <c r="FWT4" s="16"/>
      <c r="FWU4" s="16"/>
      <c r="FWV4" s="16"/>
      <c r="FWW4" s="16"/>
      <c r="FWX4" s="16"/>
      <c r="FWY4" s="16"/>
      <c r="FWZ4" s="16"/>
      <c r="FXA4" s="16"/>
      <c r="FXB4" s="16"/>
      <c r="FXC4" s="16"/>
      <c r="FXD4" s="16"/>
      <c r="FXE4" s="16"/>
      <c r="FXF4" s="16"/>
      <c r="FXG4" s="16"/>
      <c r="FXH4" s="16"/>
      <c r="FXI4" s="16"/>
      <c r="FXJ4" s="16"/>
      <c r="FXK4" s="16"/>
      <c r="FXL4" s="16"/>
      <c r="FXM4" s="16"/>
      <c r="FXN4" s="16"/>
      <c r="FXO4" s="16"/>
      <c r="FXP4" s="16"/>
      <c r="FXQ4" s="16"/>
      <c r="FXR4" s="16"/>
      <c r="FXS4" s="16"/>
      <c r="FXT4" s="16"/>
      <c r="FXU4" s="16"/>
      <c r="FXV4" s="16"/>
      <c r="FXW4" s="16"/>
      <c r="FXX4" s="16"/>
      <c r="FXY4" s="16"/>
      <c r="FXZ4" s="16"/>
      <c r="FYA4" s="16"/>
      <c r="FYB4" s="16"/>
      <c r="FYC4" s="16"/>
      <c r="FYD4" s="16"/>
      <c r="FYE4" s="16"/>
      <c r="FYF4" s="16"/>
      <c r="FYG4" s="16"/>
      <c r="FYH4" s="16"/>
      <c r="FYI4" s="16"/>
      <c r="FYJ4" s="16"/>
      <c r="FYK4" s="16"/>
      <c r="FYL4" s="16"/>
      <c r="FYM4" s="16"/>
      <c r="FYN4" s="16"/>
      <c r="FYO4" s="16"/>
      <c r="FYP4" s="16"/>
      <c r="FYQ4" s="16"/>
      <c r="FYR4" s="16"/>
      <c r="FYS4" s="16"/>
      <c r="FYT4" s="16"/>
      <c r="FYU4" s="16"/>
      <c r="FYV4" s="16"/>
      <c r="FYW4" s="16"/>
      <c r="FYX4" s="16"/>
      <c r="FYY4" s="16"/>
      <c r="FYZ4" s="16"/>
      <c r="FZA4" s="16"/>
      <c r="FZB4" s="16"/>
      <c r="FZC4" s="16"/>
      <c r="FZD4" s="16"/>
      <c r="FZE4" s="16"/>
      <c r="FZF4" s="16"/>
      <c r="FZG4" s="16"/>
      <c r="FZH4" s="16"/>
      <c r="FZI4" s="16"/>
      <c r="FZJ4" s="16"/>
      <c r="FZK4" s="16"/>
      <c r="FZL4" s="16"/>
      <c r="FZM4" s="16"/>
      <c r="FZN4" s="16"/>
      <c r="FZO4" s="16"/>
      <c r="FZP4" s="16"/>
      <c r="FZQ4" s="16"/>
      <c r="FZR4" s="16"/>
      <c r="FZS4" s="16"/>
      <c r="FZT4" s="16"/>
      <c r="FZU4" s="16"/>
      <c r="FZV4" s="16"/>
      <c r="FZW4" s="16"/>
      <c r="FZX4" s="16"/>
      <c r="FZY4" s="16"/>
      <c r="FZZ4" s="16"/>
      <c r="GAA4" s="16"/>
      <c r="GAB4" s="16"/>
      <c r="GAC4" s="16"/>
      <c r="GAD4" s="16"/>
      <c r="GAE4" s="16"/>
      <c r="GAF4" s="16"/>
      <c r="GAG4" s="16"/>
      <c r="GAH4" s="16"/>
      <c r="GAI4" s="16"/>
      <c r="GAJ4" s="16"/>
      <c r="GAK4" s="16"/>
      <c r="GAL4" s="16"/>
      <c r="GAM4" s="16"/>
      <c r="GAN4" s="16"/>
      <c r="GAO4" s="16"/>
      <c r="GAP4" s="16"/>
      <c r="GAQ4" s="16"/>
      <c r="GAR4" s="16"/>
      <c r="GAS4" s="16"/>
      <c r="GAT4" s="16"/>
      <c r="GAU4" s="16"/>
      <c r="GAV4" s="16"/>
      <c r="GAW4" s="16"/>
      <c r="GAX4" s="16"/>
      <c r="GAY4" s="16"/>
      <c r="GAZ4" s="16"/>
      <c r="GBA4" s="16"/>
      <c r="GBB4" s="16"/>
      <c r="GBC4" s="16"/>
      <c r="GBD4" s="16"/>
      <c r="GBE4" s="16"/>
      <c r="GBF4" s="16"/>
      <c r="GBG4" s="16"/>
      <c r="GBH4" s="16"/>
      <c r="GBI4" s="16"/>
      <c r="GBJ4" s="16"/>
      <c r="GBK4" s="16"/>
      <c r="GBL4" s="16"/>
      <c r="GBM4" s="16"/>
      <c r="GBN4" s="16"/>
      <c r="GBO4" s="16"/>
      <c r="GBP4" s="16"/>
      <c r="GBQ4" s="16"/>
      <c r="GBR4" s="16"/>
      <c r="GBS4" s="16"/>
      <c r="GBT4" s="16"/>
      <c r="GBU4" s="16"/>
      <c r="GBV4" s="16"/>
      <c r="GBW4" s="16"/>
      <c r="GBX4" s="16"/>
      <c r="GBY4" s="16"/>
      <c r="GBZ4" s="16"/>
      <c r="GCA4" s="16"/>
      <c r="GCB4" s="16"/>
      <c r="GCC4" s="16"/>
      <c r="GCD4" s="16"/>
      <c r="GCE4" s="16"/>
      <c r="GCF4" s="16"/>
      <c r="GCG4" s="16"/>
      <c r="GCH4" s="16"/>
      <c r="GCI4" s="16"/>
      <c r="GCJ4" s="16"/>
      <c r="GCK4" s="16"/>
      <c r="GCL4" s="16"/>
      <c r="GCM4" s="16"/>
      <c r="GCN4" s="16"/>
      <c r="GCO4" s="16"/>
      <c r="GCP4" s="16"/>
      <c r="GCQ4" s="16"/>
      <c r="GCR4" s="16"/>
      <c r="GCS4" s="16"/>
      <c r="GCT4" s="16"/>
      <c r="GCU4" s="16"/>
      <c r="GCV4" s="16"/>
      <c r="GCW4" s="16"/>
      <c r="GCX4" s="16"/>
      <c r="GCY4" s="16"/>
      <c r="GCZ4" s="16"/>
      <c r="GDA4" s="16"/>
      <c r="GDB4" s="16"/>
      <c r="GDC4" s="16"/>
      <c r="GDD4" s="16"/>
      <c r="GDE4" s="16"/>
      <c r="GDF4" s="16"/>
      <c r="GDG4" s="16"/>
      <c r="GDH4" s="16"/>
      <c r="GDI4" s="16"/>
      <c r="GDJ4" s="16"/>
      <c r="GDK4" s="16"/>
      <c r="GDL4" s="16"/>
      <c r="GDM4" s="16"/>
      <c r="GDN4" s="16"/>
      <c r="GDO4" s="16"/>
      <c r="GDP4" s="16"/>
      <c r="GDQ4" s="16"/>
      <c r="GDR4" s="16"/>
      <c r="GDS4" s="16"/>
      <c r="GDT4" s="16"/>
      <c r="GDU4" s="16"/>
      <c r="GDV4" s="16"/>
      <c r="GDW4" s="16"/>
      <c r="GDX4" s="16"/>
      <c r="GDY4" s="16"/>
      <c r="GDZ4" s="16"/>
      <c r="GEA4" s="16"/>
      <c r="GEB4" s="16"/>
      <c r="GEC4" s="16"/>
      <c r="GED4" s="16"/>
      <c r="GEE4" s="16"/>
      <c r="GEF4" s="16"/>
      <c r="GEG4" s="16"/>
      <c r="GEH4" s="16"/>
      <c r="GEI4" s="16"/>
      <c r="GEJ4" s="16"/>
      <c r="GEK4" s="16"/>
      <c r="GEL4" s="16"/>
      <c r="GEM4" s="16"/>
      <c r="GEN4" s="16"/>
      <c r="GEO4" s="16"/>
      <c r="GEP4" s="16"/>
      <c r="GEQ4" s="16"/>
      <c r="GER4" s="16"/>
      <c r="GES4" s="16"/>
      <c r="GET4" s="16"/>
      <c r="GEU4" s="16"/>
      <c r="GEV4" s="16"/>
      <c r="GEW4" s="16"/>
      <c r="GEX4" s="16"/>
      <c r="GEY4" s="16"/>
      <c r="GEZ4" s="16"/>
      <c r="GFA4" s="16"/>
      <c r="GFB4" s="16"/>
      <c r="GFC4" s="16"/>
      <c r="GFD4" s="16"/>
      <c r="GFE4" s="16"/>
      <c r="GFF4" s="16"/>
      <c r="GFG4" s="16"/>
      <c r="GFH4" s="16"/>
      <c r="GFI4" s="16"/>
      <c r="GFJ4" s="16"/>
      <c r="GFK4" s="16"/>
      <c r="GFL4" s="16"/>
      <c r="GFM4" s="16"/>
      <c r="GFN4" s="16"/>
      <c r="GFO4" s="16"/>
      <c r="GFP4" s="16"/>
      <c r="GFQ4" s="16"/>
      <c r="GFR4" s="16"/>
      <c r="GFS4" s="16"/>
      <c r="GFT4" s="16"/>
      <c r="GFU4" s="16"/>
      <c r="GFV4" s="16"/>
      <c r="GFW4" s="16"/>
      <c r="GFX4" s="16"/>
      <c r="GFY4" s="16"/>
      <c r="GFZ4" s="16"/>
      <c r="GGA4" s="16"/>
      <c r="GGB4" s="16"/>
      <c r="GGC4" s="16"/>
      <c r="GGD4" s="16"/>
      <c r="GGE4" s="16"/>
      <c r="GGF4" s="16"/>
      <c r="GGG4" s="16"/>
      <c r="GGH4" s="16"/>
      <c r="GGI4" s="16"/>
      <c r="GGJ4" s="16"/>
      <c r="GGK4" s="16"/>
      <c r="GGL4" s="16"/>
      <c r="GGM4" s="16"/>
      <c r="GGN4" s="16"/>
      <c r="GGO4" s="16"/>
      <c r="GGP4" s="16"/>
      <c r="GGQ4" s="16"/>
      <c r="GGR4" s="16"/>
      <c r="GGS4" s="16"/>
      <c r="GGT4" s="16"/>
      <c r="GGU4" s="16"/>
      <c r="GGV4" s="16"/>
      <c r="GGW4" s="16"/>
      <c r="GGX4" s="16"/>
      <c r="GGY4" s="16"/>
      <c r="GGZ4" s="16"/>
      <c r="GHA4" s="16"/>
      <c r="GHB4" s="16"/>
      <c r="GHC4" s="16"/>
      <c r="GHD4" s="16"/>
      <c r="GHE4" s="16"/>
      <c r="GHF4" s="16"/>
      <c r="GHG4" s="16"/>
      <c r="GHH4" s="16"/>
      <c r="GHI4" s="16"/>
      <c r="GHJ4" s="16"/>
      <c r="GHK4" s="16"/>
      <c r="GHL4" s="16"/>
      <c r="GHM4" s="16"/>
      <c r="GHN4" s="16"/>
      <c r="GHO4" s="16"/>
      <c r="GHP4" s="16"/>
      <c r="GHQ4" s="16"/>
      <c r="GHR4" s="16"/>
      <c r="GHS4" s="16"/>
      <c r="GHT4" s="16"/>
      <c r="GHU4" s="16"/>
      <c r="GHV4" s="16"/>
      <c r="GHW4" s="16"/>
      <c r="GHX4" s="16"/>
      <c r="GHY4" s="16"/>
      <c r="GHZ4" s="16"/>
      <c r="GIA4" s="16"/>
      <c r="GIB4" s="16"/>
      <c r="GIC4" s="16"/>
      <c r="GID4" s="16"/>
      <c r="GIE4" s="16"/>
      <c r="GIF4" s="16"/>
      <c r="GIG4" s="16"/>
      <c r="GIH4" s="16"/>
      <c r="GII4" s="16"/>
      <c r="GIJ4" s="16"/>
      <c r="GIK4" s="16"/>
      <c r="GIL4" s="16"/>
      <c r="GIM4" s="16"/>
      <c r="GIN4" s="16"/>
      <c r="GIO4" s="16"/>
      <c r="GIP4" s="16"/>
      <c r="GIQ4" s="16"/>
      <c r="GIR4" s="16"/>
      <c r="GIS4" s="16"/>
      <c r="GIT4" s="16"/>
      <c r="GIU4" s="16"/>
      <c r="GIV4" s="16"/>
      <c r="GIW4" s="16"/>
      <c r="GIX4" s="16"/>
      <c r="GIY4" s="16"/>
      <c r="GIZ4" s="16"/>
      <c r="GJA4" s="16"/>
      <c r="GJB4" s="16"/>
      <c r="GJC4" s="16"/>
      <c r="GJD4" s="16"/>
      <c r="GJE4" s="16"/>
      <c r="GJF4" s="16"/>
      <c r="GJG4" s="16"/>
      <c r="GJH4" s="16"/>
      <c r="GJI4" s="16"/>
      <c r="GJJ4" s="16"/>
      <c r="GJK4" s="16"/>
      <c r="GJL4" s="16"/>
      <c r="GJM4" s="16"/>
      <c r="GJN4" s="16"/>
      <c r="GJO4" s="16"/>
      <c r="GJP4" s="16"/>
      <c r="GJQ4" s="16"/>
      <c r="GJR4" s="16"/>
      <c r="GJS4" s="16"/>
      <c r="GJT4" s="16"/>
      <c r="GJU4" s="16"/>
      <c r="GJV4" s="16"/>
      <c r="GJW4" s="16"/>
      <c r="GJX4" s="16"/>
      <c r="GJY4" s="16"/>
      <c r="GJZ4" s="16"/>
      <c r="GKA4" s="16"/>
      <c r="GKB4" s="16"/>
      <c r="GKC4" s="16"/>
      <c r="GKD4" s="16"/>
      <c r="GKE4" s="16"/>
      <c r="GKF4" s="16"/>
      <c r="GKG4" s="16"/>
      <c r="GKH4" s="16"/>
      <c r="GKI4" s="16"/>
      <c r="GKJ4" s="16"/>
      <c r="GKK4" s="16"/>
      <c r="GKL4" s="16"/>
      <c r="GKM4" s="16"/>
      <c r="GKN4" s="16"/>
      <c r="GKO4" s="16"/>
      <c r="GKP4" s="16"/>
      <c r="GKQ4" s="16"/>
      <c r="GKR4" s="16"/>
      <c r="GKS4" s="16"/>
      <c r="GKT4" s="16"/>
      <c r="GKU4" s="16"/>
      <c r="GKV4" s="16"/>
      <c r="GKW4" s="16"/>
      <c r="GKX4" s="16"/>
      <c r="GKY4" s="16"/>
      <c r="GKZ4" s="16"/>
      <c r="GLA4" s="16"/>
      <c r="GLB4" s="16"/>
      <c r="GLC4" s="16"/>
      <c r="GLD4" s="16"/>
      <c r="GLE4" s="16"/>
      <c r="GLF4" s="16"/>
      <c r="GLG4" s="16"/>
      <c r="GLH4" s="16"/>
      <c r="GLI4" s="16"/>
      <c r="GLJ4" s="16"/>
      <c r="GLK4" s="16"/>
      <c r="GLL4" s="16"/>
      <c r="GLM4" s="16"/>
      <c r="GLN4" s="16"/>
      <c r="GLO4" s="16"/>
      <c r="GLP4" s="16"/>
      <c r="GLQ4" s="16"/>
      <c r="GLR4" s="16"/>
      <c r="GLS4" s="16"/>
      <c r="GLT4" s="16"/>
      <c r="GLU4" s="16"/>
      <c r="GLV4" s="16"/>
      <c r="GLW4" s="16"/>
      <c r="GLX4" s="16"/>
      <c r="GLY4" s="16"/>
      <c r="GLZ4" s="16"/>
      <c r="GMA4" s="16"/>
      <c r="GMB4" s="16"/>
      <c r="GMC4" s="16"/>
      <c r="GMD4" s="16"/>
      <c r="GME4" s="16"/>
      <c r="GMF4" s="16"/>
      <c r="GMG4" s="16"/>
      <c r="GMH4" s="16"/>
      <c r="GMI4" s="16"/>
      <c r="GMJ4" s="16"/>
      <c r="GMK4" s="16"/>
      <c r="GML4" s="16"/>
      <c r="GMM4" s="16"/>
      <c r="GMN4" s="16"/>
      <c r="GMO4" s="16"/>
      <c r="GMP4" s="16"/>
      <c r="GMQ4" s="16"/>
      <c r="GMR4" s="16"/>
      <c r="GMS4" s="16"/>
      <c r="GMT4" s="16"/>
      <c r="GMU4" s="16"/>
      <c r="GMV4" s="16"/>
      <c r="GMW4" s="16"/>
      <c r="GMX4" s="16"/>
      <c r="GMY4" s="16"/>
      <c r="GMZ4" s="16"/>
      <c r="GNA4" s="16"/>
      <c r="GNB4" s="16"/>
      <c r="GNC4" s="16"/>
      <c r="GND4" s="16"/>
      <c r="GNE4" s="16"/>
      <c r="GNF4" s="16"/>
      <c r="GNG4" s="16"/>
      <c r="GNH4" s="16"/>
      <c r="GNI4" s="16"/>
      <c r="GNJ4" s="16"/>
      <c r="GNK4" s="16"/>
      <c r="GNL4" s="16"/>
      <c r="GNM4" s="16"/>
      <c r="GNN4" s="16"/>
      <c r="GNO4" s="16"/>
      <c r="GNP4" s="16"/>
      <c r="GNQ4" s="16"/>
      <c r="GNR4" s="16"/>
      <c r="GNS4" s="16"/>
      <c r="GNT4" s="16"/>
      <c r="GNU4" s="16"/>
      <c r="GNV4" s="16"/>
      <c r="GNW4" s="16"/>
      <c r="GNX4" s="16"/>
      <c r="GNY4" s="16"/>
      <c r="GNZ4" s="16"/>
      <c r="GOA4" s="16"/>
      <c r="GOB4" s="16"/>
      <c r="GOC4" s="16"/>
      <c r="GOD4" s="16"/>
      <c r="GOE4" s="16"/>
      <c r="GOF4" s="16"/>
      <c r="GOG4" s="16"/>
      <c r="GOH4" s="16"/>
      <c r="GOI4" s="16"/>
      <c r="GOJ4" s="16"/>
      <c r="GOK4" s="16"/>
      <c r="GOL4" s="16"/>
      <c r="GOM4" s="16"/>
      <c r="GON4" s="16"/>
      <c r="GOO4" s="16"/>
      <c r="GOP4" s="16"/>
      <c r="GOQ4" s="16"/>
      <c r="GOR4" s="16"/>
      <c r="GOS4" s="16"/>
      <c r="GOT4" s="16"/>
      <c r="GOU4" s="16"/>
      <c r="GOV4" s="16"/>
      <c r="GOW4" s="16"/>
      <c r="GOX4" s="16"/>
      <c r="GOY4" s="16"/>
      <c r="GOZ4" s="16"/>
      <c r="GPA4" s="16"/>
      <c r="GPB4" s="16"/>
      <c r="GPC4" s="16"/>
      <c r="GPD4" s="16"/>
      <c r="GPE4" s="16"/>
      <c r="GPF4" s="16"/>
      <c r="GPG4" s="16"/>
      <c r="GPH4" s="16"/>
      <c r="GPI4" s="16"/>
      <c r="GPJ4" s="16"/>
      <c r="GPK4" s="16"/>
      <c r="GPL4" s="16"/>
      <c r="GPM4" s="16"/>
      <c r="GPN4" s="16"/>
      <c r="GPO4" s="16"/>
      <c r="GPP4" s="16"/>
      <c r="GPQ4" s="16"/>
      <c r="GPR4" s="16"/>
      <c r="GPS4" s="16"/>
      <c r="GPT4" s="16"/>
      <c r="GPU4" s="16"/>
      <c r="GPV4" s="16"/>
      <c r="GPW4" s="16"/>
      <c r="GPX4" s="16"/>
      <c r="GPY4" s="16"/>
      <c r="GPZ4" s="16"/>
      <c r="GQA4" s="16"/>
      <c r="GQB4" s="16"/>
      <c r="GQC4" s="16"/>
      <c r="GQD4" s="16"/>
      <c r="GQE4" s="16"/>
      <c r="GQF4" s="16"/>
      <c r="GQG4" s="16"/>
      <c r="GQH4" s="16"/>
      <c r="GQI4" s="16"/>
      <c r="GQJ4" s="16"/>
      <c r="GQK4" s="16"/>
      <c r="GQL4" s="16"/>
      <c r="GQM4" s="16"/>
      <c r="GQN4" s="16"/>
      <c r="GQO4" s="16"/>
      <c r="GQP4" s="16"/>
      <c r="GQQ4" s="16"/>
      <c r="GQR4" s="16"/>
      <c r="GQS4" s="16"/>
      <c r="GQT4" s="16"/>
      <c r="GQU4" s="16"/>
      <c r="GQV4" s="16"/>
      <c r="GQW4" s="16"/>
      <c r="GQX4" s="16"/>
      <c r="GQY4" s="16"/>
      <c r="GQZ4" s="16"/>
      <c r="GRA4" s="16"/>
      <c r="GRB4" s="16"/>
      <c r="GRC4" s="16"/>
      <c r="GRD4" s="16"/>
      <c r="GRE4" s="16"/>
      <c r="GRF4" s="16"/>
      <c r="GRG4" s="16"/>
      <c r="GRH4" s="16"/>
      <c r="GRI4" s="16"/>
      <c r="GRJ4" s="16"/>
      <c r="GRK4" s="16"/>
      <c r="GRL4" s="16"/>
      <c r="GRM4" s="16"/>
      <c r="GRN4" s="16"/>
      <c r="GRO4" s="16"/>
      <c r="GRP4" s="16"/>
      <c r="GRQ4" s="16"/>
      <c r="GRR4" s="16"/>
      <c r="GRS4" s="16"/>
      <c r="GRT4" s="16"/>
      <c r="GRU4" s="16"/>
      <c r="GRV4" s="16"/>
      <c r="GRW4" s="16"/>
      <c r="GRX4" s="16"/>
      <c r="GRY4" s="16"/>
      <c r="GRZ4" s="16"/>
      <c r="GSA4" s="16"/>
      <c r="GSB4" s="16"/>
      <c r="GSC4" s="16"/>
      <c r="GSD4" s="16"/>
      <c r="GSE4" s="16"/>
      <c r="GSF4" s="16"/>
      <c r="GSG4" s="16"/>
      <c r="GSH4" s="16"/>
      <c r="GSI4" s="16"/>
      <c r="GSJ4" s="16"/>
      <c r="GSK4" s="16"/>
      <c r="GSL4" s="16"/>
      <c r="GSM4" s="16"/>
      <c r="GSN4" s="16"/>
      <c r="GSO4" s="16"/>
      <c r="GSP4" s="16"/>
      <c r="GSQ4" s="16"/>
      <c r="GSR4" s="16"/>
      <c r="GSS4" s="16"/>
      <c r="GST4" s="16"/>
      <c r="GSU4" s="16"/>
      <c r="GSV4" s="16"/>
      <c r="GSW4" s="16"/>
      <c r="GSX4" s="16"/>
      <c r="GSY4" s="16"/>
      <c r="GSZ4" s="16"/>
      <c r="GTA4" s="16"/>
      <c r="GTB4" s="16"/>
      <c r="GTC4" s="16"/>
      <c r="GTD4" s="16"/>
      <c r="GTE4" s="16"/>
      <c r="GTF4" s="16"/>
      <c r="GTG4" s="16"/>
      <c r="GTH4" s="16"/>
      <c r="GTI4" s="16"/>
      <c r="GTJ4" s="16"/>
      <c r="GTK4" s="16"/>
      <c r="GTL4" s="16"/>
      <c r="GTM4" s="16"/>
      <c r="GTN4" s="16"/>
      <c r="GTO4" s="16"/>
      <c r="GTP4" s="16"/>
      <c r="GTQ4" s="16"/>
      <c r="GTR4" s="16"/>
      <c r="GTS4" s="16"/>
      <c r="GTT4" s="16"/>
      <c r="GTU4" s="16"/>
      <c r="GTV4" s="16"/>
      <c r="GTW4" s="16"/>
      <c r="GTX4" s="16"/>
      <c r="GTY4" s="16"/>
      <c r="GTZ4" s="16"/>
      <c r="GUA4" s="16"/>
      <c r="GUB4" s="16"/>
      <c r="GUC4" s="16"/>
      <c r="GUD4" s="16"/>
      <c r="GUE4" s="16"/>
      <c r="GUF4" s="16"/>
      <c r="GUG4" s="16"/>
      <c r="GUH4" s="16"/>
      <c r="GUI4" s="16"/>
      <c r="GUJ4" s="16"/>
      <c r="GUK4" s="16"/>
      <c r="GUL4" s="16"/>
      <c r="GUM4" s="16"/>
      <c r="GUN4" s="16"/>
      <c r="GUO4" s="16"/>
      <c r="GUP4" s="16"/>
      <c r="GUQ4" s="16"/>
      <c r="GUR4" s="16"/>
      <c r="GUS4" s="16"/>
      <c r="GUT4" s="16"/>
      <c r="GUU4" s="16"/>
      <c r="GUV4" s="16"/>
      <c r="GUW4" s="16"/>
      <c r="GUX4" s="16"/>
      <c r="GUY4" s="16"/>
      <c r="GUZ4" s="16"/>
      <c r="GVA4" s="16"/>
      <c r="GVB4" s="16"/>
      <c r="GVC4" s="16"/>
      <c r="GVD4" s="16"/>
      <c r="GVE4" s="16"/>
      <c r="GVF4" s="16"/>
      <c r="GVG4" s="16"/>
      <c r="GVH4" s="16"/>
      <c r="GVI4" s="16"/>
      <c r="GVJ4" s="16"/>
      <c r="GVK4" s="16"/>
      <c r="GVL4" s="16"/>
      <c r="GVM4" s="16"/>
      <c r="GVN4" s="16"/>
      <c r="GVO4" s="16"/>
      <c r="GVP4" s="16"/>
      <c r="GVQ4" s="16"/>
      <c r="GVR4" s="16"/>
      <c r="GVS4" s="16"/>
      <c r="GVT4" s="16"/>
      <c r="GVU4" s="16"/>
      <c r="GVV4" s="16"/>
      <c r="GVW4" s="16"/>
      <c r="GVX4" s="16"/>
      <c r="GVY4" s="16"/>
      <c r="GVZ4" s="16"/>
      <c r="GWA4" s="16"/>
      <c r="GWB4" s="16"/>
      <c r="GWC4" s="16"/>
      <c r="GWD4" s="16"/>
      <c r="GWE4" s="16"/>
      <c r="GWF4" s="16"/>
      <c r="GWG4" s="16"/>
      <c r="GWH4" s="16"/>
      <c r="GWI4" s="16"/>
      <c r="GWJ4" s="16"/>
      <c r="GWK4" s="16"/>
      <c r="GWL4" s="16"/>
      <c r="GWM4" s="16"/>
      <c r="GWN4" s="16"/>
      <c r="GWO4" s="16"/>
      <c r="GWP4" s="16"/>
      <c r="GWQ4" s="16"/>
      <c r="GWR4" s="16"/>
      <c r="GWS4" s="16"/>
      <c r="GWT4" s="16"/>
      <c r="GWU4" s="16"/>
      <c r="GWV4" s="16"/>
      <c r="GWW4" s="16"/>
      <c r="GWX4" s="16"/>
      <c r="GWY4" s="16"/>
      <c r="GWZ4" s="16"/>
      <c r="GXA4" s="16"/>
      <c r="GXB4" s="16"/>
      <c r="GXC4" s="16"/>
      <c r="GXD4" s="16"/>
      <c r="GXE4" s="16"/>
      <c r="GXF4" s="16"/>
      <c r="GXG4" s="16"/>
      <c r="GXH4" s="16"/>
      <c r="GXI4" s="16"/>
      <c r="GXJ4" s="16"/>
      <c r="GXK4" s="16"/>
      <c r="GXL4" s="16"/>
      <c r="GXM4" s="16"/>
      <c r="GXN4" s="16"/>
      <c r="GXO4" s="16"/>
      <c r="GXP4" s="16"/>
      <c r="GXQ4" s="16"/>
      <c r="GXR4" s="16"/>
      <c r="GXS4" s="16"/>
      <c r="GXT4" s="16"/>
      <c r="GXU4" s="16"/>
      <c r="GXV4" s="16"/>
      <c r="GXW4" s="16"/>
      <c r="GXX4" s="16"/>
      <c r="GXY4" s="16"/>
      <c r="GXZ4" s="16"/>
      <c r="GYA4" s="16"/>
      <c r="GYB4" s="16"/>
      <c r="GYC4" s="16"/>
      <c r="GYD4" s="16"/>
      <c r="GYE4" s="16"/>
      <c r="GYF4" s="16"/>
      <c r="GYG4" s="16"/>
      <c r="GYH4" s="16"/>
      <c r="GYI4" s="16"/>
      <c r="GYJ4" s="16"/>
      <c r="GYK4" s="16"/>
      <c r="GYL4" s="16"/>
      <c r="GYM4" s="16"/>
      <c r="GYN4" s="16"/>
      <c r="GYO4" s="16"/>
      <c r="GYP4" s="16"/>
      <c r="GYQ4" s="16"/>
      <c r="GYR4" s="16"/>
      <c r="GYS4" s="16"/>
      <c r="GYT4" s="16"/>
      <c r="GYU4" s="16"/>
      <c r="GYV4" s="16"/>
      <c r="GYW4" s="16"/>
      <c r="GYX4" s="16"/>
      <c r="GYY4" s="16"/>
      <c r="GYZ4" s="16"/>
      <c r="GZA4" s="16"/>
      <c r="GZB4" s="16"/>
      <c r="GZC4" s="16"/>
      <c r="GZD4" s="16"/>
      <c r="GZE4" s="16"/>
      <c r="GZF4" s="16"/>
      <c r="GZG4" s="16"/>
      <c r="GZH4" s="16"/>
      <c r="GZI4" s="16"/>
      <c r="GZJ4" s="16"/>
      <c r="GZK4" s="16"/>
      <c r="GZL4" s="16"/>
      <c r="GZM4" s="16"/>
      <c r="GZN4" s="16"/>
      <c r="GZO4" s="16"/>
      <c r="GZP4" s="16"/>
      <c r="GZQ4" s="16"/>
      <c r="GZR4" s="16"/>
      <c r="GZS4" s="16"/>
      <c r="GZT4" s="16"/>
      <c r="GZU4" s="16"/>
      <c r="GZV4" s="16"/>
      <c r="GZW4" s="16"/>
      <c r="GZX4" s="16"/>
      <c r="GZY4" s="16"/>
      <c r="GZZ4" s="16"/>
      <c r="HAA4" s="16"/>
      <c r="HAB4" s="16"/>
      <c r="HAC4" s="16"/>
      <c r="HAD4" s="16"/>
      <c r="HAE4" s="16"/>
      <c r="HAF4" s="16"/>
      <c r="HAG4" s="16"/>
      <c r="HAH4" s="16"/>
      <c r="HAI4" s="16"/>
      <c r="HAJ4" s="16"/>
      <c r="HAK4" s="16"/>
      <c r="HAL4" s="16"/>
      <c r="HAM4" s="16"/>
      <c r="HAN4" s="16"/>
      <c r="HAO4" s="16"/>
      <c r="HAP4" s="16"/>
      <c r="HAQ4" s="16"/>
      <c r="HAR4" s="16"/>
      <c r="HAS4" s="16"/>
      <c r="HAT4" s="16"/>
      <c r="HAU4" s="16"/>
      <c r="HAV4" s="16"/>
      <c r="HAW4" s="16"/>
      <c r="HAX4" s="16"/>
      <c r="HAY4" s="16"/>
      <c r="HAZ4" s="16"/>
      <c r="HBA4" s="16"/>
      <c r="HBB4" s="16"/>
      <c r="HBC4" s="16"/>
      <c r="HBD4" s="16"/>
      <c r="HBE4" s="16"/>
      <c r="HBF4" s="16"/>
      <c r="HBG4" s="16"/>
      <c r="HBH4" s="16"/>
      <c r="HBI4" s="16"/>
      <c r="HBJ4" s="16"/>
      <c r="HBK4" s="16"/>
      <c r="HBL4" s="16"/>
      <c r="HBM4" s="16"/>
      <c r="HBN4" s="16"/>
      <c r="HBO4" s="16"/>
      <c r="HBP4" s="16"/>
      <c r="HBQ4" s="16"/>
      <c r="HBR4" s="16"/>
      <c r="HBS4" s="16"/>
      <c r="HBT4" s="16"/>
      <c r="HBU4" s="16"/>
      <c r="HBV4" s="16"/>
      <c r="HBW4" s="16"/>
      <c r="HBX4" s="16"/>
      <c r="HBY4" s="16"/>
      <c r="HBZ4" s="16"/>
      <c r="HCA4" s="16"/>
      <c r="HCB4" s="16"/>
      <c r="HCC4" s="16"/>
      <c r="HCD4" s="16"/>
      <c r="HCE4" s="16"/>
      <c r="HCF4" s="16"/>
      <c r="HCG4" s="16"/>
      <c r="HCH4" s="16"/>
      <c r="HCI4" s="16"/>
      <c r="HCJ4" s="16"/>
      <c r="HCK4" s="16"/>
      <c r="HCL4" s="16"/>
      <c r="HCM4" s="16"/>
      <c r="HCN4" s="16"/>
      <c r="HCO4" s="16"/>
      <c r="HCP4" s="16"/>
      <c r="HCQ4" s="16"/>
      <c r="HCR4" s="16"/>
      <c r="HCS4" s="16"/>
      <c r="HCT4" s="16"/>
      <c r="HCU4" s="16"/>
      <c r="HCV4" s="16"/>
      <c r="HCW4" s="16"/>
      <c r="HCX4" s="16"/>
      <c r="HCY4" s="16"/>
      <c r="HCZ4" s="16"/>
      <c r="HDA4" s="16"/>
      <c r="HDB4" s="16"/>
      <c r="HDC4" s="16"/>
      <c r="HDD4" s="16"/>
      <c r="HDE4" s="16"/>
      <c r="HDF4" s="16"/>
      <c r="HDG4" s="16"/>
      <c r="HDH4" s="16"/>
      <c r="HDI4" s="16"/>
      <c r="HDJ4" s="16"/>
      <c r="HDK4" s="16"/>
      <c r="HDL4" s="16"/>
      <c r="HDM4" s="16"/>
      <c r="HDN4" s="16"/>
      <c r="HDO4" s="16"/>
      <c r="HDP4" s="16"/>
      <c r="HDQ4" s="16"/>
      <c r="HDR4" s="16"/>
      <c r="HDS4" s="16"/>
      <c r="HDT4" s="16"/>
      <c r="HDU4" s="16"/>
      <c r="HDV4" s="16"/>
      <c r="HDW4" s="16"/>
      <c r="HDX4" s="16"/>
      <c r="HDY4" s="16"/>
      <c r="HDZ4" s="16"/>
      <c r="HEA4" s="16"/>
      <c r="HEB4" s="16"/>
      <c r="HEC4" s="16"/>
      <c r="HED4" s="16"/>
      <c r="HEE4" s="16"/>
      <c r="HEF4" s="16"/>
      <c r="HEG4" s="16"/>
      <c r="HEH4" s="16"/>
      <c r="HEI4" s="16"/>
      <c r="HEJ4" s="16"/>
      <c r="HEK4" s="16"/>
      <c r="HEL4" s="16"/>
      <c r="HEM4" s="16"/>
      <c r="HEN4" s="16"/>
      <c r="HEO4" s="16"/>
      <c r="HEP4" s="16"/>
      <c r="HEQ4" s="16"/>
      <c r="HER4" s="16"/>
      <c r="HES4" s="16"/>
      <c r="HET4" s="16"/>
      <c r="HEU4" s="16"/>
      <c r="HEV4" s="16"/>
      <c r="HEW4" s="16"/>
      <c r="HEX4" s="16"/>
      <c r="HEY4" s="16"/>
      <c r="HEZ4" s="16"/>
      <c r="HFA4" s="16"/>
      <c r="HFB4" s="16"/>
      <c r="HFC4" s="16"/>
      <c r="HFD4" s="16"/>
      <c r="HFE4" s="16"/>
      <c r="HFF4" s="16"/>
      <c r="HFG4" s="16"/>
      <c r="HFH4" s="16"/>
      <c r="HFI4" s="16"/>
      <c r="HFJ4" s="16"/>
      <c r="HFK4" s="16"/>
      <c r="HFL4" s="16"/>
      <c r="HFM4" s="16"/>
      <c r="HFN4" s="16"/>
      <c r="HFO4" s="16"/>
      <c r="HFP4" s="16"/>
      <c r="HFQ4" s="16"/>
      <c r="HFR4" s="16"/>
      <c r="HFS4" s="16"/>
      <c r="HFT4" s="16"/>
      <c r="HFU4" s="16"/>
      <c r="HFV4" s="16"/>
      <c r="HFW4" s="16"/>
      <c r="HFX4" s="16"/>
      <c r="HFY4" s="16"/>
      <c r="HFZ4" s="16"/>
      <c r="HGA4" s="16"/>
      <c r="HGB4" s="16"/>
      <c r="HGC4" s="16"/>
      <c r="HGD4" s="16"/>
      <c r="HGE4" s="16"/>
      <c r="HGF4" s="16"/>
      <c r="HGG4" s="16"/>
      <c r="HGH4" s="16"/>
      <c r="HGI4" s="16"/>
      <c r="HGJ4" s="16"/>
      <c r="HGK4" s="16"/>
      <c r="HGL4" s="16"/>
      <c r="HGM4" s="16"/>
      <c r="HGN4" s="16"/>
      <c r="HGO4" s="16"/>
      <c r="HGP4" s="16"/>
      <c r="HGQ4" s="16"/>
      <c r="HGR4" s="16"/>
      <c r="HGS4" s="16"/>
      <c r="HGT4" s="16"/>
      <c r="HGU4" s="16"/>
      <c r="HGV4" s="16"/>
      <c r="HGW4" s="16"/>
      <c r="HGX4" s="16"/>
      <c r="HGY4" s="16"/>
      <c r="HGZ4" s="16"/>
      <c r="HHA4" s="16"/>
      <c r="HHB4" s="16"/>
      <c r="HHC4" s="16"/>
      <c r="HHD4" s="16"/>
      <c r="HHE4" s="16"/>
      <c r="HHF4" s="16"/>
      <c r="HHG4" s="16"/>
      <c r="HHH4" s="16"/>
      <c r="HHI4" s="16"/>
      <c r="HHJ4" s="16"/>
      <c r="HHK4" s="16"/>
      <c r="HHL4" s="16"/>
      <c r="HHM4" s="16"/>
      <c r="HHN4" s="16"/>
      <c r="HHO4" s="16"/>
      <c r="HHP4" s="16"/>
      <c r="HHQ4" s="16"/>
      <c r="HHR4" s="16"/>
      <c r="HHS4" s="16"/>
      <c r="HHT4" s="16"/>
      <c r="HHU4" s="16"/>
      <c r="HHV4" s="16"/>
      <c r="HHW4" s="16"/>
      <c r="HHX4" s="16"/>
      <c r="HHY4" s="16"/>
      <c r="HHZ4" s="16"/>
      <c r="HIA4" s="16"/>
      <c r="HIB4" s="16"/>
      <c r="HIC4" s="16"/>
      <c r="HID4" s="16"/>
      <c r="HIE4" s="16"/>
      <c r="HIF4" s="16"/>
      <c r="HIG4" s="16"/>
      <c r="HIH4" s="16"/>
      <c r="HII4" s="16"/>
      <c r="HIJ4" s="16"/>
      <c r="HIK4" s="16"/>
      <c r="HIL4" s="16"/>
      <c r="HIM4" s="16"/>
      <c r="HIN4" s="16"/>
      <c r="HIO4" s="16"/>
      <c r="HIP4" s="16"/>
      <c r="HIQ4" s="16"/>
      <c r="HIR4" s="16"/>
      <c r="HIS4" s="16"/>
      <c r="HIT4" s="16"/>
      <c r="HIU4" s="16"/>
      <c r="HIV4" s="16"/>
      <c r="HIW4" s="16"/>
      <c r="HIX4" s="16"/>
      <c r="HIY4" s="16"/>
      <c r="HIZ4" s="16"/>
      <c r="HJA4" s="16"/>
      <c r="HJB4" s="16"/>
      <c r="HJC4" s="16"/>
      <c r="HJD4" s="16"/>
      <c r="HJE4" s="16"/>
      <c r="HJF4" s="16"/>
      <c r="HJG4" s="16"/>
      <c r="HJH4" s="16"/>
      <c r="HJI4" s="16"/>
      <c r="HJJ4" s="16"/>
      <c r="HJK4" s="16"/>
      <c r="HJL4" s="16"/>
      <c r="HJM4" s="16"/>
      <c r="HJN4" s="16"/>
      <c r="HJO4" s="16"/>
      <c r="HJP4" s="16"/>
      <c r="HJQ4" s="16"/>
      <c r="HJR4" s="16"/>
      <c r="HJS4" s="16"/>
      <c r="HJT4" s="16"/>
      <c r="HJU4" s="16"/>
      <c r="HJV4" s="16"/>
      <c r="HJW4" s="16"/>
      <c r="HJX4" s="16"/>
      <c r="HJY4" s="16"/>
      <c r="HJZ4" s="16"/>
      <c r="HKA4" s="16"/>
      <c r="HKB4" s="16"/>
      <c r="HKC4" s="16"/>
      <c r="HKD4" s="16"/>
      <c r="HKE4" s="16"/>
      <c r="HKF4" s="16"/>
      <c r="HKG4" s="16"/>
      <c r="HKH4" s="16"/>
      <c r="HKI4" s="16"/>
      <c r="HKJ4" s="16"/>
      <c r="HKK4" s="16"/>
      <c r="HKL4" s="16"/>
      <c r="HKM4" s="16"/>
      <c r="HKN4" s="16"/>
      <c r="HKO4" s="16"/>
      <c r="HKP4" s="16"/>
      <c r="HKQ4" s="16"/>
      <c r="HKR4" s="16"/>
      <c r="HKS4" s="16"/>
      <c r="HKT4" s="16"/>
      <c r="HKU4" s="16"/>
      <c r="HKV4" s="16"/>
      <c r="HKW4" s="16"/>
      <c r="HKX4" s="16"/>
      <c r="HKY4" s="16"/>
      <c r="HKZ4" s="16"/>
      <c r="HLA4" s="16"/>
      <c r="HLB4" s="16"/>
      <c r="HLC4" s="16"/>
      <c r="HLD4" s="16"/>
      <c r="HLE4" s="16"/>
      <c r="HLF4" s="16"/>
      <c r="HLG4" s="16"/>
      <c r="HLH4" s="16"/>
      <c r="HLI4" s="16"/>
      <c r="HLJ4" s="16"/>
      <c r="HLK4" s="16"/>
      <c r="HLL4" s="16"/>
      <c r="HLM4" s="16"/>
      <c r="HLN4" s="16"/>
      <c r="HLO4" s="16"/>
      <c r="HLP4" s="16"/>
      <c r="HLQ4" s="16"/>
      <c r="HLR4" s="16"/>
      <c r="HLS4" s="16"/>
      <c r="HLT4" s="16"/>
      <c r="HLU4" s="16"/>
      <c r="HLV4" s="16"/>
      <c r="HLW4" s="16"/>
      <c r="HLX4" s="16"/>
      <c r="HLY4" s="16"/>
      <c r="HLZ4" s="16"/>
      <c r="HMA4" s="16"/>
      <c r="HMB4" s="16"/>
      <c r="HMC4" s="16"/>
      <c r="HMD4" s="16"/>
      <c r="HME4" s="16"/>
      <c r="HMF4" s="16"/>
      <c r="HMG4" s="16"/>
      <c r="HMH4" s="16"/>
      <c r="HMI4" s="16"/>
      <c r="HMJ4" s="16"/>
      <c r="HMK4" s="16"/>
      <c r="HML4" s="16"/>
      <c r="HMM4" s="16"/>
      <c r="HMN4" s="16"/>
      <c r="HMO4" s="16"/>
      <c r="HMP4" s="16"/>
      <c r="HMQ4" s="16"/>
      <c r="HMR4" s="16"/>
      <c r="HMS4" s="16"/>
      <c r="HMT4" s="16"/>
      <c r="HMU4" s="16"/>
      <c r="HMV4" s="16"/>
      <c r="HMW4" s="16"/>
      <c r="HMX4" s="16"/>
      <c r="HMY4" s="16"/>
      <c r="HMZ4" s="16"/>
      <c r="HNA4" s="16"/>
      <c r="HNB4" s="16"/>
      <c r="HNC4" s="16"/>
      <c r="HND4" s="16"/>
      <c r="HNE4" s="16"/>
      <c r="HNF4" s="16"/>
      <c r="HNG4" s="16"/>
      <c r="HNH4" s="16"/>
      <c r="HNI4" s="16"/>
      <c r="HNJ4" s="16"/>
      <c r="HNK4" s="16"/>
      <c r="HNL4" s="16"/>
      <c r="HNM4" s="16"/>
      <c r="HNN4" s="16"/>
      <c r="HNO4" s="16"/>
      <c r="HNP4" s="16"/>
      <c r="HNQ4" s="16"/>
      <c r="HNR4" s="16"/>
      <c r="HNS4" s="16"/>
      <c r="HNT4" s="16"/>
      <c r="HNU4" s="16"/>
      <c r="HNV4" s="16"/>
      <c r="HNW4" s="16"/>
      <c r="HNX4" s="16"/>
      <c r="HNY4" s="16"/>
      <c r="HNZ4" s="16"/>
      <c r="HOA4" s="16"/>
      <c r="HOB4" s="16"/>
      <c r="HOC4" s="16"/>
      <c r="HOD4" s="16"/>
      <c r="HOE4" s="16"/>
      <c r="HOF4" s="16"/>
      <c r="HOG4" s="16"/>
      <c r="HOH4" s="16"/>
      <c r="HOI4" s="16"/>
      <c r="HOJ4" s="16"/>
      <c r="HOK4" s="16"/>
      <c r="HOL4" s="16"/>
      <c r="HOM4" s="16"/>
      <c r="HON4" s="16"/>
      <c r="HOO4" s="16"/>
      <c r="HOP4" s="16"/>
      <c r="HOQ4" s="16"/>
      <c r="HOR4" s="16"/>
      <c r="HOS4" s="16"/>
      <c r="HOT4" s="16"/>
      <c r="HOU4" s="16"/>
      <c r="HOV4" s="16"/>
      <c r="HOW4" s="16"/>
      <c r="HOX4" s="16"/>
      <c r="HOY4" s="16"/>
      <c r="HOZ4" s="16"/>
      <c r="HPA4" s="16"/>
      <c r="HPB4" s="16"/>
      <c r="HPC4" s="16"/>
      <c r="HPD4" s="16"/>
      <c r="HPE4" s="16"/>
      <c r="HPF4" s="16"/>
      <c r="HPG4" s="16"/>
      <c r="HPH4" s="16"/>
      <c r="HPI4" s="16"/>
      <c r="HPJ4" s="16"/>
      <c r="HPK4" s="16"/>
      <c r="HPL4" s="16"/>
      <c r="HPM4" s="16"/>
      <c r="HPN4" s="16"/>
      <c r="HPO4" s="16"/>
      <c r="HPP4" s="16"/>
      <c r="HPQ4" s="16"/>
      <c r="HPR4" s="16"/>
      <c r="HPS4" s="16"/>
      <c r="HPT4" s="16"/>
      <c r="HPU4" s="16"/>
      <c r="HPV4" s="16"/>
      <c r="HPW4" s="16"/>
      <c r="HPX4" s="16"/>
      <c r="HPY4" s="16"/>
      <c r="HPZ4" s="16"/>
      <c r="HQA4" s="16"/>
      <c r="HQB4" s="16"/>
      <c r="HQC4" s="16"/>
      <c r="HQD4" s="16"/>
      <c r="HQE4" s="16"/>
      <c r="HQF4" s="16"/>
      <c r="HQG4" s="16"/>
      <c r="HQH4" s="16"/>
      <c r="HQI4" s="16"/>
      <c r="HQJ4" s="16"/>
      <c r="HQK4" s="16"/>
      <c r="HQL4" s="16"/>
      <c r="HQM4" s="16"/>
      <c r="HQN4" s="16"/>
      <c r="HQO4" s="16"/>
      <c r="HQP4" s="16"/>
      <c r="HQQ4" s="16"/>
      <c r="HQR4" s="16"/>
      <c r="HQS4" s="16"/>
      <c r="HQT4" s="16"/>
      <c r="HQU4" s="16"/>
      <c r="HQV4" s="16"/>
      <c r="HQW4" s="16"/>
      <c r="HQX4" s="16"/>
      <c r="HQY4" s="16"/>
      <c r="HQZ4" s="16"/>
      <c r="HRA4" s="16"/>
      <c r="HRB4" s="16"/>
      <c r="HRC4" s="16"/>
      <c r="HRD4" s="16"/>
      <c r="HRE4" s="16"/>
      <c r="HRF4" s="16"/>
      <c r="HRG4" s="16"/>
      <c r="HRH4" s="16"/>
      <c r="HRI4" s="16"/>
      <c r="HRJ4" s="16"/>
      <c r="HRK4" s="16"/>
      <c r="HRL4" s="16"/>
      <c r="HRM4" s="16"/>
      <c r="HRN4" s="16"/>
      <c r="HRO4" s="16"/>
      <c r="HRP4" s="16"/>
      <c r="HRQ4" s="16"/>
      <c r="HRR4" s="16"/>
      <c r="HRS4" s="16"/>
      <c r="HRT4" s="16"/>
      <c r="HRU4" s="16"/>
      <c r="HRV4" s="16"/>
      <c r="HRW4" s="16"/>
      <c r="HRX4" s="16"/>
      <c r="HRY4" s="16"/>
      <c r="HRZ4" s="16"/>
      <c r="HSA4" s="16"/>
      <c r="HSB4" s="16"/>
      <c r="HSC4" s="16"/>
      <c r="HSD4" s="16"/>
      <c r="HSE4" s="16"/>
      <c r="HSF4" s="16"/>
      <c r="HSG4" s="16"/>
      <c r="HSH4" s="16"/>
      <c r="HSI4" s="16"/>
      <c r="HSJ4" s="16"/>
      <c r="HSK4" s="16"/>
      <c r="HSL4" s="16"/>
      <c r="HSM4" s="16"/>
      <c r="HSN4" s="16"/>
      <c r="HSO4" s="16"/>
      <c r="HSP4" s="16"/>
      <c r="HSQ4" s="16"/>
      <c r="HSR4" s="16"/>
      <c r="HSS4" s="16"/>
      <c r="HST4" s="16"/>
      <c r="HSU4" s="16"/>
      <c r="HSV4" s="16"/>
      <c r="HSW4" s="16"/>
      <c r="HSX4" s="16"/>
      <c r="HSY4" s="16"/>
      <c r="HSZ4" s="16"/>
      <c r="HTA4" s="16"/>
      <c r="HTB4" s="16"/>
      <c r="HTC4" s="16"/>
      <c r="HTD4" s="16"/>
      <c r="HTE4" s="16"/>
      <c r="HTF4" s="16"/>
      <c r="HTG4" s="16"/>
      <c r="HTH4" s="16"/>
      <c r="HTI4" s="16"/>
      <c r="HTJ4" s="16"/>
      <c r="HTK4" s="16"/>
      <c r="HTL4" s="16"/>
      <c r="HTM4" s="16"/>
      <c r="HTN4" s="16"/>
      <c r="HTO4" s="16"/>
      <c r="HTP4" s="16"/>
      <c r="HTQ4" s="16"/>
      <c r="HTR4" s="16"/>
      <c r="HTS4" s="16"/>
      <c r="HTT4" s="16"/>
      <c r="HTU4" s="16"/>
      <c r="HTV4" s="16"/>
      <c r="HTW4" s="16"/>
      <c r="HTX4" s="16"/>
      <c r="HTY4" s="16"/>
      <c r="HTZ4" s="16"/>
      <c r="HUA4" s="16"/>
      <c r="HUB4" s="16"/>
      <c r="HUC4" s="16"/>
      <c r="HUD4" s="16"/>
      <c r="HUE4" s="16"/>
      <c r="HUF4" s="16"/>
      <c r="HUG4" s="16"/>
      <c r="HUH4" s="16"/>
      <c r="HUI4" s="16"/>
      <c r="HUJ4" s="16"/>
      <c r="HUK4" s="16"/>
      <c r="HUL4" s="16"/>
      <c r="HUM4" s="16"/>
      <c r="HUN4" s="16"/>
      <c r="HUO4" s="16"/>
      <c r="HUP4" s="16"/>
      <c r="HUQ4" s="16"/>
      <c r="HUR4" s="16"/>
      <c r="HUS4" s="16"/>
      <c r="HUT4" s="16"/>
      <c r="HUU4" s="16"/>
      <c r="HUV4" s="16"/>
      <c r="HUW4" s="16"/>
      <c r="HUX4" s="16"/>
      <c r="HUY4" s="16"/>
      <c r="HUZ4" s="16"/>
      <c r="HVA4" s="16"/>
      <c r="HVB4" s="16"/>
      <c r="HVC4" s="16"/>
      <c r="HVD4" s="16"/>
      <c r="HVE4" s="16"/>
      <c r="HVF4" s="16"/>
      <c r="HVG4" s="16"/>
      <c r="HVH4" s="16"/>
      <c r="HVI4" s="16"/>
      <c r="HVJ4" s="16"/>
      <c r="HVK4" s="16"/>
      <c r="HVL4" s="16"/>
      <c r="HVM4" s="16"/>
      <c r="HVN4" s="16"/>
      <c r="HVO4" s="16"/>
      <c r="HVP4" s="16"/>
      <c r="HVQ4" s="16"/>
      <c r="HVR4" s="16"/>
      <c r="HVS4" s="16"/>
      <c r="HVT4" s="16"/>
      <c r="HVU4" s="16"/>
      <c r="HVV4" s="16"/>
      <c r="HVW4" s="16"/>
      <c r="HVX4" s="16"/>
      <c r="HVY4" s="16"/>
      <c r="HVZ4" s="16"/>
      <c r="HWA4" s="16"/>
      <c r="HWB4" s="16"/>
      <c r="HWC4" s="16"/>
      <c r="HWD4" s="16"/>
      <c r="HWE4" s="16"/>
      <c r="HWF4" s="16"/>
      <c r="HWG4" s="16"/>
      <c r="HWH4" s="16"/>
      <c r="HWI4" s="16"/>
      <c r="HWJ4" s="16"/>
      <c r="HWK4" s="16"/>
      <c r="HWL4" s="16"/>
      <c r="HWM4" s="16"/>
      <c r="HWN4" s="16"/>
      <c r="HWO4" s="16"/>
      <c r="HWP4" s="16"/>
      <c r="HWQ4" s="16"/>
      <c r="HWR4" s="16"/>
      <c r="HWS4" s="16"/>
      <c r="HWT4" s="16"/>
      <c r="HWU4" s="16"/>
      <c r="HWV4" s="16"/>
      <c r="HWW4" s="16"/>
      <c r="HWX4" s="16"/>
      <c r="HWY4" s="16"/>
      <c r="HWZ4" s="16"/>
      <c r="HXA4" s="16"/>
      <c r="HXB4" s="16"/>
      <c r="HXC4" s="16"/>
      <c r="HXD4" s="16"/>
      <c r="HXE4" s="16"/>
      <c r="HXF4" s="16"/>
      <c r="HXG4" s="16"/>
      <c r="HXH4" s="16"/>
      <c r="HXI4" s="16"/>
      <c r="HXJ4" s="16"/>
      <c r="HXK4" s="16"/>
      <c r="HXL4" s="16"/>
      <c r="HXM4" s="16"/>
      <c r="HXN4" s="16"/>
      <c r="HXO4" s="16"/>
      <c r="HXP4" s="16"/>
      <c r="HXQ4" s="16"/>
      <c r="HXR4" s="16"/>
      <c r="HXS4" s="16"/>
      <c r="HXT4" s="16"/>
      <c r="HXU4" s="16"/>
      <c r="HXV4" s="16"/>
      <c r="HXW4" s="16"/>
      <c r="HXX4" s="16"/>
      <c r="HXY4" s="16"/>
      <c r="HXZ4" s="16"/>
      <c r="HYA4" s="16"/>
      <c r="HYB4" s="16"/>
      <c r="HYC4" s="16"/>
      <c r="HYD4" s="16"/>
      <c r="HYE4" s="16"/>
      <c r="HYF4" s="16"/>
      <c r="HYG4" s="16"/>
      <c r="HYH4" s="16"/>
      <c r="HYI4" s="16"/>
      <c r="HYJ4" s="16"/>
      <c r="HYK4" s="16"/>
      <c r="HYL4" s="16"/>
      <c r="HYM4" s="16"/>
      <c r="HYN4" s="16"/>
      <c r="HYO4" s="16"/>
      <c r="HYP4" s="16"/>
      <c r="HYQ4" s="16"/>
      <c r="HYR4" s="16"/>
      <c r="HYS4" s="16"/>
      <c r="HYT4" s="16"/>
      <c r="HYU4" s="16"/>
      <c r="HYV4" s="16"/>
      <c r="HYW4" s="16"/>
      <c r="HYX4" s="16"/>
      <c r="HYY4" s="16"/>
      <c r="HYZ4" s="16"/>
      <c r="HZA4" s="16"/>
      <c r="HZB4" s="16"/>
      <c r="HZC4" s="16"/>
      <c r="HZD4" s="16"/>
      <c r="HZE4" s="16"/>
      <c r="HZF4" s="16"/>
      <c r="HZG4" s="16"/>
      <c r="HZH4" s="16"/>
      <c r="HZI4" s="16"/>
      <c r="HZJ4" s="16"/>
      <c r="HZK4" s="16"/>
      <c r="HZL4" s="16"/>
      <c r="HZM4" s="16"/>
      <c r="HZN4" s="16"/>
      <c r="HZO4" s="16"/>
      <c r="HZP4" s="16"/>
      <c r="HZQ4" s="16"/>
      <c r="HZR4" s="16"/>
      <c r="HZS4" s="16"/>
      <c r="HZT4" s="16"/>
      <c r="HZU4" s="16"/>
      <c r="HZV4" s="16"/>
      <c r="HZW4" s="16"/>
      <c r="HZX4" s="16"/>
      <c r="HZY4" s="16"/>
      <c r="HZZ4" s="16"/>
      <c r="IAA4" s="16"/>
      <c r="IAB4" s="16"/>
      <c r="IAC4" s="16"/>
      <c r="IAD4" s="16"/>
      <c r="IAE4" s="16"/>
      <c r="IAF4" s="16"/>
      <c r="IAG4" s="16"/>
      <c r="IAH4" s="16"/>
      <c r="IAI4" s="16"/>
      <c r="IAJ4" s="16"/>
      <c r="IAK4" s="16"/>
      <c r="IAL4" s="16"/>
      <c r="IAM4" s="16"/>
      <c r="IAN4" s="16"/>
      <c r="IAO4" s="16"/>
      <c r="IAP4" s="16"/>
      <c r="IAQ4" s="16"/>
      <c r="IAR4" s="16"/>
      <c r="IAS4" s="16"/>
      <c r="IAT4" s="16"/>
      <c r="IAU4" s="16"/>
      <c r="IAV4" s="16"/>
      <c r="IAW4" s="16"/>
      <c r="IAX4" s="16"/>
      <c r="IAY4" s="16"/>
      <c r="IAZ4" s="16"/>
      <c r="IBA4" s="16"/>
      <c r="IBB4" s="16"/>
      <c r="IBC4" s="16"/>
      <c r="IBD4" s="16"/>
      <c r="IBE4" s="16"/>
      <c r="IBF4" s="16"/>
      <c r="IBG4" s="16"/>
      <c r="IBH4" s="16"/>
      <c r="IBI4" s="16"/>
      <c r="IBJ4" s="16"/>
      <c r="IBK4" s="16"/>
      <c r="IBL4" s="16"/>
      <c r="IBM4" s="16"/>
      <c r="IBN4" s="16"/>
      <c r="IBO4" s="16"/>
      <c r="IBP4" s="16"/>
      <c r="IBQ4" s="16"/>
      <c r="IBR4" s="16"/>
      <c r="IBS4" s="16"/>
      <c r="IBT4" s="16"/>
      <c r="IBU4" s="16"/>
      <c r="IBV4" s="16"/>
      <c r="IBW4" s="16"/>
      <c r="IBX4" s="16"/>
      <c r="IBY4" s="16"/>
      <c r="IBZ4" s="16"/>
      <c r="ICA4" s="16"/>
      <c r="ICB4" s="16"/>
      <c r="ICC4" s="16"/>
      <c r="ICD4" s="16"/>
      <c r="ICE4" s="16"/>
      <c r="ICF4" s="16"/>
      <c r="ICG4" s="16"/>
      <c r="ICH4" s="16"/>
      <c r="ICI4" s="16"/>
      <c r="ICJ4" s="16"/>
      <c r="ICK4" s="16"/>
      <c r="ICL4" s="16"/>
      <c r="ICM4" s="16"/>
      <c r="ICN4" s="16"/>
      <c r="ICO4" s="16"/>
      <c r="ICP4" s="16"/>
      <c r="ICQ4" s="16"/>
      <c r="ICR4" s="16"/>
      <c r="ICS4" s="16"/>
      <c r="ICT4" s="16"/>
      <c r="ICU4" s="16"/>
      <c r="ICV4" s="16"/>
      <c r="ICW4" s="16"/>
      <c r="ICX4" s="16"/>
      <c r="ICY4" s="16"/>
      <c r="ICZ4" s="16"/>
      <c r="IDA4" s="16"/>
      <c r="IDB4" s="16"/>
      <c r="IDC4" s="16"/>
      <c r="IDD4" s="16"/>
      <c r="IDE4" s="16"/>
      <c r="IDF4" s="16"/>
      <c r="IDG4" s="16"/>
      <c r="IDH4" s="16"/>
      <c r="IDI4" s="16"/>
      <c r="IDJ4" s="16"/>
      <c r="IDK4" s="16"/>
      <c r="IDL4" s="16"/>
      <c r="IDM4" s="16"/>
      <c r="IDN4" s="16"/>
      <c r="IDO4" s="16"/>
      <c r="IDP4" s="16"/>
      <c r="IDQ4" s="16"/>
      <c r="IDR4" s="16"/>
      <c r="IDS4" s="16"/>
      <c r="IDT4" s="16"/>
      <c r="IDU4" s="16"/>
      <c r="IDV4" s="16"/>
      <c r="IDW4" s="16"/>
      <c r="IDX4" s="16"/>
      <c r="IDY4" s="16"/>
      <c r="IDZ4" s="16"/>
      <c r="IEA4" s="16"/>
      <c r="IEB4" s="16"/>
      <c r="IEC4" s="16"/>
      <c r="IED4" s="16"/>
      <c r="IEE4" s="16"/>
      <c r="IEF4" s="16"/>
      <c r="IEG4" s="16"/>
      <c r="IEH4" s="16"/>
      <c r="IEI4" s="16"/>
      <c r="IEJ4" s="16"/>
      <c r="IEK4" s="16"/>
      <c r="IEL4" s="16"/>
      <c r="IEM4" s="16"/>
      <c r="IEN4" s="16"/>
      <c r="IEO4" s="16"/>
      <c r="IEP4" s="16"/>
      <c r="IEQ4" s="16"/>
      <c r="IER4" s="16"/>
      <c r="IES4" s="16"/>
      <c r="IET4" s="16"/>
      <c r="IEU4" s="16"/>
      <c r="IEV4" s="16"/>
      <c r="IEW4" s="16"/>
      <c r="IEX4" s="16"/>
      <c r="IEY4" s="16"/>
      <c r="IEZ4" s="16"/>
      <c r="IFA4" s="16"/>
      <c r="IFB4" s="16"/>
      <c r="IFC4" s="16"/>
      <c r="IFD4" s="16"/>
      <c r="IFE4" s="16"/>
      <c r="IFF4" s="16"/>
      <c r="IFG4" s="16"/>
      <c r="IFH4" s="16"/>
      <c r="IFI4" s="16"/>
      <c r="IFJ4" s="16"/>
      <c r="IFK4" s="16"/>
      <c r="IFL4" s="16"/>
      <c r="IFM4" s="16"/>
      <c r="IFN4" s="16"/>
      <c r="IFO4" s="16"/>
      <c r="IFP4" s="16"/>
      <c r="IFQ4" s="16"/>
      <c r="IFR4" s="16"/>
      <c r="IFS4" s="16"/>
      <c r="IFT4" s="16"/>
      <c r="IFU4" s="16"/>
      <c r="IFV4" s="16"/>
      <c r="IFW4" s="16"/>
      <c r="IFX4" s="16"/>
      <c r="IFY4" s="16"/>
      <c r="IFZ4" s="16"/>
      <c r="IGA4" s="16"/>
      <c r="IGB4" s="16"/>
      <c r="IGC4" s="16"/>
      <c r="IGD4" s="16"/>
      <c r="IGE4" s="16"/>
      <c r="IGF4" s="16"/>
      <c r="IGG4" s="16"/>
      <c r="IGH4" s="16"/>
      <c r="IGI4" s="16"/>
      <c r="IGJ4" s="16"/>
      <c r="IGK4" s="16"/>
      <c r="IGL4" s="16"/>
      <c r="IGM4" s="16"/>
      <c r="IGN4" s="16"/>
      <c r="IGO4" s="16"/>
      <c r="IGP4" s="16"/>
      <c r="IGQ4" s="16"/>
      <c r="IGR4" s="16"/>
      <c r="IGS4" s="16"/>
      <c r="IGT4" s="16"/>
      <c r="IGU4" s="16"/>
      <c r="IGV4" s="16"/>
      <c r="IGW4" s="16"/>
      <c r="IGX4" s="16"/>
      <c r="IGY4" s="16"/>
      <c r="IGZ4" s="16"/>
      <c r="IHA4" s="16"/>
      <c r="IHB4" s="16"/>
      <c r="IHC4" s="16"/>
      <c r="IHD4" s="16"/>
      <c r="IHE4" s="16"/>
      <c r="IHF4" s="16"/>
      <c r="IHG4" s="16"/>
      <c r="IHH4" s="16"/>
      <c r="IHI4" s="16"/>
      <c r="IHJ4" s="16"/>
      <c r="IHK4" s="16"/>
      <c r="IHL4" s="16"/>
      <c r="IHM4" s="16"/>
      <c r="IHN4" s="16"/>
      <c r="IHO4" s="16"/>
      <c r="IHP4" s="16"/>
      <c r="IHQ4" s="16"/>
      <c r="IHR4" s="16"/>
      <c r="IHS4" s="16"/>
      <c r="IHT4" s="16"/>
      <c r="IHU4" s="16"/>
      <c r="IHV4" s="16"/>
      <c r="IHW4" s="16"/>
      <c r="IHX4" s="16"/>
      <c r="IHY4" s="16"/>
      <c r="IHZ4" s="16"/>
      <c r="IIA4" s="16"/>
      <c r="IIB4" s="16"/>
      <c r="IIC4" s="16"/>
      <c r="IID4" s="16"/>
      <c r="IIE4" s="16"/>
      <c r="IIF4" s="16"/>
      <c r="IIG4" s="16"/>
      <c r="IIH4" s="16"/>
      <c r="III4" s="16"/>
      <c r="IIJ4" s="16"/>
      <c r="IIK4" s="16"/>
      <c r="IIL4" s="16"/>
      <c r="IIM4" s="16"/>
      <c r="IIN4" s="16"/>
      <c r="IIO4" s="16"/>
      <c r="IIP4" s="16"/>
      <c r="IIQ4" s="16"/>
      <c r="IIR4" s="16"/>
      <c r="IIS4" s="16"/>
      <c r="IIT4" s="16"/>
      <c r="IIU4" s="16"/>
      <c r="IIV4" s="16"/>
      <c r="IIW4" s="16"/>
      <c r="IIX4" s="16"/>
      <c r="IIY4" s="16"/>
      <c r="IIZ4" s="16"/>
      <c r="IJA4" s="16"/>
      <c r="IJB4" s="16"/>
      <c r="IJC4" s="16"/>
      <c r="IJD4" s="16"/>
      <c r="IJE4" s="16"/>
      <c r="IJF4" s="16"/>
      <c r="IJG4" s="16"/>
      <c r="IJH4" s="16"/>
      <c r="IJI4" s="16"/>
      <c r="IJJ4" s="16"/>
      <c r="IJK4" s="16"/>
      <c r="IJL4" s="16"/>
      <c r="IJM4" s="16"/>
      <c r="IJN4" s="16"/>
      <c r="IJO4" s="16"/>
      <c r="IJP4" s="16"/>
      <c r="IJQ4" s="16"/>
      <c r="IJR4" s="16"/>
      <c r="IJS4" s="16"/>
      <c r="IJT4" s="16"/>
      <c r="IJU4" s="16"/>
      <c r="IJV4" s="16"/>
      <c r="IJW4" s="16"/>
      <c r="IJX4" s="16"/>
      <c r="IJY4" s="16"/>
      <c r="IJZ4" s="16"/>
      <c r="IKA4" s="16"/>
      <c r="IKB4" s="16"/>
      <c r="IKC4" s="16"/>
      <c r="IKD4" s="16"/>
      <c r="IKE4" s="16"/>
      <c r="IKF4" s="16"/>
      <c r="IKG4" s="16"/>
      <c r="IKH4" s="16"/>
      <c r="IKI4" s="16"/>
      <c r="IKJ4" s="16"/>
      <c r="IKK4" s="16"/>
      <c r="IKL4" s="16"/>
      <c r="IKM4" s="16"/>
      <c r="IKN4" s="16"/>
      <c r="IKO4" s="16"/>
      <c r="IKP4" s="16"/>
      <c r="IKQ4" s="16"/>
      <c r="IKR4" s="16"/>
      <c r="IKS4" s="16"/>
      <c r="IKT4" s="16"/>
      <c r="IKU4" s="16"/>
      <c r="IKV4" s="16"/>
      <c r="IKW4" s="16"/>
      <c r="IKX4" s="16"/>
      <c r="IKY4" s="16"/>
      <c r="IKZ4" s="16"/>
      <c r="ILA4" s="16"/>
      <c r="ILB4" s="16"/>
      <c r="ILC4" s="16"/>
      <c r="ILD4" s="16"/>
      <c r="ILE4" s="16"/>
      <c r="ILF4" s="16"/>
      <c r="ILG4" s="16"/>
      <c r="ILH4" s="16"/>
      <c r="ILI4" s="16"/>
      <c r="ILJ4" s="16"/>
      <c r="ILK4" s="16"/>
      <c r="ILL4" s="16"/>
      <c r="ILM4" s="16"/>
      <c r="ILN4" s="16"/>
      <c r="ILO4" s="16"/>
      <c r="ILP4" s="16"/>
      <c r="ILQ4" s="16"/>
      <c r="ILR4" s="16"/>
      <c r="ILS4" s="16"/>
      <c r="ILT4" s="16"/>
      <c r="ILU4" s="16"/>
      <c r="ILV4" s="16"/>
      <c r="ILW4" s="16"/>
      <c r="ILX4" s="16"/>
      <c r="ILY4" s="16"/>
      <c r="ILZ4" s="16"/>
      <c r="IMA4" s="16"/>
      <c r="IMB4" s="16"/>
      <c r="IMC4" s="16"/>
      <c r="IMD4" s="16"/>
      <c r="IME4" s="16"/>
      <c r="IMF4" s="16"/>
      <c r="IMG4" s="16"/>
      <c r="IMH4" s="16"/>
      <c r="IMI4" s="16"/>
      <c r="IMJ4" s="16"/>
      <c r="IMK4" s="16"/>
      <c r="IML4" s="16"/>
      <c r="IMM4" s="16"/>
      <c r="IMN4" s="16"/>
      <c r="IMO4" s="16"/>
      <c r="IMP4" s="16"/>
      <c r="IMQ4" s="16"/>
      <c r="IMR4" s="16"/>
      <c r="IMS4" s="16"/>
      <c r="IMT4" s="16"/>
      <c r="IMU4" s="16"/>
      <c r="IMV4" s="16"/>
      <c r="IMW4" s="16"/>
      <c r="IMX4" s="16"/>
      <c r="IMY4" s="16"/>
      <c r="IMZ4" s="16"/>
      <c r="INA4" s="16"/>
      <c r="INB4" s="16"/>
      <c r="INC4" s="16"/>
      <c r="IND4" s="16"/>
      <c r="INE4" s="16"/>
      <c r="INF4" s="16"/>
      <c r="ING4" s="16"/>
      <c r="INH4" s="16"/>
      <c r="INI4" s="16"/>
      <c r="INJ4" s="16"/>
      <c r="INK4" s="16"/>
      <c r="INL4" s="16"/>
      <c r="INM4" s="16"/>
      <c r="INN4" s="16"/>
      <c r="INO4" s="16"/>
      <c r="INP4" s="16"/>
      <c r="INQ4" s="16"/>
      <c r="INR4" s="16"/>
      <c r="INS4" s="16"/>
      <c r="INT4" s="16"/>
      <c r="INU4" s="16"/>
      <c r="INV4" s="16"/>
      <c r="INW4" s="16"/>
      <c r="INX4" s="16"/>
      <c r="INY4" s="16"/>
      <c r="INZ4" s="16"/>
      <c r="IOA4" s="16"/>
      <c r="IOB4" s="16"/>
      <c r="IOC4" s="16"/>
      <c r="IOD4" s="16"/>
      <c r="IOE4" s="16"/>
      <c r="IOF4" s="16"/>
      <c r="IOG4" s="16"/>
      <c r="IOH4" s="16"/>
      <c r="IOI4" s="16"/>
      <c r="IOJ4" s="16"/>
      <c r="IOK4" s="16"/>
      <c r="IOL4" s="16"/>
      <c r="IOM4" s="16"/>
      <c r="ION4" s="16"/>
      <c r="IOO4" s="16"/>
      <c r="IOP4" s="16"/>
      <c r="IOQ4" s="16"/>
      <c r="IOR4" s="16"/>
      <c r="IOS4" s="16"/>
      <c r="IOT4" s="16"/>
      <c r="IOU4" s="16"/>
      <c r="IOV4" s="16"/>
      <c r="IOW4" s="16"/>
      <c r="IOX4" s="16"/>
      <c r="IOY4" s="16"/>
      <c r="IOZ4" s="16"/>
      <c r="IPA4" s="16"/>
      <c r="IPB4" s="16"/>
      <c r="IPC4" s="16"/>
      <c r="IPD4" s="16"/>
      <c r="IPE4" s="16"/>
      <c r="IPF4" s="16"/>
      <c r="IPG4" s="16"/>
      <c r="IPH4" s="16"/>
      <c r="IPI4" s="16"/>
      <c r="IPJ4" s="16"/>
      <c r="IPK4" s="16"/>
      <c r="IPL4" s="16"/>
      <c r="IPM4" s="16"/>
      <c r="IPN4" s="16"/>
      <c r="IPO4" s="16"/>
      <c r="IPP4" s="16"/>
      <c r="IPQ4" s="16"/>
      <c r="IPR4" s="16"/>
      <c r="IPS4" s="16"/>
      <c r="IPT4" s="16"/>
      <c r="IPU4" s="16"/>
      <c r="IPV4" s="16"/>
      <c r="IPW4" s="16"/>
      <c r="IPX4" s="16"/>
      <c r="IPY4" s="16"/>
      <c r="IPZ4" s="16"/>
      <c r="IQA4" s="16"/>
      <c r="IQB4" s="16"/>
      <c r="IQC4" s="16"/>
      <c r="IQD4" s="16"/>
      <c r="IQE4" s="16"/>
      <c r="IQF4" s="16"/>
      <c r="IQG4" s="16"/>
      <c r="IQH4" s="16"/>
      <c r="IQI4" s="16"/>
      <c r="IQJ4" s="16"/>
      <c r="IQK4" s="16"/>
      <c r="IQL4" s="16"/>
      <c r="IQM4" s="16"/>
      <c r="IQN4" s="16"/>
      <c r="IQO4" s="16"/>
      <c r="IQP4" s="16"/>
      <c r="IQQ4" s="16"/>
      <c r="IQR4" s="16"/>
      <c r="IQS4" s="16"/>
      <c r="IQT4" s="16"/>
      <c r="IQU4" s="16"/>
      <c r="IQV4" s="16"/>
      <c r="IQW4" s="16"/>
      <c r="IQX4" s="16"/>
      <c r="IQY4" s="16"/>
      <c r="IQZ4" s="16"/>
      <c r="IRA4" s="16"/>
      <c r="IRB4" s="16"/>
      <c r="IRC4" s="16"/>
      <c r="IRD4" s="16"/>
      <c r="IRE4" s="16"/>
      <c r="IRF4" s="16"/>
      <c r="IRG4" s="16"/>
      <c r="IRH4" s="16"/>
      <c r="IRI4" s="16"/>
      <c r="IRJ4" s="16"/>
      <c r="IRK4" s="16"/>
      <c r="IRL4" s="16"/>
      <c r="IRM4" s="16"/>
      <c r="IRN4" s="16"/>
      <c r="IRO4" s="16"/>
      <c r="IRP4" s="16"/>
      <c r="IRQ4" s="16"/>
      <c r="IRR4" s="16"/>
      <c r="IRS4" s="16"/>
      <c r="IRT4" s="16"/>
      <c r="IRU4" s="16"/>
      <c r="IRV4" s="16"/>
      <c r="IRW4" s="16"/>
      <c r="IRX4" s="16"/>
      <c r="IRY4" s="16"/>
      <c r="IRZ4" s="16"/>
      <c r="ISA4" s="16"/>
      <c r="ISB4" s="16"/>
      <c r="ISC4" s="16"/>
      <c r="ISD4" s="16"/>
      <c r="ISE4" s="16"/>
      <c r="ISF4" s="16"/>
      <c r="ISG4" s="16"/>
      <c r="ISH4" s="16"/>
      <c r="ISI4" s="16"/>
      <c r="ISJ4" s="16"/>
      <c r="ISK4" s="16"/>
      <c r="ISL4" s="16"/>
      <c r="ISM4" s="16"/>
      <c r="ISN4" s="16"/>
      <c r="ISO4" s="16"/>
      <c r="ISP4" s="16"/>
      <c r="ISQ4" s="16"/>
      <c r="ISR4" s="16"/>
      <c r="ISS4" s="16"/>
      <c r="IST4" s="16"/>
      <c r="ISU4" s="16"/>
      <c r="ISV4" s="16"/>
      <c r="ISW4" s="16"/>
      <c r="ISX4" s="16"/>
      <c r="ISY4" s="16"/>
      <c r="ISZ4" s="16"/>
      <c r="ITA4" s="16"/>
      <c r="ITB4" s="16"/>
      <c r="ITC4" s="16"/>
      <c r="ITD4" s="16"/>
      <c r="ITE4" s="16"/>
      <c r="ITF4" s="16"/>
      <c r="ITG4" s="16"/>
      <c r="ITH4" s="16"/>
      <c r="ITI4" s="16"/>
      <c r="ITJ4" s="16"/>
      <c r="ITK4" s="16"/>
      <c r="ITL4" s="16"/>
      <c r="ITM4" s="16"/>
      <c r="ITN4" s="16"/>
      <c r="ITO4" s="16"/>
      <c r="ITP4" s="16"/>
      <c r="ITQ4" s="16"/>
      <c r="ITR4" s="16"/>
      <c r="ITS4" s="16"/>
      <c r="ITT4" s="16"/>
      <c r="ITU4" s="16"/>
      <c r="ITV4" s="16"/>
      <c r="ITW4" s="16"/>
      <c r="ITX4" s="16"/>
      <c r="ITY4" s="16"/>
      <c r="ITZ4" s="16"/>
      <c r="IUA4" s="16"/>
      <c r="IUB4" s="16"/>
      <c r="IUC4" s="16"/>
      <c r="IUD4" s="16"/>
      <c r="IUE4" s="16"/>
      <c r="IUF4" s="16"/>
      <c r="IUG4" s="16"/>
      <c r="IUH4" s="16"/>
      <c r="IUI4" s="16"/>
      <c r="IUJ4" s="16"/>
      <c r="IUK4" s="16"/>
      <c r="IUL4" s="16"/>
      <c r="IUM4" s="16"/>
      <c r="IUN4" s="16"/>
      <c r="IUO4" s="16"/>
      <c r="IUP4" s="16"/>
      <c r="IUQ4" s="16"/>
      <c r="IUR4" s="16"/>
      <c r="IUS4" s="16"/>
      <c r="IUT4" s="16"/>
      <c r="IUU4" s="16"/>
      <c r="IUV4" s="16"/>
      <c r="IUW4" s="16"/>
      <c r="IUX4" s="16"/>
      <c r="IUY4" s="16"/>
      <c r="IUZ4" s="16"/>
      <c r="IVA4" s="16"/>
      <c r="IVB4" s="16"/>
      <c r="IVC4" s="16"/>
      <c r="IVD4" s="16"/>
      <c r="IVE4" s="16"/>
      <c r="IVF4" s="16"/>
      <c r="IVG4" s="16"/>
      <c r="IVH4" s="16"/>
      <c r="IVI4" s="16"/>
      <c r="IVJ4" s="16"/>
      <c r="IVK4" s="16"/>
      <c r="IVL4" s="16"/>
      <c r="IVM4" s="16"/>
      <c r="IVN4" s="16"/>
      <c r="IVO4" s="16"/>
      <c r="IVP4" s="16"/>
      <c r="IVQ4" s="16"/>
      <c r="IVR4" s="16"/>
      <c r="IVS4" s="16"/>
      <c r="IVT4" s="16"/>
      <c r="IVU4" s="16"/>
      <c r="IVV4" s="16"/>
      <c r="IVW4" s="16"/>
      <c r="IVX4" s="16"/>
      <c r="IVY4" s="16"/>
      <c r="IVZ4" s="16"/>
      <c r="IWA4" s="16"/>
      <c r="IWB4" s="16"/>
      <c r="IWC4" s="16"/>
      <c r="IWD4" s="16"/>
      <c r="IWE4" s="16"/>
      <c r="IWF4" s="16"/>
      <c r="IWG4" s="16"/>
      <c r="IWH4" s="16"/>
      <c r="IWI4" s="16"/>
      <c r="IWJ4" s="16"/>
      <c r="IWK4" s="16"/>
      <c r="IWL4" s="16"/>
      <c r="IWM4" s="16"/>
      <c r="IWN4" s="16"/>
      <c r="IWO4" s="16"/>
      <c r="IWP4" s="16"/>
      <c r="IWQ4" s="16"/>
      <c r="IWR4" s="16"/>
      <c r="IWS4" s="16"/>
      <c r="IWT4" s="16"/>
      <c r="IWU4" s="16"/>
      <c r="IWV4" s="16"/>
      <c r="IWW4" s="16"/>
      <c r="IWX4" s="16"/>
      <c r="IWY4" s="16"/>
      <c r="IWZ4" s="16"/>
      <c r="IXA4" s="16"/>
      <c r="IXB4" s="16"/>
      <c r="IXC4" s="16"/>
      <c r="IXD4" s="16"/>
      <c r="IXE4" s="16"/>
      <c r="IXF4" s="16"/>
      <c r="IXG4" s="16"/>
      <c r="IXH4" s="16"/>
      <c r="IXI4" s="16"/>
      <c r="IXJ4" s="16"/>
      <c r="IXK4" s="16"/>
      <c r="IXL4" s="16"/>
      <c r="IXM4" s="16"/>
      <c r="IXN4" s="16"/>
      <c r="IXO4" s="16"/>
      <c r="IXP4" s="16"/>
      <c r="IXQ4" s="16"/>
      <c r="IXR4" s="16"/>
      <c r="IXS4" s="16"/>
      <c r="IXT4" s="16"/>
      <c r="IXU4" s="16"/>
      <c r="IXV4" s="16"/>
      <c r="IXW4" s="16"/>
      <c r="IXX4" s="16"/>
      <c r="IXY4" s="16"/>
      <c r="IXZ4" s="16"/>
      <c r="IYA4" s="16"/>
      <c r="IYB4" s="16"/>
      <c r="IYC4" s="16"/>
      <c r="IYD4" s="16"/>
      <c r="IYE4" s="16"/>
      <c r="IYF4" s="16"/>
      <c r="IYG4" s="16"/>
      <c r="IYH4" s="16"/>
      <c r="IYI4" s="16"/>
      <c r="IYJ4" s="16"/>
      <c r="IYK4" s="16"/>
      <c r="IYL4" s="16"/>
      <c r="IYM4" s="16"/>
      <c r="IYN4" s="16"/>
      <c r="IYO4" s="16"/>
      <c r="IYP4" s="16"/>
      <c r="IYQ4" s="16"/>
      <c r="IYR4" s="16"/>
      <c r="IYS4" s="16"/>
      <c r="IYT4" s="16"/>
      <c r="IYU4" s="16"/>
      <c r="IYV4" s="16"/>
      <c r="IYW4" s="16"/>
      <c r="IYX4" s="16"/>
      <c r="IYY4" s="16"/>
      <c r="IYZ4" s="16"/>
      <c r="IZA4" s="16"/>
      <c r="IZB4" s="16"/>
      <c r="IZC4" s="16"/>
      <c r="IZD4" s="16"/>
      <c r="IZE4" s="16"/>
      <c r="IZF4" s="16"/>
      <c r="IZG4" s="16"/>
      <c r="IZH4" s="16"/>
      <c r="IZI4" s="16"/>
      <c r="IZJ4" s="16"/>
      <c r="IZK4" s="16"/>
      <c r="IZL4" s="16"/>
      <c r="IZM4" s="16"/>
      <c r="IZN4" s="16"/>
      <c r="IZO4" s="16"/>
      <c r="IZP4" s="16"/>
      <c r="IZQ4" s="16"/>
      <c r="IZR4" s="16"/>
      <c r="IZS4" s="16"/>
      <c r="IZT4" s="16"/>
      <c r="IZU4" s="16"/>
      <c r="IZV4" s="16"/>
      <c r="IZW4" s="16"/>
      <c r="IZX4" s="16"/>
      <c r="IZY4" s="16"/>
      <c r="IZZ4" s="16"/>
      <c r="JAA4" s="16"/>
      <c r="JAB4" s="16"/>
      <c r="JAC4" s="16"/>
      <c r="JAD4" s="16"/>
      <c r="JAE4" s="16"/>
      <c r="JAF4" s="16"/>
      <c r="JAG4" s="16"/>
      <c r="JAH4" s="16"/>
      <c r="JAI4" s="16"/>
      <c r="JAJ4" s="16"/>
      <c r="JAK4" s="16"/>
      <c r="JAL4" s="16"/>
      <c r="JAM4" s="16"/>
      <c r="JAN4" s="16"/>
      <c r="JAO4" s="16"/>
      <c r="JAP4" s="16"/>
      <c r="JAQ4" s="16"/>
      <c r="JAR4" s="16"/>
      <c r="JAS4" s="16"/>
      <c r="JAT4" s="16"/>
      <c r="JAU4" s="16"/>
      <c r="JAV4" s="16"/>
      <c r="JAW4" s="16"/>
      <c r="JAX4" s="16"/>
      <c r="JAY4" s="16"/>
      <c r="JAZ4" s="16"/>
      <c r="JBA4" s="16"/>
      <c r="JBB4" s="16"/>
      <c r="JBC4" s="16"/>
      <c r="JBD4" s="16"/>
      <c r="JBE4" s="16"/>
      <c r="JBF4" s="16"/>
      <c r="JBG4" s="16"/>
      <c r="JBH4" s="16"/>
      <c r="JBI4" s="16"/>
      <c r="JBJ4" s="16"/>
      <c r="JBK4" s="16"/>
      <c r="JBL4" s="16"/>
      <c r="JBM4" s="16"/>
      <c r="JBN4" s="16"/>
      <c r="JBO4" s="16"/>
      <c r="JBP4" s="16"/>
      <c r="JBQ4" s="16"/>
      <c r="JBR4" s="16"/>
      <c r="JBS4" s="16"/>
      <c r="JBT4" s="16"/>
      <c r="JBU4" s="16"/>
      <c r="JBV4" s="16"/>
      <c r="JBW4" s="16"/>
      <c r="JBX4" s="16"/>
      <c r="JBY4" s="16"/>
      <c r="JBZ4" s="16"/>
      <c r="JCA4" s="16"/>
      <c r="JCB4" s="16"/>
      <c r="JCC4" s="16"/>
      <c r="JCD4" s="16"/>
      <c r="JCE4" s="16"/>
      <c r="JCF4" s="16"/>
      <c r="JCG4" s="16"/>
      <c r="JCH4" s="16"/>
      <c r="JCI4" s="16"/>
      <c r="JCJ4" s="16"/>
      <c r="JCK4" s="16"/>
      <c r="JCL4" s="16"/>
      <c r="JCM4" s="16"/>
      <c r="JCN4" s="16"/>
      <c r="JCO4" s="16"/>
      <c r="JCP4" s="16"/>
      <c r="JCQ4" s="16"/>
      <c r="JCR4" s="16"/>
      <c r="JCS4" s="16"/>
      <c r="JCT4" s="16"/>
      <c r="JCU4" s="16"/>
      <c r="JCV4" s="16"/>
      <c r="JCW4" s="16"/>
      <c r="JCX4" s="16"/>
      <c r="JCY4" s="16"/>
      <c r="JCZ4" s="16"/>
      <c r="JDA4" s="16"/>
      <c r="JDB4" s="16"/>
      <c r="JDC4" s="16"/>
      <c r="JDD4" s="16"/>
      <c r="JDE4" s="16"/>
      <c r="JDF4" s="16"/>
      <c r="JDG4" s="16"/>
      <c r="JDH4" s="16"/>
      <c r="JDI4" s="16"/>
      <c r="JDJ4" s="16"/>
      <c r="JDK4" s="16"/>
      <c r="JDL4" s="16"/>
      <c r="JDM4" s="16"/>
      <c r="JDN4" s="16"/>
      <c r="JDO4" s="16"/>
      <c r="JDP4" s="16"/>
      <c r="JDQ4" s="16"/>
      <c r="JDR4" s="16"/>
      <c r="JDS4" s="16"/>
      <c r="JDT4" s="16"/>
      <c r="JDU4" s="16"/>
      <c r="JDV4" s="16"/>
      <c r="JDW4" s="16"/>
      <c r="JDX4" s="16"/>
      <c r="JDY4" s="16"/>
      <c r="JDZ4" s="16"/>
      <c r="JEA4" s="16"/>
      <c r="JEB4" s="16"/>
      <c r="JEC4" s="16"/>
      <c r="JED4" s="16"/>
      <c r="JEE4" s="16"/>
      <c r="JEF4" s="16"/>
      <c r="JEG4" s="16"/>
      <c r="JEH4" s="16"/>
      <c r="JEI4" s="16"/>
      <c r="JEJ4" s="16"/>
      <c r="JEK4" s="16"/>
      <c r="JEL4" s="16"/>
      <c r="JEM4" s="16"/>
      <c r="JEN4" s="16"/>
      <c r="JEO4" s="16"/>
      <c r="JEP4" s="16"/>
      <c r="JEQ4" s="16"/>
      <c r="JER4" s="16"/>
      <c r="JES4" s="16"/>
      <c r="JET4" s="16"/>
      <c r="JEU4" s="16"/>
      <c r="JEV4" s="16"/>
      <c r="JEW4" s="16"/>
      <c r="JEX4" s="16"/>
      <c r="JEY4" s="16"/>
      <c r="JEZ4" s="16"/>
      <c r="JFA4" s="16"/>
      <c r="JFB4" s="16"/>
      <c r="JFC4" s="16"/>
      <c r="JFD4" s="16"/>
      <c r="JFE4" s="16"/>
      <c r="JFF4" s="16"/>
      <c r="JFG4" s="16"/>
      <c r="JFH4" s="16"/>
      <c r="JFI4" s="16"/>
      <c r="JFJ4" s="16"/>
      <c r="JFK4" s="16"/>
      <c r="JFL4" s="16"/>
      <c r="JFM4" s="16"/>
      <c r="JFN4" s="16"/>
      <c r="JFO4" s="16"/>
      <c r="JFP4" s="16"/>
      <c r="JFQ4" s="16"/>
      <c r="JFR4" s="16"/>
      <c r="JFS4" s="16"/>
      <c r="JFT4" s="16"/>
      <c r="JFU4" s="16"/>
      <c r="JFV4" s="16"/>
      <c r="JFW4" s="16"/>
      <c r="JFX4" s="16"/>
      <c r="JFY4" s="16"/>
      <c r="JFZ4" s="16"/>
      <c r="JGA4" s="16"/>
      <c r="JGB4" s="16"/>
      <c r="JGC4" s="16"/>
      <c r="JGD4" s="16"/>
      <c r="JGE4" s="16"/>
      <c r="JGF4" s="16"/>
      <c r="JGG4" s="16"/>
      <c r="JGH4" s="16"/>
      <c r="JGI4" s="16"/>
      <c r="JGJ4" s="16"/>
      <c r="JGK4" s="16"/>
      <c r="JGL4" s="16"/>
      <c r="JGM4" s="16"/>
      <c r="JGN4" s="16"/>
      <c r="JGO4" s="16"/>
      <c r="JGP4" s="16"/>
      <c r="JGQ4" s="16"/>
      <c r="JGR4" s="16"/>
      <c r="JGS4" s="16"/>
      <c r="JGT4" s="16"/>
      <c r="JGU4" s="16"/>
      <c r="JGV4" s="16"/>
      <c r="JGW4" s="16"/>
      <c r="JGX4" s="16"/>
      <c r="JGY4" s="16"/>
      <c r="JGZ4" s="16"/>
      <c r="JHA4" s="16"/>
      <c r="JHB4" s="16"/>
      <c r="JHC4" s="16"/>
      <c r="JHD4" s="16"/>
      <c r="JHE4" s="16"/>
      <c r="JHF4" s="16"/>
      <c r="JHG4" s="16"/>
      <c r="JHH4" s="16"/>
      <c r="JHI4" s="16"/>
      <c r="JHJ4" s="16"/>
      <c r="JHK4" s="16"/>
      <c r="JHL4" s="16"/>
      <c r="JHM4" s="16"/>
      <c r="JHN4" s="16"/>
      <c r="JHO4" s="16"/>
      <c r="JHP4" s="16"/>
      <c r="JHQ4" s="16"/>
      <c r="JHR4" s="16"/>
      <c r="JHS4" s="16"/>
      <c r="JHT4" s="16"/>
      <c r="JHU4" s="16"/>
      <c r="JHV4" s="16"/>
      <c r="JHW4" s="16"/>
      <c r="JHX4" s="16"/>
      <c r="JHY4" s="16"/>
      <c r="JHZ4" s="16"/>
      <c r="JIA4" s="16"/>
      <c r="JIB4" s="16"/>
      <c r="JIC4" s="16"/>
      <c r="JID4" s="16"/>
      <c r="JIE4" s="16"/>
      <c r="JIF4" s="16"/>
      <c r="JIG4" s="16"/>
      <c r="JIH4" s="16"/>
      <c r="JII4" s="16"/>
      <c r="JIJ4" s="16"/>
      <c r="JIK4" s="16"/>
      <c r="JIL4" s="16"/>
      <c r="JIM4" s="16"/>
      <c r="JIN4" s="16"/>
      <c r="JIO4" s="16"/>
      <c r="JIP4" s="16"/>
      <c r="JIQ4" s="16"/>
      <c r="JIR4" s="16"/>
      <c r="JIS4" s="16"/>
      <c r="JIT4" s="16"/>
      <c r="JIU4" s="16"/>
      <c r="JIV4" s="16"/>
      <c r="JIW4" s="16"/>
      <c r="JIX4" s="16"/>
      <c r="JIY4" s="16"/>
      <c r="JIZ4" s="16"/>
      <c r="JJA4" s="16"/>
      <c r="JJB4" s="16"/>
      <c r="JJC4" s="16"/>
      <c r="JJD4" s="16"/>
      <c r="JJE4" s="16"/>
      <c r="JJF4" s="16"/>
      <c r="JJG4" s="16"/>
      <c r="JJH4" s="16"/>
      <c r="JJI4" s="16"/>
      <c r="JJJ4" s="16"/>
      <c r="JJK4" s="16"/>
      <c r="JJL4" s="16"/>
      <c r="JJM4" s="16"/>
      <c r="JJN4" s="16"/>
      <c r="JJO4" s="16"/>
      <c r="JJP4" s="16"/>
      <c r="JJQ4" s="16"/>
      <c r="JJR4" s="16"/>
      <c r="JJS4" s="16"/>
      <c r="JJT4" s="16"/>
      <c r="JJU4" s="16"/>
      <c r="JJV4" s="16"/>
      <c r="JJW4" s="16"/>
      <c r="JJX4" s="16"/>
      <c r="JJY4" s="16"/>
      <c r="JJZ4" s="16"/>
      <c r="JKA4" s="16"/>
      <c r="JKB4" s="16"/>
      <c r="JKC4" s="16"/>
      <c r="JKD4" s="16"/>
      <c r="JKE4" s="16"/>
      <c r="JKF4" s="16"/>
      <c r="JKG4" s="16"/>
      <c r="JKH4" s="16"/>
      <c r="JKI4" s="16"/>
      <c r="JKJ4" s="16"/>
      <c r="JKK4" s="16"/>
      <c r="JKL4" s="16"/>
      <c r="JKM4" s="16"/>
      <c r="JKN4" s="16"/>
      <c r="JKO4" s="16"/>
      <c r="JKP4" s="16"/>
      <c r="JKQ4" s="16"/>
      <c r="JKR4" s="16"/>
      <c r="JKS4" s="16"/>
      <c r="JKT4" s="16"/>
      <c r="JKU4" s="16"/>
      <c r="JKV4" s="16"/>
      <c r="JKW4" s="16"/>
      <c r="JKX4" s="16"/>
      <c r="JKY4" s="16"/>
      <c r="JKZ4" s="16"/>
      <c r="JLA4" s="16"/>
      <c r="JLB4" s="16"/>
      <c r="JLC4" s="16"/>
      <c r="JLD4" s="16"/>
      <c r="JLE4" s="16"/>
      <c r="JLF4" s="16"/>
      <c r="JLG4" s="16"/>
      <c r="JLH4" s="16"/>
      <c r="JLI4" s="16"/>
      <c r="JLJ4" s="16"/>
      <c r="JLK4" s="16"/>
      <c r="JLL4" s="16"/>
      <c r="JLM4" s="16"/>
      <c r="JLN4" s="16"/>
      <c r="JLO4" s="16"/>
      <c r="JLP4" s="16"/>
      <c r="JLQ4" s="16"/>
      <c r="JLR4" s="16"/>
      <c r="JLS4" s="16"/>
      <c r="JLT4" s="16"/>
      <c r="JLU4" s="16"/>
      <c r="JLV4" s="16"/>
      <c r="JLW4" s="16"/>
      <c r="JLX4" s="16"/>
      <c r="JLY4" s="16"/>
      <c r="JLZ4" s="16"/>
      <c r="JMA4" s="16"/>
      <c r="JMB4" s="16"/>
      <c r="JMC4" s="16"/>
      <c r="JMD4" s="16"/>
      <c r="JME4" s="16"/>
      <c r="JMF4" s="16"/>
      <c r="JMG4" s="16"/>
      <c r="JMH4" s="16"/>
      <c r="JMI4" s="16"/>
      <c r="JMJ4" s="16"/>
      <c r="JMK4" s="16"/>
      <c r="JML4" s="16"/>
      <c r="JMM4" s="16"/>
      <c r="JMN4" s="16"/>
      <c r="JMO4" s="16"/>
      <c r="JMP4" s="16"/>
      <c r="JMQ4" s="16"/>
      <c r="JMR4" s="16"/>
      <c r="JMS4" s="16"/>
      <c r="JMT4" s="16"/>
      <c r="JMU4" s="16"/>
      <c r="JMV4" s="16"/>
      <c r="JMW4" s="16"/>
      <c r="JMX4" s="16"/>
      <c r="JMY4" s="16"/>
      <c r="JMZ4" s="16"/>
      <c r="JNA4" s="16"/>
      <c r="JNB4" s="16"/>
      <c r="JNC4" s="16"/>
      <c r="JND4" s="16"/>
      <c r="JNE4" s="16"/>
      <c r="JNF4" s="16"/>
      <c r="JNG4" s="16"/>
      <c r="JNH4" s="16"/>
      <c r="JNI4" s="16"/>
      <c r="JNJ4" s="16"/>
      <c r="JNK4" s="16"/>
      <c r="JNL4" s="16"/>
      <c r="JNM4" s="16"/>
      <c r="JNN4" s="16"/>
      <c r="JNO4" s="16"/>
      <c r="JNP4" s="16"/>
      <c r="JNQ4" s="16"/>
      <c r="JNR4" s="16"/>
      <c r="JNS4" s="16"/>
      <c r="JNT4" s="16"/>
      <c r="JNU4" s="16"/>
      <c r="JNV4" s="16"/>
      <c r="JNW4" s="16"/>
      <c r="JNX4" s="16"/>
      <c r="JNY4" s="16"/>
      <c r="JNZ4" s="16"/>
      <c r="JOA4" s="16"/>
      <c r="JOB4" s="16"/>
      <c r="JOC4" s="16"/>
      <c r="JOD4" s="16"/>
      <c r="JOE4" s="16"/>
      <c r="JOF4" s="16"/>
      <c r="JOG4" s="16"/>
      <c r="JOH4" s="16"/>
      <c r="JOI4" s="16"/>
      <c r="JOJ4" s="16"/>
      <c r="JOK4" s="16"/>
      <c r="JOL4" s="16"/>
      <c r="JOM4" s="16"/>
      <c r="JON4" s="16"/>
      <c r="JOO4" s="16"/>
      <c r="JOP4" s="16"/>
      <c r="JOQ4" s="16"/>
      <c r="JOR4" s="16"/>
      <c r="JOS4" s="16"/>
      <c r="JOT4" s="16"/>
      <c r="JOU4" s="16"/>
      <c r="JOV4" s="16"/>
      <c r="JOW4" s="16"/>
      <c r="JOX4" s="16"/>
      <c r="JOY4" s="16"/>
      <c r="JOZ4" s="16"/>
      <c r="JPA4" s="16"/>
      <c r="JPB4" s="16"/>
      <c r="JPC4" s="16"/>
      <c r="JPD4" s="16"/>
      <c r="JPE4" s="16"/>
      <c r="JPF4" s="16"/>
      <c r="JPG4" s="16"/>
      <c r="JPH4" s="16"/>
      <c r="JPI4" s="16"/>
      <c r="JPJ4" s="16"/>
      <c r="JPK4" s="16"/>
      <c r="JPL4" s="16"/>
      <c r="JPM4" s="16"/>
      <c r="JPN4" s="16"/>
      <c r="JPO4" s="16"/>
      <c r="JPP4" s="16"/>
      <c r="JPQ4" s="16"/>
      <c r="JPR4" s="16"/>
      <c r="JPS4" s="16"/>
      <c r="JPT4" s="16"/>
      <c r="JPU4" s="16"/>
      <c r="JPV4" s="16"/>
      <c r="JPW4" s="16"/>
      <c r="JPX4" s="16"/>
      <c r="JPY4" s="16"/>
      <c r="JPZ4" s="16"/>
      <c r="JQA4" s="16"/>
      <c r="JQB4" s="16"/>
      <c r="JQC4" s="16"/>
      <c r="JQD4" s="16"/>
      <c r="JQE4" s="16"/>
      <c r="JQF4" s="16"/>
      <c r="JQG4" s="16"/>
      <c r="JQH4" s="16"/>
      <c r="JQI4" s="16"/>
      <c r="JQJ4" s="16"/>
      <c r="JQK4" s="16"/>
      <c r="JQL4" s="16"/>
      <c r="JQM4" s="16"/>
      <c r="JQN4" s="16"/>
      <c r="JQO4" s="16"/>
      <c r="JQP4" s="16"/>
      <c r="JQQ4" s="16"/>
      <c r="JQR4" s="16"/>
      <c r="JQS4" s="16"/>
      <c r="JQT4" s="16"/>
      <c r="JQU4" s="16"/>
      <c r="JQV4" s="16"/>
      <c r="JQW4" s="16"/>
      <c r="JQX4" s="16"/>
      <c r="JQY4" s="16"/>
      <c r="JQZ4" s="16"/>
      <c r="JRA4" s="16"/>
      <c r="JRB4" s="16"/>
      <c r="JRC4" s="16"/>
      <c r="JRD4" s="16"/>
      <c r="JRE4" s="16"/>
      <c r="JRF4" s="16"/>
      <c r="JRG4" s="16"/>
      <c r="JRH4" s="16"/>
      <c r="JRI4" s="16"/>
      <c r="JRJ4" s="16"/>
      <c r="JRK4" s="16"/>
      <c r="JRL4" s="16"/>
      <c r="JRM4" s="16"/>
      <c r="JRN4" s="16"/>
      <c r="JRO4" s="16"/>
      <c r="JRP4" s="16"/>
      <c r="JRQ4" s="16"/>
      <c r="JRR4" s="16"/>
      <c r="JRS4" s="16"/>
      <c r="JRT4" s="16"/>
      <c r="JRU4" s="16"/>
      <c r="JRV4" s="16"/>
      <c r="JRW4" s="16"/>
      <c r="JRX4" s="16"/>
      <c r="JRY4" s="16"/>
      <c r="JRZ4" s="16"/>
      <c r="JSA4" s="16"/>
      <c r="JSB4" s="16"/>
      <c r="JSC4" s="16"/>
      <c r="JSD4" s="16"/>
      <c r="JSE4" s="16"/>
      <c r="JSF4" s="16"/>
      <c r="JSG4" s="16"/>
      <c r="JSH4" s="16"/>
      <c r="JSI4" s="16"/>
      <c r="JSJ4" s="16"/>
      <c r="JSK4" s="16"/>
      <c r="JSL4" s="16"/>
      <c r="JSM4" s="16"/>
      <c r="JSN4" s="16"/>
      <c r="JSO4" s="16"/>
      <c r="JSP4" s="16"/>
      <c r="JSQ4" s="16"/>
      <c r="JSR4" s="16"/>
      <c r="JSS4" s="16"/>
      <c r="JST4" s="16"/>
      <c r="JSU4" s="16"/>
      <c r="JSV4" s="16"/>
      <c r="JSW4" s="16"/>
      <c r="JSX4" s="16"/>
      <c r="JSY4" s="16"/>
      <c r="JSZ4" s="16"/>
      <c r="JTA4" s="16"/>
      <c r="JTB4" s="16"/>
      <c r="JTC4" s="16"/>
      <c r="JTD4" s="16"/>
      <c r="JTE4" s="16"/>
      <c r="JTF4" s="16"/>
      <c r="JTG4" s="16"/>
      <c r="JTH4" s="16"/>
      <c r="JTI4" s="16"/>
      <c r="JTJ4" s="16"/>
      <c r="JTK4" s="16"/>
      <c r="JTL4" s="16"/>
      <c r="JTM4" s="16"/>
      <c r="JTN4" s="16"/>
      <c r="JTO4" s="16"/>
      <c r="JTP4" s="16"/>
      <c r="JTQ4" s="16"/>
      <c r="JTR4" s="16"/>
      <c r="JTS4" s="16"/>
      <c r="JTT4" s="16"/>
      <c r="JTU4" s="16"/>
      <c r="JTV4" s="16"/>
      <c r="JTW4" s="16"/>
      <c r="JTX4" s="16"/>
      <c r="JTY4" s="16"/>
      <c r="JTZ4" s="16"/>
      <c r="JUA4" s="16"/>
      <c r="JUB4" s="16"/>
      <c r="JUC4" s="16"/>
      <c r="JUD4" s="16"/>
      <c r="JUE4" s="16"/>
      <c r="JUF4" s="16"/>
      <c r="JUG4" s="16"/>
      <c r="JUH4" s="16"/>
      <c r="JUI4" s="16"/>
      <c r="JUJ4" s="16"/>
      <c r="JUK4" s="16"/>
      <c r="JUL4" s="16"/>
      <c r="JUM4" s="16"/>
      <c r="JUN4" s="16"/>
      <c r="JUO4" s="16"/>
      <c r="JUP4" s="16"/>
      <c r="JUQ4" s="16"/>
      <c r="JUR4" s="16"/>
      <c r="JUS4" s="16"/>
      <c r="JUT4" s="16"/>
      <c r="JUU4" s="16"/>
      <c r="JUV4" s="16"/>
      <c r="JUW4" s="16"/>
      <c r="JUX4" s="16"/>
      <c r="JUY4" s="16"/>
      <c r="JUZ4" s="16"/>
      <c r="JVA4" s="16"/>
      <c r="JVB4" s="16"/>
      <c r="JVC4" s="16"/>
      <c r="JVD4" s="16"/>
      <c r="JVE4" s="16"/>
      <c r="JVF4" s="16"/>
      <c r="JVG4" s="16"/>
      <c r="JVH4" s="16"/>
      <c r="JVI4" s="16"/>
      <c r="JVJ4" s="16"/>
      <c r="JVK4" s="16"/>
      <c r="JVL4" s="16"/>
      <c r="JVM4" s="16"/>
      <c r="JVN4" s="16"/>
      <c r="JVO4" s="16"/>
      <c r="JVP4" s="16"/>
      <c r="JVQ4" s="16"/>
      <c r="JVR4" s="16"/>
      <c r="JVS4" s="16"/>
      <c r="JVT4" s="16"/>
      <c r="JVU4" s="16"/>
      <c r="JVV4" s="16"/>
      <c r="JVW4" s="16"/>
      <c r="JVX4" s="16"/>
      <c r="JVY4" s="16"/>
      <c r="JVZ4" s="16"/>
      <c r="JWA4" s="16"/>
      <c r="JWB4" s="16"/>
      <c r="JWC4" s="16"/>
      <c r="JWD4" s="16"/>
      <c r="JWE4" s="16"/>
      <c r="JWF4" s="16"/>
      <c r="JWG4" s="16"/>
      <c r="JWH4" s="16"/>
      <c r="JWI4" s="16"/>
      <c r="JWJ4" s="16"/>
      <c r="JWK4" s="16"/>
      <c r="JWL4" s="16"/>
      <c r="JWM4" s="16"/>
      <c r="JWN4" s="16"/>
      <c r="JWO4" s="16"/>
      <c r="JWP4" s="16"/>
      <c r="JWQ4" s="16"/>
      <c r="JWR4" s="16"/>
      <c r="JWS4" s="16"/>
      <c r="JWT4" s="16"/>
      <c r="JWU4" s="16"/>
      <c r="JWV4" s="16"/>
      <c r="JWW4" s="16"/>
      <c r="JWX4" s="16"/>
      <c r="JWY4" s="16"/>
      <c r="JWZ4" s="16"/>
      <c r="JXA4" s="16"/>
      <c r="JXB4" s="16"/>
      <c r="JXC4" s="16"/>
      <c r="JXD4" s="16"/>
      <c r="JXE4" s="16"/>
      <c r="JXF4" s="16"/>
      <c r="JXG4" s="16"/>
      <c r="JXH4" s="16"/>
      <c r="JXI4" s="16"/>
      <c r="JXJ4" s="16"/>
      <c r="JXK4" s="16"/>
      <c r="JXL4" s="16"/>
      <c r="JXM4" s="16"/>
      <c r="JXN4" s="16"/>
      <c r="JXO4" s="16"/>
      <c r="JXP4" s="16"/>
      <c r="JXQ4" s="16"/>
      <c r="JXR4" s="16"/>
      <c r="JXS4" s="16"/>
      <c r="JXT4" s="16"/>
      <c r="JXU4" s="16"/>
      <c r="JXV4" s="16"/>
      <c r="JXW4" s="16"/>
      <c r="JXX4" s="16"/>
      <c r="JXY4" s="16"/>
      <c r="JXZ4" s="16"/>
      <c r="JYA4" s="16"/>
      <c r="JYB4" s="16"/>
      <c r="JYC4" s="16"/>
      <c r="JYD4" s="16"/>
      <c r="JYE4" s="16"/>
      <c r="JYF4" s="16"/>
      <c r="JYG4" s="16"/>
      <c r="JYH4" s="16"/>
      <c r="JYI4" s="16"/>
      <c r="JYJ4" s="16"/>
      <c r="JYK4" s="16"/>
      <c r="JYL4" s="16"/>
      <c r="JYM4" s="16"/>
      <c r="JYN4" s="16"/>
      <c r="JYO4" s="16"/>
      <c r="JYP4" s="16"/>
      <c r="JYQ4" s="16"/>
      <c r="JYR4" s="16"/>
      <c r="JYS4" s="16"/>
      <c r="JYT4" s="16"/>
      <c r="JYU4" s="16"/>
      <c r="JYV4" s="16"/>
      <c r="JYW4" s="16"/>
      <c r="JYX4" s="16"/>
      <c r="JYY4" s="16"/>
      <c r="JYZ4" s="16"/>
      <c r="JZA4" s="16"/>
      <c r="JZB4" s="16"/>
      <c r="JZC4" s="16"/>
      <c r="JZD4" s="16"/>
      <c r="JZE4" s="16"/>
      <c r="JZF4" s="16"/>
      <c r="JZG4" s="16"/>
      <c r="JZH4" s="16"/>
      <c r="JZI4" s="16"/>
      <c r="JZJ4" s="16"/>
      <c r="JZK4" s="16"/>
      <c r="JZL4" s="16"/>
      <c r="JZM4" s="16"/>
      <c r="JZN4" s="16"/>
      <c r="JZO4" s="16"/>
      <c r="JZP4" s="16"/>
      <c r="JZQ4" s="16"/>
      <c r="JZR4" s="16"/>
      <c r="JZS4" s="16"/>
      <c r="JZT4" s="16"/>
      <c r="JZU4" s="16"/>
      <c r="JZV4" s="16"/>
      <c r="JZW4" s="16"/>
      <c r="JZX4" s="16"/>
      <c r="JZY4" s="16"/>
      <c r="JZZ4" s="16"/>
      <c r="KAA4" s="16"/>
      <c r="KAB4" s="16"/>
      <c r="KAC4" s="16"/>
      <c r="KAD4" s="16"/>
      <c r="KAE4" s="16"/>
      <c r="KAF4" s="16"/>
      <c r="KAG4" s="16"/>
      <c r="KAH4" s="16"/>
      <c r="KAI4" s="16"/>
      <c r="KAJ4" s="16"/>
      <c r="KAK4" s="16"/>
      <c r="KAL4" s="16"/>
      <c r="KAM4" s="16"/>
      <c r="KAN4" s="16"/>
      <c r="KAO4" s="16"/>
      <c r="KAP4" s="16"/>
      <c r="KAQ4" s="16"/>
      <c r="KAR4" s="16"/>
      <c r="KAS4" s="16"/>
      <c r="KAT4" s="16"/>
      <c r="KAU4" s="16"/>
      <c r="KAV4" s="16"/>
      <c r="KAW4" s="16"/>
      <c r="KAX4" s="16"/>
      <c r="KAY4" s="16"/>
      <c r="KAZ4" s="16"/>
      <c r="KBA4" s="16"/>
      <c r="KBB4" s="16"/>
      <c r="KBC4" s="16"/>
      <c r="KBD4" s="16"/>
      <c r="KBE4" s="16"/>
      <c r="KBF4" s="16"/>
      <c r="KBG4" s="16"/>
      <c r="KBH4" s="16"/>
      <c r="KBI4" s="16"/>
      <c r="KBJ4" s="16"/>
      <c r="KBK4" s="16"/>
      <c r="KBL4" s="16"/>
      <c r="KBM4" s="16"/>
      <c r="KBN4" s="16"/>
      <c r="KBO4" s="16"/>
      <c r="KBP4" s="16"/>
      <c r="KBQ4" s="16"/>
      <c r="KBR4" s="16"/>
      <c r="KBS4" s="16"/>
      <c r="KBT4" s="16"/>
      <c r="KBU4" s="16"/>
      <c r="KBV4" s="16"/>
      <c r="KBW4" s="16"/>
      <c r="KBX4" s="16"/>
      <c r="KBY4" s="16"/>
      <c r="KBZ4" s="16"/>
      <c r="KCA4" s="16"/>
      <c r="KCB4" s="16"/>
      <c r="KCC4" s="16"/>
      <c r="KCD4" s="16"/>
      <c r="KCE4" s="16"/>
      <c r="KCF4" s="16"/>
      <c r="KCG4" s="16"/>
      <c r="KCH4" s="16"/>
      <c r="KCI4" s="16"/>
      <c r="KCJ4" s="16"/>
      <c r="KCK4" s="16"/>
      <c r="KCL4" s="16"/>
      <c r="KCM4" s="16"/>
      <c r="KCN4" s="16"/>
      <c r="KCO4" s="16"/>
      <c r="KCP4" s="16"/>
      <c r="KCQ4" s="16"/>
      <c r="KCR4" s="16"/>
      <c r="KCS4" s="16"/>
      <c r="KCT4" s="16"/>
      <c r="KCU4" s="16"/>
      <c r="KCV4" s="16"/>
      <c r="KCW4" s="16"/>
      <c r="KCX4" s="16"/>
      <c r="KCY4" s="16"/>
      <c r="KCZ4" s="16"/>
      <c r="KDA4" s="16"/>
      <c r="KDB4" s="16"/>
      <c r="KDC4" s="16"/>
      <c r="KDD4" s="16"/>
      <c r="KDE4" s="16"/>
      <c r="KDF4" s="16"/>
      <c r="KDG4" s="16"/>
      <c r="KDH4" s="16"/>
      <c r="KDI4" s="16"/>
      <c r="KDJ4" s="16"/>
      <c r="KDK4" s="16"/>
      <c r="KDL4" s="16"/>
      <c r="KDM4" s="16"/>
      <c r="KDN4" s="16"/>
      <c r="KDO4" s="16"/>
      <c r="KDP4" s="16"/>
      <c r="KDQ4" s="16"/>
      <c r="KDR4" s="16"/>
      <c r="KDS4" s="16"/>
      <c r="KDT4" s="16"/>
      <c r="KDU4" s="16"/>
      <c r="KDV4" s="16"/>
      <c r="KDW4" s="16"/>
      <c r="KDX4" s="16"/>
      <c r="KDY4" s="16"/>
      <c r="KDZ4" s="16"/>
      <c r="KEA4" s="16"/>
      <c r="KEB4" s="16"/>
      <c r="KEC4" s="16"/>
      <c r="KED4" s="16"/>
      <c r="KEE4" s="16"/>
      <c r="KEF4" s="16"/>
      <c r="KEG4" s="16"/>
      <c r="KEH4" s="16"/>
      <c r="KEI4" s="16"/>
      <c r="KEJ4" s="16"/>
      <c r="KEK4" s="16"/>
      <c r="KEL4" s="16"/>
      <c r="KEM4" s="16"/>
      <c r="KEN4" s="16"/>
      <c r="KEO4" s="16"/>
      <c r="KEP4" s="16"/>
      <c r="KEQ4" s="16"/>
      <c r="KER4" s="16"/>
      <c r="KES4" s="16"/>
      <c r="KET4" s="16"/>
      <c r="KEU4" s="16"/>
      <c r="KEV4" s="16"/>
      <c r="KEW4" s="16"/>
      <c r="KEX4" s="16"/>
      <c r="KEY4" s="16"/>
      <c r="KEZ4" s="16"/>
      <c r="KFA4" s="16"/>
      <c r="KFB4" s="16"/>
      <c r="KFC4" s="16"/>
      <c r="KFD4" s="16"/>
      <c r="KFE4" s="16"/>
      <c r="KFF4" s="16"/>
      <c r="KFG4" s="16"/>
      <c r="KFH4" s="16"/>
      <c r="KFI4" s="16"/>
      <c r="KFJ4" s="16"/>
      <c r="KFK4" s="16"/>
      <c r="KFL4" s="16"/>
      <c r="KFM4" s="16"/>
      <c r="KFN4" s="16"/>
      <c r="KFO4" s="16"/>
      <c r="KFP4" s="16"/>
      <c r="KFQ4" s="16"/>
      <c r="KFR4" s="16"/>
      <c r="KFS4" s="16"/>
      <c r="KFT4" s="16"/>
      <c r="KFU4" s="16"/>
      <c r="KFV4" s="16"/>
      <c r="KFW4" s="16"/>
      <c r="KFX4" s="16"/>
      <c r="KFY4" s="16"/>
      <c r="KFZ4" s="16"/>
      <c r="KGA4" s="16"/>
      <c r="KGB4" s="16"/>
      <c r="KGC4" s="16"/>
      <c r="KGD4" s="16"/>
      <c r="KGE4" s="16"/>
      <c r="KGF4" s="16"/>
      <c r="KGG4" s="16"/>
      <c r="KGH4" s="16"/>
      <c r="KGI4" s="16"/>
      <c r="KGJ4" s="16"/>
      <c r="KGK4" s="16"/>
      <c r="KGL4" s="16"/>
      <c r="KGM4" s="16"/>
      <c r="KGN4" s="16"/>
      <c r="KGO4" s="16"/>
      <c r="KGP4" s="16"/>
      <c r="KGQ4" s="16"/>
      <c r="KGR4" s="16"/>
      <c r="KGS4" s="16"/>
      <c r="KGT4" s="16"/>
      <c r="KGU4" s="16"/>
      <c r="KGV4" s="16"/>
      <c r="KGW4" s="16"/>
      <c r="KGX4" s="16"/>
      <c r="KGY4" s="16"/>
      <c r="KGZ4" s="16"/>
      <c r="KHA4" s="16"/>
      <c r="KHB4" s="16"/>
      <c r="KHC4" s="16"/>
      <c r="KHD4" s="16"/>
      <c r="KHE4" s="16"/>
      <c r="KHF4" s="16"/>
      <c r="KHG4" s="16"/>
      <c r="KHH4" s="16"/>
      <c r="KHI4" s="16"/>
      <c r="KHJ4" s="16"/>
      <c r="KHK4" s="16"/>
      <c r="KHL4" s="16"/>
      <c r="KHM4" s="16"/>
      <c r="KHN4" s="16"/>
      <c r="KHO4" s="16"/>
      <c r="KHP4" s="16"/>
      <c r="KHQ4" s="16"/>
      <c r="KHR4" s="16"/>
      <c r="KHS4" s="16"/>
      <c r="KHT4" s="16"/>
      <c r="KHU4" s="16"/>
      <c r="KHV4" s="16"/>
      <c r="KHW4" s="16"/>
      <c r="KHX4" s="16"/>
      <c r="KHY4" s="16"/>
      <c r="KHZ4" s="16"/>
      <c r="KIA4" s="16"/>
      <c r="KIB4" s="16"/>
      <c r="KIC4" s="16"/>
      <c r="KID4" s="16"/>
      <c r="KIE4" s="16"/>
      <c r="KIF4" s="16"/>
      <c r="KIG4" s="16"/>
      <c r="KIH4" s="16"/>
      <c r="KII4" s="16"/>
      <c r="KIJ4" s="16"/>
      <c r="KIK4" s="16"/>
      <c r="KIL4" s="16"/>
      <c r="KIM4" s="16"/>
      <c r="KIN4" s="16"/>
      <c r="KIO4" s="16"/>
      <c r="KIP4" s="16"/>
      <c r="KIQ4" s="16"/>
      <c r="KIR4" s="16"/>
      <c r="KIS4" s="16"/>
      <c r="KIT4" s="16"/>
      <c r="KIU4" s="16"/>
      <c r="KIV4" s="16"/>
      <c r="KIW4" s="16"/>
      <c r="KIX4" s="16"/>
      <c r="KIY4" s="16"/>
      <c r="KIZ4" s="16"/>
      <c r="KJA4" s="16"/>
      <c r="KJB4" s="16"/>
      <c r="KJC4" s="16"/>
      <c r="KJD4" s="16"/>
      <c r="KJE4" s="16"/>
      <c r="KJF4" s="16"/>
      <c r="KJG4" s="16"/>
      <c r="KJH4" s="16"/>
      <c r="KJI4" s="16"/>
      <c r="KJJ4" s="16"/>
      <c r="KJK4" s="16"/>
      <c r="KJL4" s="16"/>
      <c r="KJM4" s="16"/>
      <c r="KJN4" s="16"/>
      <c r="KJO4" s="16"/>
      <c r="KJP4" s="16"/>
      <c r="KJQ4" s="16"/>
      <c r="KJR4" s="16"/>
      <c r="KJS4" s="16"/>
      <c r="KJT4" s="16"/>
      <c r="KJU4" s="16"/>
      <c r="KJV4" s="16"/>
      <c r="KJW4" s="16"/>
      <c r="KJX4" s="16"/>
      <c r="KJY4" s="16"/>
      <c r="KJZ4" s="16"/>
      <c r="KKA4" s="16"/>
      <c r="KKB4" s="16"/>
      <c r="KKC4" s="16"/>
      <c r="KKD4" s="16"/>
      <c r="KKE4" s="16"/>
      <c r="KKF4" s="16"/>
      <c r="KKG4" s="16"/>
      <c r="KKH4" s="16"/>
      <c r="KKI4" s="16"/>
      <c r="KKJ4" s="16"/>
      <c r="KKK4" s="16"/>
      <c r="KKL4" s="16"/>
      <c r="KKM4" s="16"/>
      <c r="KKN4" s="16"/>
      <c r="KKO4" s="16"/>
      <c r="KKP4" s="16"/>
      <c r="KKQ4" s="16"/>
      <c r="KKR4" s="16"/>
      <c r="KKS4" s="16"/>
      <c r="KKT4" s="16"/>
      <c r="KKU4" s="16"/>
      <c r="KKV4" s="16"/>
      <c r="KKW4" s="16"/>
      <c r="KKX4" s="16"/>
      <c r="KKY4" s="16"/>
      <c r="KKZ4" s="16"/>
      <c r="KLA4" s="16"/>
      <c r="KLB4" s="16"/>
      <c r="KLC4" s="16"/>
      <c r="KLD4" s="16"/>
      <c r="KLE4" s="16"/>
      <c r="KLF4" s="16"/>
      <c r="KLG4" s="16"/>
      <c r="KLH4" s="16"/>
      <c r="KLI4" s="16"/>
      <c r="KLJ4" s="16"/>
      <c r="KLK4" s="16"/>
      <c r="KLL4" s="16"/>
      <c r="KLM4" s="16"/>
      <c r="KLN4" s="16"/>
      <c r="KLO4" s="16"/>
      <c r="KLP4" s="16"/>
      <c r="KLQ4" s="16"/>
      <c r="KLR4" s="16"/>
      <c r="KLS4" s="16"/>
      <c r="KLT4" s="16"/>
      <c r="KLU4" s="16"/>
      <c r="KLV4" s="16"/>
      <c r="KLW4" s="16"/>
      <c r="KLX4" s="16"/>
      <c r="KLY4" s="16"/>
      <c r="KLZ4" s="16"/>
      <c r="KMA4" s="16"/>
      <c r="KMB4" s="16"/>
      <c r="KMC4" s="16"/>
      <c r="KMD4" s="16"/>
      <c r="KME4" s="16"/>
      <c r="KMF4" s="16"/>
      <c r="KMG4" s="16"/>
      <c r="KMH4" s="16"/>
      <c r="KMI4" s="16"/>
      <c r="KMJ4" s="16"/>
      <c r="KMK4" s="16"/>
      <c r="KML4" s="16"/>
      <c r="KMM4" s="16"/>
      <c r="KMN4" s="16"/>
      <c r="KMO4" s="16"/>
      <c r="KMP4" s="16"/>
      <c r="KMQ4" s="16"/>
      <c r="KMR4" s="16"/>
      <c r="KMS4" s="16"/>
      <c r="KMT4" s="16"/>
      <c r="KMU4" s="16"/>
      <c r="KMV4" s="16"/>
      <c r="KMW4" s="16"/>
      <c r="KMX4" s="16"/>
      <c r="KMY4" s="16"/>
      <c r="KMZ4" s="16"/>
      <c r="KNA4" s="16"/>
      <c r="KNB4" s="16"/>
      <c r="KNC4" s="16"/>
      <c r="KND4" s="16"/>
      <c r="KNE4" s="16"/>
      <c r="KNF4" s="16"/>
      <c r="KNG4" s="16"/>
      <c r="KNH4" s="16"/>
      <c r="KNI4" s="16"/>
      <c r="KNJ4" s="16"/>
      <c r="KNK4" s="16"/>
      <c r="KNL4" s="16"/>
      <c r="KNM4" s="16"/>
      <c r="KNN4" s="16"/>
      <c r="KNO4" s="16"/>
      <c r="KNP4" s="16"/>
      <c r="KNQ4" s="16"/>
      <c r="KNR4" s="16"/>
      <c r="KNS4" s="16"/>
      <c r="KNT4" s="16"/>
      <c r="KNU4" s="16"/>
      <c r="KNV4" s="16"/>
      <c r="KNW4" s="16"/>
      <c r="KNX4" s="16"/>
      <c r="KNY4" s="16"/>
      <c r="KNZ4" s="16"/>
      <c r="KOA4" s="16"/>
      <c r="KOB4" s="16"/>
      <c r="KOC4" s="16"/>
      <c r="KOD4" s="16"/>
      <c r="KOE4" s="16"/>
      <c r="KOF4" s="16"/>
      <c r="KOG4" s="16"/>
      <c r="KOH4" s="16"/>
      <c r="KOI4" s="16"/>
      <c r="KOJ4" s="16"/>
      <c r="KOK4" s="16"/>
      <c r="KOL4" s="16"/>
      <c r="KOM4" s="16"/>
      <c r="KON4" s="16"/>
      <c r="KOO4" s="16"/>
      <c r="KOP4" s="16"/>
      <c r="KOQ4" s="16"/>
      <c r="KOR4" s="16"/>
      <c r="KOS4" s="16"/>
      <c r="KOT4" s="16"/>
      <c r="KOU4" s="16"/>
      <c r="KOV4" s="16"/>
      <c r="KOW4" s="16"/>
      <c r="KOX4" s="16"/>
      <c r="KOY4" s="16"/>
      <c r="KOZ4" s="16"/>
      <c r="KPA4" s="16"/>
      <c r="KPB4" s="16"/>
      <c r="KPC4" s="16"/>
      <c r="KPD4" s="16"/>
      <c r="KPE4" s="16"/>
      <c r="KPF4" s="16"/>
      <c r="KPG4" s="16"/>
      <c r="KPH4" s="16"/>
      <c r="KPI4" s="16"/>
      <c r="KPJ4" s="16"/>
      <c r="KPK4" s="16"/>
      <c r="KPL4" s="16"/>
      <c r="KPM4" s="16"/>
      <c r="KPN4" s="16"/>
      <c r="KPO4" s="16"/>
      <c r="KPP4" s="16"/>
      <c r="KPQ4" s="16"/>
      <c r="KPR4" s="16"/>
      <c r="KPS4" s="16"/>
      <c r="KPT4" s="16"/>
      <c r="KPU4" s="16"/>
      <c r="KPV4" s="16"/>
      <c r="KPW4" s="16"/>
      <c r="KPX4" s="16"/>
      <c r="KPY4" s="16"/>
      <c r="KPZ4" s="16"/>
      <c r="KQA4" s="16"/>
      <c r="KQB4" s="16"/>
      <c r="KQC4" s="16"/>
      <c r="KQD4" s="16"/>
      <c r="KQE4" s="16"/>
      <c r="KQF4" s="16"/>
      <c r="KQG4" s="16"/>
      <c r="KQH4" s="16"/>
      <c r="KQI4" s="16"/>
      <c r="KQJ4" s="16"/>
      <c r="KQK4" s="16"/>
      <c r="KQL4" s="16"/>
      <c r="KQM4" s="16"/>
      <c r="KQN4" s="16"/>
      <c r="KQO4" s="16"/>
      <c r="KQP4" s="16"/>
      <c r="KQQ4" s="16"/>
      <c r="KQR4" s="16"/>
      <c r="KQS4" s="16"/>
      <c r="KQT4" s="16"/>
      <c r="KQU4" s="16"/>
      <c r="KQV4" s="16"/>
      <c r="KQW4" s="16"/>
      <c r="KQX4" s="16"/>
      <c r="KQY4" s="16"/>
      <c r="KQZ4" s="16"/>
      <c r="KRA4" s="16"/>
      <c r="KRB4" s="16"/>
      <c r="KRC4" s="16"/>
      <c r="KRD4" s="16"/>
      <c r="KRE4" s="16"/>
      <c r="KRF4" s="16"/>
      <c r="KRG4" s="16"/>
      <c r="KRH4" s="16"/>
      <c r="KRI4" s="16"/>
      <c r="KRJ4" s="16"/>
      <c r="KRK4" s="16"/>
      <c r="KRL4" s="16"/>
      <c r="KRM4" s="16"/>
      <c r="KRN4" s="16"/>
      <c r="KRO4" s="16"/>
      <c r="KRP4" s="16"/>
      <c r="KRQ4" s="16"/>
      <c r="KRR4" s="16"/>
      <c r="KRS4" s="16"/>
      <c r="KRT4" s="16"/>
      <c r="KRU4" s="16"/>
      <c r="KRV4" s="16"/>
      <c r="KRW4" s="16"/>
      <c r="KRX4" s="16"/>
      <c r="KRY4" s="16"/>
      <c r="KRZ4" s="16"/>
      <c r="KSA4" s="16"/>
      <c r="KSB4" s="16"/>
      <c r="KSC4" s="16"/>
      <c r="KSD4" s="16"/>
      <c r="KSE4" s="16"/>
      <c r="KSF4" s="16"/>
      <c r="KSG4" s="16"/>
      <c r="KSH4" s="16"/>
      <c r="KSI4" s="16"/>
      <c r="KSJ4" s="16"/>
      <c r="KSK4" s="16"/>
      <c r="KSL4" s="16"/>
      <c r="KSM4" s="16"/>
      <c r="KSN4" s="16"/>
      <c r="KSO4" s="16"/>
      <c r="KSP4" s="16"/>
      <c r="KSQ4" s="16"/>
      <c r="KSR4" s="16"/>
      <c r="KSS4" s="16"/>
      <c r="KST4" s="16"/>
      <c r="KSU4" s="16"/>
      <c r="KSV4" s="16"/>
      <c r="KSW4" s="16"/>
      <c r="KSX4" s="16"/>
      <c r="KSY4" s="16"/>
      <c r="KSZ4" s="16"/>
      <c r="KTA4" s="16"/>
      <c r="KTB4" s="16"/>
      <c r="KTC4" s="16"/>
      <c r="KTD4" s="16"/>
      <c r="KTE4" s="16"/>
      <c r="KTF4" s="16"/>
      <c r="KTG4" s="16"/>
      <c r="KTH4" s="16"/>
      <c r="KTI4" s="16"/>
      <c r="KTJ4" s="16"/>
      <c r="KTK4" s="16"/>
      <c r="KTL4" s="16"/>
      <c r="KTM4" s="16"/>
      <c r="KTN4" s="16"/>
      <c r="KTO4" s="16"/>
      <c r="KTP4" s="16"/>
      <c r="KTQ4" s="16"/>
      <c r="KTR4" s="16"/>
      <c r="KTS4" s="16"/>
      <c r="KTT4" s="16"/>
      <c r="KTU4" s="16"/>
      <c r="KTV4" s="16"/>
      <c r="KTW4" s="16"/>
      <c r="KTX4" s="16"/>
      <c r="KTY4" s="16"/>
      <c r="KTZ4" s="16"/>
      <c r="KUA4" s="16"/>
      <c r="KUB4" s="16"/>
      <c r="KUC4" s="16"/>
      <c r="KUD4" s="16"/>
      <c r="KUE4" s="16"/>
      <c r="KUF4" s="16"/>
      <c r="KUG4" s="16"/>
      <c r="KUH4" s="16"/>
      <c r="KUI4" s="16"/>
      <c r="KUJ4" s="16"/>
      <c r="KUK4" s="16"/>
      <c r="KUL4" s="16"/>
      <c r="KUM4" s="16"/>
      <c r="KUN4" s="16"/>
      <c r="KUO4" s="16"/>
      <c r="KUP4" s="16"/>
      <c r="KUQ4" s="16"/>
      <c r="KUR4" s="16"/>
      <c r="KUS4" s="16"/>
      <c r="KUT4" s="16"/>
      <c r="KUU4" s="16"/>
      <c r="KUV4" s="16"/>
      <c r="KUW4" s="16"/>
      <c r="KUX4" s="16"/>
      <c r="KUY4" s="16"/>
      <c r="KUZ4" s="16"/>
      <c r="KVA4" s="16"/>
      <c r="KVB4" s="16"/>
      <c r="KVC4" s="16"/>
      <c r="KVD4" s="16"/>
      <c r="KVE4" s="16"/>
      <c r="KVF4" s="16"/>
      <c r="KVG4" s="16"/>
      <c r="KVH4" s="16"/>
      <c r="KVI4" s="16"/>
      <c r="KVJ4" s="16"/>
      <c r="KVK4" s="16"/>
      <c r="KVL4" s="16"/>
      <c r="KVM4" s="16"/>
      <c r="KVN4" s="16"/>
      <c r="KVO4" s="16"/>
      <c r="KVP4" s="16"/>
      <c r="KVQ4" s="16"/>
      <c r="KVR4" s="16"/>
      <c r="KVS4" s="16"/>
      <c r="KVT4" s="16"/>
      <c r="KVU4" s="16"/>
      <c r="KVV4" s="16"/>
      <c r="KVW4" s="16"/>
      <c r="KVX4" s="16"/>
      <c r="KVY4" s="16"/>
      <c r="KVZ4" s="16"/>
      <c r="KWA4" s="16"/>
      <c r="KWB4" s="16"/>
      <c r="KWC4" s="16"/>
      <c r="KWD4" s="16"/>
      <c r="KWE4" s="16"/>
      <c r="KWF4" s="16"/>
      <c r="KWG4" s="16"/>
      <c r="KWH4" s="16"/>
      <c r="KWI4" s="16"/>
      <c r="KWJ4" s="16"/>
      <c r="KWK4" s="16"/>
      <c r="KWL4" s="16"/>
      <c r="KWM4" s="16"/>
      <c r="KWN4" s="16"/>
      <c r="KWO4" s="16"/>
      <c r="KWP4" s="16"/>
      <c r="KWQ4" s="16"/>
      <c r="KWR4" s="16"/>
      <c r="KWS4" s="16"/>
      <c r="KWT4" s="16"/>
      <c r="KWU4" s="16"/>
      <c r="KWV4" s="16"/>
      <c r="KWW4" s="16"/>
      <c r="KWX4" s="16"/>
      <c r="KWY4" s="16"/>
      <c r="KWZ4" s="16"/>
      <c r="KXA4" s="16"/>
      <c r="KXB4" s="16"/>
      <c r="KXC4" s="16"/>
      <c r="KXD4" s="16"/>
      <c r="KXE4" s="16"/>
      <c r="KXF4" s="16"/>
      <c r="KXG4" s="16"/>
      <c r="KXH4" s="16"/>
      <c r="KXI4" s="16"/>
      <c r="KXJ4" s="16"/>
      <c r="KXK4" s="16"/>
      <c r="KXL4" s="16"/>
      <c r="KXM4" s="16"/>
      <c r="KXN4" s="16"/>
      <c r="KXO4" s="16"/>
      <c r="KXP4" s="16"/>
      <c r="KXQ4" s="16"/>
      <c r="KXR4" s="16"/>
      <c r="KXS4" s="16"/>
      <c r="KXT4" s="16"/>
      <c r="KXU4" s="16"/>
      <c r="KXV4" s="16"/>
      <c r="KXW4" s="16"/>
      <c r="KXX4" s="16"/>
      <c r="KXY4" s="16"/>
      <c r="KXZ4" s="16"/>
      <c r="KYA4" s="16"/>
      <c r="KYB4" s="16"/>
      <c r="KYC4" s="16"/>
      <c r="KYD4" s="16"/>
      <c r="KYE4" s="16"/>
      <c r="KYF4" s="16"/>
      <c r="KYG4" s="16"/>
      <c r="KYH4" s="16"/>
      <c r="KYI4" s="16"/>
      <c r="KYJ4" s="16"/>
      <c r="KYK4" s="16"/>
      <c r="KYL4" s="16"/>
      <c r="KYM4" s="16"/>
      <c r="KYN4" s="16"/>
      <c r="KYO4" s="16"/>
      <c r="KYP4" s="16"/>
      <c r="KYQ4" s="16"/>
      <c r="KYR4" s="16"/>
      <c r="KYS4" s="16"/>
      <c r="KYT4" s="16"/>
      <c r="KYU4" s="16"/>
      <c r="KYV4" s="16"/>
      <c r="KYW4" s="16"/>
      <c r="KYX4" s="16"/>
      <c r="KYY4" s="16"/>
      <c r="KYZ4" s="16"/>
      <c r="KZA4" s="16"/>
      <c r="KZB4" s="16"/>
      <c r="KZC4" s="16"/>
      <c r="KZD4" s="16"/>
      <c r="KZE4" s="16"/>
      <c r="KZF4" s="16"/>
      <c r="KZG4" s="16"/>
      <c r="KZH4" s="16"/>
      <c r="KZI4" s="16"/>
      <c r="KZJ4" s="16"/>
      <c r="KZK4" s="16"/>
      <c r="KZL4" s="16"/>
      <c r="KZM4" s="16"/>
      <c r="KZN4" s="16"/>
      <c r="KZO4" s="16"/>
      <c r="KZP4" s="16"/>
      <c r="KZQ4" s="16"/>
      <c r="KZR4" s="16"/>
      <c r="KZS4" s="16"/>
      <c r="KZT4" s="16"/>
      <c r="KZU4" s="16"/>
      <c r="KZV4" s="16"/>
      <c r="KZW4" s="16"/>
      <c r="KZX4" s="16"/>
      <c r="KZY4" s="16"/>
      <c r="KZZ4" s="16"/>
      <c r="LAA4" s="16"/>
      <c r="LAB4" s="16"/>
      <c r="LAC4" s="16"/>
      <c r="LAD4" s="16"/>
      <c r="LAE4" s="16"/>
      <c r="LAF4" s="16"/>
      <c r="LAG4" s="16"/>
      <c r="LAH4" s="16"/>
      <c r="LAI4" s="16"/>
      <c r="LAJ4" s="16"/>
      <c r="LAK4" s="16"/>
      <c r="LAL4" s="16"/>
      <c r="LAM4" s="16"/>
      <c r="LAN4" s="16"/>
      <c r="LAO4" s="16"/>
      <c r="LAP4" s="16"/>
      <c r="LAQ4" s="16"/>
      <c r="LAR4" s="16"/>
      <c r="LAS4" s="16"/>
      <c r="LAT4" s="16"/>
      <c r="LAU4" s="16"/>
      <c r="LAV4" s="16"/>
      <c r="LAW4" s="16"/>
      <c r="LAX4" s="16"/>
      <c r="LAY4" s="16"/>
      <c r="LAZ4" s="16"/>
      <c r="LBA4" s="16"/>
      <c r="LBB4" s="16"/>
      <c r="LBC4" s="16"/>
      <c r="LBD4" s="16"/>
      <c r="LBE4" s="16"/>
      <c r="LBF4" s="16"/>
      <c r="LBG4" s="16"/>
      <c r="LBH4" s="16"/>
      <c r="LBI4" s="16"/>
      <c r="LBJ4" s="16"/>
      <c r="LBK4" s="16"/>
      <c r="LBL4" s="16"/>
      <c r="LBM4" s="16"/>
      <c r="LBN4" s="16"/>
      <c r="LBO4" s="16"/>
      <c r="LBP4" s="16"/>
      <c r="LBQ4" s="16"/>
      <c r="LBR4" s="16"/>
      <c r="LBS4" s="16"/>
      <c r="LBT4" s="16"/>
      <c r="LBU4" s="16"/>
      <c r="LBV4" s="16"/>
      <c r="LBW4" s="16"/>
      <c r="LBX4" s="16"/>
      <c r="LBY4" s="16"/>
      <c r="LBZ4" s="16"/>
      <c r="LCA4" s="16"/>
      <c r="LCB4" s="16"/>
      <c r="LCC4" s="16"/>
      <c r="LCD4" s="16"/>
      <c r="LCE4" s="16"/>
      <c r="LCF4" s="16"/>
      <c r="LCG4" s="16"/>
      <c r="LCH4" s="16"/>
      <c r="LCI4" s="16"/>
      <c r="LCJ4" s="16"/>
      <c r="LCK4" s="16"/>
      <c r="LCL4" s="16"/>
      <c r="LCM4" s="16"/>
      <c r="LCN4" s="16"/>
      <c r="LCO4" s="16"/>
      <c r="LCP4" s="16"/>
      <c r="LCQ4" s="16"/>
      <c r="LCR4" s="16"/>
      <c r="LCS4" s="16"/>
      <c r="LCT4" s="16"/>
      <c r="LCU4" s="16"/>
      <c r="LCV4" s="16"/>
      <c r="LCW4" s="16"/>
      <c r="LCX4" s="16"/>
      <c r="LCY4" s="16"/>
      <c r="LCZ4" s="16"/>
      <c r="LDA4" s="16"/>
      <c r="LDB4" s="16"/>
      <c r="LDC4" s="16"/>
      <c r="LDD4" s="16"/>
      <c r="LDE4" s="16"/>
      <c r="LDF4" s="16"/>
      <c r="LDG4" s="16"/>
      <c r="LDH4" s="16"/>
      <c r="LDI4" s="16"/>
      <c r="LDJ4" s="16"/>
      <c r="LDK4" s="16"/>
      <c r="LDL4" s="16"/>
      <c r="LDM4" s="16"/>
      <c r="LDN4" s="16"/>
      <c r="LDO4" s="16"/>
      <c r="LDP4" s="16"/>
      <c r="LDQ4" s="16"/>
      <c r="LDR4" s="16"/>
      <c r="LDS4" s="16"/>
      <c r="LDT4" s="16"/>
      <c r="LDU4" s="16"/>
      <c r="LDV4" s="16"/>
      <c r="LDW4" s="16"/>
      <c r="LDX4" s="16"/>
      <c r="LDY4" s="16"/>
      <c r="LDZ4" s="16"/>
      <c r="LEA4" s="16"/>
      <c r="LEB4" s="16"/>
      <c r="LEC4" s="16"/>
      <c r="LED4" s="16"/>
      <c r="LEE4" s="16"/>
      <c r="LEF4" s="16"/>
      <c r="LEG4" s="16"/>
      <c r="LEH4" s="16"/>
      <c r="LEI4" s="16"/>
      <c r="LEJ4" s="16"/>
      <c r="LEK4" s="16"/>
      <c r="LEL4" s="16"/>
      <c r="LEM4" s="16"/>
      <c r="LEN4" s="16"/>
      <c r="LEO4" s="16"/>
      <c r="LEP4" s="16"/>
      <c r="LEQ4" s="16"/>
      <c r="LER4" s="16"/>
      <c r="LES4" s="16"/>
      <c r="LET4" s="16"/>
      <c r="LEU4" s="16"/>
      <c r="LEV4" s="16"/>
      <c r="LEW4" s="16"/>
      <c r="LEX4" s="16"/>
      <c r="LEY4" s="16"/>
      <c r="LEZ4" s="16"/>
      <c r="LFA4" s="16"/>
      <c r="LFB4" s="16"/>
      <c r="LFC4" s="16"/>
      <c r="LFD4" s="16"/>
      <c r="LFE4" s="16"/>
      <c r="LFF4" s="16"/>
      <c r="LFG4" s="16"/>
      <c r="LFH4" s="16"/>
      <c r="LFI4" s="16"/>
      <c r="LFJ4" s="16"/>
      <c r="LFK4" s="16"/>
      <c r="LFL4" s="16"/>
      <c r="LFM4" s="16"/>
      <c r="LFN4" s="16"/>
      <c r="LFO4" s="16"/>
      <c r="LFP4" s="16"/>
      <c r="LFQ4" s="16"/>
      <c r="LFR4" s="16"/>
      <c r="LFS4" s="16"/>
      <c r="LFT4" s="16"/>
      <c r="LFU4" s="16"/>
      <c r="LFV4" s="16"/>
      <c r="LFW4" s="16"/>
      <c r="LFX4" s="16"/>
      <c r="LFY4" s="16"/>
      <c r="LFZ4" s="16"/>
      <c r="LGA4" s="16"/>
      <c r="LGB4" s="16"/>
      <c r="LGC4" s="16"/>
      <c r="LGD4" s="16"/>
      <c r="LGE4" s="16"/>
      <c r="LGF4" s="16"/>
      <c r="LGG4" s="16"/>
      <c r="LGH4" s="16"/>
      <c r="LGI4" s="16"/>
      <c r="LGJ4" s="16"/>
      <c r="LGK4" s="16"/>
      <c r="LGL4" s="16"/>
      <c r="LGM4" s="16"/>
      <c r="LGN4" s="16"/>
      <c r="LGO4" s="16"/>
      <c r="LGP4" s="16"/>
      <c r="LGQ4" s="16"/>
      <c r="LGR4" s="16"/>
      <c r="LGS4" s="16"/>
      <c r="LGT4" s="16"/>
      <c r="LGU4" s="16"/>
      <c r="LGV4" s="16"/>
      <c r="LGW4" s="16"/>
      <c r="LGX4" s="16"/>
      <c r="LGY4" s="16"/>
      <c r="LGZ4" s="16"/>
      <c r="LHA4" s="16"/>
      <c r="LHB4" s="16"/>
      <c r="LHC4" s="16"/>
      <c r="LHD4" s="16"/>
      <c r="LHE4" s="16"/>
      <c r="LHF4" s="16"/>
      <c r="LHG4" s="16"/>
      <c r="LHH4" s="16"/>
      <c r="LHI4" s="16"/>
      <c r="LHJ4" s="16"/>
      <c r="LHK4" s="16"/>
      <c r="LHL4" s="16"/>
      <c r="LHM4" s="16"/>
      <c r="LHN4" s="16"/>
      <c r="LHO4" s="16"/>
      <c r="LHP4" s="16"/>
      <c r="LHQ4" s="16"/>
      <c r="LHR4" s="16"/>
      <c r="LHS4" s="16"/>
      <c r="LHT4" s="16"/>
      <c r="LHU4" s="16"/>
      <c r="LHV4" s="16"/>
      <c r="LHW4" s="16"/>
      <c r="LHX4" s="16"/>
      <c r="LHY4" s="16"/>
      <c r="LHZ4" s="16"/>
      <c r="LIA4" s="16"/>
      <c r="LIB4" s="16"/>
      <c r="LIC4" s="16"/>
      <c r="LID4" s="16"/>
      <c r="LIE4" s="16"/>
      <c r="LIF4" s="16"/>
      <c r="LIG4" s="16"/>
      <c r="LIH4" s="16"/>
      <c r="LII4" s="16"/>
      <c r="LIJ4" s="16"/>
      <c r="LIK4" s="16"/>
      <c r="LIL4" s="16"/>
      <c r="LIM4" s="16"/>
      <c r="LIN4" s="16"/>
      <c r="LIO4" s="16"/>
      <c r="LIP4" s="16"/>
      <c r="LIQ4" s="16"/>
      <c r="LIR4" s="16"/>
      <c r="LIS4" s="16"/>
      <c r="LIT4" s="16"/>
      <c r="LIU4" s="16"/>
      <c r="LIV4" s="16"/>
      <c r="LIW4" s="16"/>
      <c r="LIX4" s="16"/>
      <c r="LIY4" s="16"/>
      <c r="LIZ4" s="16"/>
      <c r="LJA4" s="16"/>
      <c r="LJB4" s="16"/>
      <c r="LJC4" s="16"/>
      <c r="LJD4" s="16"/>
      <c r="LJE4" s="16"/>
      <c r="LJF4" s="16"/>
      <c r="LJG4" s="16"/>
      <c r="LJH4" s="16"/>
      <c r="LJI4" s="16"/>
      <c r="LJJ4" s="16"/>
      <c r="LJK4" s="16"/>
      <c r="LJL4" s="16"/>
      <c r="LJM4" s="16"/>
      <c r="LJN4" s="16"/>
      <c r="LJO4" s="16"/>
      <c r="LJP4" s="16"/>
      <c r="LJQ4" s="16"/>
      <c r="LJR4" s="16"/>
      <c r="LJS4" s="16"/>
      <c r="LJT4" s="16"/>
      <c r="LJU4" s="16"/>
      <c r="LJV4" s="16"/>
      <c r="LJW4" s="16"/>
      <c r="LJX4" s="16"/>
      <c r="LJY4" s="16"/>
      <c r="LJZ4" s="16"/>
      <c r="LKA4" s="16"/>
      <c r="LKB4" s="16"/>
      <c r="LKC4" s="16"/>
      <c r="LKD4" s="16"/>
      <c r="LKE4" s="16"/>
      <c r="LKF4" s="16"/>
      <c r="LKG4" s="16"/>
      <c r="LKH4" s="16"/>
      <c r="LKI4" s="16"/>
      <c r="LKJ4" s="16"/>
      <c r="LKK4" s="16"/>
      <c r="LKL4" s="16"/>
      <c r="LKM4" s="16"/>
      <c r="LKN4" s="16"/>
      <c r="LKO4" s="16"/>
      <c r="LKP4" s="16"/>
      <c r="LKQ4" s="16"/>
      <c r="LKR4" s="16"/>
      <c r="LKS4" s="16"/>
      <c r="LKT4" s="16"/>
      <c r="LKU4" s="16"/>
      <c r="LKV4" s="16"/>
      <c r="LKW4" s="16"/>
      <c r="LKX4" s="16"/>
      <c r="LKY4" s="16"/>
      <c r="LKZ4" s="16"/>
      <c r="LLA4" s="16"/>
      <c r="LLB4" s="16"/>
      <c r="LLC4" s="16"/>
      <c r="LLD4" s="16"/>
      <c r="LLE4" s="16"/>
      <c r="LLF4" s="16"/>
      <c r="LLG4" s="16"/>
      <c r="LLH4" s="16"/>
      <c r="LLI4" s="16"/>
      <c r="LLJ4" s="16"/>
      <c r="LLK4" s="16"/>
      <c r="LLL4" s="16"/>
      <c r="LLM4" s="16"/>
      <c r="LLN4" s="16"/>
      <c r="LLO4" s="16"/>
      <c r="LLP4" s="16"/>
      <c r="LLQ4" s="16"/>
      <c r="LLR4" s="16"/>
      <c r="LLS4" s="16"/>
      <c r="LLT4" s="16"/>
      <c r="LLU4" s="16"/>
      <c r="LLV4" s="16"/>
      <c r="LLW4" s="16"/>
      <c r="LLX4" s="16"/>
      <c r="LLY4" s="16"/>
      <c r="LLZ4" s="16"/>
      <c r="LMA4" s="16"/>
      <c r="LMB4" s="16"/>
      <c r="LMC4" s="16"/>
      <c r="LMD4" s="16"/>
      <c r="LME4" s="16"/>
      <c r="LMF4" s="16"/>
      <c r="LMG4" s="16"/>
      <c r="LMH4" s="16"/>
      <c r="LMI4" s="16"/>
      <c r="LMJ4" s="16"/>
      <c r="LMK4" s="16"/>
      <c r="LML4" s="16"/>
      <c r="LMM4" s="16"/>
      <c r="LMN4" s="16"/>
      <c r="LMO4" s="16"/>
      <c r="LMP4" s="16"/>
      <c r="LMQ4" s="16"/>
      <c r="LMR4" s="16"/>
      <c r="LMS4" s="16"/>
      <c r="LMT4" s="16"/>
      <c r="LMU4" s="16"/>
      <c r="LMV4" s="16"/>
      <c r="LMW4" s="16"/>
      <c r="LMX4" s="16"/>
      <c r="LMY4" s="16"/>
      <c r="LMZ4" s="16"/>
      <c r="LNA4" s="16"/>
      <c r="LNB4" s="16"/>
      <c r="LNC4" s="16"/>
      <c r="LND4" s="16"/>
      <c r="LNE4" s="16"/>
      <c r="LNF4" s="16"/>
      <c r="LNG4" s="16"/>
      <c r="LNH4" s="16"/>
      <c r="LNI4" s="16"/>
      <c r="LNJ4" s="16"/>
      <c r="LNK4" s="16"/>
      <c r="LNL4" s="16"/>
      <c r="LNM4" s="16"/>
      <c r="LNN4" s="16"/>
      <c r="LNO4" s="16"/>
      <c r="LNP4" s="16"/>
      <c r="LNQ4" s="16"/>
      <c r="LNR4" s="16"/>
      <c r="LNS4" s="16"/>
      <c r="LNT4" s="16"/>
      <c r="LNU4" s="16"/>
      <c r="LNV4" s="16"/>
      <c r="LNW4" s="16"/>
      <c r="LNX4" s="16"/>
      <c r="LNY4" s="16"/>
      <c r="LNZ4" s="16"/>
      <c r="LOA4" s="16"/>
      <c r="LOB4" s="16"/>
      <c r="LOC4" s="16"/>
      <c r="LOD4" s="16"/>
      <c r="LOE4" s="16"/>
      <c r="LOF4" s="16"/>
      <c r="LOG4" s="16"/>
      <c r="LOH4" s="16"/>
      <c r="LOI4" s="16"/>
      <c r="LOJ4" s="16"/>
      <c r="LOK4" s="16"/>
      <c r="LOL4" s="16"/>
      <c r="LOM4" s="16"/>
      <c r="LON4" s="16"/>
      <c r="LOO4" s="16"/>
      <c r="LOP4" s="16"/>
      <c r="LOQ4" s="16"/>
      <c r="LOR4" s="16"/>
      <c r="LOS4" s="16"/>
      <c r="LOT4" s="16"/>
      <c r="LOU4" s="16"/>
      <c r="LOV4" s="16"/>
      <c r="LOW4" s="16"/>
      <c r="LOX4" s="16"/>
      <c r="LOY4" s="16"/>
      <c r="LOZ4" s="16"/>
      <c r="LPA4" s="16"/>
      <c r="LPB4" s="16"/>
      <c r="LPC4" s="16"/>
      <c r="LPD4" s="16"/>
      <c r="LPE4" s="16"/>
      <c r="LPF4" s="16"/>
      <c r="LPG4" s="16"/>
      <c r="LPH4" s="16"/>
      <c r="LPI4" s="16"/>
      <c r="LPJ4" s="16"/>
      <c r="LPK4" s="16"/>
      <c r="LPL4" s="16"/>
      <c r="LPM4" s="16"/>
      <c r="LPN4" s="16"/>
      <c r="LPO4" s="16"/>
      <c r="LPP4" s="16"/>
      <c r="LPQ4" s="16"/>
      <c r="LPR4" s="16"/>
      <c r="LPS4" s="16"/>
      <c r="LPT4" s="16"/>
      <c r="LPU4" s="16"/>
      <c r="LPV4" s="16"/>
      <c r="LPW4" s="16"/>
      <c r="LPX4" s="16"/>
      <c r="LPY4" s="16"/>
      <c r="LPZ4" s="16"/>
      <c r="LQA4" s="16"/>
      <c r="LQB4" s="16"/>
      <c r="LQC4" s="16"/>
      <c r="LQD4" s="16"/>
      <c r="LQE4" s="16"/>
      <c r="LQF4" s="16"/>
      <c r="LQG4" s="16"/>
      <c r="LQH4" s="16"/>
      <c r="LQI4" s="16"/>
      <c r="LQJ4" s="16"/>
      <c r="LQK4" s="16"/>
      <c r="LQL4" s="16"/>
      <c r="LQM4" s="16"/>
      <c r="LQN4" s="16"/>
      <c r="LQO4" s="16"/>
      <c r="LQP4" s="16"/>
      <c r="LQQ4" s="16"/>
      <c r="LQR4" s="16"/>
      <c r="LQS4" s="16"/>
      <c r="LQT4" s="16"/>
      <c r="LQU4" s="16"/>
      <c r="LQV4" s="16"/>
      <c r="LQW4" s="16"/>
      <c r="LQX4" s="16"/>
      <c r="LQY4" s="16"/>
      <c r="LQZ4" s="16"/>
      <c r="LRA4" s="16"/>
      <c r="LRB4" s="16"/>
      <c r="LRC4" s="16"/>
      <c r="LRD4" s="16"/>
      <c r="LRE4" s="16"/>
      <c r="LRF4" s="16"/>
      <c r="LRG4" s="16"/>
      <c r="LRH4" s="16"/>
      <c r="LRI4" s="16"/>
      <c r="LRJ4" s="16"/>
      <c r="LRK4" s="16"/>
      <c r="LRL4" s="16"/>
      <c r="LRM4" s="16"/>
      <c r="LRN4" s="16"/>
      <c r="LRO4" s="16"/>
      <c r="LRP4" s="16"/>
      <c r="LRQ4" s="16"/>
      <c r="LRR4" s="16"/>
      <c r="LRS4" s="16"/>
      <c r="LRT4" s="16"/>
      <c r="LRU4" s="16"/>
      <c r="LRV4" s="16"/>
      <c r="LRW4" s="16"/>
      <c r="LRX4" s="16"/>
      <c r="LRY4" s="16"/>
      <c r="LRZ4" s="16"/>
      <c r="LSA4" s="16"/>
      <c r="LSB4" s="16"/>
      <c r="LSC4" s="16"/>
      <c r="LSD4" s="16"/>
      <c r="LSE4" s="16"/>
      <c r="LSF4" s="16"/>
      <c r="LSG4" s="16"/>
      <c r="LSH4" s="16"/>
      <c r="LSI4" s="16"/>
      <c r="LSJ4" s="16"/>
      <c r="LSK4" s="16"/>
      <c r="LSL4" s="16"/>
      <c r="LSM4" s="16"/>
      <c r="LSN4" s="16"/>
      <c r="LSO4" s="16"/>
      <c r="LSP4" s="16"/>
      <c r="LSQ4" s="16"/>
      <c r="LSR4" s="16"/>
      <c r="LSS4" s="16"/>
      <c r="LST4" s="16"/>
      <c r="LSU4" s="16"/>
      <c r="LSV4" s="16"/>
      <c r="LSW4" s="16"/>
      <c r="LSX4" s="16"/>
      <c r="LSY4" s="16"/>
      <c r="LSZ4" s="16"/>
      <c r="LTA4" s="16"/>
      <c r="LTB4" s="16"/>
      <c r="LTC4" s="16"/>
      <c r="LTD4" s="16"/>
      <c r="LTE4" s="16"/>
      <c r="LTF4" s="16"/>
      <c r="LTG4" s="16"/>
      <c r="LTH4" s="16"/>
      <c r="LTI4" s="16"/>
      <c r="LTJ4" s="16"/>
      <c r="LTK4" s="16"/>
      <c r="LTL4" s="16"/>
      <c r="LTM4" s="16"/>
      <c r="LTN4" s="16"/>
      <c r="LTO4" s="16"/>
      <c r="LTP4" s="16"/>
      <c r="LTQ4" s="16"/>
      <c r="LTR4" s="16"/>
      <c r="LTS4" s="16"/>
      <c r="LTT4" s="16"/>
      <c r="LTU4" s="16"/>
      <c r="LTV4" s="16"/>
      <c r="LTW4" s="16"/>
      <c r="LTX4" s="16"/>
      <c r="LTY4" s="16"/>
      <c r="LTZ4" s="16"/>
      <c r="LUA4" s="16"/>
      <c r="LUB4" s="16"/>
      <c r="LUC4" s="16"/>
      <c r="LUD4" s="16"/>
      <c r="LUE4" s="16"/>
      <c r="LUF4" s="16"/>
      <c r="LUG4" s="16"/>
      <c r="LUH4" s="16"/>
      <c r="LUI4" s="16"/>
      <c r="LUJ4" s="16"/>
      <c r="LUK4" s="16"/>
      <c r="LUL4" s="16"/>
      <c r="LUM4" s="16"/>
      <c r="LUN4" s="16"/>
      <c r="LUO4" s="16"/>
      <c r="LUP4" s="16"/>
      <c r="LUQ4" s="16"/>
      <c r="LUR4" s="16"/>
      <c r="LUS4" s="16"/>
      <c r="LUT4" s="16"/>
      <c r="LUU4" s="16"/>
      <c r="LUV4" s="16"/>
      <c r="LUW4" s="16"/>
      <c r="LUX4" s="16"/>
      <c r="LUY4" s="16"/>
      <c r="LUZ4" s="16"/>
      <c r="LVA4" s="16"/>
      <c r="LVB4" s="16"/>
      <c r="LVC4" s="16"/>
      <c r="LVD4" s="16"/>
      <c r="LVE4" s="16"/>
      <c r="LVF4" s="16"/>
      <c r="LVG4" s="16"/>
      <c r="LVH4" s="16"/>
      <c r="LVI4" s="16"/>
      <c r="LVJ4" s="16"/>
      <c r="LVK4" s="16"/>
      <c r="LVL4" s="16"/>
      <c r="LVM4" s="16"/>
      <c r="LVN4" s="16"/>
      <c r="LVO4" s="16"/>
      <c r="LVP4" s="16"/>
      <c r="LVQ4" s="16"/>
      <c r="LVR4" s="16"/>
      <c r="LVS4" s="16"/>
      <c r="LVT4" s="16"/>
      <c r="LVU4" s="16"/>
      <c r="LVV4" s="16"/>
      <c r="LVW4" s="16"/>
      <c r="LVX4" s="16"/>
      <c r="LVY4" s="16"/>
      <c r="LVZ4" s="16"/>
      <c r="LWA4" s="16"/>
      <c r="LWB4" s="16"/>
      <c r="LWC4" s="16"/>
      <c r="LWD4" s="16"/>
      <c r="LWE4" s="16"/>
      <c r="LWF4" s="16"/>
      <c r="LWG4" s="16"/>
      <c r="LWH4" s="16"/>
      <c r="LWI4" s="16"/>
      <c r="LWJ4" s="16"/>
      <c r="LWK4" s="16"/>
      <c r="LWL4" s="16"/>
      <c r="LWM4" s="16"/>
      <c r="LWN4" s="16"/>
      <c r="LWO4" s="16"/>
      <c r="LWP4" s="16"/>
      <c r="LWQ4" s="16"/>
      <c r="LWR4" s="16"/>
      <c r="LWS4" s="16"/>
      <c r="LWT4" s="16"/>
      <c r="LWU4" s="16"/>
      <c r="LWV4" s="16"/>
      <c r="LWW4" s="16"/>
      <c r="LWX4" s="16"/>
      <c r="LWY4" s="16"/>
      <c r="LWZ4" s="16"/>
      <c r="LXA4" s="16"/>
      <c r="LXB4" s="16"/>
      <c r="LXC4" s="16"/>
      <c r="LXD4" s="16"/>
      <c r="LXE4" s="16"/>
      <c r="LXF4" s="16"/>
      <c r="LXG4" s="16"/>
      <c r="LXH4" s="16"/>
      <c r="LXI4" s="16"/>
      <c r="LXJ4" s="16"/>
      <c r="LXK4" s="16"/>
      <c r="LXL4" s="16"/>
      <c r="LXM4" s="16"/>
      <c r="LXN4" s="16"/>
      <c r="LXO4" s="16"/>
      <c r="LXP4" s="16"/>
      <c r="LXQ4" s="16"/>
      <c r="LXR4" s="16"/>
      <c r="LXS4" s="16"/>
      <c r="LXT4" s="16"/>
      <c r="LXU4" s="16"/>
      <c r="LXV4" s="16"/>
      <c r="LXW4" s="16"/>
      <c r="LXX4" s="16"/>
      <c r="LXY4" s="16"/>
      <c r="LXZ4" s="16"/>
      <c r="LYA4" s="16"/>
      <c r="LYB4" s="16"/>
      <c r="LYC4" s="16"/>
      <c r="LYD4" s="16"/>
      <c r="LYE4" s="16"/>
      <c r="LYF4" s="16"/>
      <c r="LYG4" s="16"/>
      <c r="LYH4" s="16"/>
      <c r="LYI4" s="16"/>
      <c r="LYJ4" s="16"/>
      <c r="LYK4" s="16"/>
      <c r="LYL4" s="16"/>
      <c r="LYM4" s="16"/>
      <c r="LYN4" s="16"/>
      <c r="LYO4" s="16"/>
      <c r="LYP4" s="16"/>
      <c r="LYQ4" s="16"/>
      <c r="LYR4" s="16"/>
      <c r="LYS4" s="16"/>
      <c r="LYT4" s="16"/>
      <c r="LYU4" s="16"/>
      <c r="LYV4" s="16"/>
      <c r="LYW4" s="16"/>
      <c r="LYX4" s="16"/>
      <c r="LYY4" s="16"/>
      <c r="LYZ4" s="16"/>
      <c r="LZA4" s="16"/>
      <c r="LZB4" s="16"/>
      <c r="LZC4" s="16"/>
      <c r="LZD4" s="16"/>
      <c r="LZE4" s="16"/>
      <c r="LZF4" s="16"/>
      <c r="LZG4" s="16"/>
      <c r="LZH4" s="16"/>
      <c r="LZI4" s="16"/>
      <c r="LZJ4" s="16"/>
      <c r="LZK4" s="16"/>
      <c r="LZL4" s="16"/>
      <c r="LZM4" s="16"/>
      <c r="LZN4" s="16"/>
      <c r="LZO4" s="16"/>
      <c r="LZP4" s="16"/>
      <c r="LZQ4" s="16"/>
      <c r="LZR4" s="16"/>
      <c r="LZS4" s="16"/>
      <c r="LZT4" s="16"/>
      <c r="LZU4" s="16"/>
      <c r="LZV4" s="16"/>
      <c r="LZW4" s="16"/>
      <c r="LZX4" s="16"/>
      <c r="LZY4" s="16"/>
      <c r="LZZ4" s="16"/>
      <c r="MAA4" s="16"/>
      <c r="MAB4" s="16"/>
      <c r="MAC4" s="16"/>
      <c r="MAD4" s="16"/>
      <c r="MAE4" s="16"/>
      <c r="MAF4" s="16"/>
      <c r="MAG4" s="16"/>
      <c r="MAH4" s="16"/>
      <c r="MAI4" s="16"/>
      <c r="MAJ4" s="16"/>
      <c r="MAK4" s="16"/>
      <c r="MAL4" s="16"/>
      <c r="MAM4" s="16"/>
      <c r="MAN4" s="16"/>
      <c r="MAO4" s="16"/>
      <c r="MAP4" s="16"/>
      <c r="MAQ4" s="16"/>
      <c r="MAR4" s="16"/>
      <c r="MAS4" s="16"/>
      <c r="MAT4" s="16"/>
      <c r="MAU4" s="16"/>
      <c r="MAV4" s="16"/>
      <c r="MAW4" s="16"/>
      <c r="MAX4" s="16"/>
      <c r="MAY4" s="16"/>
      <c r="MAZ4" s="16"/>
      <c r="MBA4" s="16"/>
      <c r="MBB4" s="16"/>
      <c r="MBC4" s="16"/>
      <c r="MBD4" s="16"/>
      <c r="MBE4" s="16"/>
      <c r="MBF4" s="16"/>
      <c r="MBG4" s="16"/>
      <c r="MBH4" s="16"/>
      <c r="MBI4" s="16"/>
      <c r="MBJ4" s="16"/>
      <c r="MBK4" s="16"/>
      <c r="MBL4" s="16"/>
      <c r="MBM4" s="16"/>
      <c r="MBN4" s="16"/>
      <c r="MBO4" s="16"/>
      <c r="MBP4" s="16"/>
      <c r="MBQ4" s="16"/>
      <c r="MBR4" s="16"/>
      <c r="MBS4" s="16"/>
      <c r="MBT4" s="16"/>
      <c r="MBU4" s="16"/>
      <c r="MBV4" s="16"/>
      <c r="MBW4" s="16"/>
      <c r="MBX4" s="16"/>
      <c r="MBY4" s="16"/>
      <c r="MBZ4" s="16"/>
      <c r="MCA4" s="16"/>
      <c r="MCB4" s="16"/>
      <c r="MCC4" s="16"/>
      <c r="MCD4" s="16"/>
      <c r="MCE4" s="16"/>
      <c r="MCF4" s="16"/>
      <c r="MCG4" s="16"/>
      <c r="MCH4" s="16"/>
      <c r="MCI4" s="16"/>
      <c r="MCJ4" s="16"/>
      <c r="MCK4" s="16"/>
      <c r="MCL4" s="16"/>
      <c r="MCM4" s="16"/>
      <c r="MCN4" s="16"/>
      <c r="MCO4" s="16"/>
      <c r="MCP4" s="16"/>
      <c r="MCQ4" s="16"/>
      <c r="MCR4" s="16"/>
      <c r="MCS4" s="16"/>
      <c r="MCT4" s="16"/>
      <c r="MCU4" s="16"/>
      <c r="MCV4" s="16"/>
      <c r="MCW4" s="16"/>
      <c r="MCX4" s="16"/>
      <c r="MCY4" s="16"/>
      <c r="MCZ4" s="16"/>
      <c r="MDA4" s="16"/>
      <c r="MDB4" s="16"/>
      <c r="MDC4" s="16"/>
      <c r="MDD4" s="16"/>
      <c r="MDE4" s="16"/>
      <c r="MDF4" s="16"/>
      <c r="MDG4" s="16"/>
      <c r="MDH4" s="16"/>
      <c r="MDI4" s="16"/>
      <c r="MDJ4" s="16"/>
      <c r="MDK4" s="16"/>
      <c r="MDL4" s="16"/>
      <c r="MDM4" s="16"/>
      <c r="MDN4" s="16"/>
      <c r="MDO4" s="16"/>
      <c r="MDP4" s="16"/>
      <c r="MDQ4" s="16"/>
      <c r="MDR4" s="16"/>
      <c r="MDS4" s="16"/>
      <c r="MDT4" s="16"/>
      <c r="MDU4" s="16"/>
      <c r="MDV4" s="16"/>
      <c r="MDW4" s="16"/>
      <c r="MDX4" s="16"/>
      <c r="MDY4" s="16"/>
      <c r="MDZ4" s="16"/>
      <c r="MEA4" s="16"/>
      <c r="MEB4" s="16"/>
      <c r="MEC4" s="16"/>
      <c r="MED4" s="16"/>
      <c r="MEE4" s="16"/>
      <c r="MEF4" s="16"/>
      <c r="MEG4" s="16"/>
      <c r="MEH4" s="16"/>
      <c r="MEI4" s="16"/>
      <c r="MEJ4" s="16"/>
      <c r="MEK4" s="16"/>
      <c r="MEL4" s="16"/>
      <c r="MEM4" s="16"/>
      <c r="MEN4" s="16"/>
      <c r="MEO4" s="16"/>
      <c r="MEP4" s="16"/>
      <c r="MEQ4" s="16"/>
      <c r="MER4" s="16"/>
      <c r="MES4" s="16"/>
      <c r="MET4" s="16"/>
      <c r="MEU4" s="16"/>
      <c r="MEV4" s="16"/>
      <c r="MEW4" s="16"/>
      <c r="MEX4" s="16"/>
      <c r="MEY4" s="16"/>
      <c r="MEZ4" s="16"/>
      <c r="MFA4" s="16"/>
      <c r="MFB4" s="16"/>
      <c r="MFC4" s="16"/>
      <c r="MFD4" s="16"/>
      <c r="MFE4" s="16"/>
      <c r="MFF4" s="16"/>
      <c r="MFG4" s="16"/>
      <c r="MFH4" s="16"/>
      <c r="MFI4" s="16"/>
      <c r="MFJ4" s="16"/>
      <c r="MFK4" s="16"/>
      <c r="MFL4" s="16"/>
      <c r="MFM4" s="16"/>
      <c r="MFN4" s="16"/>
      <c r="MFO4" s="16"/>
      <c r="MFP4" s="16"/>
      <c r="MFQ4" s="16"/>
      <c r="MFR4" s="16"/>
      <c r="MFS4" s="16"/>
      <c r="MFT4" s="16"/>
      <c r="MFU4" s="16"/>
      <c r="MFV4" s="16"/>
      <c r="MFW4" s="16"/>
      <c r="MFX4" s="16"/>
      <c r="MFY4" s="16"/>
      <c r="MFZ4" s="16"/>
      <c r="MGA4" s="16"/>
      <c r="MGB4" s="16"/>
      <c r="MGC4" s="16"/>
      <c r="MGD4" s="16"/>
      <c r="MGE4" s="16"/>
      <c r="MGF4" s="16"/>
      <c r="MGG4" s="16"/>
      <c r="MGH4" s="16"/>
      <c r="MGI4" s="16"/>
      <c r="MGJ4" s="16"/>
      <c r="MGK4" s="16"/>
      <c r="MGL4" s="16"/>
      <c r="MGM4" s="16"/>
      <c r="MGN4" s="16"/>
      <c r="MGO4" s="16"/>
      <c r="MGP4" s="16"/>
      <c r="MGQ4" s="16"/>
      <c r="MGR4" s="16"/>
      <c r="MGS4" s="16"/>
      <c r="MGT4" s="16"/>
      <c r="MGU4" s="16"/>
      <c r="MGV4" s="16"/>
      <c r="MGW4" s="16"/>
      <c r="MGX4" s="16"/>
      <c r="MGY4" s="16"/>
      <c r="MGZ4" s="16"/>
      <c r="MHA4" s="16"/>
      <c r="MHB4" s="16"/>
      <c r="MHC4" s="16"/>
      <c r="MHD4" s="16"/>
      <c r="MHE4" s="16"/>
      <c r="MHF4" s="16"/>
      <c r="MHG4" s="16"/>
      <c r="MHH4" s="16"/>
      <c r="MHI4" s="16"/>
      <c r="MHJ4" s="16"/>
      <c r="MHK4" s="16"/>
      <c r="MHL4" s="16"/>
      <c r="MHM4" s="16"/>
      <c r="MHN4" s="16"/>
      <c r="MHO4" s="16"/>
      <c r="MHP4" s="16"/>
      <c r="MHQ4" s="16"/>
      <c r="MHR4" s="16"/>
      <c r="MHS4" s="16"/>
      <c r="MHT4" s="16"/>
      <c r="MHU4" s="16"/>
      <c r="MHV4" s="16"/>
      <c r="MHW4" s="16"/>
      <c r="MHX4" s="16"/>
      <c r="MHY4" s="16"/>
      <c r="MHZ4" s="16"/>
      <c r="MIA4" s="16"/>
      <c r="MIB4" s="16"/>
      <c r="MIC4" s="16"/>
      <c r="MID4" s="16"/>
      <c r="MIE4" s="16"/>
      <c r="MIF4" s="16"/>
      <c r="MIG4" s="16"/>
      <c r="MIH4" s="16"/>
      <c r="MII4" s="16"/>
      <c r="MIJ4" s="16"/>
      <c r="MIK4" s="16"/>
      <c r="MIL4" s="16"/>
      <c r="MIM4" s="16"/>
      <c r="MIN4" s="16"/>
      <c r="MIO4" s="16"/>
      <c r="MIP4" s="16"/>
      <c r="MIQ4" s="16"/>
      <c r="MIR4" s="16"/>
      <c r="MIS4" s="16"/>
      <c r="MIT4" s="16"/>
      <c r="MIU4" s="16"/>
      <c r="MIV4" s="16"/>
      <c r="MIW4" s="16"/>
      <c r="MIX4" s="16"/>
      <c r="MIY4" s="16"/>
      <c r="MIZ4" s="16"/>
      <c r="MJA4" s="16"/>
      <c r="MJB4" s="16"/>
      <c r="MJC4" s="16"/>
      <c r="MJD4" s="16"/>
      <c r="MJE4" s="16"/>
      <c r="MJF4" s="16"/>
      <c r="MJG4" s="16"/>
      <c r="MJH4" s="16"/>
      <c r="MJI4" s="16"/>
      <c r="MJJ4" s="16"/>
      <c r="MJK4" s="16"/>
      <c r="MJL4" s="16"/>
      <c r="MJM4" s="16"/>
      <c r="MJN4" s="16"/>
      <c r="MJO4" s="16"/>
      <c r="MJP4" s="16"/>
      <c r="MJQ4" s="16"/>
      <c r="MJR4" s="16"/>
      <c r="MJS4" s="16"/>
      <c r="MJT4" s="16"/>
      <c r="MJU4" s="16"/>
      <c r="MJV4" s="16"/>
      <c r="MJW4" s="16"/>
      <c r="MJX4" s="16"/>
      <c r="MJY4" s="16"/>
      <c r="MJZ4" s="16"/>
      <c r="MKA4" s="16"/>
      <c r="MKB4" s="16"/>
      <c r="MKC4" s="16"/>
      <c r="MKD4" s="16"/>
      <c r="MKE4" s="16"/>
      <c r="MKF4" s="16"/>
      <c r="MKG4" s="16"/>
      <c r="MKH4" s="16"/>
      <c r="MKI4" s="16"/>
      <c r="MKJ4" s="16"/>
      <c r="MKK4" s="16"/>
      <c r="MKL4" s="16"/>
      <c r="MKM4" s="16"/>
      <c r="MKN4" s="16"/>
      <c r="MKO4" s="16"/>
      <c r="MKP4" s="16"/>
      <c r="MKQ4" s="16"/>
      <c r="MKR4" s="16"/>
      <c r="MKS4" s="16"/>
      <c r="MKT4" s="16"/>
      <c r="MKU4" s="16"/>
      <c r="MKV4" s="16"/>
      <c r="MKW4" s="16"/>
      <c r="MKX4" s="16"/>
      <c r="MKY4" s="16"/>
      <c r="MKZ4" s="16"/>
      <c r="MLA4" s="16"/>
      <c r="MLB4" s="16"/>
      <c r="MLC4" s="16"/>
      <c r="MLD4" s="16"/>
      <c r="MLE4" s="16"/>
      <c r="MLF4" s="16"/>
      <c r="MLG4" s="16"/>
      <c r="MLH4" s="16"/>
      <c r="MLI4" s="16"/>
      <c r="MLJ4" s="16"/>
      <c r="MLK4" s="16"/>
      <c r="MLL4" s="16"/>
      <c r="MLM4" s="16"/>
      <c r="MLN4" s="16"/>
      <c r="MLO4" s="16"/>
      <c r="MLP4" s="16"/>
      <c r="MLQ4" s="16"/>
      <c r="MLR4" s="16"/>
      <c r="MLS4" s="16"/>
      <c r="MLT4" s="16"/>
      <c r="MLU4" s="16"/>
      <c r="MLV4" s="16"/>
      <c r="MLW4" s="16"/>
      <c r="MLX4" s="16"/>
      <c r="MLY4" s="16"/>
      <c r="MLZ4" s="16"/>
      <c r="MMA4" s="16"/>
      <c r="MMB4" s="16"/>
      <c r="MMC4" s="16"/>
      <c r="MMD4" s="16"/>
      <c r="MME4" s="16"/>
      <c r="MMF4" s="16"/>
      <c r="MMG4" s="16"/>
      <c r="MMH4" s="16"/>
      <c r="MMI4" s="16"/>
      <c r="MMJ4" s="16"/>
      <c r="MMK4" s="16"/>
      <c r="MML4" s="16"/>
      <c r="MMM4" s="16"/>
      <c r="MMN4" s="16"/>
      <c r="MMO4" s="16"/>
      <c r="MMP4" s="16"/>
      <c r="MMQ4" s="16"/>
      <c r="MMR4" s="16"/>
      <c r="MMS4" s="16"/>
      <c r="MMT4" s="16"/>
      <c r="MMU4" s="16"/>
      <c r="MMV4" s="16"/>
      <c r="MMW4" s="16"/>
      <c r="MMX4" s="16"/>
      <c r="MMY4" s="16"/>
      <c r="MMZ4" s="16"/>
      <c r="MNA4" s="16"/>
      <c r="MNB4" s="16"/>
      <c r="MNC4" s="16"/>
      <c r="MND4" s="16"/>
      <c r="MNE4" s="16"/>
      <c r="MNF4" s="16"/>
      <c r="MNG4" s="16"/>
      <c r="MNH4" s="16"/>
      <c r="MNI4" s="16"/>
      <c r="MNJ4" s="16"/>
      <c r="MNK4" s="16"/>
      <c r="MNL4" s="16"/>
      <c r="MNM4" s="16"/>
      <c r="MNN4" s="16"/>
      <c r="MNO4" s="16"/>
      <c r="MNP4" s="16"/>
      <c r="MNQ4" s="16"/>
      <c r="MNR4" s="16"/>
      <c r="MNS4" s="16"/>
      <c r="MNT4" s="16"/>
      <c r="MNU4" s="16"/>
      <c r="MNV4" s="16"/>
      <c r="MNW4" s="16"/>
      <c r="MNX4" s="16"/>
      <c r="MNY4" s="16"/>
      <c r="MNZ4" s="16"/>
      <c r="MOA4" s="16"/>
      <c r="MOB4" s="16"/>
      <c r="MOC4" s="16"/>
      <c r="MOD4" s="16"/>
      <c r="MOE4" s="16"/>
      <c r="MOF4" s="16"/>
      <c r="MOG4" s="16"/>
      <c r="MOH4" s="16"/>
      <c r="MOI4" s="16"/>
      <c r="MOJ4" s="16"/>
      <c r="MOK4" s="16"/>
      <c r="MOL4" s="16"/>
      <c r="MOM4" s="16"/>
      <c r="MON4" s="16"/>
      <c r="MOO4" s="16"/>
      <c r="MOP4" s="16"/>
      <c r="MOQ4" s="16"/>
      <c r="MOR4" s="16"/>
      <c r="MOS4" s="16"/>
      <c r="MOT4" s="16"/>
      <c r="MOU4" s="16"/>
      <c r="MOV4" s="16"/>
      <c r="MOW4" s="16"/>
      <c r="MOX4" s="16"/>
      <c r="MOY4" s="16"/>
      <c r="MOZ4" s="16"/>
      <c r="MPA4" s="16"/>
      <c r="MPB4" s="16"/>
      <c r="MPC4" s="16"/>
      <c r="MPD4" s="16"/>
      <c r="MPE4" s="16"/>
      <c r="MPF4" s="16"/>
      <c r="MPG4" s="16"/>
      <c r="MPH4" s="16"/>
      <c r="MPI4" s="16"/>
      <c r="MPJ4" s="16"/>
      <c r="MPK4" s="16"/>
      <c r="MPL4" s="16"/>
      <c r="MPM4" s="16"/>
      <c r="MPN4" s="16"/>
      <c r="MPO4" s="16"/>
      <c r="MPP4" s="16"/>
      <c r="MPQ4" s="16"/>
      <c r="MPR4" s="16"/>
      <c r="MPS4" s="16"/>
      <c r="MPT4" s="16"/>
      <c r="MPU4" s="16"/>
      <c r="MPV4" s="16"/>
      <c r="MPW4" s="16"/>
      <c r="MPX4" s="16"/>
      <c r="MPY4" s="16"/>
      <c r="MPZ4" s="16"/>
      <c r="MQA4" s="16"/>
      <c r="MQB4" s="16"/>
      <c r="MQC4" s="16"/>
      <c r="MQD4" s="16"/>
      <c r="MQE4" s="16"/>
      <c r="MQF4" s="16"/>
      <c r="MQG4" s="16"/>
      <c r="MQH4" s="16"/>
      <c r="MQI4" s="16"/>
      <c r="MQJ4" s="16"/>
      <c r="MQK4" s="16"/>
      <c r="MQL4" s="16"/>
      <c r="MQM4" s="16"/>
      <c r="MQN4" s="16"/>
      <c r="MQO4" s="16"/>
      <c r="MQP4" s="16"/>
      <c r="MQQ4" s="16"/>
      <c r="MQR4" s="16"/>
      <c r="MQS4" s="16"/>
      <c r="MQT4" s="16"/>
      <c r="MQU4" s="16"/>
      <c r="MQV4" s="16"/>
      <c r="MQW4" s="16"/>
      <c r="MQX4" s="16"/>
      <c r="MQY4" s="16"/>
      <c r="MQZ4" s="16"/>
      <c r="MRA4" s="16"/>
      <c r="MRB4" s="16"/>
      <c r="MRC4" s="16"/>
      <c r="MRD4" s="16"/>
      <c r="MRE4" s="16"/>
      <c r="MRF4" s="16"/>
      <c r="MRG4" s="16"/>
      <c r="MRH4" s="16"/>
      <c r="MRI4" s="16"/>
      <c r="MRJ4" s="16"/>
      <c r="MRK4" s="16"/>
      <c r="MRL4" s="16"/>
      <c r="MRM4" s="16"/>
      <c r="MRN4" s="16"/>
      <c r="MRO4" s="16"/>
      <c r="MRP4" s="16"/>
      <c r="MRQ4" s="16"/>
      <c r="MRR4" s="16"/>
      <c r="MRS4" s="16"/>
      <c r="MRT4" s="16"/>
      <c r="MRU4" s="16"/>
      <c r="MRV4" s="16"/>
      <c r="MRW4" s="16"/>
      <c r="MRX4" s="16"/>
      <c r="MRY4" s="16"/>
      <c r="MRZ4" s="16"/>
      <c r="MSA4" s="16"/>
      <c r="MSB4" s="16"/>
      <c r="MSC4" s="16"/>
      <c r="MSD4" s="16"/>
      <c r="MSE4" s="16"/>
      <c r="MSF4" s="16"/>
      <c r="MSG4" s="16"/>
      <c r="MSH4" s="16"/>
      <c r="MSI4" s="16"/>
      <c r="MSJ4" s="16"/>
      <c r="MSK4" s="16"/>
      <c r="MSL4" s="16"/>
      <c r="MSM4" s="16"/>
      <c r="MSN4" s="16"/>
      <c r="MSO4" s="16"/>
      <c r="MSP4" s="16"/>
      <c r="MSQ4" s="16"/>
      <c r="MSR4" s="16"/>
      <c r="MSS4" s="16"/>
      <c r="MST4" s="16"/>
      <c r="MSU4" s="16"/>
      <c r="MSV4" s="16"/>
      <c r="MSW4" s="16"/>
      <c r="MSX4" s="16"/>
      <c r="MSY4" s="16"/>
      <c r="MSZ4" s="16"/>
      <c r="MTA4" s="16"/>
      <c r="MTB4" s="16"/>
      <c r="MTC4" s="16"/>
      <c r="MTD4" s="16"/>
      <c r="MTE4" s="16"/>
      <c r="MTF4" s="16"/>
      <c r="MTG4" s="16"/>
      <c r="MTH4" s="16"/>
      <c r="MTI4" s="16"/>
      <c r="MTJ4" s="16"/>
      <c r="MTK4" s="16"/>
      <c r="MTL4" s="16"/>
      <c r="MTM4" s="16"/>
      <c r="MTN4" s="16"/>
      <c r="MTO4" s="16"/>
      <c r="MTP4" s="16"/>
      <c r="MTQ4" s="16"/>
      <c r="MTR4" s="16"/>
      <c r="MTS4" s="16"/>
      <c r="MTT4" s="16"/>
      <c r="MTU4" s="16"/>
      <c r="MTV4" s="16"/>
      <c r="MTW4" s="16"/>
      <c r="MTX4" s="16"/>
      <c r="MTY4" s="16"/>
      <c r="MTZ4" s="16"/>
      <c r="MUA4" s="16"/>
      <c r="MUB4" s="16"/>
      <c r="MUC4" s="16"/>
      <c r="MUD4" s="16"/>
      <c r="MUE4" s="16"/>
      <c r="MUF4" s="16"/>
      <c r="MUG4" s="16"/>
      <c r="MUH4" s="16"/>
      <c r="MUI4" s="16"/>
      <c r="MUJ4" s="16"/>
      <c r="MUK4" s="16"/>
      <c r="MUL4" s="16"/>
      <c r="MUM4" s="16"/>
      <c r="MUN4" s="16"/>
      <c r="MUO4" s="16"/>
      <c r="MUP4" s="16"/>
      <c r="MUQ4" s="16"/>
      <c r="MUR4" s="16"/>
      <c r="MUS4" s="16"/>
      <c r="MUT4" s="16"/>
      <c r="MUU4" s="16"/>
      <c r="MUV4" s="16"/>
      <c r="MUW4" s="16"/>
      <c r="MUX4" s="16"/>
      <c r="MUY4" s="16"/>
      <c r="MUZ4" s="16"/>
      <c r="MVA4" s="16"/>
      <c r="MVB4" s="16"/>
      <c r="MVC4" s="16"/>
      <c r="MVD4" s="16"/>
      <c r="MVE4" s="16"/>
      <c r="MVF4" s="16"/>
      <c r="MVG4" s="16"/>
      <c r="MVH4" s="16"/>
      <c r="MVI4" s="16"/>
      <c r="MVJ4" s="16"/>
      <c r="MVK4" s="16"/>
      <c r="MVL4" s="16"/>
      <c r="MVM4" s="16"/>
      <c r="MVN4" s="16"/>
      <c r="MVO4" s="16"/>
      <c r="MVP4" s="16"/>
      <c r="MVQ4" s="16"/>
      <c r="MVR4" s="16"/>
      <c r="MVS4" s="16"/>
      <c r="MVT4" s="16"/>
      <c r="MVU4" s="16"/>
      <c r="MVV4" s="16"/>
      <c r="MVW4" s="16"/>
      <c r="MVX4" s="16"/>
      <c r="MVY4" s="16"/>
      <c r="MVZ4" s="16"/>
      <c r="MWA4" s="16"/>
      <c r="MWB4" s="16"/>
      <c r="MWC4" s="16"/>
      <c r="MWD4" s="16"/>
      <c r="MWE4" s="16"/>
      <c r="MWF4" s="16"/>
      <c r="MWG4" s="16"/>
      <c r="MWH4" s="16"/>
      <c r="MWI4" s="16"/>
      <c r="MWJ4" s="16"/>
      <c r="MWK4" s="16"/>
      <c r="MWL4" s="16"/>
      <c r="MWM4" s="16"/>
      <c r="MWN4" s="16"/>
      <c r="MWO4" s="16"/>
      <c r="MWP4" s="16"/>
      <c r="MWQ4" s="16"/>
      <c r="MWR4" s="16"/>
      <c r="MWS4" s="16"/>
      <c r="MWT4" s="16"/>
      <c r="MWU4" s="16"/>
      <c r="MWV4" s="16"/>
      <c r="MWW4" s="16"/>
      <c r="MWX4" s="16"/>
      <c r="MWY4" s="16"/>
      <c r="MWZ4" s="16"/>
      <c r="MXA4" s="16"/>
      <c r="MXB4" s="16"/>
      <c r="MXC4" s="16"/>
      <c r="MXD4" s="16"/>
      <c r="MXE4" s="16"/>
      <c r="MXF4" s="16"/>
      <c r="MXG4" s="16"/>
      <c r="MXH4" s="16"/>
      <c r="MXI4" s="16"/>
      <c r="MXJ4" s="16"/>
      <c r="MXK4" s="16"/>
      <c r="MXL4" s="16"/>
      <c r="MXM4" s="16"/>
      <c r="MXN4" s="16"/>
      <c r="MXO4" s="16"/>
      <c r="MXP4" s="16"/>
      <c r="MXQ4" s="16"/>
      <c r="MXR4" s="16"/>
      <c r="MXS4" s="16"/>
      <c r="MXT4" s="16"/>
      <c r="MXU4" s="16"/>
      <c r="MXV4" s="16"/>
      <c r="MXW4" s="16"/>
      <c r="MXX4" s="16"/>
      <c r="MXY4" s="16"/>
      <c r="MXZ4" s="16"/>
      <c r="MYA4" s="16"/>
      <c r="MYB4" s="16"/>
      <c r="MYC4" s="16"/>
      <c r="MYD4" s="16"/>
      <c r="MYE4" s="16"/>
      <c r="MYF4" s="16"/>
      <c r="MYG4" s="16"/>
      <c r="MYH4" s="16"/>
      <c r="MYI4" s="16"/>
      <c r="MYJ4" s="16"/>
      <c r="MYK4" s="16"/>
      <c r="MYL4" s="16"/>
      <c r="MYM4" s="16"/>
      <c r="MYN4" s="16"/>
      <c r="MYO4" s="16"/>
      <c r="MYP4" s="16"/>
      <c r="MYQ4" s="16"/>
      <c r="MYR4" s="16"/>
      <c r="MYS4" s="16"/>
      <c r="MYT4" s="16"/>
      <c r="MYU4" s="16"/>
      <c r="MYV4" s="16"/>
      <c r="MYW4" s="16"/>
      <c r="MYX4" s="16"/>
      <c r="MYY4" s="16"/>
      <c r="MYZ4" s="16"/>
      <c r="MZA4" s="16"/>
      <c r="MZB4" s="16"/>
      <c r="MZC4" s="16"/>
      <c r="MZD4" s="16"/>
      <c r="MZE4" s="16"/>
      <c r="MZF4" s="16"/>
      <c r="MZG4" s="16"/>
      <c r="MZH4" s="16"/>
      <c r="MZI4" s="16"/>
      <c r="MZJ4" s="16"/>
      <c r="MZK4" s="16"/>
      <c r="MZL4" s="16"/>
      <c r="MZM4" s="16"/>
      <c r="MZN4" s="16"/>
      <c r="MZO4" s="16"/>
      <c r="MZP4" s="16"/>
      <c r="MZQ4" s="16"/>
      <c r="MZR4" s="16"/>
      <c r="MZS4" s="16"/>
      <c r="MZT4" s="16"/>
      <c r="MZU4" s="16"/>
      <c r="MZV4" s="16"/>
      <c r="MZW4" s="16"/>
      <c r="MZX4" s="16"/>
      <c r="MZY4" s="16"/>
      <c r="MZZ4" s="16"/>
      <c r="NAA4" s="16"/>
      <c r="NAB4" s="16"/>
      <c r="NAC4" s="16"/>
      <c r="NAD4" s="16"/>
      <c r="NAE4" s="16"/>
      <c r="NAF4" s="16"/>
      <c r="NAG4" s="16"/>
      <c r="NAH4" s="16"/>
      <c r="NAI4" s="16"/>
      <c r="NAJ4" s="16"/>
      <c r="NAK4" s="16"/>
      <c r="NAL4" s="16"/>
      <c r="NAM4" s="16"/>
      <c r="NAN4" s="16"/>
      <c r="NAO4" s="16"/>
      <c r="NAP4" s="16"/>
      <c r="NAQ4" s="16"/>
      <c r="NAR4" s="16"/>
      <c r="NAS4" s="16"/>
      <c r="NAT4" s="16"/>
      <c r="NAU4" s="16"/>
      <c r="NAV4" s="16"/>
      <c r="NAW4" s="16"/>
      <c r="NAX4" s="16"/>
      <c r="NAY4" s="16"/>
      <c r="NAZ4" s="16"/>
      <c r="NBA4" s="16"/>
      <c r="NBB4" s="16"/>
      <c r="NBC4" s="16"/>
      <c r="NBD4" s="16"/>
      <c r="NBE4" s="16"/>
      <c r="NBF4" s="16"/>
      <c r="NBG4" s="16"/>
      <c r="NBH4" s="16"/>
      <c r="NBI4" s="16"/>
      <c r="NBJ4" s="16"/>
      <c r="NBK4" s="16"/>
      <c r="NBL4" s="16"/>
      <c r="NBM4" s="16"/>
      <c r="NBN4" s="16"/>
      <c r="NBO4" s="16"/>
      <c r="NBP4" s="16"/>
      <c r="NBQ4" s="16"/>
      <c r="NBR4" s="16"/>
      <c r="NBS4" s="16"/>
      <c r="NBT4" s="16"/>
      <c r="NBU4" s="16"/>
      <c r="NBV4" s="16"/>
      <c r="NBW4" s="16"/>
      <c r="NBX4" s="16"/>
      <c r="NBY4" s="16"/>
      <c r="NBZ4" s="16"/>
      <c r="NCA4" s="16"/>
      <c r="NCB4" s="16"/>
      <c r="NCC4" s="16"/>
      <c r="NCD4" s="16"/>
      <c r="NCE4" s="16"/>
      <c r="NCF4" s="16"/>
      <c r="NCG4" s="16"/>
      <c r="NCH4" s="16"/>
      <c r="NCI4" s="16"/>
      <c r="NCJ4" s="16"/>
      <c r="NCK4" s="16"/>
      <c r="NCL4" s="16"/>
      <c r="NCM4" s="16"/>
      <c r="NCN4" s="16"/>
      <c r="NCO4" s="16"/>
      <c r="NCP4" s="16"/>
      <c r="NCQ4" s="16"/>
      <c r="NCR4" s="16"/>
      <c r="NCS4" s="16"/>
      <c r="NCT4" s="16"/>
      <c r="NCU4" s="16"/>
      <c r="NCV4" s="16"/>
      <c r="NCW4" s="16"/>
      <c r="NCX4" s="16"/>
      <c r="NCY4" s="16"/>
      <c r="NCZ4" s="16"/>
      <c r="NDA4" s="16"/>
      <c r="NDB4" s="16"/>
      <c r="NDC4" s="16"/>
      <c r="NDD4" s="16"/>
      <c r="NDE4" s="16"/>
      <c r="NDF4" s="16"/>
      <c r="NDG4" s="16"/>
      <c r="NDH4" s="16"/>
      <c r="NDI4" s="16"/>
      <c r="NDJ4" s="16"/>
      <c r="NDK4" s="16"/>
      <c r="NDL4" s="16"/>
      <c r="NDM4" s="16"/>
      <c r="NDN4" s="16"/>
      <c r="NDO4" s="16"/>
      <c r="NDP4" s="16"/>
      <c r="NDQ4" s="16"/>
      <c r="NDR4" s="16"/>
      <c r="NDS4" s="16"/>
      <c r="NDT4" s="16"/>
      <c r="NDU4" s="16"/>
      <c r="NDV4" s="16"/>
      <c r="NDW4" s="16"/>
      <c r="NDX4" s="16"/>
      <c r="NDY4" s="16"/>
      <c r="NDZ4" s="16"/>
      <c r="NEA4" s="16"/>
      <c r="NEB4" s="16"/>
      <c r="NEC4" s="16"/>
      <c r="NED4" s="16"/>
      <c r="NEE4" s="16"/>
      <c r="NEF4" s="16"/>
      <c r="NEG4" s="16"/>
      <c r="NEH4" s="16"/>
      <c r="NEI4" s="16"/>
      <c r="NEJ4" s="16"/>
      <c r="NEK4" s="16"/>
      <c r="NEL4" s="16"/>
      <c r="NEM4" s="16"/>
      <c r="NEN4" s="16"/>
      <c r="NEO4" s="16"/>
      <c r="NEP4" s="16"/>
      <c r="NEQ4" s="16"/>
      <c r="NER4" s="16"/>
      <c r="NES4" s="16"/>
      <c r="NET4" s="16"/>
      <c r="NEU4" s="16"/>
      <c r="NEV4" s="16"/>
      <c r="NEW4" s="16"/>
      <c r="NEX4" s="16"/>
      <c r="NEY4" s="16"/>
      <c r="NEZ4" s="16"/>
      <c r="NFA4" s="16"/>
      <c r="NFB4" s="16"/>
      <c r="NFC4" s="16"/>
      <c r="NFD4" s="16"/>
      <c r="NFE4" s="16"/>
      <c r="NFF4" s="16"/>
      <c r="NFG4" s="16"/>
      <c r="NFH4" s="16"/>
      <c r="NFI4" s="16"/>
      <c r="NFJ4" s="16"/>
      <c r="NFK4" s="16"/>
      <c r="NFL4" s="16"/>
      <c r="NFM4" s="16"/>
      <c r="NFN4" s="16"/>
      <c r="NFO4" s="16"/>
      <c r="NFP4" s="16"/>
      <c r="NFQ4" s="16"/>
      <c r="NFR4" s="16"/>
      <c r="NFS4" s="16"/>
      <c r="NFT4" s="16"/>
      <c r="NFU4" s="16"/>
      <c r="NFV4" s="16"/>
      <c r="NFW4" s="16"/>
      <c r="NFX4" s="16"/>
      <c r="NFY4" s="16"/>
      <c r="NFZ4" s="16"/>
      <c r="NGA4" s="16"/>
      <c r="NGB4" s="16"/>
      <c r="NGC4" s="16"/>
      <c r="NGD4" s="16"/>
      <c r="NGE4" s="16"/>
      <c r="NGF4" s="16"/>
      <c r="NGG4" s="16"/>
      <c r="NGH4" s="16"/>
      <c r="NGI4" s="16"/>
      <c r="NGJ4" s="16"/>
      <c r="NGK4" s="16"/>
      <c r="NGL4" s="16"/>
      <c r="NGM4" s="16"/>
      <c r="NGN4" s="16"/>
      <c r="NGO4" s="16"/>
      <c r="NGP4" s="16"/>
      <c r="NGQ4" s="16"/>
      <c r="NGR4" s="16"/>
      <c r="NGS4" s="16"/>
      <c r="NGT4" s="16"/>
      <c r="NGU4" s="16"/>
      <c r="NGV4" s="16"/>
      <c r="NGW4" s="16"/>
      <c r="NGX4" s="16"/>
      <c r="NGY4" s="16"/>
      <c r="NGZ4" s="16"/>
      <c r="NHA4" s="16"/>
      <c r="NHB4" s="16"/>
      <c r="NHC4" s="16"/>
      <c r="NHD4" s="16"/>
      <c r="NHE4" s="16"/>
      <c r="NHF4" s="16"/>
      <c r="NHG4" s="16"/>
      <c r="NHH4" s="16"/>
      <c r="NHI4" s="16"/>
      <c r="NHJ4" s="16"/>
      <c r="NHK4" s="16"/>
      <c r="NHL4" s="16"/>
      <c r="NHM4" s="16"/>
      <c r="NHN4" s="16"/>
      <c r="NHO4" s="16"/>
      <c r="NHP4" s="16"/>
      <c r="NHQ4" s="16"/>
      <c r="NHR4" s="16"/>
      <c r="NHS4" s="16"/>
      <c r="NHT4" s="16"/>
      <c r="NHU4" s="16"/>
      <c r="NHV4" s="16"/>
      <c r="NHW4" s="16"/>
      <c r="NHX4" s="16"/>
      <c r="NHY4" s="16"/>
      <c r="NHZ4" s="16"/>
      <c r="NIA4" s="16"/>
      <c r="NIB4" s="16"/>
      <c r="NIC4" s="16"/>
      <c r="NID4" s="16"/>
      <c r="NIE4" s="16"/>
      <c r="NIF4" s="16"/>
      <c r="NIG4" s="16"/>
      <c r="NIH4" s="16"/>
      <c r="NII4" s="16"/>
      <c r="NIJ4" s="16"/>
      <c r="NIK4" s="16"/>
      <c r="NIL4" s="16"/>
      <c r="NIM4" s="16"/>
      <c r="NIN4" s="16"/>
      <c r="NIO4" s="16"/>
      <c r="NIP4" s="16"/>
      <c r="NIQ4" s="16"/>
      <c r="NIR4" s="16"/>
      <c r="NIS4" s="16"/>
      <c r="NIT4" s="16"/>
      <c r="NIU4" s="16"/>
      <c r="NIV4" s="16"/>
      <c r="NIW4" s="16"/>
      <c r="NIX4" s="16"/>
      <c r="NIY4" s="16"/>
      <c r="NIZ4" s="16"/>
      <c r="NJA4" s="16"/>
      <c r="NJB4" s="16"/>
      <c r="NJC4" s="16"/>
      <c r="NJD4" s="16"/>
      <c r="NJE4" s="16"/>
      <c r="NJF4" s="16"/>
      <c r="NJG4" s="16"/>
      <c r="NJH4" s="16"/>
      <c r="NJI4" s="16"/>
      <c r="NJJ4" s="16"/>
      <c r="NJK4" s="16"/>
      <c r="NJL4" s="16"/>
      <c r="NJM4" s="16"/>
      <c r="NJN4" s="16"/>
      <c r="NJO4" s="16"/>
      <c r="NJP4" s="16"/>
      <c r="NJQ4" s="16"/>
      <c r="NJR4" s="16"/>
      <c r="NJS4" s="16"/>
      <c r="NJT4" s="16"/>
      <c r="NJU4" s="16"/>
      <c r="NJV4" s="16"/>
      <c r="NJW4" s="16"/>
      <c r="NJX4" s="16"/>
      <c r="NJY4" s="16"/>
      <c r="NJZ4" s="16"/>
      <c r="NKA4" s="16"/>
      <c r="NKB4" s="16"/>
      <c r="NKC4" s="16"/>
      <c r="NKD4" s="16"/>
      <c r="NKE4" s="16"/>
      <c r="NKF4" s="16"/>
      <c r="NKG4" s="16"/>
      <c r="NKH4" s="16"/>
      <c r="NKI4" s="16"/>
      <c r="NKJ4" s="16"/>
      <c r="NKK4" s="16"/>
      <c r="NKL4" s="16"/>
      <c r="NKM4" s="16"/>
      <c r="NKN4" s="16"/>
      <c r="NKO4" s="16"/>
      <c r="NKP4" s="16"/>
      <c r="NKQ4" s="16"/>
      <c r="NKR4" s="16"/>
      <c r="NKS4" s="16"/>
      <c r="NKT4" s="16"/>
      <c r="NKU4" s="16"/>
      <c r="NKV4" s="16"/>
      <c r="NKW4" s="16"/>
      <c r="NKX4" s="16"/>
      <c r="NKY4" s="16"/>
      <c r="NKZ4" s="16"/>
      <c r="NLA4" s="16"/>
      <c r="NLB4" s="16"/>
      <c r="NLC4" s="16"/>
      <c r="NLD4" s="16"/>
      <c r="NLE4" s="16"/>
      <c r="NLF4" s="16"/>
      <c r="NLG4" s="16"/>
      <c r="NLH4" s="16"/>
      <c r="NLI4" s="16"/>
      <c r="NLJ4" s="16"/>
      <c r="NLK4" s="16"/>
      <c r="NLL4" s="16"/>
      <c r="NLM4" s="16"/>
      <c r="NLN4" s="16"/>
      <c r="NLO4" s="16"/>
      <c r="NLP4" s="16"/>
      <c r="NLQ4" s="16"/>
      <c r="NLR4" s="16"/>
      <c r="NLS4" s="16"/>
      <c r="NLT4" s="16"/>
      <c r="NLU4" s="16"/>
      <c r="NLV4" s="16"/>
      <c r="NLW4" s="16"/>
      <c r="NLX4" s="16"/>
      <c r="NLY4" s="16"/>
      <c r="NLZ4" s="16"/>
      <c r="NMA4" s="16"/>
      <c r="NMB4" s="16"/>
      <c r="NMC4" s="16"/>
      <c r="NMD4" s="16"/>
      <c r="NME4" s="16"/>
      <c r="NMF4" s="16"/>
      <c r="NMG4" s="16"/>
      <c r="NMH4" s="16"/>
      <c r="NMI4" s="16"/>
      <c r="NMJ4" s="16"/>
      <c r="NMK4" s="16"/>
      <c r="NML4" s="16"/>
      <c r="NMM4" s="16"/>
      <c r="NMN4" s="16"/>
      <c r="NMO4" s="16"/>
      <c r="NMP4" s="16"/>
      <c r="NMQ4" s="16"/>
      <c r="NMR4" s="16"/>
      <c r="NMS4" s="16"/>
      <c r="NMT4" s="16"/>
      <c r="NMU4" s="16"/>
      <c r="NMV4" s="16"/>
      <c r="NMW4" s="16"/>
      <c r="NMX4" s="16"/>
      <c r="NMY4" s="16"/>
      <c r="NMZ4" s="16"/>
      <c r="NNA4" s="16"/>
      <c r="NNB4" s="16"/>
      <c r="NNC4" s="16"/>
      <c r="NND4" s="16"/>
      <c r="NNE4" s="16"/>
      <c r="NNF4" s="16"/>
      <c r="NNG4" s="16"/>
      <c r="NNH4" s="16"/>
      <c r="NNI4" s="16"/>
      <c r="NNJ4" s="16"/>
      <c r="NNK4" s="16"/>
      <c r="NNL4" s="16"/>
      <c r="NNM4" s="16"/>
      <c r="NNN4" s="16"/>
      <c r="NNO4" s="16"/>
      <c r="NNP4" s="16"/>
      <c r="NNQ4" s="16"/>
      <c r="NNR4" s="16"/>
      <c r="NNS4" s="16"/>
      <c r="NNT4" s="16"/>
      <c r="NNU4" s="16"/>
      <c r="NNV4" s="16"/>
      <c r="NNW4" s="16"/>
      <c r="NNX4" s="16"/>
      <c r="NNY4" s="16"/>
      <c r="NNZ4" s="16"/>
      <c r="NOA4" s="16"/>
      <c r="NOB4" s="16"/>
      <c r="NOC4" s="16"/>
      <c r="NOD4" s="16"/>
      <c r="NOE4" s="16"/>
      <c r="NOF4" s="16"/>
      <c r="NOG4" s="16"/>
      <c r="NOH4" s="16"/>
      <c r="NOI4" s="16"/>
      <c r="NOJ4" s="16"/>
      <c r="NOK4" s="16"/>
      <c r="NOL4" s="16"/>
      <c r="NOM4" s="16"/>
      <c r="NON4" s="16"/>
      <c r="NOO4" s="16"/>
      <c r="NOP4" s="16"/>
      <c r="NOQ4" s="16"/>
      <c r="NOR4" s="16"/>
      <c r="NOS4" s="16"/>
      <c r="NOT4" s="16"/>
      <c r="NOU4" s="16"/>
      <c r="NOV4" s="16"/>
      <c r="NOW4" s="16"/>
      <c r="NOX4" s="16"/>
      <c r="NOY4" s="16"/>
      <c r="NOZ4" s="16"/>
      <c r="NPA4" s="16"/>
      <c r="NPB4" s="16"/>
      <c r="NPC4" s="16"/>
      <c r="NPD4" s="16"/>
      <c r="NPE4" s="16"/>
      <c r="NPF4" s="16"/>
      <c r="NPG4" s="16"/>
      <c r="NPH4" s="16"/>
      <c r="NPI4" s="16"/>
      <c r="NPJ4" s="16"/>
      <c r="NPK4" s="16"/>
      <c r="NPL4" s="16"/>
      <c r="NPM4" s="16"/>
      <c r="NPN4" s="16"/>
      <c r="NPO4" s="16"/>
      <c r="NPP4" s="16"/>
      <c r="NPQ4" s="16"/>
      <c r="NPR4" s="16"/>
      <c r="NPS4" s="16"/>
      <c r="NPT4" s="16"/>
      <c r="NPU4" s="16"/>
      <c r="NPV4" s="16"/>
      <c r="NPW4" s="16"/>
      <c r="NPX4" s="16"/>
      <c r="NPY4" s="16"/>
      <c r="NPZ4" s="16"/>
      <c r="NQA4" s="16"/>
      <c r="NQB4" s="16"/>
      <c r="NQC4" s="16"/>
      <c r="NQD4" s="16"/>
      <c r="NQE4" s="16"/>
      <c r="NQF4" s="16"/>
      <c r="NQG4" s="16"/>
      <c r="NQH4" s="16"/>
      <c r="NQI4" s="16"/>
      <c r="NQJ4" s="16"/>
      <c r="NQK4" s="16"/>
      <c r="NQL4" s="16"/>
      <c r="NQM4" s="16"/>
      <c r="NQN4" s="16"/>
      <c r="NQO4" s="16"/>
      <c r="NQP4" s="16"/>
      <c r="NQQ4" s="16"/>
      <c r="NQR4" s="16"/>
      <c r="NQS4" s="16"/>
      <c r="NQT4" s="16"/>
      <c r="NQU4" s="16"/>
      <c r="NQV4" s="16"/>
      <c r="NQW4" s="16"/>
      <c r="NQX4" s="16"/>
      <c r="NQY4" s="16"/>
      <c r="NQZ4" s="16"/>
      <c r="NRA4" s="16"/>
      <c r="NRB4" s="16"/>
      <c r="NRC4" s="16"/>
      <c r="NRD4" s="16"/>
      <c r="NRE4" s="16"/>
      <c r="NRF4" s="16"/>
      <c r="NRG4" s="16"/>
      <c r="NRH4" s="16"/>
      <c r="NRI4" s="16"/>
      <c r="NRJ4" s="16"/>
      <c r="NRK4" s="16"/>
      <c r="NRL4" s="16"/>
      <c r="NRM4" s="16"/>
      <c r="NRN4" s="16"/>
      <c r="NRO4" s="16"/>
      <c r="NRP4" s="16"/>
      <c r="NRQ4" s="16"/>
      <c r="NRR4" s="16"/>
      <c r="NRS4" s="16"/>
      <c r="NRT4" s="16"/>
      <c r="NRU4" s="16"/>
      <c r="NRV4" s="16"/>
      <c r="NRW4" s="16"/>
      <c r="NRX4" s="16"/>
      <c r="NRY4" s="16"/>
      <c r="NRZ4" s="16"/>
      <c r="NSA4" s="16"/>
      <c r="NSB4" s="16"/>
      <c r="NSC4" s="16"/>
      <c r="NSD4" s="16"/>
      <c r="NSE4" s="16"/>
      <c r="NSF4" s="16"/>
      <c r="NSG4" s="16"/>
      <c r="NSH4" s="16"/>
      <c r="NSI4" s="16"/>
      <c r="NSJ4" s="16"/>
      <c r="NSK4" s="16"/>
      <c r="NSL4" s="16"/>
      <c r="NSM4" s="16"/>
      <c r="NSN4" s="16"/>
      <c r="NSO4" s="16"/>
      <c r="NSP4" s="16"/>
      <c r="NSQ4" s="16"/>
      <c r="NSR4" s="16"/>
      <c r="NSS4" s="16"/>
      <c r="NST4" s="16"/>
      <c r="NSU4" s="16"/>
      <c r="NSV4" s="16"/>
      <c r="NSW4" s="16"/>
      <c r="NSX4" s="16"/>
      <c r="NSY4" s="16"/>
      <c r="NSZ4" s="16"/>
      <c r="NTA4" s="16"/>
      <c r="NTB4" s="16"/>
      <c r="NTC4" s="16"/>
      <c r="NTD4" s="16"/>
      <c r="NTE4" s="16"/>
      <c r="NTF4" s="16"/>
      <c r="NTG4" s="16"/>
      <c r="NTH4" s="16"/>
      <c r="NTI4" s="16"/>
      <c r="NTJ4" s="16"/>
      <c r="NTK4" s="16"/>
      <c r="NTL4" s="16"/>
      <c r="NTM4" s="16"/>
      <c r="NTN4" s="16"/>
      <c r="NTO4" s="16"/>
      <c r="NTP4" s="16"/>
      <c r="NTQ4" s="16"/>
      <c r="NTR4" s="16"/>
      <c r="NTS4" s="16"/>
      <c r="NTT4" s="16"/>
      <c r="NTU4" s="16"/>
      <c r="NTV4" s="16"/>
      <c r="NTW4" s="16"/>
      <c r="NTX4" s="16"/>
      <c r="NTY4" s="16"/>
      <c r="NTZ4" s="16"/>
      <c r="NUA4" s="16"/>
      <c r="NUB4" s="16"/>
      <c r="NUC4" s="16"/>
      <c r="NUD4" s="16"/>
      <c r="NUE4" s="16"/>
      <c r="NUF4" s="16"/>
      <c r="NUG4" s="16"/>
      <c r="NUH4" s="16"/>
      <c r="NUI4" s="16"/>
      <c r="NUJ4" s="16"/>
      <c r="NUK4" s="16"/>
      <c r="NUL4" s="16"/>
      <c r="NUM4" s="16"/>
      <c r="NUN4" s="16"/>
      <c r="NUO4" s="16"/>
      <c r="NUP4" s="16"/>
      <c r="NUQ4" s="16"/>
      <c r="NUR4" s="16"/>
      <c r="NUS4" s="16"/>
      <c r="NUT4" s="16"/>
      <c r="NUU4" s="16"/>
      <c r="NUV4" s="16"/>
      <c r="NUW4" s="16"/>
      <c r="NUX4" s="16"/>
      <c r="NUY4" s="16"/>
      <c r="NUZ4" s="16"/>
      <c r="NVA4" s="16"/>
      <c r="NVB4" s="16"/>
      <c r="NVC4" s="16"/>
      <c r="NVD4" s="16"/>
      <c r="NVE4" s="16"/>
      <c r="NVF4" s="16"/>
      <c r="NVG4" s="16"/>
      <c r="NVH4" s="16"/>
      <c r="NVI4" s="16"/>
      <c r="NVJ4" s="16"/>
      <c r="NVK4" s="16"/>
      <c r="NVL4" s="16"/>
      <c r="NVM4" s="16"/>
      <c r="NVN4" s="16"/>
      <c r="NVO4" s="16"/>
      <c r="NVP4" s="16"/>
      <c r="NVQ4" s="16"/>
      <c r="NVR4" s="16"/>
      <c r="NVS4" s="16"/>
      <c r="NVT4" s="16"/>
      <c r="NVU4" s="16"/>
      <c r="NVV4" s="16"/>
      <c r="NVW4" s="16"/>
      <c r="NVX4" s="16"/>
      <c r="NVY4" s="16"/>
      <c r="NVZ4" s="16"/>
      <c r="NWA4" s="16"/>
      <c r="NWB4" s="16"/>
      <c r="NWC4" s="16"/>
      <c r="NWD4" s="16"/>
      <c r="NWE4" s="16"/>
      <c r="NWF4" s="16"/>
      <c r="NWG4" s="16"/>
      <c r="NWH4" s="16"/>
      <c r="NWI4" s="16"/>
      <c r="NWJ4" s="16"/>
      <c r="NWK4" s="16"/>
      <c r="NWL4" s="16"/>
      <c r="NWM4" s="16"/>
      <c r="NWN4" s="16"/>
      <c r="NWO4" s="16"/>
      <c r="NWP4" s="16"/>
      <c r="NWQ4" s="16"/>
      <c r="NWR4" s="16"/>
      <c r="NWS4" s="16"/>
      <c r="NWT4" s="16"/>
      <c r="NWU4" s="16"/>
      <c r="NWV4" s="16"/>
      <c r="NWW4" s="16"/>
      <c r="NWX4" s="16"/>
      <c r="NWY4" s="16"/>
      <c r="NWZ4" s="16"/>
      <c r="NXA4" s="16"/>
      <c r="NXB4" s="16"/>
      <c r="NXC4" s="16"/>
      <c r="NXD4" s="16"/>
      <c r="NXE4" s="16"/>
      <c r="NXF4" s="16"/>
      <c r="NXG4" s="16"/>
      <c r="NXH4" s="16"/>
      <c r="NXI4" s="16"/>
      <c r="NXJ4" s="16"/>
      <c r="NXK4" s="16"/>
      <c r="NXL4" s="16"/>
      <c r="NXM4" s="16"/>
      <c r="NXN4" s="16"/>
      <c r="NXO4" s="16"/>
      <c r="NXP4" s="16"/>
      <c r="NXQ4" s="16"/>
      <c r="NXR4" s="16"/>
      <c r="NXS4" s="16"/>
      <c r="NXT4" s="16"/>
      <c r="NXU4" s="16"/>
      <c r="NXV4" s="16"/>
      <c r="NXW4" s="16"/>
      <c r="NXX4" s="16"/>
      <c r="NXY4" s="16"/>
      <c r="NXZ4" s="16"/>
      <c r="NYA4" s="16"/>
      <c r="NYB4" s="16"/>
      <c r="NYC4" s="16"/>
      <c r="NYD4" s="16"/>
      <c r="NYE4" s="16"/>
      <c r="NYF4" s="16"/>
      <c r="NYG4" s="16"/>
      <c r="NYH4" s="16"/>
      <c r="NYI4" s="16"/>
      <c r="NYJ4" s="16"/>
      <c r="NYK4" s="16"/>
      <c r="NYL4" s="16"/>
      <c r="NYM4" s="16"/>
      <c r="NYN4" s="16"/>
      <c r="NYO4" s="16"/>
      <c r="NYP4" s="16"/>
      <c r="NYQ4" s="16"/>
      <c r="NYR4" s="16"/>
      <c r="NYS4" s="16"/>
      <c r="NYT4" s="16"/>
      <c r="NYU4" s="16"/>
      <c r="NYV4" s="16"/>
      <c r="NYW4" s="16"/>
      <c r="NYX4" s="16"/>
      <c r="NYY4" s="16"/>
      <c r="NYZ4" s="16"/>
      <c r="NZA4" s="16"/>
      <c r="NZB4" s="16"/>
      <c r="NZC4" s="16"/>
      <c r="NZD4" s="16"/>
      <c r="NZE4" s="16"/>
      <c r="NZF4" s="16"/>
      <c r="NZG4" s="16"/>
      <c r="NZH4" s="16"/>
      <c r="NZI4" s="16"/>
      <c r="NZJ4" s="16"/>
      <c r="NZK4" s="16"/>
      <c r="NZL4" s="16"/>
      <c r="NZM4" s="16"/>
      <c r="NZN4" s="16"/>
      <c r="NZO4" s="16"/>
      <c r="NZP4" s="16"/>
      <c r="NZQ4" s="16"/>
      <c r="NZR4" s="16"/>
      <c r="NZS4" s="16"/>
      <c r="NZT4" s="16"/>
      <c r="NZU4" s="16"/>
      <c r="NZV4" s="16"/>
      <c r="NZW4" s="16"/>
      <c r="NZX4" s="16"/>
      <c r="NZY4" s="16"/>
      <c r="NZZ4" s="16"/>
      <c r="OAA4" s="16"/>
      <c r="OAB4" s="16"/>
      <c r="OAC4" s="16"/>
      <c r="OAD4" s="16"/>
      <c r="OAE4" s="16"/>
      <c r="OAF4" s="16"/>
      <c r="OAG4" s="16"/>
      <c r="OAH4" s="16"/>
      <c r="OAI4" s="16"/>
      <c r="OAJ4" s="16"/>
      <c r="OAK4" s="16"/>
      <c r="OAL4" s="16"/>
      <c r="OAM4" s="16"/>
      <c r="OAN4" s="16"/>
      <c r="OAO4" s="16"/>
      <c r="OAP4" s="16"/>
      <c r="OAQ4" s="16"/>
      <c r="OAR4" s="16"/>
      <c r="OAS4" s="16"/>
      <c r="OAT4" s="16"/>
      <c r="OAU4" s="16"/>
      <c r="OAV4" s="16"/>
      <c r="OAW4" s="16"/>
      <c r="OAX4" s="16"/>
      <c r="OAY4" s="16"/>
      <c r="OAZ4" s="16"/>
      <c r="OBA4" s="16"/>
      <c r="OBB4" s="16"/>
      <c r="OBC4" s="16"/>
      <c r="OBD4" s="16"/>
      <c r="OBE4" s="16"/>
      <c r="OBF4" s="16"/>
      <c r="OBG4" s="16"/>
      <c r="OBH4" s="16"/>
      <c r="OBI4" s="16"/>
      <c r="OBJ4" s="16"/>
      <c r="OBK4" s="16"/>
      <c r="OBL4" s="16"/>
      <c r="OBM4" s="16"/>
      <c r="OBN4" s="16"/>
      <c r="OBO4" s="16"/>
      <c r="OBP4" s="16"/>
      <c r="OBQ4" s="16"/>
      <c r="OBR4" s="16"/>
      <c r="OBS4" s="16"/>
      <c r="OBT4" s="16"/>
      <c r="OBU4" s="16"/>
      <c r="OBV4" s="16"/>
      <c r="OBW4" s="16"/>
      <c r="OBX4" s="16"/>
      <c r="OBY4" s="16"/>
      <c r="OBZ4" s="16"/>
      <c r="OCA4" s="16"/>
      <c r="OCB4" s="16"/>
      <c r="OCC4" s="16"/>
      <c r="OCD4" s="16"/>
      <c r="OCE4" s="16"/>
      <c r="OCF4" s="16"/>
      <c r="OCG4" s="16"/>
      <c r="OCH4" s="16"/>
      <c r="OCI4" s="16"/>
      <c r="OCJ4" s="16"/>
      <c r="OCK4" s="16"/>
      <c r="OCL4" s="16"/>
      <c r="OCM4" s="16"/>
      <c r="OCN4" s="16"/>
      <c r="OCO4" s="16"/>
      <c r="OCP4" s="16"/>
      <c r="OCQ4" s="16"/>
      <c r="OCR4" s="16"/>
      <c r="OCS4" s="16"/>
      <c r="OCT4" s="16"/>
      <c r="OCU4" s="16"/>
      <c r="OCV4" s="16"/>
      <c r="OCW4" s="16"/>
      <c r="OCX4" s="16"/>
      <c r="OCY4" s="16"/>
      <c r="OCZ4" s="16"/>
      <c r="ODA4" s="16"/>
      <c r="ODB4" s="16"/>
      <c r="ODC4" s="16"/>
      <c r="ODD4" s="16"/>
      <c r="ODE4" s="16"/>
      <c r="ODF4" s="16"/>
      <c r="ODG4" s="16"/>
      <c r="ODH4" s="16"/>
      <c r="ODI4" s="16"/>
      <c r="ODJ4" s="16"/>
      <c r="ODK4" s="16"/>
      <c r="ODL4" s="16"/>
      <c r="ODM4" s="16"/>
      <c r="ODN4" s="16"/>
      <c r="ODO4" s="16"/>
      <c r="ODP4" s="16"/>
      <c r="ODQ4" s="16"/>
      <c r="ODR4" s="16"/>
      <c r="ODS4" s="16"/>
      <c r="ODT4" s="16"/>
      <c r="ODU4" s="16"/>
      <c r="ODV4" s="16"/>
      <c r="ODW4" s="16"/>
      <c r="ODX4" s="16"/>
      <c r="ODY4" s="16"/>
      <c r="ODZ4" s="16"/>
      <c r="OEA4" s="16"/>
      <c r="OEB4" s="16"/>
      <c r="OEC4" s="16"/>
      <c r="OED4" s="16"/>
      <c r="OEE4" s="16"/>
      <c r="OEF4" s="16"/>
      <c r="OEG4" s="16"/>
      <c r="OEH4" s="16"/>
      <c r="OEI4" s="16"/>
      <c r="OEJ4" s="16"/>
      <c r="OEK4" s="16"/>
      <c r="OEL4" s="16"/>
      <c r="OEM4" s="16"/>
      <c r="OEN4" s="16"/>
      <c r="OEO4" s="16"/>
      <c r="OEP4" s="16"/>
      <c r="OEQ4" s="16"/>
      <c r="OER4" s="16"/>
      <c r="OES4" s="16"/>
      <c r="OET4" s="16"/>
      <c r="OEU4" s="16"/>
      <c r="OEV4" s="16"/>
      <c r="OEW4" s="16"/>
      <c r="OEX4" s="16"/>
      <c r="OEY4" s="16"/>
      <c r="OEZ4" s="16"/>
      <c r="OFA4" s="16"/>
      <c r="OFB4" s="16"/>
      <c r="OFC4" s="16"/>
      <c r="OFD4" s="16"/>
      <c r="OFE4" s="16"/>
      <c r="OFF4" s="16"/>
      <c r="OFG4" s="16"/>
      <c r="OFH4" s="16"/>
      <c r="OFI4" s="16"/>
      <c r="OFJ4" s="16"/>
      <c r="OFK4" s="16"/>
      <c r="OFL4" s="16"/>
      <c r="OFM4" s="16"/>
      <c r="OFN4" s="16"/>
      <c r="OFO4" s="16"/>
      <c r="OFP4" s="16"/>
      <c r="OFQ4" s="16"/>
      <c r="OFR4" s="16"/>
      <c r="OFS4" s="16"/>
      <c r="OFT4" s="16"/>
      <c r="OFU4" s="16"/>
      <c r="OFV4" s="16"/>
      <c r="OFW4" s="16"/>
      <c r="OFX4" s="16"/>
      <c r="OFY4" s="16"/>
      <c r="OFZ4" s="16"/>
      <c r="OGA4" s="16"/>
      <c r="OGB4" s="16"/>
      <c r="OGC4" s="16"/>
      <c r="OGD4" s="16"/>
      <c r="OGE4" s="16"/>
      <c r="OGF4" s="16"/>
      <c r="OGG4" s="16"/>
      <c r="OGH4" s="16"/>
      <c r="OGI4" s="16"/>
      <c r="OGJ4" s="16"/>
      <c r="OGK4" s="16"/>
      <c r="OGL4" s="16"/>
      <c r="OGM4" s="16"/>
      <c r="OGN4" s="16"/>
      <c r="OGO4" s="16"/>
      <c r="OGP4" s="16"/>
      <c r="OGQ4" s="16"/>
      <c r="OGR4" s="16"/>
      <c r="OGS4" s="16"/>
      <c r="OGT4" s="16"/>
      <c r="OGU4" s="16"/>
      <c r="OGV4" s="16"/>
      <c r="OGW4" s="16"/>
      <c r="OGX4" s="16"/>
      <c r="OGY4" s="16"/>
      <c r="OGZ4" s="16"/>
      <c r="OHA4" s="16"/>
      <c r="OHB4" s="16"/>
      <c r="OHC4" s="16"/>
      <c r="OHD4" s="16"/>
      <c r="OHE4" s="16"/>
      <c r="OHF4" s="16"/>
      <c r="OHG4" s="16"/>
      <c r="OHH4" s="16"/>
      <c r="OHI4" s="16"/>
      <c r="OHJ4" s="16"/>
      <c r="OHK4" s="16"/>
      <c r="OHL4" s="16"/>
      <c r="OHM4" s="16"/>
      <c r="OHN4" s="16"/>
      <c r="OHO4" s="16"/>
      <c r="OHP4" s="16"/>
      <c r="OHQ4" s="16"/>
      <c r="OHR4" s="16"/>
      <c r="OHS4" s="16"/>
      <c r="OHT4" s="16"/>
      <c r="OHU4" s="16"/>
      <c r="OHV4" s="16"/>
      <c r="OHW4" s="16"/>
      <c r="OHX4" s="16"/>
      <c r="OHY4" s="16"/>
      <c r="OHZ4" s="16"/>
      <c r="OIA4" s="16"/>
      <c r="OIB4" s="16"/>
      <c r="OIC4" s="16"/>
      <c r="OID4" s="16"/>
      <c r="OIE4" s="16"/>
      <c r="OIF4" s="16"/>
      <c r="OIG4" s="16"/>
      <c r="OIH4" s="16"/>
      <c r="OII4" s="16"/>
      <c r="OIJ4" s="16"/>
      <c r="OIK4" s="16"/>
      <c r="OIL4" s="16"/>
      <c r="OIM4" s="16"/>
      <c r="OIN4" s="16"/>
      <c r="OIO4" s="16"/>
      <c r="OIP4" s="16"/>
      <c r="OIQ4" s="16"/>
      <c r="OIR4" s="16"/>
      <c r="OIS4" s="16"/>
      <c r="OIT4" s="16"/>
      <c r="OIU4" s="16"/>
      <c r="OIV4" s="16"/>
      <c r="OIW4" s="16"/>
      <c r="OIX4" s="16"/>
      <c r="OIY4" s="16"/>
      <c r="OIZ4" s="16"/>
      <c r="OJA4" s="16"/>
      <c r="OJB4" s="16"/>
      <c r="OJC4" s="16"/>
      <c r="OJD4" s="16"/>
      <c r="OJE4" s="16"/>
      <c r="OJF4" s="16"/>
      <c r="OJG4" s="16"/>
      <c r="OJH4" s="16"/>
      <c r="OJI4" s="16"/>
      <c r="OJJ4" s="16"/>
      <c r="OJK4" s="16"/>
      <c r="OJL4" s="16"/>
      <c r="OJM4" s="16"/>
      <c r="OJN4" s="16"/>
      <c r="OJO4" s="16"/>
      <c r="OJP4" s="16"/>
      <c r="OJQ4" s="16"/>
      <c r="OJR4" s="16"/>
      <c r="OJS4" s="16"/>
      <c r="OJT4" s="16"/>
      <c r="OJU4" s="16"/>
      <c r="OJV4" s="16"/>
      <c r="OJW4" s="16"/>
      <c r="OJX4" s="16"/>
      <c r="OJY4" s="16"/>
      <c r="OJZ4" s="16"/>
      <c r="OKA4" s="16"/>
      <c r="OKB4" s="16"/>
      <c r="OKC4" s="16"/>
      <c r="OKD4" s="16"/>
      <c r="OKE4" s="16"/>
      <c r="OKF4" s="16"/>
      <c r="OKG4" s="16"/>
      <c r="OKH4" s="16"/>
      <c r="OKI4" s="16"/>
      <c r="OKJ4" s="16"/>
      <c r="OKK4" s="16"/>
      <c r="OKL4" s="16"/>
      <c r="OKM4" s="16"/>
      <c r="OKN4" s="16"/>
      <c r="OKO4" s="16"/>
      <c r="OKP4" s="16"/>
      <c r="OKQ4" s="16"/>
      <c r="OKR4" s="16"/>
      <c r="OKS4" s="16"/>
      <c r="OKT4" s="16"/>
      <c r="OKU4" s="16"/>
      <c r="OKV4" s="16"/>
      <c r="OKW4" s="16"/>
      <c r="OKX4" s="16"/>
      <c r="OKY4" s="16"/>
      <c r="OKZ4" s="16"/>
      <c r="OLA4" s="16"/>
      <c r="OLB4" s="16"/>
      <c r="OLC4" s="16"/>
      <c r="OLD4" s="16"/>
      <c r="OLE4" s="16"/>
      <c r="OLF4" s="16"/>
      <c r="OLG4" s="16"/>
      <c r="OLH4" s="16"/>
      <c r="OLI4" s="16"/>
      <c r="OLJ4" s="16"/>
      <c r="OLK4" s="16"/>
      <c r="OLL4" s="16"/>
      <c r="OLM4" s="16"/>
      <c r="OLN4" s="16"/>
      <c r="OLO4" s="16"/>
      <c r="OLP4" s="16"/>
      <c r="OLQ4" s="16"/>
      <c r="OLR4" s="16"/>
      <c r="OLS4" s="16"/>
      <c r="OLT4" s="16"/>
      <c r="OLU4" s="16"/>
      <c r="OLV4" s="16"/>
      <c r="OLW4" s="16"/>
      <c r="OLX4" s="16"/>
      <c r="OLY4" s="16"/>
      <c r="OLZ4" s="16"/>
      <c r="OMA4" s="16"/>
      <c r="OMB4" s="16"/>
      <c r="OMC4" s="16"/>
      <c r="OMD4" s="16"/>
      <c r="OME4" s="16"/>
      <c r="OMF4" s="16"/>
      <c r="OMG4" s="16"/>
      <c r="OMH4" s="16"/>
      <c r="OMI4" s="16"/>
      <c r="OMJ4" s="16"/>
      <c r="OMK4" s="16"/>
      <c r="OML4" s="16"/>
      <c r="OMM4" s="16"/>
      <c r="OMN4" s="16"/>
      <c r="OMO4" s="16"/>
      <c r="OMP4" s="16"/>
      <c r="OMQ4" s="16"/>
      <c r="OMR4" s="16"/>
      <c r="OMS4" s="16"/>
      <c r="OMT4" s="16"/>
      <c r="OMU4" s="16"/>
      <c r="OMV4" s="16"/>
      <c r="OMW4" s="16"/>
      <c r="OMX4" s="16"/>
      <c r="OMY4" s="16"/>
      <c r="OMZ4" s="16"/>
      <c r="ONA4" s="16"/>
      <c r="ONB4" s="16"/>
      <c r="ONC4" s="16"/>
      <c r="OND4" s="16"/>
      <c r="ONE4" s="16"/>
      <c r="ONF4" s="16"/>
      <c r="ONG4" s="16"/>
      <c r="ONH4" s="16"/>
      <c r="ONI4" s="16"/>
      <c r="ONJ4" s="16"/>
      <c r="ONK4" s="16"/>
      <c r="ONL4" s="16"/>
      <c r="ONM4" s="16"/>
      <c r="ONN4" s="16"/>
      <c r="ONO4" s="16"/>
      <c r="ONP4" s="16"/>
      <c r="ONQ4" s="16"/>
      <c r="ONR4" s="16"/>
      <c r="ONS4" s="16"/>
      <c r="ONT4" s="16"/>
      <c r="ONU4" s="16"/>
      <c r="ONV4" s="16"/>
      <c r="ONW4" s="16"/>
      <c r="ONX4" s="16"/>
      <c r="ONY4" s="16"/>
      <c r="ONZ4" s="16"/>
      <c r="OOA4" s="16"/>
      <c r="OOB4" s="16"/>
      <c r="OOC4" s="16"/>
      <c r="OOD4" s="16"/>
      <c r="OOE4" s="16"/>
      <c r="OOF4" s="16"/>
      <c r="OOG4" s="16"/>
      <c r="OOH4" s="16"/>
      <c r="OOI4" s="16"/>
      <c r="OOJ4" s="16"/>
      <c r="OOK4" s="16"/>
      <c r="OOL4" s="16"/>
      <c r="OOM4" s="16"/>
      <c r="OON4" s="16"/>
      <c r="OOO4" s="16"/>
      <c r="OOP4" s="16"/>
      <c r="OOQ4" s="16"/>
      <c r="OOR4" s="16"/>
      <c r="OOS4" s="16"/>
      <c r="OOT4" s="16"/>
      <c r="OOU4" s="16"/>
      <c r="OOV4" s="16"/>
      <c r="OOW4" s="16"/>
      <c r="OOX4" s="16"/>
      <c r="OOY4" s="16"/>
      <c r="OOZ4" s="16"/>
      <c r="OPA4" s="16"/>
      <c r="OPB4" s="16"/>
      <c r="OPC4" s="16"/>
      <c r="OPD4" s="16"/>
      <c r="OPE4" s="16"/>
      <c r="OPF4" s="16"/>
      <c r="OPG4" s="16"/>
      <c r="OPH4" s="16"/>
      <c r="OPI4" s="16"/>
      <c r="OPJ4" s="16"/>
      <c r="OPK4" s="16"/>
      <c r="OPL4" s="16"/>
      <c r="OPM4" s="16"/>
      <c r="OPN4" s="16"/>
      <c r="OPO4" s="16"/>
      <c r="OPP4" s="16"/>
      <c r="OPQ4" s="16"/>
      <c r="OPR4" s="16"/>
      <c r="OPS4" s="16"/>
      <c r="OPT4" s="16"/>
      <c r="OPU4" s="16"/>
      <c r="OPV4" s="16"/>
      <c r="OPW4" s="16"/>
      <c r="OPX4" s="16"/>
      <c r="OPY4" s="16"/>
      <c r="OPZ4" s="16"/>
      <c r="OQA4" s="16"/>
      <c r="OQB4" s="16"/>
      <c r="OQC4" s="16"/>
      <c r="OQD4" s="16"/>
      <c r="OQE4" s="16"/>
      <c r="OQF4" s="16"/>
      <c r="OQG4" s="16"/>
      <c r="OQH4" s="16"/>
      <c r="OQI4" s="16"/>
      <c r="OQJ4" s="16"/>
      <c r="OQK4" s="16"/>
      <c r="OQL4" s="16"/>
      <c r="OQM4" s="16"/>
      <c r="OQN4" s="16"/>
      <c r="OQO4" s="16"/>
      <c r="OQP4" s="16"/>
      <c r="OQQ4" s="16"/>
      <c r="OQR4" s="16"/>
      <c r="OQS4" s="16"/>
      <c r="OQT4" s="16"/>
      <c r="OQU4" s="16"/>
      <c r="OQV4" s="16"/>
      <c r="OQW4" s="16"/>
      <c r="OQX4" s="16"/>
      <c r="OQY4" s="16"/>
      <c r="OQZ4" s="16"/>
      <c r="ORA4" s="16"/>
      <c r="ORB4" s="16"/>
      <c r="ORC4" s="16"/>
      <c r="ORD4" s="16"/>
      <c r="ORE4" s="16"/>
      <c r="ORF4" s="16"/>
      <c r="ORG4" s="16"/>
      <c r="ORH4" s="16"/>
      <c r="ORI4" s="16"/>
      <c r="ORJ4" s="16"/>
      <c r="ORK4" s="16"/>
      <c r="ORL4" s="16"/>
      <c r="ORM4" s="16"/>
      <c r="ORN4" s="16"/>
      <c r="ORO4" s="16"/>
      <c r="ORP4" s="16"/>
      <c r="ORQ4" s="16"/>
      <c r="ORR4" s="16"/>
      <c r="ORS4" s="16"/>
      <c r="ORT4" s="16"/>
      <c r="ORU4" s="16"/>
      <c r="ORV4" s="16"/>
      <c r="ORW4" s="16"/>
      <c r="ORX4" s="16"/>
      <c r="ORY4" s="16"/>
      <c r="ORZ4" s="16"/>
      <c r="OSA4" s="16"/>
      <c r="OSB4" s="16"/>
      <c r="OSC4" s="16"/>
      <c r="OSD4" s="16"/>
      <c r="OSE4" s="16"/>
      <c r="OSF4" s="16"/>
      <c r="OSG4" s="16"/>
      <c r="OSH4" s="16"/>
      <c r="OSI4" s="16"/>
      <c r="OSJ4" s="16"/>
      <c r="OSK4" s="16"/>
      <c r="OSL4" s="16"/>
      <c r="OSM4" s="16"/>
      <c r="OSN4" s="16"/>
      <c r="OSO4" s="16"/>
      <c r="OSP4" s="16"/>
      <c r="OSQ4" s="16"/>
      <c r="OSR4" s="16"/>
      <c r="OSS4" s="16"/>
      <c r="OST4" s="16"/>
      <c r="OSU4" s="16"/>
      <c r="OSV4" s="16"/>
      <c r="OSW4" s="16"/>
      <c r="OSX4" s="16"/>
      <c r="OSY4" s="16"/>
      <c r="OSZ4" s="16"/>
      <c r="OTA4" s="16"/>
      <c r="OTB4" s="16"/>
      <c r="OTC4" s="16"/>
      <c r="OTD4" s="16"/>
      <c r="OTE4" s="16"/>
      <c r="OTF4" s="16"/>
      <c r="OTG4" s="16"/>
      <c r="OTH4" s="16"/>
      <c r="OTI4" s="16"/>
      <c r="OTJ4" s="16"/>
      <c r="OTK4" s="16"/>
      <c r="OTL4" s="16"/>
      <c r="OTM4" s="16"/>
      <c r="OTN4" s="16"/>
      <c r="OTO4" s="16"/>
      <c r="OTP4" s="16"/>
      <c r="OTQ4" s="16"/>
      <c r="OTR4" s="16"/>
      <c r="OTS4" s="16"/>
      <c r="OTT4" s="16"/>
      <c r="OTU4" s="16"/>
      <c r="OTV4" s="16"/>
      <c r="OTW4" s="16"/>
      <c r="OTX4" s="16"/>
      <c r="OTY4" s="16"/>
      <c r="OTZ4" s="16"/>
      <c r="OUA4" s="16"/>
      <c r="OUB4" s="16"/>
      <c r="OUC4" s="16"/>
      <c r="OUD4" s="16"/>
      <c r="OUE4" s="16"/>
      <c r="OUF4" s="16"/>
      <c r="OUG4" s="16"/>
      <c r="OUH4" s="16"/>
      <c r="OUI4" s="16"/>
      <c r="OUJ4" s="16"/>
      <c r="OUK4" s="16"/>
      <c r="OUL4" s="16"/>
      <c r="OUM4" s="16"/>
      <c r="OUN4" s="16"/>
      <c r="OUO4" s="16"/>
      <c r="OUP4" s="16"/>
      <c r="OUQ4" s="16"/>
      <c r="OUR4" s="16"/>
      <c r="OUS4" s="16"/>
      <c r="OUT4" s="16"/>
      <c r="OUU4" s="16"/>
      <c r="OUV4" s="16"/>
      <c r="OUW4" s="16"/>
      <c r="OUX4" s="16"/>
      <c r="OUY4" s="16"/>
      <c r="OUZ4" s="16"/>
      <c r="OVA4" s="16"/>
      <c r="OVB4" s="16"/>
      <c r="OVC4" s="16"/>
      <c r="OVD4" s="16"/>
      <c r="OVE4" s="16"/>
      <c r="OVF4" s="16"/>
      <c r="OVG4" s="16"/>
      <c r="OVH4" s="16"/>
      <c r="OVI4" s="16"/>
      <c r="OVJ4" s="16"/>
      <c r="OVK4" s="16"/>
      <c r="OVL4" s="16"/>
      <c r="OVM4" s="16"/>
      <c r="OVN4" s="16"/>
      <c r="OVO4" s="16"/>
      <c r="OVP4" s="16"/>
      <c r="OVQ4" s="16"/>
      <c r="OVR4" s="16"/>
      <c r="OVS4" s="16"/>
      <c r="OVT4" s="16"/>
      <c r="OVU4" s="16"/>
      <c r="OVV4" s="16"/>
      <c r="OVW4" s="16"/>
      <c r="OVX4" s="16"/>
      <c r="OVY4" s="16"/>
      <c r="OVZ4" s="16"/>
      <c r="OWA4" s="16"/>
      <c r="OWB4" s="16"/>
      <c r="OWC4" s="16"/>
      <c r="OWD4" s="16"/>
      <c r="OWE4" s="16"/>
      <c r="OWF4" s="16"/>
      <c r="OWG4" s="16"/>
      <c r="OWH4" s="16"/>
      <c r="OWI4" s="16"/>
      <c r="OWJ4" s="16"/>
      <c r="OWK4" s="16"/>
      <c r="OWL4" s="16"/>
      <c r="OWM4" s="16"/>
      <c r="OWN4" s="16"/>
      <c r="OWO4" s="16"/>
      <c r="OWP4" s="16"/>
      <c r="OWQ4" s="16"/>
      <c r="OWR4" s="16"/>
      <c r="OWS4" s="16"/>
      <c r="OWT4" s="16"/>
      <c r="OWU4" s="16"/>
      <c r="OWV4" s="16"/>
      <c r="OWW4" s="16"/>
      <c r="OWX4" s="16"/>
      <c r="OWY4" s="16"/>
      <c r="OWZ4" s="16"/>
      <c r="OXA4" s="16"/>
      <c r="OXB4" s="16"/>
      <c r="OXC4" s="16"/>
      <c r="OXD4" s="16"/>
      <c r="OXE4" s="16"/>
      <c r="OXF4" s="16"/>
      <c r="OXG4" s="16"/>
      <c r="OXH4" s="16"/>
      <c r="OXI4" s="16"/>
      <c r="OXJ4" s="16"/>
      <c r="OXK4" s="16"/>
      <c r="OXL4" s="16"/>
      <c r="OXM4" s="16"/>
      <c r="OXN4" s="16"/>
      <c r="OXO4" s="16"/>
      <c r="OXP4" s="16"/>
      <c r="OXQ4" s="16"/>
      <c r="OXR4" s="16"/>
      <c r="OXS4" s="16"/>
      <c r="OXT4" s="16"/>
      <c r="OXU4" s="16"/>
      <c r="OXV4" s="16"/>
      <c r="OXW4" s="16"/>
      <c r="OXX4" s="16"/>
      <c r="OXY4" s="16"/>
      <c r="OXZ4" s="16"/>
      <c r="OYA4" s="16"/>
      <c r="OYB4" s="16"/>
      <c r="OYC4" s="16"/>
      <c r="OYD4" s="16"/>
      <c r="OYE4" s="16"/>
      <c r="OYF4" s="16"/>
      <c r="OYG4" s="16"/>
      <c r="OYH4" s="16"/>
      <c r="OYI4" s="16"/>
      <c r="OYJ4" s="16"/>
      <c r="OYK4" s="16"/>
      <c r="OYL4" s="16"/>
      <c r="OYM4" s="16"/>
      <c r="OYN4" s="16"/>
      <c r="OYO4" s="16"/>
      <c r="OYP4" s="16"/>
      <c r="OYQ4" s="16"/>
      <c r="OYR4" s="16"/>
      <c r="OYS4" s="16"/>
      <c r="OYT4" s="16"/>
      <c r="OYU4" s="16"/>
      <c r="OYV4" s="16"/>
      <c r="OYW4" s="16"/>
      <c r="OYX4" s="16"/>
      <c r="OYY4" s="16"/>
      <c r="OYZ4" s="16"/>
      <c r="OZA4" s="16"/>
      <c r="OZB4" s="16"/>
      <c r="OZC4" s="16"/>
      <c r="OZD4" s="16"/>
      <c r="OZE4" s="16"/>
      <c r="OZF4" s="16"/>
      <c r="OZG4" s="16"/>
      <c r="OZH4" s="16"/>
      <c r="OZI4" s="16"/>
      <c r="OZJ4" s="16"/>
      <c r="OZK4" s="16"/>
      <c r="OZL4" s="16"/>
      <c r="OZM4" s="16"/>
      <c r="OZN4" s="16"/>
      <c r="OZO4" s="16"/>
      <c r="OZP4" s="16"/>
      <c r="OZQ4" s="16"/>
      <c r="OZR4" s="16"/>
      <c r="OZS4" s="16"/>
      <c r="OZT4" s="16"/>
      <c r="OZU4" s="16"/>
      <c r="OZV4" s="16"/>
      <c r="OZW4" s="16"/>
      <c r="OZX4" s="16"/>
      <c r="OZY4" s="16"/>
      <c r="OZZ4" s="16"/>
      <c r="PAA4" s="16"/>
      <c r="PAB4" s="16"/>
      <c r="PAC4" s="16"/>
      <c r="PAD4" s="16"/>
      <c r="PAE4" s="16"/>
      <c r="PAF4" s="16"/>
      <c r="PAG4" s="16"/>
      <c r="PAH4" s="16"/>
      <c r="PAI4" s="16"/>
      <c r="PAJ4" s="16"/>
      <c r="PAK4" s="16"/>
      <c r="PAL4" s="16"/>
      <c r="PAM4" s="16"/>
      <c r="PAN4" s="16"/>
      <c r="PAO4" s="16"/>
      <c r="PAP4" s="16"/>
      <c r="PAQ4" s="16"/>
      <c r="PAR4" s="16"/>
      <c r="PAS4" s="16"/>
      <c r="PAT4" s="16"/>
      <c r="PAU4" s="16"/>
      <c r="PAV4" s="16"/>
      <c r="PAW4" s="16"/>
      <c r="PAX4" s="16"/>
      <c r="PAY4" s="16"/>
      <c r="PAZ4" s="16"/>
      <c r="PBA4" s="16"/>
      <c r="PBB4" s="16"/>
      <c r="PBC4" s="16"/>
      <c r="PBD4" s="16"/>
      <c r="PBE4" s="16"/>
      <c r="PBF4" s="16"/>
      <c r="PBG4" s="16"/>
      <c r="PBH4" s="16"/>
      <c r="PBI4" s="16"/>
      <c r="PBJ4" s="16"/>
      <c r="PBK4" s="16"/>
      <c r="PBL4" s="16"/>
      <c r="PBM4" s="16"/>
      <c r="PBN4" s="16"/>
      <c r="PBO4" s="16"/>
      <c r="PBP4" s="16"/>
      <c r="PBQ4" s="16"/>
      <c r="PBR4" s="16"/>
      <c r="PBS4" s="16"/>
      <c r="PBT4" s="16"/>
      <c r="PBU4" s="16"/>
      <c r="PBV4" s="16"/>
      <c r="PBW4" s="16"/>
      <c r="PBX4" s="16"/>
      <c r="PBY4" s="16"/>
      <c r="PBZ4" s="16"/>
      <c r="PCA4" s="16"/>
      <c r="PCB4" s="16"/>
      <c r="PCC4" s="16"/>
      <c r="PCD4" s="16"/>
      <c r="PCE4" s="16"/>
      <c r="PCF4" s="16"/>
      <c r="PCG4" s="16"/>
      <c r="PCH4" s="16"/>
      <c r="PCI4" s="16"/>
      <c r="PCJ4" s="16"/>
      <c r="PCK4" s="16"/>
      <c r="PCL4" s="16"/>
      <c r="PCM4" s="16"/>
      <c r="PCN4" s="16"/>
      <c r="PCO4" s="16"/>
      <c r="PCP4" s="16"/>
      <c r="PCQ4" s="16"/>
      <c r="PCR4" s="16"/>
      <c r="PCS4" s="16"/>
      <c r="PCT4" s="16"/>
      <c r="PCU4" s="16"/>
      <c r="PCV4" s="16"/>
      <c r="PCW4" s="16"/>
      <c r="PCX4" s="16"/>
      <c r="PCY4" s="16"/>
      <c r="PCZ4" s="16"/>
      <c r="PDA4" s="16"/>
      <c r="PDB4" s="16"/>
      <c r="PDC4" s="16"/>
      <c r="PDD4" s="16"/>
      <c r="PDE4" s="16"/>
      <c r="PDF4" s="16"/>
      <c r="PDG4" s="16"/>
      <c r="PDH4" s="16"/>
      <c r="PDI4" s="16"/>
      <c r="PDJ4" s="16"/>
      <c r="PDK4" s="16"/>
      <c r="PDL4" s="16"/>
      <c r="PDM4" s="16"/>
      <c r="PDN4" s="16"/>
      <c r="PDO4" s="16"/>
      <c r="PDP4" s="16"/>
      <c r="PDQ4" s="16"/>
      <c r="PDR4" s="16"/>
      <c r="PDS4" s="16"/>
      <c r="PDT4" s="16"/>
      <c r="PDU4" s="16"/>
      <c r="PDV4" s="16"/>
      <c r="PDW4" s="16"/>
      <c r="PDX4" s="16"/>
      <c r="PDY4" s="16"/>
      <c r="PDZ4" s="16"/>
      <c r="PEA4" s="16"/>
      <c r="PEB4" s="16"/>
      <c r="PEC4" s="16"/>
      <c r="PED4" s="16"/>
      <c r="PEE4" s="16"/>
      <c r="PEF4" s="16"/>
      <c r="PEG4" s="16"/>
      <c r="PEH4" s="16"/>
      <c r="PEI4" s="16"/>
      <c r="PEJ4" s="16"/>
      <c r="PEK4" s="16"/>
      <c r="PEL4" s="16"/>
      <c r="PEM4" s="16"/>
      <c r="PEN4" s="16"/>
      <c r="PEO4" s="16"/>
      <c r="PEP4" s="16"/>
      <c r="PEQ4" s="16"/>
      <c r="PER4" s="16"/>
      <c r="PES4" s="16"/>
      <c r="PET4" s="16"/>
      <c r="PEU4" s="16"/>
      <c r="PEV4" s="16"/>
      <c r="PEW4" s="16"/>
      <c r="PEX4" s="16"/>
      <c r="PEY4" s="16"/>
      <c r="PEZ4" s="16"/>
      <c r="PFA4" s="16"/>
      <c r="PFB4" s="16"/>
      <c r="PFC4" s="16"/>
      <c r="PFD4" s="16"/>
      <c r="PFE4" s="16"/>
      <c r="PFF4" s="16"/>
      <c r="PFG4" s="16"/>
      <c r="PFH4" s="16"/>
      <c r="PFI4" s="16"/>
      <c r="PFJ4" s="16"/>
      <c r="PFK4" s="16"/>
      <c r="PFL4" s="16"/>
      <c r="PFM4" s="16"/>
      <c r="PFN4" s="16"/>
      <c r="PFO4" s="16"/>
      <c r="PFP4" s="16"/>
      <c r="PFQ4" s="16"/>
      <c r="PFR4" s="16"/>
      <c r="PFS4" s="16"/>
      <c r="PFT4" s="16"/>
      <c r="PFU4" s="16"/>
      <c r="PFV4" s="16"/>
      <c r="PFW4" s="16"/>
      <c r="PFX4" s="16"/>
      <c r="PFY4" s="16"/>
      <c r="PFZ4" s="16"/>
      <c r="PGA4" s="16"/>
      <c r="PGB4" s="16"/>
      <c r="PGC4" s="16"/>
      <c r="PGD4" s="16"/>
      <c r="PGE4" s="16"/>
      <c r="PGF4" s="16"/>
      <c r="PGG4" s="16"/>
      <c r="PGH4" s="16"/>
      <c r="PGI4" s="16"/>
      <c r="PGJ4" s="16"/>
      <c r="PGK4" s="16"/>
      <c r="PGL4" s="16"/>
      <c r="PGM4" s="16"/>
      <c r="PGN4" s="16"/>
      <c r="PGO4" s="16"/>
      <c r="PGP4" s="16"/>
      <c r="PGQ4" s="16"/>
      <c r="PGR4" s="16"/>
      <c r="PGS4" s="16"/>
      <c r="PGT4" s="16"/>
      <c r="PGU4" s="16"/>
      <c r="PGV4" s="16"/>
      <c r="PGW4" s="16"/>
      <c r="PGX4" s="16"/>
      <c r="PGY4" s="16"/>
      <c r="PGZ4" s="16"/>
      <c r="PHA4" s="16"/>
      <c r="PHB4" s="16"/>
      <c r="PHC4" s="16"/>
      <c r="PHD4" s="16"/>
      <c r="PHE4" s="16"/>
      <c r="PHF4" s="16"/>
      <c r="PHG4" s="16"/>
      <c r="PHH4" s="16"/>
      <c r="PHI4" s="16"/>
      <c r="PHJ4" s="16"/>
      <c r="PHK4" s="16"/>
      <c r="PHL4" s="16"/>
      <c r="PHM4" s="16"/>
      <c r="PHN4" s="16"/>
      <c r="PHO4" s="16"/>
      <c r="PHP4" s="16"/>
      <c r="PHQ4" s="16"/>
      <c r="PHR4" s="16"/>
      <c r="PHS4" s="16"/>
      <c r="PHT4" s="16"/>
      <c r="PHU4" s="16"/>
      <c r="PHV4" s="16"/>
      <c r="PHW4" s="16"/>
      <c r="PHX4" s="16"/>
      <c r="PHY4" s="16"/>
      <c r="PHZ4" s="16"/>
      <c r="PIA4" s="16"/>
      <c r="PIB4" s="16"/>
      <c r="PIC4" s="16"/>
      <c r="PID4" s="16"/>
      <c r="PIE4" s="16"/>
      <c r="PIF4" s="16"/>
      <c r="PIG4" s="16"/>
      <c r="PIH4" s="16"/>
      <c r="PII4" s="16"/>
      <c r="PIJ4" s="16"/>
      <c r="PIK4" s="16"/>
      <c r="PIL4" s="16"/>
      <c r="PIM4" s="16"/>
      <c r="PIN4" s="16"/>
      <c r="PIO4" s="16"/>
      <c r="PIP4" s="16"/>
      <c r="PIQ4" s="16"/>
      <c r="PIR4" s="16"/>
      <c r="PIS4" s="16"/>
      <c r="PIT4" s="16"/>
      <c r="PIU4" s="16"/>
      <c r="PIV4" s="16"/>
      <c r="PIW4" s="16"/>
      <c r="PIX4" s="16"/>
      <c r="PIY4" s="16"/>
      <c r="PIZ4" s="16"/>
      <c r="PJA4" s="16"/>
      <c r="PJB4" s="16"/>
      <c r="PJC4" s="16"/>
      <c r="PJD4" s="16"/>
      <c r="PJE4" s="16"/>
      <c r="PJF4" s="16"/>
      <c r="PJG4" s="16"/>
      <c r="PJH4" s="16"/>
      <c r="PJI4" s="16"/>
      <c r="PJJ4" s="16"/>
      <c r="PJK4" s="16"/>
      <c r="PJL4" s="16"/>
      <c r="PJM4" s="16"/>
      <c r="PJN4" s="16"/>
      <c r="PJO4" s="16"/>
      <c r="PJP4" s="16"/>
      <c r="PJQ4" s="16"/>
      <c r="PJR4" s="16"/>
      <c r="PJS4" s="16"/>
      <c r="PJT4" s="16"/>
      <c r="PJU4" s="16"/>
      <c r="PJV4" s="16"/>
      <c r="PJW4" s="16"/>
      <c r="PJX4" s="16"/>
      <c r="PJY4" s="16"/>
      <c r="PJZ4" s="16"/>
      <c r="PKA4" s="16"/>
      <c r="PKB4" s="16"/>
      <c r="PKC4" s="16"/>
      <c r="PKD4" s="16"/>
      <c r="PKE4" s="16"/>
      <c r="PKF4" s="16"/>
      <c r="PKG4" s="16"/>
      <c r="PKH4" s="16"/>
      <c r="PKI4" s="16"/>
      <c r="PKJ4" s="16"/>
      <c r="PKK4" s="16"/>
      <c r="PKL4" s="16"/>
      <c r="PKM4" s="16"/>
      <c r="PKN4" s="16"/>
      <c r="PKO4" s="16"/>
      <c r="PKP4" s="16"/>
      <c r="PKQ4" s="16"/>
      <c r="PKR4" s="16"/>
      <c r="PKS4" s="16"/>
      <c r="PKT4" s="16"/>
      <c r="PKU4" s="16"/>
      <c r="PKV4" s="16"/>
      <c r="PKW4" s="16"/>
      <c r="PKX4" s="16"/>
      <c r="PKY4" s="16"/>
      <c r="PKZ4" s="16"/>
      <c r="PLA4" s="16"/>
      <c r="PLB4" s="16"/>
      <c r="PLC4" s="16"/>
      <c r="PLD4" s="16"/>
      <c r="PLE4" s="16"/>
      <c r="PLF4" s="16"/>
      <c r="PLG4" s="16"/>
      <c r="PLH4" s="16"/>
      <c r="PLI4" s="16"/>
      <c r="PLJ4" s="16"/>
      <c r="PLK4" s="16"/>
      <c r="PLL4" s="16"/>
      <c r="PLM4" s="16"/>
      <c r="PLN4" s="16"/>
      <c r="PLO4" s="16"/>
      <c r="PLP4" s="16"/>
      <c r="PLQ4" s="16"/>
      <c r="PLR4" s="16"/>
      <c r="PLS4" s="16"/>
      <c r="PLT4" s="16"/>
      <c r="PLU4" s="16"/>
      <c r="PLV4" s="16"/>
      <c r="PLW4" s="16"/>
      <c r="PLX4" s="16"/>
      <c r="PLY4" s="16"/>
      <c r="PLZ4" s="16"/>
      <c r="PMA4" s="16"/>
      <c r="PMB4" s="16"/>
      <c r="PMC4" s="16"/>
      <c r="PMD4" s="16"/>
      <c r="PME4" s="16"/>
      <c r="PMF4" s="16"/>
      <c r="PMG4" s="16"/>
      <c r="PMH4" s="16"/>
      <c r="PMI4" s="16"/>
      <c r="PMJ4" s="16"/>
      <c r="PMK4" s="16"/>
      <c r="PML4" s="16"/>
      <c r="PMM4" s="16"/>
      <c r="PMN4" s="16"/>
      <c r="PMO4" s="16"/>
      <c r="PMP4" s="16"/>
      <c r="PMQ4" s="16"/>
      <c r="PMR4" s="16"/>
      <c r="PMS4" s="16"/>
      <c r="PMT4" s="16"/>
      <c r="PMU4" s="16"/>
      <c r="PMV4" s="16"/>
      <c r="PMW4" s="16"/>
      <c r="PMX4" s="16"/>
      <c r="PMY4" s="16"/>
      <c r="PMZ4" s="16"/>
      <c r="PNA4" s="16"/>
      <c r="PNB4" s="16"/>
      <c r="PNC4" s="16"/>
      <c r="PND4" s="16"/>
      <c r="PNE4" s="16"/>
      <c r="PNF4" s="16"/>
      <c r="PNG4" s="16"/>
      <c r="PNH4" s="16"/>
      <c r="PNI4" s="16"/>
      <c r="PNJ4" s="16"/>
      <c r="PNK4" s="16"/>
      <c r="PNL4" s="16"/>
      <c r="PNM4" s="16"/>
      <c r="PNN4" s="16"/>
      <c r="PNO4" s="16"/>
      <c r="PNP4" s="16"/>
      <c r="PNQ4" s="16"/>
      <c r="PNR4" s="16"/>
      <c r="PNS4" s="16"/>
      <c r="PNT4" s="16"/>
      <c r="PNU4" s="16"/>
      <c r="PNV4" s="16"/>
      <c r="PNW4" s="16"/>
      <c r="PNX4" s="16"/>
      <c r="PNY4" s="16"/>
      <c r="PNZ4" s="16"/>
      <c r="POA4" s="16"/>
      <c r="POB4" s="16"/>
      <c r="POC4" s="16"/>
      <c r="POD4" s="16"/>
      <c r="POE4" s="16"/>
      <c r="POF4" s="16"/>
      <c r="POG4" s="16"/>
      <c r="POH4" s="16"/>
      <c r="POI4" s="16"/>
      <c r="POJ4" s="16"/>
      <c r="POK4" s="16"/>
      <c r="POL4" s="16"/>
      <c r="POM4" s="16"/>
      <c r="PON4" s="16"/>
      <c r="POO4" s="16"/>
      <c r="POP4" s="16"/>
      <c r="POQ4" s="16"/>
      <c r="POR4" s="16"/>
      <c r="POS4" s="16"/>
      <c r="POT4" s="16"/>
      <c r="POU4" s="16"/>
      <c r="POV4" s="16"/>
      <c r="POW4" s="16"/>
      <c r="POX4" s="16"/>
      <c r="POY4" s="16"/>
      <c r="POZ4" s="16"/>
      <c r="PPA4" s="16"/>
      <c r="PPB4" s="16"/>
      <c r="PPC4" s="16"/>
      <c r="PPD4" s="16"/>
      <c r="PPE4" s="16"/>
      <c r="PPF4" s="16"/>
      <c r="PPG4" s="16"/>
      <c r="PPH4" s="16"/>
      <c r="PPI4" s="16"/>
      <c r="PPJ4" s="16"/>
      <c r="PPK4" s="16"/>
      <c r="PPL4" s="16"/>
      <c r="PPM4" s="16"/>
      <c r="PPN4" s="16"/>
      <c r="PPO4" s="16"/>
      <c r="PPP4" s="16"/>
      <c r="PPQ4" s="16"/>
      <c r="PPR4" s="16"/>
      <c r="PPS4" s="16"/>
      <c r="PPT4" s="16"/>
      <c r="PPU4" s="16"/>
      <c r="PPV4" s="16"/>
      <c r="PPW4" s="16"/>
      <c r="PPX4" s="16"/>
      <c r="PPY4" s="16"/>
      <c r="PPZ4" s="16"/>
      <c r="PQA4" s="16"/>
      <c r="PQB4" s="16"/>
      <c r="PQC4" s="16"/>
      <c r="PQD4" s="16"/>
      <c r="PQE4" s="16"/>
      <c r="PQF4" s="16"/>
      <c r="PQG4" s="16"/>
      <c r="PQH4" s="16"/>
      <c r="PQI4" s="16"/>
      <c r="PQJ4" s="16"/>
      <c r="PQK4" s="16"/>
      <c r="PQL4" s="16"/>
      <c r="PQM4" s="16"/>
      <c r="PQN4" s="16"/>
      <c r="PQO4" s="16"/>
      <c r="PQP4" s="16"/>
      <c r="PQQ4" s="16"/>
      <c r="PQR4" s="16"/>
      <c r="PQS4" s="16"/>
      <c r="PQT4" s="16"/>
      <c r="PQU4" s="16"/>
      <c r="PQV4" s="16"/>
      <c r="PQW4" s="16"/>
      <c r="PQX4" s="16"/>
      <c r="PQY4" s="16"/>
      <c r="PQZ4" s="16"/>
      <c r="PRA4" s="16"/>
      <c r="PRB4" s="16"/>
      <c r="PRC4" s="16"/>
      <c r="PRD4" s="16"/>
      <c r="PRE4" s="16"/>
      <c r="PRF4" s="16"/>
      <c r="PRG4" s="16"/>
      <c r="PRH4" s="16"/>
      <c r="PRI4" s="16"/>
      <c r="PRJ4" s="16"/>
      <c r="PRK4" s="16"/>
      <c r="PRL4" s="16"/>
      <c r="PRM4" s="16"/>
      <c r="PRN4" s="16"/>
      <c r="PRO4" s="16"/>
      <c r="PRP4" s="16"/>
      <c r="PRQ4" s="16"/>
      <c r="PRR4" s="16"/>
      <c r="PRS4" s="16"/>
      <c r="PRT4" s="16"/>
      <c r="PRU4" s="16"/>
      <c r="PRV4" s="16"/>
      <c r="PRW4" s="16"/>
      <c r="PRX4" s="16"/>
      <c r="PRY4" s="16"/>
      <c r="PRZ4" s="16"/>
      <c r="PSA4" s="16"/>
      <c r="PSB4" s="16"/>
      <c r="PSC4" s="16"/>
      <c r="PSD4" s="16"/>
      <c r="PSE4" s="16"/>
      <c r="PSF4" s="16"/>
      <c r="PSG4" s="16"/>
      <c r="PSH4" s="16"/>
      <c r="PSI4" s="16"/>
      <c r="PSJ4" s="16"/>
      <c r="PSK4" s="16"/>
      <c r="PSL4" s="16"/>
      <c r="PSM4" s="16"/>
      <c r="PSN4" s="16"/>
      <c r="PSO4" s="16"/>
      <c r="PSP4" s="16"/>
      <c r="PSQ4" s="16"/>
      <c r="PSR4" s="16"/>
      <c r="PSS4" s="16"/>
      <c r="PST4" s="16"/>
      <c r="PSU4" s="16"/>
      <c r="PSV4" s="16"/>
      <c r="PSW4" s="16"/>
      <c r="PSX4" s="16"/>
      <c r="PSY4" s="16"/>
      <c r="PSZ4" s="16"/>
      <c r="PTA4" s="16"/>
      <c r="PTB4" s="16"/>
      <c r="PTC4" s="16"/>
      <c r="PTD4" s="16"/>
      <c r="PTE4" s="16"/>
      <c r="PTF4" s="16"/>
      <c r="PTG4" s="16"/>
      <c r="PTH4" s="16"/>
      <c r="PTI4" s="16"/>
      <c r="PTJ4" s="16"/>
      <c r="PTK4" s="16"/>
      <c r="PTL4" s="16"/>
      <c r="PTM4" s="16"/>
      <c r="PTN4" s="16"/>
      <c r="PTO4" s="16"/>
      <c r="PTP4" s="16"/>
      <c r="PTQ4" s="16"/>
      <c r="PTR4" s="16"/>
      <c r="PTS4" s="16"/>
      <c r="PTT4" s="16"/>
      <c r="PTU4" s="16"/>
      <c r="PTV4" s="16"/>
      <c r="PTW4" s="16"/>
      <c r="PTX4" s="16"/>
      <c r="PTY4" s="16"/>
      <c r="PTZ4" s="16"/>
      <c r="PUA4" s="16"/>
      <c r="PUB4" s="16"/>
      <c r="PUC4" s="16"/>
      <c r="PUD4" s="16"/>
      <c r="PUE4" s="16"/>
      <c r="PUF4" s="16"/>
      <c r="PUG4" s="16"/>
      <c r="PUH4" s="16"/>
      <c r="PUI4" s="16"/>
      <c r="PUJ4" s="16"/>
      <c r="PUK4" s="16"/>
      <c r="PUL4" s="16"/>
      <c r="PUM4" s="16"/>
      <c r="PUN4" s="16"/>
      <c r="PUO4" s="16"/>
      <c r="PUP4" s="16"/>
      <c r="PUQ4" s="16"/>
      <c r="PUR4" s="16"/>
      <c r="PUS4" s="16"/>
      <c r="PUT4" s="16"/>
      <c r="PUU4" s="16"/>
      <c r="PUV4" s="16"/>
      <c r="PUW4" s="16"/>
      <c r="PUX4" s="16"/>
      <c r="PUY4" s="16"/>
      <c r="PUZ4" s="16"/>
      <c r="PVA4" s="16"/>
      <c r="PVB4" s="16"/>
      <c r="PVC4" s="16"/>
      <c r="PVD4" s="16"/>
      <c r="PVE4" s="16"/>
      <c r="PVF4" s="16"/>
      <c r="PVG4" s="16"/>
      <c r="PVH4" s="16"/>
      <c r="PVI4" s="16"/>
      <c r="PVJ4" s="16"/>
      <c r="PVK4" s="16"/>
      <c r="PVL4" s="16"/>
      <c r="PVM4" s="16"/>
      <c r="PVN4" s="16"/>
      <c r="PVO4" s="16"/>
      <c r="PVP4" s="16"/>
      <c r="PVQ4" s="16"/>
      <c r="PVR4" s="16"/>
      <c r="PVS4" s="16"/>
      <c r="PVT4" s="16"/>
      <c r="PVU4" s="16"/>
      <c r="PVV4" s="16"/>
      <c r="PVW4" s="16"/>
      <c r="PVX4" s="16"/>
      <c r="PVY4" s="16"/>
      <c r="PVZ4" s="16"/>
      <c r="PWA4" s="16"/>
      <c r="PWB4" s="16"/>
      <c r="PWC4" s="16"/>
      <c r="PWD4" s="16"/>
      <c r="PWE4" s="16"/>
      <c r="PWF4" s="16"/>
      <c r="PWG4" s="16"/>
      <c r="PWH4" s="16"/>
      <c r="PWI4" s="16"/>
      <c r="PWJ4" s="16"/>
      <c r="PWK4" s="16"/>
      <c r="PWL4" s="16"/>
      <c r="PWM4" s="16"/>
      <c r="PWN4" s="16"/>
      <c r="PWO4" s="16"/>
      <c r="PWP4" s="16"/>
      <c r="PWQ4" s="16"/>
      <c r="PWR4" s="16"/>
      <c r="PWS4" s="16"/>
      <c r="PWT4" s="16"/>
      <c r="PWU4" s="16"/>
      <c r="PWV4" s="16"/>
      <c r="PWW4" s="16"/>
      <c r="PWX4" s="16"/>
      <c r="PWY4" s="16"/>
      <c r="PWZ4" s="16"/>
      <c r="PXA4" s="16"/>
      <c r="PXB4" s="16"/>
      <c r="PXC4" s="16"/>
      <c r="PXD4" s="16"/>
      <c r="PXE4" s="16"/>
      <c r="PXF4" s="16"/>
      <c r="PXG4" s="16"/>
      <c r="PXH4" s="16"/>
      <c r="PXI4" s="16"/>
      <c r="PXJ4" s="16"/>
      <c r="PXK4" s="16"/>
      <c r="PXL4" s="16"/>
      <c r="PXM4" s="16"/>
      <c r="PXN4" s="16"/>
      <c r="PXO4" s="16"/>
      <c r="PXP4" s="16"/>
      <c r="PXQ4" s="16"/>
      <c r="PXR4" s="16"/>
      <c r="PXS4" s="16"/>
      <c r="PXT4" s="16"/>
      <c r="PXU4" s="16"/>
      <c r="PXV4" s="16"/>
      <c r="PXW4" s="16"/>
      <c r="PXX4" s="16"/>
      <c r="PXY4" s="16"/>
      <c r="PXZ4" s="16"/>
      <c r="PYA4" s="16"/>
      <c r="PYB4" s="16"/>
      <c r="PYC4" s="16"/>
      <c r="PYD4" s="16"/>
      <c r="PYE4" s="16"/>
      <c r="PYF4" s="16"/>
      <c r="PYG4" s="16"/>
      <c r="PYH4" s="16"/>
      <c r="PYI4" s="16"/>
      <c r="PYJ4" s="16"/>
      <c r="PYK4" s="16"/>
      <c r="PYL4" s="16"/>
      <c r="PYM4" s="16"/>
      <c r="PYN4" s="16"/>
      <c r="PYO4" s="16"/>
      <c r="PYP4" s="16"/>
      <c r="PYQ4" s="16"/>
      <c r="PYR4" s="16"/>
      <c r="PYS4" s="16"/>
      <c r="PYT4" s="16"/>
      <c r="PYU4" s="16"/>
      <c r="PYV4" s="16"/>
      <c r="PYW4" s="16"/>
      <c r="PYX4" s="16"/>
      <c r="PYY4" s="16"/>
      <c r="PYZ4" s="16"/>
      <c r="PZA4" s="16"/>
      <c r="PZB4" s="16"/>
      <c r="PZC4" s="16"/>
      <c r="PZD4" s="16"/>
      <c r="PZE4" s="16"/>
      <c r="PZF4" s="16"/>
      <c r="PZG4" s="16"/>
      <c r="PZH4" s="16"/>
      <c r="PZI4" s="16"/>
      <c r="PZJ4" s="16"/>
      <c r="PZK4" s="16"/>
      <c r="PZL4" s="16"/>
      <c r="PZM4" s="16"/>
      <c r="PZN4" s="16"/>
      <c r="PZO4" s="16"/>
      <c r="PZP4" s="16"/>
      <c r="PZQ4" s="16"/>
      <c r="PZR4" s="16"/>
      <c r="PZS4" s="16"/>
      <c r="PZT4" s="16"/>
      <c r="PZU4" s="16"/>
      <c r="PZV4" s="16"/>
      <c r="PZW4" s="16"/>
      <c r="PZX4" s="16"/>
      <c r="PZY4" s="16"/>
      <c r="PZZ4" s="16"/>
      <c r="QAA4" s="16"/>
      <c r="QAB4" s="16"/>
      <c r="QAC4" s="16"/>
      <c r="QAD4" s="16"/>
      <c r="QAE4" s="16"/>
      <c r="QAF4" s="16"/>
      <c r="QAG4" s="16"/>
      <c r="QAH4" s="16"/>
      <c r="QAI4" s="16"/>
      <c r="QAJ4" s="16"/>
      <c r="QAK4" s="16"/>
      <c r="QAL4" s="16"/>
      <c r="QAM4" s="16"/>
      <c r="QAN4" s="16"/>
      <c r="QAO4" s="16"/>
      <c r="QAP4" s="16"/>
      <c r="QAQ4" s="16"/>
      <c r="QAR4" s="16"/>
      <c r="QAS4" s="16"/>
      <c r="QAT4" s="16"/>
      <c r="QAU4" s="16"/>
      <c r="QAV4" s="16"/>
      <c r="QAW4" s="16"/>
      <c r="QAX4" s="16"/>
      <c r="QAY4" s="16"/>
      <c r="QAZ4" s="16"/>
      <c r="QBA4" s="16"/>
      <c r="QBB4" s="16"/>
      <c r="QBC4" s="16"/>
      <c r="QBD4" s="16"/>
      <c r="QBE4" s="16"/>
      <c r="QBF4" s="16"/>
      <c r="QBG4" s="16"/>
      <c r="QBH4" s="16"/>
      <c r="QBI4" s="16"/>
      <c r="QBJ4" s="16"/>
      <c r="QBK4" s="16"/>
      <c r="QBL4" s="16"/>
      <c r="QBM4" s="16"/>
      <c r="QBN4" s="16"/>
      <c r="QBO4" s="16"/>
      <c r="QBP4" s="16"/>
      <c r="QBQ4" s="16"/>
      <c r="QBR4" s="16"/>
      <c r="QBS4" s="16"/>
      <c r="QBT4" s="16"/>
      <c r="QBU4" s="16"/>
      <c r="QBV4" s="16"/>
      <c r="QBW4" s="16"/>
      <c r="QBX4" s="16"/>
      <c r="QBY4" s="16"/>
      <c r="QBZ4" s="16"/>
      <c r="QCA4" s="16"/>
      <c r="QCB4" s="16"/>
      <c r="QCC4" s="16"/>
      <c r="QCD4" s="16"/>
      <c r="QCE4" s="16"/>
      <c r="QCF4" s="16"/>
      <c r="QCG4" s="16"/>
      <c r="QCH4" s="16"/>
      <c r="QCI4" s="16"/>
      <c r="QCJ4" s="16"/>
      <c r="QCK4" s="16"/>
      <c r="QCL4" s="16"/>
      <c r="QCM4" s="16"/>
      <c r="QCN4" s="16"/>
      <c r="QCO4" s="16"/>
      <c r="QCP4" s="16"/>
      <c r="QCQ4" s="16"/>
      <c r="QCR4" s="16"/>
      <c r="QCS4" s="16"/>
      <c r="QCT4" s="16"/>
      <c r="QCU4" s="16"/>
      <c r="QCV4" s="16"/>
      <c r="QCW4" s="16"/>
      <c r="QCX4" s="16"/>
      <c r="QCY4" s="16"/>
      <c r="QCZ4" s="16"/>
      <c r="QDA4" s="16"/>
      <c r="QDB4" s="16"/>
      <c r="QDC4" s="16"/>
      <c r="QDD4" s="16"/>
      <c r="QDE4" s="16"/>
      <c r="QDF4" s="16"/>
      <c r="QDG4" s="16"/>
      <c r="QDH4" s="16"/>
      <c r="QDI4" s="16"/>
      <c r="QDJ4" s="16"/>
      <c r="QDK4" s="16"/>
      <c r="QDL4" s="16"/>
      <c r="QDM4" s="16"/>
      <c r="QDN4" s="16"/>
      <c r="QDO4" s="16"/>
      <c r="QDP4" s="16"/>
      <c r="QDQ4" s="16"/>
      <c r="QDR4" s="16"/>
      <c r="QDS4" s="16"/>
      <c r="QDT4" s="16"/>
      <c r="QDU4" s="16"/>
      <c r="QDV4" s="16"/>
      <c r="QDW4" s="16"/>
      <c r="QDX4" s="16"/>
      <c r="QDY4" s="16"/>
      <c r="QDZ4" s="16"/>
      <c r="QEA4" s="16"/>
      <c r="QEB4" s="16"/>
      <c r="QEC4" s="16"/>
      <c r="QED4" s="16"/>
      <c r="QEE4" s="16"/>
      <c r="QEF4" s="16"/>
      <c r="QEG4" s="16"/>
      <c r="QEH4" s="16"/>
      <c r="QEI4" s="16"/>
      <c r="QEJ4" s="16"/>
      <c r="QEK4" s="16"/>
      <c r="QEL4" s="16"/>
      <c r="QEM4" s="16"/>
      <c r="QEN4" s="16"/>
      <c r="QEO4" s="16"/>
      <c r="QEP4" s="16"/>
      <c r="QEQ4" s="16"/>
      <c r="QER4" s="16"/>
      <c r="QES4" s="16"/>
      <c r="QET4" s="16"/>
      <c r="QEU4" s="16"/>
      <c r="QEV4" s="16"/>
      <c r="QEW4" s="16"/>
      <c r="QEX4" s="16"/>
      <c r="QEY4" s="16"/>
      <c r="QEZ4" s="16"/>
      <c r="QFA4" s="16"/>
      <c r="QFB4" s="16"/>
      <c r="QFC4" s="16"/>
      <c r="QFD4" s="16"/>
      <c r="QFE4" s="16"/>
      <c r="QFF4" s="16"/>
      <c r="QFG4" s="16"/>
      <c r="QFH4" s="16"/>
      <c r="QFI4" s="16"/>
      <c r="QFJ4" s="16"/>
      <c r="QFK4" s="16"/>
      <c r="QFL4" s="16"/>
      <c r="QFM4" s="16"/>
      <c r="QFN4" s="16"/>
      <c r="QFO4" s="16"/>
      <c r="QFP4" s="16"/>
      <c r="QFQ4" s="16"/>
      <c r="QFR4" s="16"/>
      <c r="QFS4" s="16"/>
      <c r="QFT4" s="16"/>
      <c r="QFU4" s="16"/>
      <c r="QFV4" s="16"/>
      <c r="QFW4" s="16"/>
      <c r="QFX4" s="16"/>
      <c r="QFY4" s="16"/>
      <c r="QFZ4" s="16"/>
      <c r="QGA4" s="16"/>
      <c r="QGB4" s="16"/>
      <c r="QGC4" s="16"/>
      <c r="QGD4" s="16"/>
      <c r="QGE4" s="16"/>
      <c r="QGF4" s="16"/>
      <c r="QGG4" s="16"/>
      <c r="QGH4" s="16"/>
      <c r="QGI4" s="16"/>
      <c r="QGJ4" s="16"/>
      <c r="QGK4" s="16"/>
      <c r="QGL4" s="16"/>
      <c r="QGM4" s="16"/>
      <c r="QGN4" s="16"/>
      <c r="QGO4" s="16"/>
      <c r="QGP4" s="16"/>
      <c r="QGQ4" s="16"/>
      <c r="QGR4" s="16"/>
      <c r="QGS4" s="16"/>
      <c r="QGT4" s="16"/>
      <c r="QGU4" s="16"/>
      <c r="QGV4" s="16"/>
      <c r="QGW4" s="16"/>
      <c r="QGX4" s="16"/>
      <c r="QGY4" s="16"/>
      <c r="QGZ4" s="16"/>
      <c r="QHA4" s="16"/>
      <c r="QHB4" s="16"/>
      <c r="QHC4" s="16"/>
      <c r="QHD4" s="16"/>
      <c r="QHE4" s="16"/>
      <c r="QHF4" s="16"/>
      <c r="QHG4" s="16"/>
      <c r="QHH4" s="16"/>
      <c r="QHI4" s="16"/>
      <c r="QHJ4" s="16"/>
      <c r="QHK4" s="16"/>
      <c r="QHL4" s="16"/>
      <c r="QHM4" s="16"/>
      <c r="QHN4" s="16"/>
      <c r="QHO4" s="16"/>
      <c r="QHP4" s="16"/>
      <c r="QHQ4" s="16"/>
      <c r="QHR4" s="16"/>
      <c r="QHS4" s="16"/>
      <c r="QHT4" s="16"/>
      <c r="QHU4" s="16"/>
      <c r="QHV4" s="16"/>
      <c r="QHW4" s="16"/>
      <c r="QHX4" s="16"/>
      <c r="QHY4" s="16"/>
      <c r="QHZ4" s="16"/>
      <c r="QIA4" s="16"/>
      <c r="QIB4" s="16"/>
      <c r="QIC4" s="16"/>
      <c r="QID4" s="16"/>
      <c r="QIE4" s="16"/>
      <c r="QIF4" s="16"/>
      <c r="QIG4" s="16"/>
      <c r="QIH4" s="16"/>
      <c r="QII4" s="16"/>
      <c r="QIJ4" s="16"/>
      <c r="QIK4" s="16"/>
      <c r="QIL4" s="16"/>
      <c r="QIM4" s="16"/>
      <c r="QIN4" s="16"/>
      <c r="QIO4" s="16"/>
      <c r="QIP4" s="16"/>
      <c r="QIQ4" s="16"/>
      <c r="QIR4" s="16"/>
      <c r="QIS4" s="16"/>
      <c r="QIT4" s="16"/>
      <c r="QIU4" s="16"/>
      <c r="QIV4" s="16"/>
      <c r="QIW4" s="16"/>
      <c r="QIX4" s="16"/>
      <c r="QIY4" s="16"/>
      <c r="QIZ4" s="16"/>
      <c r="QJA4" s="16"/>
      <c r="QJB4" s="16"/>
      <c r="QJC4" s="16"/>
      <c r="QJD4" s="16"/>
      <c r="QJE4" s="16"/>
      <c r="QJF4" s="16"/>
      <c r="QJG4" s="16"/>
      <c r="QJH4" s="16"/>
      <c r="QJI4" s="16"/>
      <c r="QJJ4" s="16"/>
      <c r="QJK4" s="16"/>
      <c r="QJL4" s="16"/>
      <c r="QJM4" s="16"/>
      <c r="QJN4" s="16"/>
      <c r="QJO4" s="16"/>
      <c r="QJP4" s="16"/>
      <c r="QJQ4" s="16"/>
      <c r="QJR4" s="16"/>
      <c r="QJS4" s="16"/>
      <c r="QJT4" s="16"/>
      <c r="QJU4" s="16"/>
      <c r="QJV4" s="16"/>
      <c r="QJW4" s="16"/>
      <c r="QJX4" s="16"/>
      <c r="QJY4" s="16"/>
      <c r="QJZ4" s="16"/>
      <c r="QKA4" s="16"/>
      <c r="QKB4" s="16"/>
      <c r="QKC4" s="16"/>
      <c r="QKD4" s="16"/>
      <c r="QKE4" s="16"/>
      <c r="QKF4" s="16"/>
      <c r="QKG4" s="16"/>
      <c r="QKH4" s="16"/>
      <c r="QKI4" s="16"/>
      <c r="QKJ4" s="16"/>
      <c r="QKK4" s="16"/>
      <c r="QKL4" s="16"/>
      <c r="QKM4" s="16"/>
      <c r="QKN4" s="16"/>
      <c r="QKO4" s="16"/>
      <c r="QKP4" s="16"/>
      <c r="QKQ4" s="16"/>
      <c r="QKR4" s="16"/>
      <c r="QKS4" s="16"/>
      <c r="QKT4" s="16"/>
      <c r="QKU4" s="16"/>
      <c r="QKV4" s="16"/>
      <c r="QKW4" s="16"/>
      <c r="QKX4" s="16"/>
      <c r="QKY4" s="16"/>
      <c r="QKZ4" s="16"/>
      <c r="QLA4" s="16"/>
      <c r="QLB4" s="16"/>
      <c r="QLC4" s="16"/>
      <c r="QLD4" s="16"/>
      <c r="QLE4" s="16"/>
      <c r="QLF4" s="16"/>
      <c r="QLG4" s="16"/>
      <c r="QLH4" s="16"/>
      <c r="QLI4" s="16"/>
      <c r="QLJ4" s="16"/>
      <c r="QLK4" s="16"/>
      <c r="QLL4" s="16"/>
      <c r="QLM4" s="16"/>
      <c r="QLN4" s="16"/>
      <c r="QLO4" s="16"/>
      <c r="QLP4" s="16"/>
      <c r="QLQ4" s="16"/>
      <c r="QLR4" s="16"/>
      <c r="QLS4" s="16"/>
      <c r="QLT4" s="16"/>
      <c r="QLU4" s="16"/>
      <c r="QLV4" s="16"/>
      <c r="QLW4" s="16"/>
      <c r="QLX4" s="16"/>
      <c r="QLY4" s="16"/>
      <c r="QLZ4" s="16"/>
      <c r="QMA4" s="16"/>
      <c r="QMB4" s="16"/>
      <c r="QMC4" s="16"/>
      <c r="QMD4" s="16"/>
      <c r="QME4" s="16"/>
      <c r="QMF4" s="16"/>
      <c r="QMG4" s="16"/>
      <c r="QMH4" s="16"/>
      <c r="QMI4" s="16"/>
      <c r="QMJ4" s="16"/>
      <c r="QMK4" s="16"/>
      <c r="QML4" s="16"/>
      <c r="QMM4" s="16"/>
      <c r="QMN4" s="16"/>
      <c r="QMO4" s="16"/>
      <c r="QMP4" s="16"/>
      <c r="QMQ4" s="16"/>
      <c r="QMR4" s="16"/>
      <c r="QMS4" s="16"/>
      <c r="QMT4" s="16"/>
      <c r="QMU4" s="16"/>
      <c r="QMV4" s="16"/>
      <c r="QMW4" s="16"/>
      <c r="QMX4" s="16"/>
      <c r="QMY4" s="16"/>
      <c r="QMZ4" s="16"/>
      <c r="QNA4" s="16"/>
      <c r="QNB4" s="16"/>
      <c r="QNC4" s="16"/>
      <c r="QND4" s="16"/>
      <c r="QNE4" s="16"/>
      <c r="QNF4" s="16"/>
      <c r="QNG4" s="16"/>
      <c r="QNH4" s="16"/>
      <c r="QNI4" s="16"/>
      <c r="QNJ4" s="16"/>
      <c r="QNK4" s="16"/>
      <c r="QNL4" s="16"/>
      <c r="QNM4" s="16"/>
      <c r="QNN4" s="16"/>
      <c r="QNO4" s="16"/>
      <c r="QNP4" s="16"/>
      <c r="QNQ4" s="16"/>
      <c r="QNR4" s="16"/>
      <c r="QNS4" s="16"/>
      <c r="QNT4" s="16"/>
      <c r="QNU4" s="16"/>
      <c r="QNV4" s="16"/>
      <c r="QNW4" s="16"/>
      <c r="QNX4" s="16"/>
      <c r="QNY4" s="16"/>
      <c r="QNZ4" s="16"/>
      <c r="QOA4" s="16"/>
      <c r="QOB4" s="16"/>
      <c r="QOC4" s="16"/>
      <c r="QOD4" s="16"/>
      <c r="QOE4" s="16"/>
      <c r="QOF4" s="16"/>
      <c r="QOG4" s="16"/>
      <c r="QOH4" s="16"/>
      <c r="QOI4" s="16"/>
      <c r="QOJ4" s="16"/>
      <c r="QOK4" s="16"/>
      <c r="QOL4" s="16"/>
      <c r="QOM4" s="16"/>
      <c r="QON4" s="16"/>
      <c r="QOO4" s="16"/>
      <c r="QOP4" s="16"/>
      <c r="QOQ4" s="16"/>
      <c r="QOR4" s="16"/>
      <c r="QOS4" s="16"/>
      <c r="QOT4" s="16"/>
      <c r="QOU4" s="16"/>
      <c r="QOV4" s="16"/>
      <c r="QOW4" s="16"/>
      <c r="QOX4" s="16"/>
      <c r="QOY4" s="16"/>
      <c r="QOZ4" s="16"/>
      <c r="QPA4" s="16"/>
      <c r="QPB4" s="16"/>
      <c r="QPC4" s="16"/>
      <c r="QPD4" s="16"/>
      <c r="QPE4" s="16"/>
      <c r="QPF4" s="16"/>
      <c r="QPG4" s="16"/>
      <c r="QPH4" s="16"/>
      <c r="QPI4" s="16"/>
      <c r="QPJ4" s="16"/>
      <c r="QPK4" s="16"/>
      <c r="QPL4" s="16"/>
      <c r="QPM4" s="16"/>
      <c r="QPN4" s="16"/>
      <c r="QPO4" s="16"/>
      <c r="QPP4" s="16"/>
      <c r="QPQ4" s="16"/>
      <c r="QPR4" s="16"/>
      <c r="QPS4" s="16"/>
      <c r="QPT4" s="16"/>
      <c r="QPU4" s="16"/>
      <c r="QPV4" s="16"/>
      <c r="QPW4" s="16"/>
      <c r="QPX4" s="16"/>
      <c r="QPY4" s="16"/>
      <c r="QPZ4" s="16"/>
      <c r="QQA4" s="16"/>
      <c r="QQB4" s="16"/>
      <c r="QQC4" s="16"/>
      <c r="QQD4" s="16"/>
      <c r="QQE4" s="16"/>
      <c r="QQF4" s="16"/>
      <c r="QQG4" s="16"/>
      <c r="QQH4" s="16"/>
      <c r="QQI4" s="16"/>
      <c r="QQJ4" s="16"/>
      <c r="QQK4" s="16"/>
      <c r="QQL4" s="16"/>
      <c r="QQM4" s="16"/>
      <c r="QQN4" s="16"/>
      <c r="QQO4" s="16"/>
      <c r="QQP4" s="16"/>
      <c r="QQQ4" s="16"/>
      <c r="QQR4" s="16"/>
      <c r="QQS4" s="16"/>
      <c r="QQT4" s="16"/>
      <c r="QQU4" s="16"/>
      <c r="QQV4" s="16"/>
      <c r="QQW4" s="16"/>
      <c r="QQX4" s="16"/>
      <c r="QQY4" s="16"/>
      <c r="QQZ4" s="16"/>
      <c r="QRA4" s="16"/>
      <c r="QRB4" s="16"/>
      <c r="QRC4" s="16"/>
      <c r="QRD4" s="16"/>
      <c r="QRE4" s="16"/>
      <c r="QRF4" s="16"/>
      <c r="QRG4" s="16"/>
      <c r="QRH4" s="16"/>
      <c r="QRI4" s="16"/>
      <c r="QRJ4" s="16"/>
      <c r="QRK4" s="16"/>
      <c r="QRL4" s="16"/>
      <c r="QRM4" s="16"/>
      <c r="QRN4" s="16"/>
      <c r="QRO4" s="16"/>
      <c r="QRP4" s="16"/>
      <c r="QRQ4" s="16"/>
      <c r="QRR4" s="16"/>
      <c r="QRS4" s="16"/>
      <c r="QRT4" s="16"/>
      <c r="QRU4" s="16"/>
      <c r="QRV4" s="16"/>
      <c r="QRW4" s="16"/>
      <c r="QRX4" s="16"/>
      <c r="QRY4" s="16"/>
      <c r="QRZ4" s="16"/>
      <c r="QSA4" s="16"/>
      <c r="QSB4" s="16"/>
      <c r="QSC4" s="16"/>
      <c r="QSD4" s="16"/>
      <c r="QSE4" s="16"/>
      <c r="QSF4" s="16"/>
      <c r="QSG4" s="16"/>
      <c r="QSH4" s="16"/>
      <c r="QSI4" s="16"/>
      <c r="QSJ4" s="16"/>
      <c r="QSK4" s="16"/>
      <c r="QSL4" s="16"/>
      <c r="QSM4" s="16"/>
      <c r="QSN4" s="16"/>
      <c r="QSO4" s="16"/>
      <c r="QSP4" s="16"/>
      <c r="QSQ4" s="16"/>
      <c r="QSR4" s="16"/>
      <c r="QSS4" s="16"/>
      <c r="QST4" s="16"/>
      <c r="QSU4" s="16"/>
      <c r="QSV4" s="16"/>
      <c r="QSW4" s="16"/>
      <c r="QSX4" s="16"/>
      <c r="QSY4" s="16"/>
      <c r="QSZ4" s="16"/>
      <c r="QTA4" s="16"/>
      <c r="QTB4" s="16"/>
      <c r="QTC4" s="16"/>
      <c r="QTD4" s="16"/>
      <c r="QTE4" s="16"/>
      <c r="QTF4" s="16"/>
      <c r="QTG4" s="16"/>
      <c r="QTH4" s="16"/>
      <c r="QTI4" s="16"/>
      <c r="QTJ4" s="16"/>
      <c r="QTK4" s="16"/>
      <c r="QTL4" s="16"/>
      <c r="QTM4" s="16"/>
      <c r="QTN4" s="16"/>
      <c r="QTO4" s="16"/>
      <c r="QTP4" s="16"/>
      <c r="QTQ4" s="16"/>
      <c r="QTR4" s="16"/>
      <c r="QTS4" s="16"/>
      <c r="QTT4" s="16"/>
      <c r="QTU4" s="16"/>
      <c r="QTV4" s="16"/>
      <c r="QTW4" s="16"/>
      <c r="QTX4" s="16"/>
      <c r="QTY4" s="16"/>
      <c r="QTZ4" s="16"/>
      <c r="QUA4" s="16"/>
      <c r="QUB4" s="16"/>
      <c r="QUC4" s="16"/>
      <c r="QUD4" s="16"/>
      <c r="QUE4" s="16"/>
      <c r="QUF4" s="16"/>
      <c r="QUG4" s="16"/>
      <c r="QUH4" s="16"/>
      <c r="QUI4" s="16"/>
      <c r="QUJ4" s="16"/>
      <c r="QUK4" s="16"/>
      <c r="QUL4" s="16"/>
      <c r="QUM4" s="16"/>
      <c r="QUN4" s="16"/>
      <c r="QUO4" s="16"/>
      <c r="QUP4" s="16"/>
      <c r="QUQ4" s="16"/>
      <c r="QUR4" s="16"/>
      <c r="QUS4" s="16"/>
      <c r="QUT4" s="16"/>
      <c r="QUU4" s="16"/>
      <c r="QUV4" s="16"/>
      <c r="QUW4" s="16"/>
      <c r="QUX4" s="16"/>
      <c r="QUY4" s="16"/>
      <c r="QUZ4" s="16"/>
      <c r="QVA4" s="16"/>
      <c r="QVB4" s="16"/>
      <c r="QVC4" s="16"/>
      <c r="QVD4" s="16"/>
      <c r="QVE4" s="16"/>
      <c r="QVF4" s="16"/>
      <c r="QVG4" s="16"/>
      <c r="QVH4" s="16"/>
      <c r="QVI4" s="16"/>
      <c r="QVJ4" s="16"/>
      <c r="QVK4" s="16"/>
      <c r="QVL4" s="16"/>
      <c r="QVM4" s="16"/>
      <c r="QVN4" s="16"/>
      <c r="QVO4" s="16"/>
      <c r="QVP4" s="16"/>
      <c r="QVQ4" s="16"/>
      <c r="QVR4" s="16"/>
      <c r="QVS4" s="16"/>
      <c r="QVT4" s="16"/>
      <c r="QVU4" s="16"/>
      <c r="QVV4" s="16"/>
      <c r="QVW4" s="16"/>
      <c r="QVX4" s="16"/>
      <c r="QVY4" s="16"/>
      <c r="QVZ4" s="16"/>
      <c r="QWA4" s="16"/>
      <c r="QWB4" s="16"/>
      <c r="QWC4" s="16"/>
      <c r="QWD4" s="16"/>
      <c r="QWE4" s="16"/>
      <c r="QWF4" s="16"/>
      <c r="QWG4" s="16"/>
      <c r="QWH4" s="16"/>
      <c r="QWI4" s="16"/>
      <c r="QWJ4" s="16"/>
      <c r="QWK4" s="16"/>
      <c r="QWL4" s="16"/>
      <c r="QWM4" s="16"/>
      <c r="QWN4" s="16"/>
      <c r="QWO4" s="16"/>
      <c r="QWP4" s="16"/>
      <c r="QWQ4" s="16"/>
      <c r="QWR4" s="16"/>
      <c r="QWS4" s="16"/>
      <c r="QWT4" s="16"/>
      <c r="QWU4" s="16"/>
      <c r="QWV4" s="16"/>
      <c r="QWW4" s="16"/>
      <c r="QWX4" s="16"/>
      <c r="QWY4" s="16"/>
      <c r="QWZ4" s="16"/>
      <c r="QXA4" s="16"/>
      <c r="QXB4" s="16"/>
      <c r="QXC4" s="16"/>
      <c r="QXD4" s="16"/>
      <c r="QXE4" s="16"/>
      <c r="QXF4" s="16"/>
      <c r="QXG4" s="16"/>
      <c r="QXH4" s="16"/>
      <c r="QXI4" s="16"/>
      <c r="QXJ4" s="16"/>
      <c r="QXK4" s="16"/>
      <c r="QXL4" s="16"/>
      <c r="QXM4" s="16"/>
      <c r="QXN4" s="16"/>
      <c r="QXO4" s="16"/>
      <c r="QXP4" s="16"/>
      <c r="QXQ4" s="16"/>
      <c r="QXR4" s="16"/>
      <c r="QXS4" s="16"/>
      <c r="QXT4" s="16"/>
      <c r="QXU4" s="16"/>
      <c r="QXV4" s="16"/>
      <c r="QXW4" s="16"/>
      <c r="QXX4" s="16"/>
      <c r="QXY4" s="16"/>
      <c r="QXZ4" s="16"/>
      <c r="QYA4" s="16"/>
      <c r="QYB4" s="16"/>
      <c r="QYC4" s="16"/>
      <c r="QYD4" s="16"/>
      <c r="QYE4" s="16"/>
      <c r="QYF4" s="16"/>
      <c r="QYG4" s="16"/>
      <c r="QYH4" s="16"/>
      <c r="QYI4" s="16"/>
      <c r="QYJ4" s="16"/>
      <c r="QYK4" s="16"/>
      <c r="QYL4" s="16"/>
      <c r="QYM4" s="16"/>
      <c r="QYN4" s="16"/>
      <c r="QYO4" s="16"/>
      <c r="QYP4" s="16"/>
      <c r="QYQ4" s="16"/>
      <c r="QYR4" s="16"/>
      <c r="QYS4" s="16"/>
      <c r="QYT4" s="16"/>
      <c r="QYU4" s="16"/>
      <c r="QYV4" s="16"/>
      <c r="QYW4" s="16"/>
      <c r="QYX4" s="16"/>
      <c r="QYY4" s="16"/>
      <c r="QYZ4" s="16"/>
      <c r="QZA4" s="16"/>
      <c r="QZB4" s="16"/>
      <c r="QZC4" s="16"/>
      <c r="QZD4" s="16"/>
      <c r="QZE4" s="16"/>
      <c r="QZF4" s="16"/>
      <c r="QZG4" s="16"/>
      <c r="QZH4" s="16"/>
      <c r="QZI4" s="16"/>
      <c r="QZJ4" s="16"/>
      <c r="QZK4" s="16"/>
      <c r="QZL4" s="16"/>
      <c r="QZM4" s="16"/>
      <c r="QZN4" s="16"/>
      <c r="QZO4" s="16"/>
      <c r="QZP4" s="16"/>
      <c r="QZQ4" s="16"/>
      <c r="QZR4" s="16"/>
      <c r="QZS4" s="16"/>
      <c r="QZT4" s="16"/>
      <c r="QZU4" s="16"/>
      <c r="QZV4" s="16"/>
      <c r="QZW4" s="16"/>
      <c r="QZX4" s="16"/>
      <c r="QZY4" s="16"/>
      <c r="QZZ4" s="16"/>
      <c r="RAA4" s="16"/>
      <c r="RAB4" s="16"/>
      <c r="RAC4" s="16"/>
      <c r="RAD4" s="16"/>
      <c r="RAE4" s="16"/>
      <c r="RAF4" s="16"/>
      <c r="RAG4" s="16"/>
      <c r="RAH4" s="16"/>
      <c r="RAI4" s="16"/>
      <c r="RAJ4" s="16"/>
      <c r="RAK4" s="16"/>
      <c r="RAL4" s="16"/>
      <c r="RAM4" s="16"/>
      <c r="RAN4" s="16"/>
      <c r="RAO4" s="16"/>
      <c r="RAP4" s="16"/>
      <c r="RAQ4" s="16"/>
      <c r="RAR4" s="16"/>
      <c r="RAS4" s="16"/>
      <c r="RAT4" s="16"/>
      <c r="RAU4" s="16"/>
      <c r="RAV4" s="16"/>
      <c r="RAW4" s="16"/>
      <c r="RAX4" s="16"/>
      <c r="RAY4" s="16"/>
      <c r="RAZ4" s="16"/>
      <c r="RBA4" s="16"/>
      <c r="RBB4" s="16"/>
      <c r="RBC4" s="16"/>
      <c r="RBD4" s="16"/>
      <c r="RBE4" s="16"/>
      <c r="RBF4" s="16"/>
      <c r="RBG4" s="16"/>
      <c r="RBH4" s="16"/>
      <c r="RBI4" s="16"/>
      <c r="RBJ4" s="16"/>
      <c r="RBK4" s="16"/>
      <c r="RBL4" s="16"/>
      <c r="RBM4" s="16"/>
      <c r="RBN4" s="16"/>
      <c r="RBO4" s="16"/>
      <c r="RBP4" s="16"/>
      <c r="RBQ4" s="16"/>
      <c r="RBR4" s="16"/>
      <c r="RBS4" s="16"/>
      <c r="RBT4" s="16"/>
      <c r="RBU4" s="16"/>
      <c r="RBV4" s="16"/>
      <c r="RBW4" s="16"/>
      <c r="RBX4" s="16"/>
      <c r="RBY4" s="16"/>
      <c r="RBZ4" s="16"/>
      <c r="RCA4" s="16"/>
      <c r="RCB4" s="16"/>
      <c r="RCC4" s="16"/>
      <c r="RCD4" s="16"/>
      <c r="RCE4" s="16"/>
      <c r="RCF4" s="16"/>
      <c r="RCG4" s="16"/>
      <c r="RCH4" s="16"/>
      <c r="RCI4" s="16"/>
      <c r="RCJ4" s="16"/>
      <c r="RCK4" s="16"/>
      <c r="RCL4" s="16"/>
      <c r="RCM4" s="16"/>
      <c r="RCN4" s="16"/>
      <c r="RCO4" s="16"/>
      <c r="RCP4" s="16"/>
      <c r="RCQ4" s="16"/>
      <c r="RCR4" s="16"/>
      <c r="RCS4" s="16"/>
      <c r="RCT4" s="16"/>
      <c r="RCU4" s="16"/>
      <c r="RCV4" s="16"/>
      <c r="RCW4" s="16"/>
      <c r="RCX4" s="16"/>
      <c r="RCY4" s="16"/>
      <c r="RCZ4" s="16"/>
      <c r="RDA4" s="16"/>
      <c r="RDB4" s="16"/>
      <c r="RDC4" s="16"/>
      <c r="RDD4" s="16"/>
      <c r="RDE4" s="16"/>
      <c r="RDF4" s="16"/>
      <c r="RDG4" s="16"/>
      <c r="RDH4" s="16"/>
      <c r="RDI4" s="16"/>
      <c r="RDJ4" s="16"/>
      <c r="RDK4" s="16"/>
      <c r="RDL4" s="16"/>
      <c r="RDM4" s="16"/>
      <c r="RDN4" s="16"/>
      <c r="RDO4" s="16"/>
      <c r="RDP4" s="16"/>
      <c r="RDQ4" s="16"/>
      <c r="RDR4" s="16"/>
      <c r="RDS4" s="16"/>
      <c r="RDT4" s="16"/>
      <c r="RDU4" s="16"/>
      <c r="RDV4" s="16"/>
      <c r="RDW4" s="16"/>
      <c r="RDX4" s="16"/>
      <c r="RDY4" s="16"/>
      <c r="RDZ4" s="16"/>
      <c r="REA4" s="16"/>
      <c r="REB4" s="16"/>
      <c r="REC4" s="16"/>
      <c r="RED4" s="16"/>
      <c r="REE4" s="16"/>
      <c r="REF4" s="16"/>
      <c r="REG4" s="16"/>
      <c r="REH4" s="16"/>
      <c r="REI4" s="16"/>
      <c r="REJ4" s="16"/>
      <c r="REK4" s="16"/>
      <c r="REL4" s="16"/>
      <c r="REM4" s="16"/>
      <c r="REN4" s="16"/>
      <c r="REO4" s="16"/>
      <c r="REP4" s="16"/>
      <c r="REQ4" s="16"/>
      <c r="RER4" s="16"/>
      <c r="RES4" s="16"/>
      <c r="RET4" s="16"/>
      <c r="REU4" s="16"/>
      <c r="REV4" s="16"/>
      <c r="REW4" s="16"/>
      <c r="REX4" s="16"/>
      <c r="REY4" s="16"/>
      <c r="REZ4" s="16"/>
      <c r="RFA4" s="16"/>
      <c r="RFB4" s="16"/>
      <c r="RFC4" s="16"/>
      <c r="RFD4" s="16"/>
      <c r="RFE4" s="16"/>
      <c r="RFF4" s="16"/>
      <c r="RFG4" s="16"/>
      <c r="RFH4" s="16"/>
      <c r="RFI4" s="16"/>
      <c r="RFJ4" s="16"/>
      <c r="RFK4" s="16"/>
      <c r="RFL4" s="16"/>
      <c r="RFM4" s="16"/>
      <c r="RFN4" s="16"/>
      <c r="RFO4" s="16"/>
      <c r="RFP4" s="16"/>
      <c r="RFQ4" s="16"/>
      <c r="RFR4" s="16"/>
      <c r="RFS4" s="16"/>
      <c r="RFT4" s="16"/>
      <c r="RFU4" s="16"/>
      <c r="RFV4" s="16"/>
      <c r="RFW4" s="16"/>
      <c r="RFX4" s="16"/>
      <c r="RFY4" s="16"/>
      <c r="RFZ4" s="16"/>
      <c r="RGA4" s="16"/>
      <c r="RGB4" s="16"/>
      <c r="RGC4" s="16"/>
      <c r="RGD4" s="16"/>
      <c r="RGE4" s="16"/>
      <c r="RGF4" s="16"/>
      <c r="RGG4" s="16"/>
      <c r="RGH4" s="16"/>
      <c r="RGI4" s="16"/>
      <c r="RGJ4" s="16"/>
      <c r="RGK4" s="16"/>
      <c r="RGL4" s="16"/>
      <c r="RGM4" s="16"/>
      <c r="RGN4" s="16"/>
      <c r="RGO4" s="16"/>
      <c r="RGP4" s="16"/>
      <c r="RGQ4" s="16"/>
      <c r="RGR4" s="16"/>
      <c r="RGS4" s="16"/>
      <c r="RGT4" s="16"/>
      <c r="RGU4" s="16"/>
      <c r="RGV4" s="16"/>
      <c r="RGW4" s="16"/>
      <c r="RGX4" s="16"/>
      <c r="RGY4" s="16"/>
      <c r="RGZ4" s="16"/>
      <c r="RHA4" s="16"/>
      <c r="RHB4" s="16"/>
      <c r="RHC4" s="16"/>
      <c r="RHD4" s="16"/>
      <c r="RHE4" s="16"/>
      <c r="RHF4" s="16"/>
      <c r="RHG4" s="16"/>
      <c r="RHH4" s="16"/>
      <c r="RHI4" s="16"/>
      <c r="RHJ4" s="16"/>
      <c r="RHK4" s="16"/>
      <c r="RHL4" s="16"/>
      <c r="RHM4" s="16"/>
      <c r="RHN4" s="16"/>
      <c r="RHO4" s="16"/>
      <c r="RHP4" s="16"/>
      <c r="RHQ4" s="16"/>
      <c r="RHR4" s="16"/>
      <c r="RHS4" s="16"/>
      <c r="RHT4" s="16"/>
      <c r="RHU4" s="16"/>
      <c r="RHV4" s="16"/>
      <c r="RHW4" s="16"/>
      <c r="RHX4" s="16"/>
      <c r="RHY4" s="16"/>
      <c r="RHZ4" s="16"/>
      <c r="RIA4" s="16"/>
      <c r="RIB4" s="16"/>
      <c r="RIC4" s="16"/>
      <c r="RID4" s="16"/>
      <c r="RIE4" s="16"/>
      <c r="RIF4" s="16"/>
      <c r="RIG4" s="16"/>
      <c r="RIH4" s="16"/>
      <c r="RII4" s="16"/>
      <c r="RIJ4" s="16"/>
      <c r="RIK4" s="16"/>
      <c r="RIL4" s="16"/>
      <c r="RIM4" s="16"/>
      <c r="RIN4" s="16"/>
      <c r="RIO4" s="16"/>
      <c r="RIP4" s="16"/>
      <c r="RIQ4" s="16"/>
      <c r="RIR4" s="16"/>
      <c r="RIS4" s="16"/>
      <c r="RIT4" s="16"/>
      <c r="RIU4" s="16"/>
      <c r="RIV4" s="16"/>
      <c r="RIW4" s="16"/>
      <c r="RIX4" s="16"/>
      <c r="RIY4" s="16"/>
      <c r="RIZ4" s="16"/>
      <c r="RJA4" s="16"/>
      <c r="RJB4" s="16"/>
      <c r="RJC4" s="16"/>
      <c r="RJD4" s="16"/>
      <c r="RJE4" s="16"/>
      <c r="RJF4" s="16"/>
      <c r="RJG4" s="16"/>
      <c r="RJH4" s="16"/>
      <c r="RJI4" s="16"/>
      <c r="RJJ4" s="16"/>
      <c r="RJK4" s="16"/>
      <c r="RJL4" s="16"/>
      <c r="RJM4" s="16"/>
      <c r="RJN4" s="16"/>
      <c r="RJO4" s="16"/>
      <c r="RJP4" s="16"/>
      <c r="RJQ4" s="16"/>
      <c r="RJR4" s="16"/>
      <c r="RJS4" s="16"/>
      <c r="RJT4" s="16"/>
      <c r="RJU4" s="16"/>
      <c r="RJV4" s="16"/>
      <c r="RJW4" s="16"/>
      <c r="RJX4" s="16"/>
      <c r="RJY4" s="16"/>
      <c r="RJZ4" s="16"/>
      <c r="RKA4" s="16"/>
      <c r="RKB4" s="16"/>
      <c r="RKC4" s="16"/>
      <c r="RKD4" s="16"/>
      <c r="RKE4" s="16"/>
      <c r="RKF4" s="16"/>
      <c r="RKG4" s="16"/>
      <c r="RKH4" s="16"/>
      <c r="RKI4" s="16"/>
      <c r="RKJ4" s="16"/>
      <c r="RKK4" s="16"/>
      <c r="RKL4" s="16"/>
      <c r="RKM4" s="16"/>
      <c r="RKN4" s="16"/>
      <c r="RKO4" s="16"/>
      <c r="RKP4" s="16"/>
      <c r="RKQ4" s="16"/>
      <c r="RKR4" s="16"/>
      <c r="RKS4" s="16"/>
      <c r="RKT4" s="16"/>
      <c r="RKU4" s="16"/>
      <c r="RKV4" s="16"/>
      <c r="RKW4" s="16"/>
      <c r="RKX4" s="16"/>
      <c r="RKY4" s="16"/>
      <c r="RKZ4" s="16"/>
      <c r="RLA4" s="16"/>
      <c r="RLB4" s="16"/>
      <c r="RLC4" s="16"/>
      <c r="RLD4" s="16"/>
      <c r="RLE4" s="16"/>
      <c r="RLF4" s="16"/>
      <c r="RLG4" s="16"/>
      <c r="RLH4" s="16"/>
      <c r="RLI4" s="16"/>
      <c r="RLJ4" s="16"/>
      <c r="RLK4" s="16"/>
      <c r="RLL4" s="16"/>
      <c r="RLM4" s="16"/>
      <c r="RLN4" s="16"/>
      <c r="RLO4" s="16"/>
      <c r="RLP4" s="16"/>
      <c r="RLQ4" s="16"/>
      <c r="RLR4" s="16"/>
      <c r="RLS4" s="16"/>
      <c r="RLT4" s="16"/>
      <c r="RLU4" s="16"/>
      <c r="RLV4" s="16"/>
      <c r="RLW4" s="16"/>
      <c r="RLX4" s="16"/>
      <c r="RLY4" s="16"/>
      <c r="RLZ4" s="16"/>
      <c r="RMA4" s="16"/>
      <c r="RMB4" s="16"/>
      <c r="RMC4" s="16"/>
      <c r="RMD4" s="16"/>
      <c r="RME4" s="16"/>
      <c r="RMF4" s="16"/>
      <c r="RMG4" s="16"/>
      <c r="RMH4" s="16"/>
      <c r="RMI4" s="16"/>
      <c r="RMJ4" s="16"/>
      <c r="RMK4" s="16"/>
      <c r="RML4" s="16"/>
      <c r="RMM4" s="16"/>
      <c r="RMN4" s="16"/>
      <c r="RMO4" s="16"/>
      <c r="RMP4" s="16"/>
      <c r="RMQ4" s="16"/>
      <c r="RMR4" s="16"/>
      <c r="RMS4" s="16"/>
      <c r="RMT4" s="16"/>
      <c r="RMU4" s="16"/>
      <c r="RMV4" s="16"/>
      <c r="RMW4" s="16"/>
      <c r="RMX4" s="16"/>
      <c r="RMY4" s="16"/>
      <c r="RMZ4" s="16"/>
      <c r="RNA4" s="16"/>
      <c r="RNB4" s="16"/>
      <c r="RNC4" s="16"/>
      <c r="RND4" s="16"/>
      <c r="RNE4" s="16"/>
      <c r="RNF4" s="16"/>
      <c r="RNG4" s="16"/>
      <c r="RNH4" s="16"/>
      <c r="RNI4" s="16"/>
      <c r="RNJ4" s="16"/>
      <c r="RNK4" s="16"/>
      <c r="RNL4" s="16"/>
      <c r="RNM4" s="16"/>
      <c r="RNN4" s="16"/>
      <c r="RNO4" s="16"/>
      <c r="RNP4" s="16"/>
      <c r="RNQ4" s="16"/>
      <c r="RNR4" s="16"/>
      <c r="RNS4" s="16"/>
      <c r="RNT4" s="16"/>
      <c r="RNU4" s="16"/>
      <c r="RNV4" s="16"/>
      <c r="RNW4" s="16"/>
      <c r="RNX4" s="16"/>
      <c r="RNY4" s="16"/>
      <c r="RNZ4" s="16"/>
      <c r="ROA4" s="16"/>
      <c r="ROB4" s="16"/>
      <c r="ROC4" s="16"/>
      <c r="ROD4" s="16"/>
      <c r="ROE4" s="16"/>
      <c r="ROF4" s="16"/>
      <c r="ROG4" s="16"/>
      <c r="ROH4" s="16"/>
      <c r="ROI4" s="16"/>
      <c r="ROJ4" s="16"/>
      <c r="ROK4" s="16"/>
      <c r="ROL4" s="16"/>
      <c r="ROM4" s="16"/>
      <c r="RON4" s="16"/>
      <c r="ROO4" s="16"/>
      <c r="ROP4" s="16"/>
      <c r="ROQ4" s="16"/>
      <c r="ROR4" s="16"/>
      <c r="ROS4" s="16"/>
      <c r="ROT4" s="16"/>
      <c r="ROU4" s="16"/>
      <c r="ROV4" s="16"/>
      <c r="ROW4" s="16"/>
      <c r="ROX4" s="16"/>
      <c r="ROY4" s="16"/>
      <c r="ROZ4" s="16"/>
      <c r="RPA4" s="16"/>
      <c r="RPB4" s="16"/>
      <c r="RPC4" s="16"/>
      <c r="RPD4" s="16"/>
      <c r="RPE4" s="16"/>
      <c r="RPF4" s="16"/>
      <c r="RPG4" s="16"/>
      <c r="RPH4" s="16"/>
      <c r="RPI4" s="16"/>
      <c r="RPJ4" s="16"/>
      <c r="RPK4" s="16"/>
      <c r="RPL4" s="16"/>
      <c r="RPM4" s="16"/>
      <c r="RPN4" s="16"/>
      <c r="RPO4" s="16"/>
      <c r="RPP4" s="16"/>
      <c r="RPQ4" s="16"/>
      <c r="RPR4" s="16"/>
      <c r="RPS4" s="16"/>
      <c r="RPT4" s="16"/>
      <c r="RPU4" s="16"/>
      <c r="RPV4" s="16"/>
      <c r="RPW4" s="16"/>
      <c r="RPX4" s="16"/>
      <c r="RPY4" s="16"/>
      <c r="RPZ4" s="16"/>
      <c r="RQA4" s="16"/>
      <c r="RQB4" s="16"/>
      <c r="RQC4" s="16"/>
      <c r="RQD4" s="16"/>
      <c r="RQE4" s="16"/>
      <c r="RQF4" s="16"/>
      <c r="RQG4" s="16"/>
      <c r="RQH4" s="16"/>
      <c r="RQI4" s="16"/>
      <c r="RQJ4" s="16"/>
      <c r="RQK4" s="16"/>
      <c r="RQL4" s="16"/>
      <c r="RQM4" s="16"/>
      <c r="RQN4" s="16"/>
      <c r="RQO4" s="16"/>
      <c r="RQP4" s="16"/>
      <c r="RQQ4" s="16"/>
      <c r="RQR4" s="16"/>
      <c r="RQS4" s="16"/>
      <c r="RQT4" s="16"/>
      <c r="RQU4" s="16"/>
      <c r="RQV4" s="16"/>
      <c r="RQW4" s="16"/>
      <c r="RQX4" s="16"/>
      <c r="RQY4" s="16"/>
      <c r="RQZ4" s="16"/>
      <c r="RRA4" s="16"/>
      <c r="RRB4" s="16"/>
      <c r="RRC4" s="16"/>
      <c r="RRD4" s="16"/>
      <c r="RRE4" s="16"/>
      <c r="RRF4" s="16"/>
      <c r="RRG4" s="16"/>
      <c r="RRH4" s="16"/>
      <c r="RRI4" s="16"/>
      <c r="RRJ4" s="16"/>
      <c r="RRK4" s="16"/>
      <c r="RRL4" s="16"/>
      <c r="RRM4" s="16"/>
      <c r="RRN4" s="16"/>
      <c r="RRO4" s="16"/>
      <c r="RRP4" s="16"/>
      <c r="RRQ4" s="16"/>
      <c r="RRR4" s="16"/>
      <c r="RRS4" s="16"/>
      <c r="RRT4" s="16"/>
      <c r="RRU4" s="16"/>
      <c r="RRV4" s="16"/>
      <c r="RRW4" s="16"/>
      <c r="RRX4" s="16"/>
      <c r="RRY4" s="16"/>
      <c r="RRZ4" s="16"/>
      <c r="RSA4" s="16"/>
      <c r="RSB4" s="16"/>
      <c r="RSC4" s="16"/>
      <c r="RSD4" s="16"/>
      <c r="RSE4" s="16"/>
      <c r="RSF4" s="16"/>
      <c r="RSG4" s="16"/>
      <c r="RSH4" s="16"/>
      <c r="RSI4" s="16"/>
      <c r="RSJ4" s="16"/>
      <c r="RSK4" s="16"/>
      <c r="RSL4" s="16"/>
      <c r="RSM4" s="16"/>
      <c r="RSN4" s="16"/>
      <c r="RSO4" s="16"/>
      <c r="RSP4" s="16"/>
      <c r="RSQ4" s="16"/>
      <c r="RSR4" s="16"/>
      <c r="RSS4" s="16"/>
      <c r="RST4" s="16"/>
      <c r="RSU4" s="16"/>
      <c r="RSV4" s="16"/>
      <c r="RSW4" s="16"/>
      <c r="RSX4" s="16"/>
      <c r="RSY4" s="16"/>
      <c r="RSZ4" s="16"/>
      <c r="RTA4" s="16"/>
      <c r="RTB4" s="16"/>
      <c r="RTC4" s="16"/>
      <c r="RTD4" s="16"/>
      <c r="RTE4" s="16"/>
      <c r="RTF4" s="16"/>
      <c r="RTG4" s="16"/>
      <c r="RTH4" s="16"/>
      <c r="RTI4" s="16"/>
      <c r="RTJ4" s="16"/>
      <c r="RTK4" s="16"/>
      <c r="RTL4" s="16"/>
      <c r="RTM4" s="16"/>
      <c r="RTN4" s="16"/>
      <c r="RTO4" s="16"/>
      <c r="RTP4" s="16"/>
      <c r="RTQ4" s="16"/>
      <c r="RTR4" s="16"/>
      <c r="RTS4" s="16"/>
      <c r="RTT4" s="16"/>
      <c r="RTU4" s="16"/>
      <c r="RTV4" s="16"/>
      <c r="RTW4" s="16"/>
      <c r="RTX4" s="16"/>
      <c r="RTY4" s="16"/>
      <c r="RTZ4" s="16"/>
      <c r="RUA4" s="16"/>
      <c r="RUB4" s="16"/>
      <c r="RUC4" s="16"/>
      <c r="RUD4" s="16"/>
      <c r="RUE4" s="16"/>
      <c r="RUF4" s="16"/>
      <c r="RUG4" s="16"/>
      <c r="RUH4" s="16"/>
      <c r="RUI4" s="16"/>
      <c r="RUJ4" s="16"/>
      <c r="RUK4" s="16"/>
      <c r="RUL4" s="16"/>
      <c r="RUM4" s="16"/>
      <c r="RUN4" s="16"/>
      <c r="RUO4" s="16"/>
      <c r="RUP4" s="16"/>
      <c r="RUQ4" s="16"/>
      <c r="RUR4" s="16"/>
      <c r="RUS4" s="16"/>
      <c r="RUT4" s="16"/>
      <c r="RUU4" s="16"/>
      <c r="RUV4" s="16"/>
      <c r="RUW4" s="16"/>
      <c r="RUX4" s="16"/>
      <c r="RUY4" s="16"/>
      <c r="RUZ4" s="16"/>
      <c r="RVA4" s="16"/>
      <c r="RVB4" s="16"/>
      <c r="RVC4" s="16"/>
      <c r="RVD4" s="16"/>
      <c r="RVE4" s="16"/>
      <c r="RVF4" s="16"/>
      <c r="RVG4" s="16"/>
      <c r="RVH4" s="16"/>
      <c r="RVI4" s="16"/>
      <c r="RVJ4" s="16"/>
      <c r="RVK4" s="16"/>
      <c r="RVL4" s="16"/>
      <c r="RVM4" s="16"/>
      <c r="RVN4" s="16"/>
      <c r="RVO4" s="16"/>
      <c r="RVP4" s="16"/>
      <c r="RVQ4" s="16"/>
      <c r="RVR4" s="16"/>
      <c r="RVS4" s="16"/>
      <c r="RVT4" s="16"/>
      <c r="RVU4" s="16"/>
      <c r="RVV4" s="16"/>
      <c r="RVW4" s="16"/>
      <c r="RVX4" s="16"/>
      <c r="RVY4" s="16"/>
      <c r="RVZ4" s="16"/>
      <c r="RWA4" s="16"/>
      <c r="RWB4" s="16"/>
      <c r="RWC4" s="16"/>
      <c r="RWD4" s="16"/>
      <c r="RWE4" s="16"/>
      <c r="RWF4" s="16"/>
      <c r="RWG4" s="16"/>
      <c r="RWH4" s="16"/>
      <c r="RWI4" s="16"/>
      <c r="RWJ4" s="16"/>
      <c r="RWK4" s="16"/>
      <c r="RWL4" s="16"/>
      <c r="RWM4" s="16"/>
      <c r="RWN4" s="16"/>
      <c r="RWO4" s="16"/>
      <c r="RWP4" s="16"/>
      <c r="RWQ4" s="16"/>
      <c r="RWR4" s="16"/>
      <c r="RWS4" s="16"/>
      <c r="RWT4" s="16"/>
      <c r="RWU4" s="16"/>
      <c r="RWV4" s="16"/>
      <c r="RWW4" s="16"/>
      <c r="RWX4" s="16"/>
      <c r="RWY4" s="16"/>
      <c r="RWZ4" s="16"/>
      <c r="RXA4" s="16"/>
      <c r="RXB4" s="16"/>
      <c r="RXC4" s="16"/>
      <c r="RXD4" s="16"/>
      <c r="RXE4" s="16"/>
      <c r="RXF4" s="16"/>
      <c r="RXG4" s="16"/>
      <c r="RXH4" s="16"/>
      <c r="RXI4" s="16"/>
      <c r="RXJ4" s="16"/>
      <c r="RXK4" s="16"/>
      <c r="RXL4" s="16"/>
      <c r="RXM4" s="16"/>
      <c r="RXN4" s="16"/>
      <c r="RXO4" s="16"/>
      <c r="RXP4" s="16"/>
      <c r="RXQ4" s="16"/>
      <c r="RXR4" s="16"/>
      <c r="RXS4" s="16"/>
      <c r="RXT4" s="16"/>
      <c r="RXU4" s="16"/>
      <c r="RXV4" s="16"/>
      <c r="RXW4" s="16"/>
      <c r="RXX4" s="16"/>
      <c r="RXY4" s="16"/>
      <c r="RXZ4" s="16"/>
      <c r="RYA4" s="16"/>
      <c r="RYB4" s="16"/>
      <c r="RYC4" s="16"/>
      <c r="RYD4" s="16"/>
      <c r="RYE4" s="16"/>
      <c r="RYF4" s="16"/>
      <c r="RYG4" s="16"/>
      <c r="RYH4" s="16"/>
      <c r="RYI4" s="16"/>
      <c r="RYJ4" s="16"/>
      <c r="RYK4" s="16"/>
      <c r="RYL4" s="16"/>
      <c r="RYM4" s="16"/>
      <c r="RYN4" s="16"/>
      <c r="RYO4" s="16"/>
      <c r="RYP4" s="16"/>
      <c r="RYQ4" s="16"/>
      <c r="RYR4" s="16"/>
      <c r="RYS4" s="16"/>
      <c r="RYT4" s="16"/>
      <c r="RYU4" s="16"/>
      <c r="RYV4" s="16"/>
      <c r="RYW4" s="16"/>
      <c r="RYX4" s="16"/>
      <c r="RYY4" s="16"/>
      <c r="RYZ4" s="16"/>
      <c r="RZA4" s="16"/>
      <c r="RZB4" s="16"/>
      <c r="RZC4" s="16"/>
      <c r="RZD4" s="16"/>
      <c r="RZE4" s="16"/>
      <c r="RZF4" s="16"/>
      <c r="RZG4" s="16"/>
      <c r="RZH4" s="16"/>
      <c r="RZI4" s="16"/>
      <c r="RZJ4" s="16"/>
      <c r="RZK4" s="16"/>
      <c r="RZL4" s="16"/>
      <c r="RZM4" s="16"/>
      <c r="RZN4" s="16"/>
      <c r="RZO4" s="16"/>
      <c r="RZP4" s="16"/>
      <c r="RZQ4" s="16"/>
      <c r="RZR4" s="16"/>
      <c r="RZS4" s="16"/>
      <c r="RZT4" s="16"/>
      <c r="RZU4" s="16"/>
      <c r="RZV4" s="16"/>
      <c r="RZW4" s="16"/>
      <c r="RZX4" s="16"/>
      <c r="RZY4" s="16"/>
      <c r="RZZ4" s="16"/>
      <c r="SAA4" s="16"/>
      <c r="SAB4" s="16"/>
      <c r="SAC4" s="16"/>
      <c r="SAD4" s="16"/>
      <c r="SAE4" s="16"/>
      <c r="SAF4" s="16"/>
      <c r="SAG4" s="16"/>
      <c r="SAH4" s="16"/>
      <c r="SAI4" s="16"/>
      <c r="SAJ4" s="16"/>
      <c r="SAK4" s="16"/>
      <c r="SAL4" s="16"/>
      <c r="SAM4" s="16"/>
      <c r="SAN4" s="16"/>
      <c r="SAO4" s="16"/>
      <c r="SAP4" s="16"/>
      <c r="SAQ4" s="16"/>
      <c r="SAR4" s="16"/>
      <c r="SAS4" s="16"/>
      <c r="SAT4" s="16"/>
      <c r="SAU4" s="16"/>
      <c r="SAV4" s="16"/>
      <c r="SAW4" s="16"/>
      <c r="SAX4" s="16"/>
      <c r="SAY4" s="16"/>
      <c r="SAZ4" s="16"/>
      <c r="SBA4" s="16"/>
      <c r="SBB4" s="16"/>
      <c r="SBC4" s="16"/>
      <c r="SBD4" s="16"/>
      <c r="SBE4" s="16"/>
      <c r="SBF4" s="16"/>
      <c r="SBG4" s="16"/>
      <c r="SBH4" s="16"/>
      <c r="SBI4" s="16"/>
      <c r="SBJ4" s="16"/>
      <c r="SBK4" s="16"/>
      <c r="SBL4" s="16"/>
      <c r="SBM4" s="16"/>
      <c r="SBN4" s="16"/>
      <c r="SBO4" s="16"/>
      <c r="SBP4" s="16"/>
      <c r="SBQ4" s="16"/>
      <c r="SBR4" s="16"/>
      <c r="SBS4" s="16"/>
      <c r="SBT4" s="16"/>
      <c r="SBU4" s="16"/>
      <c r="SBV4" s="16"/>
      <c r="SBW4" s="16"/>
      <c r="SBX4" s="16"/>
      <c r="SBY4" s="16"/>
      <c r="SBZ4" s="16"/>
      <c r="SCA4" s="16"/>
      <c r="SCB4" s="16"/>
      <c r="SCC4" s="16"/>
      <c r="SCD4" s="16"/>
      <c r="SCE4" s="16"/>
      <c r="SCF4" s="16"/>
      <c r="SCG4" s="16"/>
      <c r="SCH4" s="16"/>
      <c r="SCI4" s="16"/>
      <c r="SCJ4" s="16"/>
      <c r="SCK4" s="16"/>
      <c r="SCL4" s="16"/>
      <c r="SCM4" s="16"/>
      <c r="SCN4" s="16"/>
      <c r="SCO4" s="16"/>
      <c r="SCP4" s="16"/>
      <c r="SCQ4" s="16"/>
      <c r="SCR4" s="16"/>
      <c r="SCS4" s="16"/>
      <c r="SCT4" s="16"/>
      <c r="SCU4" s="16"/>
      <c r="SCV4" s="16"/>
      <c r="SCW4" s="16"/>
      <c r="SCX4" s="16"/>
      <c r="SCY4" s="16"/>
      <c r="SCZ4" s="16"/>
      <c r="SDA4" s="16"/>
      <c r="SDB4" s="16"/>
      <c r="SDC4" s="16"/>
      <c r="SDD4" s="16"/>
      <c r="SDE4" s="16"/>
      <c r="SDF4" s="16"/>
      <c r="SDG4" s="16"/>
      <c r="SDH4" s="16"/>
      <c r="SDI4" s="16"/>
      <c r="SDJ4" s="16"/>
      <c r="SDK4" s="16"/>
      <c r="SDL4" s="16"/>
      <c r="SDM4" s="16"/>
      <c r="SDN4" s="16"/>
      <c r="SDO4" s="16"/>
      <c r="SDP4" s="16"/>
      <c r="SDQ4" s="16"/>
      <c r="SDR4" s="16"/>
      <c r="SDS4" s="16"/>
      <c r="SDT4" s="16"/>
      <c r="SDU4" s="16"/>
      <c r="SDV4" s="16"/>
      <c r="SDW4" s="16"/>
      <c r="SDX4" s="16"/>
      <c r="SDY4" s="16"/>
      <c r="SDZ4" s="16"/>
      <c r="SEA4" s="16"/>
      <c r="SEB4" s="16"/>
      <c r="SEC4" s="16"/>
      <c r="SED4" s="16"/>
      <c r="SEE4" s="16"/>
      <c r="SEF4" s="16"/>
      <c r="SEG4" s="16"/>
      <c r="SEH4" s="16"/>
      <c r="SEI4" s="16"/>
      <c r="SEJ4" s="16"/>
      <c r="SEK4" s="16"/>
      <c r="SEL4" s="16"/>
      <c r="SEM4" s="16"/>
      <c r="SEN4" s="16"/>
      <c r="SEO4" s="16"/>
      <c r="SEP4" s="16"/>
      <c r="SEQ4" s="16"/>
      <c r="SER4" s="16"/>
      <c r="SES4" s="16"/>
      <c r="SET4" s="16"/>
      <c r="SEU4" s="16"/>
      <c r="SEV4" s="16"/>
      <c r="SEW4" s="16"/>
      <c r="SEX4" s="16"/>
      <c r="SEY4" s="16"/>
      <c r="SEZ4" s="16"/>
      <c r="SFA4" s="16"/>
      <c r="SFB4" s="16"/>
      <c r="SFC4" s="16"/>
      <c r="SFD4" s="16"/>
      <c r="SFE4" s="16"/>
      <c r="SFF4" s="16"/>
      <c r="SFG4" s="16"/>
      <c r="SFH4" s="16"/>
      <c r="SFI4" s="16"/>
      <c r="SFJ4" s="16"/>
      <c r="SFK4" s="16"/>
      <c r="SFL4" s="16"/>
      <c r="SFM4" s="16"/>
      <c r="SFN4" s="16"/>
      <c r="SFO4" s="16"/>
      <c r="SFP4" s="16"/>
      <c r="SFQ4" s="16"/>
      <c r="SFR4" s="16"/>
      <c r="SFS4" s="16"/>
      <c r="SFT4" s="16"/>
      <c r="SFU4" s="16"/>
      <c r="SFV4" s="16"/>
      <c r="SFW4" s="16"/>
      <c r="SFX4" s="16"/>
      <c r="SFY4" s="16"/>
      <c r="SFZ4" s="16"/>
      <c r="SGA4" s="16"/>
      <c r="SGB4" s="16"/>
      <c r="SGC4" s="16"/>
      <c r="SGD4" s="16"/>
      <c r="SGE4" s="16"/>
      <c r="SGF4" s="16"/>
      <c r="SGG4" s="16"/>
      <c r="SGH4" s="16"/>
      <c r="SGI4" s="16"/>
      <c r="SGJ4" s="16"/>
      <c r="SGK4" s="16"/>
      <c r="SGL4" s="16"/>
      <c r="SGM4" s="16"/>
      <c r="SGN4" s="16"/>
      <c r="SGO4" s="16"/>
      <c r="SGP4" s="16"/>
      <c r="SGQ4" s="16"/>
      <c r="SGR4" s="16"/>
      <c r="SGS4" s="16"/>
      <c r="SGT4" s="16"/>
      <c r="SGU4" s="16"/>
      <c r="SGV4" s="16"/>
      <c r="SGW4" s="16"/>
      <c r="SGX4" s="16"/>
      <c r="SGY4" s="16"/>
      <c r="SGZ4" s="16"/>
      <c r="SHA4" s="16"/>
      <c r="SHB4" s="16"/>
      <c r="SHC4" s="16"/>
      <c r="SHD4" s="16"/>
      <c r="SHE4" s="16"/>
      <c r="SHF4" s="16"/>
      <c r="SHG4" s="16"/>
      <c r="SHH4" s="16"/>
      <c r="SHI4" s="16"/>
      <c r="SHJ4" s="16"/>
      <c r="SHK4" s="16"/>
      <c r="SHL4" s="16"/>
      <c r="SHM4" s="16"/>
      <c r="SHN4" s="16"/>
      <c r="SHO4" s="16"/>
      <c r="SHP4" s="16"/>
      <c r="SHQ4" s="16"/>
      <c r="SHR4" s="16"/>
      <c r="SHS4" s="16"/>
      <c r="SHT4" s="16"/>
      <c r="SHU4" s="16"/>
      <c r="SHV4" s="16"/>
      <c r="SHW4" s="16"/>
      <c r="SHX4" s="16"/>
      <c r="SHY4" s="16"/>
      <c r="SHZ4" s="16"/>
      <c r="SIA4" s="16"/>
      <c r="SIB4" s="16"/>
      <c r="SIC4" s="16"/>
      <c r="SID4" s="16"/>
      <c r="SIE4" s="16"/>
      <c r="SIF4" s="16"/>
      <c r="SIG4" s="16"/>
      <c r="SIH4" s="16"/>
      <c r="SII4" s="16"/>
      <c r="SIJ4" s="16"/>
      <c r="SIK4" s="16"/>
      <c r="SIL4" s="16"/>
      <c r="SIM4" s="16"/>
      <c r="SIN4" s="16"/>
      <c r="SIO4" s="16"/>
      <c r="SIP4" s="16"/>
      <c r="SIQ4" s="16"/>
      <c r="SIR4" s="16"/>
      <c r="SIS4" s="16"/>
      <c r="SIT4" s="16"/>
      <c r="SIU4" s="16"/>
      <c r="SIV4" s="16"/>
      <c r="SIW4" s="16"/>
      <c r="SIX4" s="16"/>
      <c r="SIY4" s="16"/>
      <c r="SIZ4" s="16"/>
      <c r="SJA4" s="16"/>
      <c r="SJB4" s="16"/>
      <c r="SJC4" s="16"/>
      <c r="SJD4" s="16"/>
      <c r="SJE4" s="16"/>
      <c r="SJF4" s="16"/>
      <c r="SJG4" s="16"/>
      <c r="SJH4" s="16"/>
      <c r="SJI4" s="16"/>
      <c r="SJJ4" s="16"/>
      <c r="SJK4" s="16"/>
      <c r="SJL4" s="16"/>
      <c r="SJM4" s="16"/>
      <c r="SJN4" s="16"/>
      <c r="SJO4" s="16"/>
      <c r="SJP4" s="16"/>
      <c r="SJQ4" s="16"/>
      <c r="SJR4" s="16"/>
      <c r="SJS4" s="16"/>
      <c r="SJT4" s="16"/>
      <c r="SJU4" s="16"/>
      <c r="SJV4" s="16"/>
      <c r="SJW4" s="16"/>
      <c r="SJX4" s="16"/>
      <c r="SJY4" s="16"/>
      <c r="SJZ4" s="16"/>
      <c r="SKA4" s="16"/>
      <c r="SKB4" s="16"/>
      <c r="SKC4" s="16"/>
      <c r="SKD4" s="16"/>
      <c r="SKE4" s="16"/>
      <c r="SKF4" s="16"/>
      <c r="SKG4" s="16"/>
      <c r="SKH4" s="16"/>
      <c r="SKI4" s="16"/>
      <c r="SKJ4" s="16"/>
      <c r="SKK4" s="16"/>
      <c r="SKL4" s="16"/>
      <c r="SKM4" s="16"/>
      <c r="SKN4" s="16"/>
      <c r="SKO4" s="16"/>
      <c r="SKP4" s="16"/>
      <c r="SKQ4" s="16"/>
      <c r="SKR4" s="16"/>
      <c r="SKS4" s="16"/>
      <c r="SKT4" s="16"/>
      <c r="SKU4" s="16"/>
      <c r="SKV4" s="16"/>
      <c r="SKW4" s="16"/>
      <c r="SKX4" s="16"/>
      <c r="SKY4" s="16"/>
      <c r="SKZ4" s="16"/>
      <c r="SLA4" s="16"/>
      <c r="SLB4" s="16"/>
      <c r="SLC4" s="16"/>
      <c r="SLD4" s="16"/>
      <c r="SLE4" s="16"/>
      <c r="SLF4" s="16"/>
      <c r="SLG4" s="16"/>
      <c r="SLH4" s="16"/>
      <c r="SLI4" s="16"/>
      <c r="SLJ4" s="16"/>
      <c r="SLK4" s="16"/>
      <c r="SLL4" s="16"/>
      <c r="SLM4" s="16"/>
      <c r="SLN4" s="16"/>
      <c r="SLO4" s="16"/>
      <c r="SLP4" s="16"/>
      <c r="SLQ4" s="16"/>
      <c r="SLR4" s="16"/>
      <c r="SLS4" s="16"/>
      <c r="SLT4" s="16"/>
      <c r="SLU4" s="16"/>
      <c r="SLV4" s="16"/>
      <c r="SLW4" s="16"/>
      <c r="SLX4" s="16"/>
      <c r="SLY4" s="16"/>
      <c r="SLZ4" s="16"/>
      <c r="SMA4" s="16"/>
      <c r="SMB4" s="16"/>
      <c r="SMC4" s="16"/>
      <c r="SMD4" s="16"/>
      <c r="SME4" s="16"/>
      <c r="SMF4" s="16"/>
      <c r="SMG4" s="16"/>
      <c r="SMH4" s="16"/>
      <c r="SMI4" s="16"/>
      <c r="SMJ4" s="16"/>
      <c r="SMK4" s="16"/>
      <c r="SML4" s="16"/>
      <c r="SMM4" s="16"/>
      <c r="SMN4" s="16"/>
      <c r="SMO4" s="16"/>
      <c r="SMP4" s="16"/>
      <c r="SMQ4" s="16"/>
      <c r="SMR4" s="16"/>
      <c r="SMS4" s="16"/>
      <c r="SMT4" s="16"/>
      <c r="SMU4" s="16"/>
      <c r="SMV4" s="16"/>
      <c r="SMW4" s="16"/>
      <c r="SMX4" s="16"/>
      <c r="SMY4" s="16"/>
      <c r="SMZ4" s="16"/>
      <c r="SNA4" s="16"/>
      <c r="SNB4" s="16"/>
      <c r="SNC4" s="16"/>
      <c r="SND4" s="16"/>
      <c r="SNE4" s="16"/>
      <c r="SNF4" s="16"/>
      <c r="SNG4" s="16"/>
      <c r="SNH4" s="16"/>
      <c r="SNI4" s="16"/>
      <c r="SNJ4" s="16"/>
      <c r="SNK4" s="16"/>
      <c r="SNL4" s="16"/>
      <c r="SNM4" s="16"/>
      <c r="SNN4" s="16"/>
      <c r="SNO4" s="16"/>
      <c r="SNP4" s="16"/>
      <c r="SNQ4" s="16"/>
      <c r="SNR4" s="16"/>
      <c r="SNS4" s="16"/>
      <c r="SNT4" s="16"/>
      <c r="SNU4" s="16"/>
      <c r="SNV4" s="16"/>
      <c r="SNW4" s="16"/>
      <c r="SNX4" s="16"/>
      <c r="SNY4" s="16"/>
      <c r="SNZ4" s="16"/>
      <c r="SOA4" s="16"/>
      <c r="SOB4" s="16"/>
      <c r="SOC4" s="16"/>
      <c r="SOD4" s="16"/>
      <c r="SOE4" s="16"/>
      <c r="SOF4" s="16"/>
      <c r="SOG4" s="16"/>
      <c r="SOH4" s="16"/>
      <c r="SOI4" s="16"/>
      <c r="SOJ4" s="16"/>
      <c r="SOK4" s="16"/>
      <c r="SOL4" s="16"/>
      <c r="SOM4" s="16"/>
      <c r="SON4" s="16"/>
      <c r="SOO4" s="16"/>
      <c r="SOP4" s="16"/>
      <c r="SOQ4" s="16"/>
      <c r="SOR4" s="16"/>
      <c r="SOS4" s="16"/>
      <c r="SOT4" s="16"/>
      <c r="SOU4" s="16"/>
      <c r="SOV4" s="16"/>
      <c r="SOW4" s="16"/>
      <c r="SOX4" s="16"/>
      <c r="SOY4" s="16"/>
      <c r="SOZ4" s="16"/>
      <c r="SPA4" s="16"/>
      <c r="SPB4" s="16"/>
      <c r="SPC4" s="16"/>
      <c r="SPD4" s="16"/>
      <c r="SPE4" s="16"/>
      <c r="SPF4" s="16"/>
      <c r="SPG4" s="16"/>
      <c r="SPH4" s="16"/>
      <c r="SPI4" s="16"/>
      <c r="SPJ4" s="16"/>
      <c r="SPK4" s="16"/>
      <c r="SPL4" s="16"/>
      <c r="SPM4" s="16"/>
      <c r="SPN4" s="16"/>
      <c r="SPO4" s="16"/>
      <c r="SPP4" s="16"/>
      <c r="SPQ4" s="16"/>
      <c r="SPR4" s="16"/>
      <c r="SPS4" s="16"/>
      <c r="SPT4" s="16"/>
      <c r="SPU4" s="16"/>
      <c r="SPV4" s="16"/>
      <c r="SPW4" s="16"/>
      <c r="SPX4" s="16"/>
      <c r="SPY4" s="16"/>
      <c r="SPZ4" s="16"/>
      <c r="SQA4" s="16"/>
      <c r="SQB4" s="16"/>
      <c r="SQC4" s="16"/>
      <c r="SQD4" s="16"/>
      <c r="SQE4" s="16"/>
      <c r="SQF4" s="16"/>
      <c r="SQG4" s="16"/>
      <c r="SQH4" s="16"/>
      <c r="SQI4" s="16"/>
      <c r="SQJ4" s="16"/>
      <c r="SQK4" s="16"/>
      <c r="SQL4" s="16"/>
      <c r="SQM4" s="16"/>
      <c r="SQN4" s="16"/>
      <c r="SQO4" s="16"/>
      <c r="SQP4" s="16"/>
      <c r="SQQ4" s="16"/>
      <c r="SQR4" s="16"/>
      <c r="SQS4" s="16"/>
      <c r="SQT4" s="16"/>
      <c r="SQU4" s="16"/>
      <c r="SQV4" s="16"/>
      <c r="SQW4" s="16"/>
      <c r="SQX4" s="16"/>
      <c r="SQY4" s="16"/>
      <c r="SQZ4" s="16"/>
      <c r="SRA4" s="16"/>
      <c r="SRB4" s="16"/>
      <c r="SRC4" s="16"/>
      <c r="SRD4" s="16"/>
      <c r="SRE4" s="16"/>
      <c r="SRF4" s="16"/>
      <c r="SRG4" s="16"/>
      <c r="SRH4" s="16"/>
      <c r="SRI4" s="16"/>
      <c r="SRJ4" s="16"/>
      <c r="SRK4" s="16"/>
      <c r="SRL4" s="16"/>
      <c r="SRM4" s="16"/>
      <c r="SRN4" s="16"/>
      <c r="SRO4" s="16"/>
      <c r="SRP4" s="16"/>
      <c r="SRQ4" s="16"/>
      <c r="SRR4" s="16"/>
      <c r="SRS4" s="16"/>
      <c r="SRT4" s="16"/>
      <c r="SRU4" s="16"/>
      <c r="SRV4" s="16"/>
      <c r="SRW4" s="16"/>
      <c r="SRX4" s="16"/>
      <c r="SRY4" s="16"/>
      <c r="SRZ4" s="16"/>
      <c r="SSA4" s="16"/>
      <c r="SSB4" s="16"/>
      <c r="SSC4" s="16"/>
      <c r="SSD4" s="16"/>
      <c r="SSE4" s="16"/>
      <c r="SSF4" s="16"/>
      <c r="SSG4" s="16"/>
      <c r="SSH4" s="16"/>
      <c r="SSI4" s="16"/>
      <c r="SSJ4" s="16"/>
      <c r="SSK4" s="16"/>
      <c r="SSL4" s="16"/>
      <c r="SSM4" s="16"/>
      <c r="SSN4" s="16"/>
      <c r="SSO4" s="16"/>
      <c r="SSP4" s="16"/>
      <c r="SSQ4" s="16"/>
      <c r="SSR4" s="16"/>
      <c r="SSS4" s="16"/>
      <c r="SST4" s="16"/>
      <c r="SSU4" s="16"/>
      <c r="SSV4" s="16"/>
      <c r="SSW4" s="16"/>
      <c r="SSX4" s="16"/>
      <c r="SSY4" s="16"/>
      <c r="SSZ4" s="16"/>
      <c r="STA4" s="16"/>
      <c r="STB4" s="16"/>
      <c r="STC4" s="16"/>
      <c r="STD4" s="16"/>
      <c r="STE4" s="16"/>
      <c r="STF4" s="16"/>
      <c r="STG4" s="16"/>
      <c r="STH4" s="16"/>
      <c r="STI4" s="16"/>
      <c r="STJ4" s="16"/>
      <c r="STK4" s="16"/>
      <c r="STL4" s="16"/>
      <c r="STM4" s="16"/>
      <c r="STN4" s="16"/>
      <c r="STO4" s="16"/>
      <c r="STP4" s="16"/>
      <c r="STQ4" s="16"/>
      <c r="STR4" s="16"/>
      <c r="STS4" s="16"/>
      <c r="STT4" s="16"/>
      <c r="STU4" s="16"/>
      <c r="STV4" s="16"/>
      <c r="STW4" s="16"/>
      <c r="STX4" s="16"/>
      <c r="STY4" s="16"/>
      <c r="STZ4" s="16"/>
      <c r="SUA4" s="16"/>
      <c r="SUB4" s="16"/>
      <c r="SUC4" s="16"/>
      <c r="SUD4" s="16"/>
      <c r="SUE4" s="16"/>
      <c r="SUF4" s="16"/>
      <c r="SUG4" s="16"/>
      <c r="SUH4" s="16"/>
      <c r="SUI4" s="16"/>
      <c r="SUJ4" s="16"/>
      <c r="SUK4" s="16"/>
      <c r="SUL4" s="16"/>
      <c r="SUM4" s="16"/>
      <c r="SUN4" s="16"/>
      <c r="SUO4" s="16"/>
      <c r="SUP4" s="16"/>
      <c r="SUQ4" s="16"/>
      <c r="SUR4" s="16"/>
      <c r="SUS4" s="16"/>
      <c r="SUT4" s="16"/>
      <c r="SUU4" s="16"/>
      <c r="SUV4" s="16"/>
      <c r="SUW4" s="16"/>
      <c r="SUX4" s="16"/>
      <c r="SUY4" s="16"/>
      <c r="SUZ4" s="16"/>
      <c r="SVA4" s="16"/>
      <c r="SVB4" s="16"/>
      <c r="SVC4" s="16"/>
      <c r="SVD4" s="16"/>
      <c r="SVE4" s="16"/>
      <c r="SVF4" s="16"/>
      <c r="SVG4" s="16"/>
      <c r="SVH4" s="16"/>
      <c r="SVI4" s="16"/>
      <c r="SVJ4" s="16"/>
      <c r="SVK4" s="16"/>
      <c r="SVL4" s="16"/>
      <c r="SVM4" s="16"/>
      <c r="SVN4" s="16"/>
      <c r="SVO4" s="16"/>
      <c r="SVP4" s="16"/>
      <c r="SVQ4" s="16"/>
      <c r="SVR4" s="16"/>
      <c r="SVS4" s="16"/>
      <c r="SVT4" s="16"/>
      <c r="SVU4" s="16"/>
      <c r="SVV4" s="16"/>
      <c r="SVW4" s="16"/>
      <c r="SVX4" s="16"/>
      <c r="SVY4" s="16"/>
      <c r="SVZ4" s="16"/>
      <c r="SWA4" s="16"/>
      <c r="SWB4" s="16"/>
      <c r="SWC4" s="16"/>
      <c r="SWD4" s="16"/>
      <c r="SWE4" s="16"/>
      <c r="SWF4" s="16"/>
      <c r="SWG4" s="16"/>
      <c r="SWH4" s="16"/>
      <c r="SWI4" s="16"/>
      <c r="SWJ4" s="16"/>
      <c r="SWK4" s="16"/>
      <c r="SWL4" s="16"/>
      <c r="SWM4" s="16"/>
      <c r="SWN4" s="16"/>
      <c r="SWO4" s="16"/>
      <c r="SWP4" s="16"/>
      <c r="SWQ4" s="16"/>
      <c r="SWR4" s="16"/>
      <c r="SWS4" s="16"/>
      <c r="SWT4" s="16"/>
      <c r="SWU4" s="16"/>
      <c r="SWV4" s="16"/>
      <c r="SWW4" s="16"/>
      <c r="SWX4" s="16"/>
      <c r="SWY4" s="16"/>
      <c r="SWZ4" s="16"/>
      <c r="SXA4" s="16"/>
      <c r="SXB4" s="16"/>
      <c r="SXC4" s="16"/>
      <c r="SXD4" s="16"/>
      <c r="SXE4" s="16"/>
      <c r="SXF4" s="16"/>
      <c r="SXG4" s="16"/>
      <c r="SXH4" s="16"/>
      <c r="SXI4" s="16"/>
      <c r="SXJ4" s="16"/>
      <c r="SXK4" s="16"/>
      <c r="SXL4" s="16"/>
      <c r="SXM4" s="16"/>
      <c r="SXN4" s="16"/>
      <c r="SXO4" s="16"/>
      <c r="SXP4" s="16"/>
      <c r="SXQ4" s="16"/>
      <c r="SXR4" s="16"/>
      <c r="SXS4" s="16"/>
      <c r="SXT4" s="16"/>
      <c r="SXU4" s="16"/>
      <c r="SXV4" s="16"/>
      <c r="SXW4" s="16"/>
      <c r="SXX4" s="16"/>
      <c r="SXY4" s="16"/>
      <c r="SXZ4" s="16"/>
      <c r="SYA4" s="16"/>
      <c r="SYB4" s="16"/>
      <c r="SYC4" s="16"/>
      <c r="SYD4" s="16"/>
      <c r="SYE4" s="16"/>
      <c r="SYF4" s="16"/>
      <c r="SYG4" s="16"/>
      <c r="SYH4" s="16"/>
      <c r="SYI4" s="16"/>
      <c r="SYJ4" s="16"/>
      <c r="SYK4" s="16"/>
      <c r="SYL4" s="16"/>
      <c r="SYM4" s="16"/>
      <c r="SYN4" s="16"/>
      <c r="SYO4" s="16"/>
      <c r="SYP4" s="16"/>
      <c r="SYQ4" s="16"/>
      <c r="SYR4" s="16"/>
      <c r="SYS4" s="16"/>
      <c r="SYT4" s="16"/>
      <c r="SYU4" s="16"/>
      <c r="SYV4" s="16"/>
      <c r="SYW4" s="16"/>
      <c r="SYX4" s="16"/>
      <c r="SYY4" s="16"/>
      <c r="SYZ4" s="16"/>
      <c r="SZA4" s="16"/>
      <c r="SZB4" s="16"/>
      <c r="SZC4" s="16"/>
      <c r="SZD4" s="16"/>
      <c r="SZE4" s="16"/>
      <c r="SZF4" s="16"/>
      <c r="SZG4" s="16"/>
      <c r="SZH4" s="16"/>
      <c r="SZI4" s="16"/>
      <c r="SZJ4" s="16"/>
      <c r="SZK4" s="16"/>
      <c r="SZL4" s="16"/>
      <c r="SZM4" s="16"/>
      <c r="SZN4" s="16"/>
      <c r="SZO4" s="16"/>
      <c r="SZP4" s="16"/>
      <c r="SZQ4" s="16"/>
      <c r="SZR4" s="16"/>
      <c r="SZS4" s="16"/>
      <c r="SZT4" s="16"/>
      <c r="SZU4" s="16"/>
      <c r="SZV4" s="16"/>
      <c r="SZW4" s="16"/>
      <c r="SZX4" s="16"/>
      <c r="SZY4" s="16"/>
      <c r="SZZ4" s="16"/>
      <c r="TAA4" s="16"/>
      <c r="TAB4" s="16"/>
      <c r="TAC4" s="16"/>
      <c r="TAD4" s="16"/>
      <c r="TAE4" s="16"/>
      <c r="TAF4" s="16"/>
      <c r="TAG4" s="16"/>
      <c r="TAH4" s="16"/>
      <c r="TAI4" s="16"/>
      <c r="TAJ4" s="16"/>
      <c r="TAK4" s="16"/>
      <c r="TAL4" s="16"/>
      <c r="TAM4" s="16"/>
      <c r="TAN4" s="16"/>
      <c r="TAO4" s="16"/>
      <c r="TAP4" s="16"/>
      <c r="TAQ4" s="16"/>
      <c r="TAR4" s="16"/>
      <c r="TAS4" s="16"/>
      <c r="TAT4" s="16"/>
      <c r="TAU4" s="16"/>
      <c r="TAV4" s="16"/>
      <c r="TAW4" s="16"/>
      <c r="TAX4" s="16"/>
      <c r="TAY4" s="16"/>
      <c r="TAZ4" s="16"/>
      <c r="TBA4" s="16"/>
      <c r="TBB4" s="16"/>
      <c r="TBC4" s="16"/>
      <c r="TBD4" s="16"/>
      <c r="TBE4" s="16"/>
      <c r="TBF4" s="16"/>
      <c r="TBG4" s="16"/>
      <c r="TBH4" s="16"/>
      <c r="TBI4" s="16"/>
      <c r="TBJ4" s="16"/>
      <c r="TBK4" s="16"/>
      <c r="TBL4" s="16"/>
      <c r="TBM4" s="16"/>
      <c r="TBN4" s="16"/>
      <c r="TBO4" s="16"/>
      <c r="TBP4" s="16"/>
      <c r="TBQ4" s="16"/>
      <c r="TBR4" s="16"/>
      <c r="TBS4" s="16"/>
      <c r="TBT4" s="16"/>
      <c r="TBU4" s="16"/>
      <c r="TBV4" s="16"/>
      <c r="TBW4" s="16"/>
      <c r="TBX4" s="16"/>
      <c r="TBY4" s="16"/>
      <c r="TBZ4" s="16"/>
      <c r="TCA4" s="16"/>
      <c r="TCB4" s="16"/>
      <c r="TCC4" s="16"/>
      <c r="TCD4" s="16"/>
      <c r="TCE4" s="16"/>
      <c r="TCF4" s="16"/>
      <c r="TCG4" s="16"/>
      <c r="TCH4" s="16"/>
      <c r="TCI4" s="16"/>
      <c r="TCJ4" s="16"/>
      <c r="TCK4" s="16"/>
      <c r="TCL4" s="16"/>
      <c r="TCM4" s="16"/>
      <c r="TCN4" s="16"/>
      <c r="TCO4" s="16"/>
      <c r="TCP4" s="16"/>
      <c r="TCQ4" s="16"/>
      <c r="TCR4" s="16"/>
      <c r="TCS4" s="16"/>
      <c r="TCT4" s="16"/>
      <c r="TCU4" s="16"/>
      <c r="TCV4" s="16"/>
      <c r="TCW4" s="16"/>
      <c r="TCX4" s="16"/>
      <c r="TCY4" s="16"/>
      <c r="TCZ4" s="16"/>
      <c r="TDA4" s="16"/>
      <c r="TDB4" s="16"/>
      <c r="TDC4" s="16"/>
      <c r="TDD4" s="16"/>
      <c r="TDE4" s="16"/>
      <c r="TDF4" s="16"/>
      <c r="TDG4" s="16"/>
      <c r="TDH4" s="16"/>
      <c r="TDI4" s="16"/>
      <c r="TDJ4" s="16"/>
      <c r="TDK4" s="16"/>
      <c r="TDL4" s="16"/>
      <c r="TDM4" s="16"/>
      <c r="TDN4" s="16"/>
      <c r="TDO4" s="16"/>
      <c r="TDP4" s="16"/>
      <c r="TDQ4" s="16"/>
      <c r="TDR4" s="16"/>
      <c r="TDS4" s="16"/>
      <c r="TDT4" s="16"/>
      <c r="TDU4" s="16"/>
      <c r="TDV4" s="16"/>
      <c r="TDW4" s="16"/>
      <c r="TDX4" s="16"/>
      <c r="TDY4" s="16"/>
      <c r="TDZ4" s="16"/>
      <c r="TEA4" s="16"/>
      <c r="TEB4" s="16"/>
      <c r="TEC4" s="16"/>
      <c r="TED4" s="16"/>
      <c r="TEE4" s="16"/>
      <c r="TEF4" s="16"/>
      <c r="TEG4" s="16"/>
      <c r="TEH4" s="16"/>
      <c r="TEI4" s="16"/>
      <c r="TEJ4" s="16"/>
      <c r="TEK4" s="16"/>
      <c r="TEL4" s="16"/>
      <c r="TEM4" s="16"/>
      <c r="TEN4" s="16"/>
      <c r="TEO4" s="16"/>
      <c r="TEP4" s="16"/>
      <c r="TEQ4" s="16"/>
      <c r="TER4" s="16"/>
      <c r="TES4" s="16"/>
      <c r="TET4" s="16"/>
      <c r="TEU4" s="16"/>
      <c r="TEV4" s="16"/>
      <c r="TEW4" s="16"/>
      <c r="TEX4" s="16"/>
      <c r="TEY4" s="16"/>
      <c r="TEZ4" s="16"/>
      <c r="TFA4" s="16"/>
      <c r="TFB4" s="16"/>
      <c r="TFC4" s="16"/>
      <c r="TFD4" s="16"/>
      <c r="TFE4" s="16"/>
      <c r="TFF4" s="16"/>
      <c r="TFG4" s="16"/>
      <c r="TFH4" s="16"/>
      <c r="TFI4" s="16"/>
      <c r="TFJ4" s="16"/>
      <c r="TFK4" s="16"/>
      <c r="TFL4" s="16"/>
      <c r="TFM4" s="16"/>
      <c r="TFN4" s="16"/>
      <c r="TFO4" s="16"/>
      <c r="TFP4" s="16"/>
      <c r="TFQ4" s="16"/>
      <c r="TFR4" s="16"/>
      <c r="TFS4" s="16"/>
      <c r="TFT4" s="16"/>
      <c r="TFU4" s="16"/>
      <c r="TFV4" s="16"/>
      <c r="TFW4" s="16"/>
      <c r="TFX4" s="16"/>
      <c r="TFY4" s="16"/>
      <c r="TFZ4" s="16"/>
      <c r="TGA4" s="16"/>
      <c r="TGB4" s="16"/>
      <c r="TGC4" s="16"/>
      <c r="TGD4" s="16"/>
      <c r="TGE4" s="16"/>
      <c r="TGF4" s="16"/>
      <c r="TGG4" s="16"/>
      <c r="TGH4" s="16"/>
      <c r="TGI4" s="16"/>
      <c r="TGJ4" s="16"/>
      <c r="TGK4" s="16"/>
      <c r="TGL4" s="16"/>
      <c r="TGM4" s="16"/>
      <c r="TGN4" s="16"/>
      <c r="TGO4" s="16"/>
      <c r="TGP4" s="16"/>
      <c r="TGQ4" s="16"/>
      <c r="TGR4" s="16"/>
      <c r="TGS4" s="16"/>
      <c r="TGT4" s="16"/>
      <c r="TGU4" s="16"/>
      <c r="TGV4" s="16"/>
      <c r="TGW4" s="16"/>
      <c r="TGX4" s="16"/>
      <c r="TGY4" s="16"/>
      <c r="TGZ4" s="16"/>
      <c r="THA4" s="16"/>
      <c r="THB4" s="16"/>
      <c r="THC4" s="16"/>
      <c r="THD4" s="16"/>
      <c r="THE4" s="16"/>
      <c r="THF4" s="16"/>
      <c r="THG4" s="16"/>
      <c r="THH4" s="16"/>
      <c r="THI4" s="16"/>
      <c r="THJ4" s="16"/>
      <c r="THK4" s="16"/>
      <c r="THL4" s="16"/>
      <c r="THM4" s="16"/>
      <c r="THN4" s="16"/>
      <c r="THO4" s="16"/>
      <c r="THP4" s="16"/>
      <c r="THQ4" s="16"/>
      <c r="THR4" s="16"/>
      <c r="THS4" s="16"/>
      <c r="THT4" s="16"/>
      <c r="THU4" s="16"/>
      <c r="THV4" s="16"/>
      <c r="THW4" s="16"/>
      <c r="THX4" s="16"/>
      <c r="THY4" s="16"/>
      <c r="THZ4" s="16"/>
      <c r="TIA4" s="16"/>
      <c r="TIB4" s="16"/>
      <c r="TIC4" s="16"/>
      <c r="TID4" s="16"/>
      <c r="TIE4" s="16"/>
      <c r="TIF4" s="16"/>
      <c r="TIG4" s="16"/>
      <c r="TIH4" s="16"/>
      <c r="TII4" s="16"/>
      <c r="TIJ4" s="16"/>
      <c r="TIK4" s="16"/>
      <c r="TIL4" s="16"/>
      <c r="TIM4" s="16"/>
      <c r="TIN4" s="16"/>
      <c r="TIO4" s="16"/>
      <c r="TIP4" s="16"/>
      <c r="TIQ4" s="16"/>
      <c r="TIR4" s="16"/>
      <c r="TIS4" s="16"/>
      <c r="TIT4" s="16"/>
      <c r="TIU4" s="16"/>
      <c r="TIV4" s="16"/>
      <c r="TIW4" s="16"/>
      <c r="TIX4" s="16"/>
      <c r="TIY4" s="16"/>
      <c r="TIZ4" s="16"/>
      <c r="TJA4" s="16"/>
      <c r="TJB4" s="16"/>
      <c r="TJC4" s="16"/>
      <c r="TJD4" s="16"/>
      <c r="TJE4" s="16"/>
      <c r="TJF4" s="16"/>
      <c r="TJG4" s="16"/>
      <c r="TJH4" s="16"/>
      <c r="TJI4" s="16"/>
      <c r="TJJ4" s="16"/>
      <c r="TJK4" s="16"/>
      <c r="TJL4" s="16"/>
      <c r="TJM4" s="16"/>
      <c r="TJN4" s="16"/>
      <c r="TJO4" s="16"/>
      <c r="TJP4" s="16"/>
      <c r="TJQ4" s="16"/>
      <c r="TJR4" s="16"/>
      <c r="TJS4" s="16"/>
      <c r="TJT4" s="16"/>
      <c r="TJU4" s="16"/>
      <c r="TJV4" s="16"/>
      <c r="TJW4" s="16"/>
      <c r="TJX4" s="16"/>
      <c r="TJY4" s="16"/>
      <c r="TJZ4" s="16"/>
      <c r="TKA4" s="16"/>
      <c r="TKB4" s="16"/>
      <c r="TKC4" s="16"/>
      <c r="TKD4" s="16"/>
      <c r="TKE4" s="16"/>
      <c r="TKF4" s="16"/>
      <c r="TKG4" s="16"/>
      <c r="TKH4" s="16"/>
      <c r="TKI4" s="16"/>
      <c r="TKJ4" s="16"/>
      <c r="TKK4" s="16"/>
      <c r="TKL4" s="16"/>
      <c r="TKM4" s="16"/>
      <c r="TKN4" s="16"/>
      <c r="TKO4" s="16"/>
      <c r="TKP4" s="16"/>
      <c r="TKQ4" s="16"/>
      <c r="TKR4" s="16"/>
      <c r="TKS4" s="16"/>
      <c r="TKT4" s="16"/>
      <c r="TKU4" s="16"/>
      <c r="TKV4" s="16"/>
      <c r="TKW4" s="16"/>
      <c r="TKX4" s="16"/>
      <c r="TKY4" s="16"/>
      <c r="TKZ4" s="16"/>
      <c r="TLA4" s="16"/>
      <c r="TLB4" s="16"/>
      <c r="TLC4" s="16"/>
      <c r="TLD4" s="16"/>
      <c r="TLE4" s="16"/>
      <c r="TLF4" s="16"/>
      <c r="TLG4" s="16"/>
      <c r="TLH4" s="16"/>
      <c r="TLI4" s="16"/>
      <c r="TLJ4" s="16"/>
      <c r="TLK4" s="16"/>
      <c r="TLL4" s="16"/>
      <c r="TLM4" s="16"/>
      <c r="TLN4" s="16"/>
      <c r="TLO4" s="16"/>
      <c r="TLP4" s="16"/>
      <c r="TLQ4" s="16"/>
      <c r="TLR4" s="16"/>
      <c r="TLS4" s="16"/>
      <c r="TLT4" s="16"/>
      <c r="TLU4" s="16"/>
      <c r="TLV4" s="16"/>
      <c r="TLW4" s="16"/>
      <c r="TLX4" s="16"/>
      <c r="TLY4" s="16"/>
      <c r="TLZ4" s="16"/>
      <c r="TMA4" s="16"/>
      <c r="TMB4" s="16"/>
      <c r="TMC4" s="16"/>
      <c r="TMD4" s="16"/>
      <c r="TME4" s="16"/>
      <c r="TMF4" s="16"/>
      <c r="TMG4" s="16"/>
      <c r="TMH4" s="16"/>
      <c r="TMI4" s="16"/>
      <c r="TMJ4" s="16"/>
      <c r="TMK4" s="16"/>
      <c r="TML4" s="16"/>
      <c r="TMM4" s="16"/>
      <c r="TMN4" s="16"/>
      <c r="TMO4" s="16"/>
      <c r="TMP4" s="16"/>
      <c r="TMQ4" s="16"/>
      <c r="TMR4" s="16"/>
      <c r="TMS4" s="16"/>
      <c r="TMT4" s="16"/>
      <c r="TMU4" s="16"/>
      <c r="TMV4" s="16"/>
      <c r="TMW4" s="16"/>
      <c r="TMX4" s="16"/>
      <c r="TMY4" s="16"/>
      <c r="TMZ4" s="16"/>
      <c r="TNA4" s="16"/>
      <c r="TNB4" s="16"/>
      <c r="TNC4" s="16"/>
      <c r="TND4" s="16"/>
      <c r="TNE4" s="16"/>
      <c r="TNF4" s="16"/>
      <c r="TNG4" s="16"/>
      <c r="TNH4" s="16"/>
      <c r="TNI4" s="16"/>
      <c r="TNJ4" s="16"/>
      <c r="TNK4" s="16"/>
      <c r="TNL4" s="16"/>
      <c r="TNM4" s="16"/>
      <c r="TNN4" s="16"/>
      <c r="TNO4" s="16"/>
      <c r="TNP4" s="16"/>
      <c r="TNQ4" s="16"/>
      <c r="TNR4" s="16"/>
      <c r="TNS4" s="16"/>
      <c r="TNT4" s="16"/>
      <c r="TNU4" s="16"/>
      <c r="TNV4" s="16"/>
      <c r="TNW4" s="16"/>
      <c r="TNX4" s="16"/>
      <c r="TNY4" s="16"/>
      <c r="TNZ4" s="16"/>
      <c r="TOA4" s="16"/>
      <c r="TOB4" s="16"/>
      <c r="TOC4" s="16"/>
      <c r="TOD4" s="16"/>
      <c r="TOE4" s="16"/>
      <c r="TOF4" s="16"/>
      <c r="TOG4" s="16"/>
      <c r="TOH4" s="16"/>
      <c r="TOI4" s="16"/>
      <c r="TOJ4" s="16"/>
      <c r="TOK4" s="16"/>
      <c r="TOL4" s="16"/>
      <c r="TOM4" s="16"/>
      <c r="TON4" s="16"/>
      <c r="TOO4" s="16"/>
      <c r="TOP4" s="16"/>
      <c r="TOQ4" s="16"/>
      <c r="TOR4" s="16"/>
      <c r="TOS4" s="16"/>
      <c r="TOT4" s="16"/>
      <c r="TOU4" s="16"/>
      <c r="TOV4" s="16"/>
      <c r="TOW4" s="16"/>
      <c r="TOX4" s="16"/>
      <c r="TOY4" s="16"/>
      <c r="TOZ4" s="16"/>
      <c r="TPA4" s="16"/>
      <c r="TPB4" s="16"/>
      <c r="TPC4" s="16"/>
      <c r="TPD4" s="16"/>
      <c r="TPE4" s="16"/>
      <c r="TPF4" s="16"/>
      <c r="TPG4" s="16"/>
      <c r="TPH4" s="16"/>
      <c r="TPI4" s="16"/>
      <c r="TPJ4" s="16"/>
      <c r="TPK4" s="16"/>
      <c r="TPL4" s="16"/>
      <c r="TPM4" s="16"/>
      <c r="TPN4" s="16"/>
      <c r="TPO4" s="16"/>
      <c r="TPP4" s="16"/>
      <c r="TPQ4" s="16"/>
      <c r="TPR4" s="16"/>
      <c r="TPS4" s="16"/>
      <c r="TPT4" s="16"/>
      <c r="TPU4" s="16"/>
      <c r="TPV4" s="16"/>
      <c r="TPW4" s="16"/>
      <c r="TPX4" s="16"/>
      <c r="TPY4" s="16"/>
      <c r="TPZ4" s="16"/>
      <c r="TQA4" s="16"/>
      <c r="TQB4" s="16"/>
      <c r="TQC4" s="16"/>
      <c r="TQD4" s="16"/>
      <c r="TQE4" s="16"/>
      <c r="TQF4" s="16"/>
      <c r="TQG4" s="16"/>
      <c r="TQH4" s="16"/>
      <c r="TQI4" s="16"/>
      <c r="TQJ4" s="16"/>
      <c r="TQK4" s="16"/>
      <c r="TQL4" s="16"/>
      <c r="TQM4" s="16"/>
      <c r="TQN4" s="16"/>
      <c r="TQO4" s="16"/>
      <c r="TQP4" s="16"/>
      <c r="TQQ4" s="16"/>
      <c r="TQR4" s="16"/>
      <c r="TQS4" s="16"/>
      <c r="TQT4" s="16"/>
      <c r="TQU4" s="16"/>
      <c r="TQV4" s="16"/>
      <c r="TQW4" s="16"/>
      <c r="TQX4" s="16"/>
      <c r="TQY4" s="16"/>
      <c r="TQZ4" s="16"/>
      <c r="TRA4" s="16"/>
      <c r="TRB4" s="16"/>
      <c r="TRC4" s="16"/>
      <c r="TRD4" s="16"/>
      <c r="TRE4" s="16"/>
      <c r="TRF4" s="16"/>
      <c r="TRG4" s="16"/>
      <c r="TRH4" s="16"/>
      <c r="TRI4" s="16"/>
      <c r="TRJ4" s="16"/>
      <c r="TRK4" s="16"/>
      <c r="TRL4" s="16"/>
      <c r="TRM4" s="16"/>
      <c r="TRN4" s="16"/>
      <c r="TRO4" s="16"/>
      <c r="TRP4" s="16"/>
      <c r="TRQ4" s="16"/>
      <c r="TRR4" s="16"/>
      <c r="TRS4" s="16"/>
      <c r="TRT4" s="16"/>
      <c r="TRU4" s="16"/>
      <c r="TRV4" s="16"/>
      <c r="TRW4" s="16"/>
      <c r="TRX4" s="16"/>
      <c r="TRY4" s="16"/>
      <c r="TRZ4" s="16"/>
      <c r="TSA4" s="16"/>
      <c r="TSB4" s="16"/>
      <c r="TSC4" s="16"/>
      <c r="TSD4" s="16"/>
      <c r="TSE4" s="16"/>
      <c r="TSF4" s="16"/>
      <c r="TSG4" s="16"/>
      <c r="TSH4" s="16"/>
      <c r="TSI4" s="16"/>
      <c r="TSJ4" s="16"/>
      <c r="TSK4" s="16"/>
      <c r="TSL4" s="16"/>
      <c r="TSM4" s="16"/>
      <c r="TSN4" s="16"/>
      <c r="TSO4" s="16"/>
      <c r="TSP4" s="16"/>
      <c r="TSQ4" s="16"/>
      <c r="TSR4" s="16"/>
      <c r="TSS4" s="16"/>
      <c r="TST4" s="16"/>
      <c r="TSU4" s="16"/>
      <c r="TSV4" s="16"/>
      <c r="TSW4" s="16"/>
      <c r="TSX4" s="16"/>
      <c r="TSY4" s="16"/>
      <c r="TSZ4" s="16"/>
      <c r="TTA4" s="16"/>
      <c r="TTB4" s="16"/>
      <c r="TTC4" s="16"/>
      <c r="TTD4" s="16"/>
      <c r="TTE4" s="16"/>
      <c r="TTF4" s="16"/>
      <c r="TTG4" s="16"/>
      <c r="TTH4" s="16"/>
      <c r="TTI4" s="16"/>
      <c r="TTJ4" s="16"/>
      <c r="TTK4" s="16"/>
      <c r="TTL4" s="16"/>
      <c r="TTM4" s="16"/>
      <c r="TTN4" s="16"/>
      <c r="TTO4" s="16"/>
      <c r="TTP4" s="16"/>
      <c r="TTQ4" s="16"/>
      <c r="TTR4" s="16"/>
      <c r="TTS4" s="16"/>
      <c r="TTT4" s="16"/>
      <c r="TTU4" s="16"/>
      <c r="TTV4" s="16"/>
      <c r="TTW4" s="16"/>
      <c r="TTX4" s="16"/>
      <c r="TTY4" s="16"/>
      <c r="TTZ4" s="16"/>
      <c r="TUA4" s="16"/>
      <c r="TUB4" s="16"/>
      <c r="TUC4" s="16"/>
      <c r="TUD4" s="16"/>
      <c r="TUE4" s="16"/>
      <c r="TUF4" s="16"/>
      <c r="TUG4" s="16"/>
      <c r="TUH4" s="16"/>
      <c r="TUI4" s="16"/>
      <c r="TUJ4" s="16"/>
      <c r="TUK4" s="16"/>
      <c r="TUL4" s="16"/>
      <c r="TUM4" s="16"/>
      <c r="TUN4" s="16"/>
      <c r="TUO4" s="16"/>
      <c r="TUP4" s="16"/>
      <c r="TUQ4" s="16"/>
      <c r="TUR4" s="16"/>
      <c r="TUS4" s="16"/>
      <c r="TUT4" s="16"/>
      <c r="TUU4" s="16"/>
      <c r="TUV4" s="16"/>
      <c r="TUW4" s="16"/>
      <c r="TUX4" s="16"/>
      <c r="TUY4" s="16"/>
      <c r="TUZ4" s="16"/>
      <c r="TVA4" s="16"/>
      <c r="TVB4" s="16"/>
      <c r="TVC4" s="16"/>
      <c r="TVD4" s="16"/>
      <c r="TVE4" s="16"/>
      <c r="TVF4" s="16"/>
      <c r="TVG4" s="16"/>
      <c r="TVH4" s="16"/>
      <c r="TVI4" s="16"/>
      <c r="TVJ4" s="16"/>
      <c r="TVK4" s="16"/>
      <c r="TVL4" s="16"/>
      <c r="TVM4" s="16"/>
      <c r="TVN4" s="16"/>
      <c r="TVO4" s="16"/>
      <c r="TVP4" s="16"/>
      <c r="TVQ4" s="16"/>
      <c r="TVR4" s="16"/>
      <c r="TVS4" s="16"/>
      <c r="TVT4" s="16"/>
      <c r="TVU4" s="16"/>
      <c r="TVV4" s="16"/>
      <c r="TVW4" s="16"/>
      <c r="TVX4" s="16"/>
      <c r="TVY4" s="16"/>
      <c r="TVZ4" s="16"/>
      <c r="TWA4" s="16"/>
      <c r="TWB4" s="16"/>
      <c r="TWC4" s="16"/>
      <c r="TWD4" s="16"/>
      <c r="TWE4" s="16"/>
      <c r="TWF4" s="16"/>
      <c r="TWG4" s="16"/>
      <c r="TWH4" s="16"/>
      <c r="TWI4" s="16"/>
      <c r="TWJ4" s="16"/>
      <c r="TWK4" s="16"/>
      <c r="TWL4" s="16"/>
      <c r="TWM4" s="16"/>
      <c r="TWN4" s="16"/>
      <c r="TWO4" s="16"/>
      <c r="TWP4" s="16"/>
      <c r="TWQ4" s="16"/>
      <c r="TWR4" s="16"/>
      <c r="TWS4" s="16"/>
      <c r="TWT4" s="16"/>
      <c r="TWU4" s="16"/>
      <c r="TWV4" s="16"/>
      <c r="TWW4" s="16"/>
      <c r="TWX4" s="16"/>
      <c r="TWY4" s="16"/>
      <c r="TWZ4" s="16"/>
      <c r="TXA4" s="16"/>
      <c r="TXB4" s="16"/>
      <c r="TXC4" s="16"/>
      <c r="TXD4" s="16"/>
      <c r="TXE4" s="16"/>
      <c r="TXF4" s="16"/>
      <c r="TXG4" s="16"/>
      <c r="TXH4" s="16"/>
      <c r="TXI4" s="16"/>
      <c r="TXJ4" s="16"/>
      <c r="TXK4" s="16"/>
      <c r="TXL4" s="16"/>
      <c r="TXM4" s="16"/>
      <c r="TXN4" s="16"/>
      <c r="TXO4" s="16"/>
      <c r="TXP4" s="16"/>
      <c r="TXQ4" s="16"/>
      <c r="TXR4" s="16"/>
      <c r="TXS4" s="16"/>
      <c r="TXT4" s="16"/>
      <c r="TXU4" s="16"/>
      <c r="TXV4" s="16"/>
      <c r="TXW4" s="16"/>
      <c r="TXX4" s="16"/>
      <c r="TXY4" s="16"/>
      <c r="TXZ4" s="16"/>
      <c r="TYA4" s="16"/>
      <c r="TYB4" s="16"/>
      <c r="TYC4" s="16"/>
      <c r="TYD4" s="16"/>
      <c r="TYE4" s="16"/>
      <c r="TYF4" s="16"/>
      <c r="TYG4" s="16"/>
      <c r="TYH4" s="16"/>
      <c r="TYI4" s="16"/>
      <c r="TYJ4" s="16"/>
      <c r="TYK4" s="16"/>
      <c r="TYL4" s="16"/>
      <c r="TYM4" s="16"/>
      <c r="TYN4" s="16"/>
      <c r="TYO4" s="16"/>
      <c r="TYP4" s="16"/>
      <c r="TYQ4" s="16"/>
      <c r="TYR4" s="16"/>
      <c r="TYS4" s="16"/>
      <c r="TYT4" s="16"/>
      <c r="TYU4" s="16"/>
      <c r="TYV4" s="16"/>
      <c r="TYW4" s="16"/>
      <c r="TYX4" s="16"/>
      <c r="TYY4" s="16"/>
      <c r="TYZ4" s="16"/>
      <c r="TZA4" s="16"/>
      <c r="TZB4" s="16"/>
      <c r="TZC4" s="16"/>
      <c r="TZD4" s="16"/>
      <c r="TZE4" s="16"/>
      <c r="TZF4" s="16"/>
      <c r="TZG4" s="16"/>
      <c r="TZH4" s="16"/>
      <c r="TZI4" s="16"/>
      <c r="TZJ4" s="16"/>
      <c r="TZK4" s="16"/>
      <c r="TZL4" s="16"/>
      <c r="TZM4" s="16"/>
      <c r="TZN4" s="16"/>
      <c r="TZO4" s="16"/>
      <c r="TZP4" s="16"/>
      <c r="TZQ4" s="16"/>
      <c r="TZR4" s="16"/>
      <c r="TZS4" s="16"/>
      <c r="TZT4" s="16"/>
      <c r="TZU4" s="16"/>
      <c r="TZV4" s="16"/>
      <c r="TZW4" s="16"/>
      <c r="TZX4" s="16"/>
      <c r="TZY4" s="16"/>
      <c r="TZZ4" s="16"/>
      <c r="UAA4" s="16"/>
      <c r="UAB4" s="16"/>
      <c r="UAC4" s="16"/>
      <c r="UAD4" s="16"/>
      <c r="UAE4" s="16"/>
      <c r="UAF4" s="16"/>
      <c r="UAG4" s="16"/>
      <c r="UAH4" s="16"/>
      <c r="UAI4" s="16"/>
      <c r="UAJ4" s="16"/>
      <c r="UAK4" s="16"/>
      <c r="UAL4" s="16"/>
      <c r="UAM4" s="16"/>
      <c r="UAN4" s="16"/>
      <c r="UAO4" s="16"/>
      <c r="UAP4" s="16"/>
      <c r="UAQ4" s="16"/>
      <c r="UAR4" s="16"/>
      <c r="UAS4" s="16"/>
      <c r="UAT4" s="16"/>
      <c r="UAU4" s="16"/>
      <c r="UAV4" s="16"/>
      <c r="UAW4" s="16"/>
      <c r="UAX4" s="16"/>
      <c r="UAY4" s="16"/>
      <c r="UAZ4" s="16"/>
      <c r="UBA4" s="16"/>
      <c r="UBB4" s="16"/>
      <c r="UBC4" s="16"/>
      <c r="UBD4" s="16"/>
      <c r="UBE4" s="16"/>
      <c r="UBF4" s="16"/>
      <c r="UBG4" s="16"/>
      <c r="UBH4" s="16"/>
      <c r="UBI4" s="16"/>
      <c r="UBJ4" s="16"/>
      <c r="UBK4" s="16"/>
      <c r="UBL4" s="16"/>
      <c r="UBM4" s="16"/>
      <c r="UBN4" s="16"/>
      <c r="UBO4" s="16"/>
      <c r="UBP4" s="16"/>
      <c r="UBQ4" s="16"/>
      <c r="UBR4" s="16"/>
      <c r="UBS4" s="16"/>
      <c r="UBT4" s="16"/>
      <c r="UBU4" s="16"/>
      <c r="UBV4" s="16"/>
      <c r="UBW4" s="16"/>
      <c r="UBX4" s="16"/>
      <c r="UBY4" s="16"/>
      <c r="UBZ4" s="16"/>
      <c r="UCA4" s="16"/>
      <c r="UCB4" s="16"/>
      <c r="UCC4" s="16"/>
      <c r="UCD4" s="16"/>
      <c r="UCE4" s="16"/>
      <c r="UCF4" s="16"/>
      <c r="UCG4" s="16"/>
      <c r="UCH4" s="16"/>
      <c r="UCI4" s="16"/>
      <c r="UCJ4" s="16"/>
      <c r="UCK4" s="16"/>
      <c r="UCL4" s="16"/>
      <c r="UCM4" s="16"/>
      <c r="UCN4" s="16"/>
      <c r="UCO4" s="16"/>
      <c r="UCP4" s="16"/>
      <c r="UCQ4" s="16"/>
      <c r="UCR4" s="16"/>
      <c r="UCS4" s="16"/>
      <c r="UCT4" s="16"/>
      <c r="UCU4" s="16"/>
      <c r="UCV4" s="16"/>
      <c r="UCW4" s="16"/>
      <c r="UCX4" s="16"/>
      <c r="UCY4" s="16"/>
      <c r="UCZ4" s="16"/>
      <c r="UDA4" s="16"/>
      <c r="UDB4" s="16"/>
      <c r="UDC4" s="16"/>
      <c r="UDD4" s="16"/>
      <c r="UDE4" s="16"/>
      <c r="UDF4" s="16"/>
      <c r="UDG4" s="16"/>
      <c r="UDH4" s="16"/>
      <c r="UDI4" s="16"/>
      <c r="UDJ4" s="16"/>
      <c r="UDK4" s="16"/>
      <c r="UDL4" s="16"/>
      <c r="UDM4" s="16"/>
      <c r="UDN4" s="16"/>
      <c r="UDO4" s="16"/>
      <c r="UDP4" s="16"/>
      <c r="UDQ4" s="16"/>
      <c r="UDR4" s="16"/>
      <c r="UDS4" s="16"/>
      <c r="UDT4" s="16"/>
      <c r="UDU4" s="16"/>
      <c r="UDV4" s="16"/>
      <c r="UDW4" s="16"/>
      <c r="UDX4" s="16"/>
      <c r="UDY4" s="16"/>
      <c r="UDZ4" s="16"/>
      <c r="UEA4" s="16"/>
      <c r="UEB4" s="16"/>
      <c r="UEC4" s="16"/>
      <c r="UED4" s="16"/>
      <c r="UEE4" s="16"/>
      <c r="UEF4" s="16"/>
      <c r="UEG4" s="16"/>
      <c r="UEH4" s="16"/>
      <c r="UEI4" s="16"/>
      <c r="UEJ4" s="16"/>
      <c r="UEK4" s="16"/>
      <c r="UEL4" s="16"/>
      <c r="UEM4" s="16"/>
      <c r="UEN4" s="16"/>
      <c r="UEO4" s="16"/>
      <c r="UEP4" s="16"/>
      <c r="UEQ4" s="16"/>
      <c r="UER4" s="16"/>
      <c r="UES4" s="16"/>
      <c r="UET4" s="16"/>
      <c r="UEU4" s="16"/>
      <c r="UEV4" s="16"/>
      <c r="UEW4" s="16"/>
      <c r="UEX4" s="16"/>
      <c r="UEY4" s="16"/>
      <c r="UEZ4" s="16"/>
      <c r="UFA4" s="16"/>
      <c r="UFB4" s="16"/>
      <c r="UFC4" s="16"/>
      <c r="UFD4" s="16"/>
      <c r="UFE4" s="16"/>
      <c r="UFF4" s="16"/>
      <c r="UFG4" s="16"/>
      <c r="UFH4" s="16"/>
      <c r="UFI4" s="16"/>
      <c r="UFJ4" s="16"/>
      <c r="UFK4" s="16"/>
      <c r="UFL4" s="16"/>
      <c r="UFM4" s="16"/>
      <c r="UFN4" s="16"/>
      <c r="UFO4" s="16"/>
      <c r="UFP4" s="16"/>
      <c r="UFQ4" s="16"/>
      <c r="UFR4" s="16"/>
      <c r="UFS4" s="16"/>
      <c r="UFT4" s="16"/>
      <c r="UFU4" s="16"/>
      <c r="UFV4" s="16"/>
      <c r="UFW4" s="16"/>
      <c r="UFX4" s="16"/>
      <c r="UFY4" s="16"/>
      <c r="UFZ4" s="16"/>
      <c r="UGA4" s="16"/>
      <c r="UGB4" s="16"/>
      <c r="UGC4" s="16"/>
      <c r="UGD4" s="16"/>
      <c r="UGE4" s="16"/>
      <c r="UGF4" s="16"/>
      <c r="UGG4" s="16"/>
      <c r="UGH4" s="16"/>
      <c r="UGI4" s="16"/>
      <c r="UGJ4" s="16"/>
      <c r="UGK4" s="16"/>
      <c r="UGL4" s="16"/>
      <c r="UGM4" s="16"/>
      <c r="UGN4" s="16"/>
      <c r="UGO4" s="16"/>
      <c r="UGP4" s="16"/>
      <c r="UGQ4" s="16"/>
      <c r="UGR4" s="16"/>
      <c r="UGS4" s="16"/>
      <c r="UGT4" s="16"/>
      <c r="UGU4" s="16"/>
      <c r="UGV4" s="16"/>
      <c r="UGW4" s="16"/>
      <c r="UGX4" s="16"/>
      <c r="UGY4" s="16"/>
      <c r="UGZ4" s="16"/>
      <c r="UHA4" s="16"/>
      <c r="UHB4" s="16"/>
      <c r="UHC4" s="16"/>
      <c r="UHD4" s="16"/>
      <c r="UHE4" s="16"/>
      <c r="UHF4" s="16"/>
      <c r="UHG4" s="16"/>
      <c r="UHH4" s="16"/>
      <c r="UHI4" s="16"/>
      <c r="UHJ4" s="16"/>
      <c r="UHK4" s="16"/>
      <c r="UHL4" s="16"/>
      <c r="UHM4" s="16"/>
      <c r="UHN4" s="16"/>
      <c r="UHO4" s="16"/>
      <c r="UHP4" s="16"/>
      <c r="UHQ4" s="16"/>
      <c r="UHR4" s="16"/>
      <c r="UHS4" s="16"/>
      <c r="UHT4" s="16"/>
      <c r="UHU4" s="16"/>
      <c r="UHV4" s="16"/>
      <c r="UHW4" s="16"/>
      <c r="UHX4" s="16"/>
      <c r="UHY4" s="16"/>
      <c r="UHZ4" s="16"/>
      <c r="UIA4" s="16"/>
      <c r="UIB4" s="16"/>
      <c r="UIC4" s="16"/>
      <c r="UID4" s="16"/>
      <c r="UIE4" s="16"/>
      <c r="UIF4" s="16"/>
      <c r="UIG4" s="16"/>
      <c r="UIH4" s="16"/>
      <c r="UII4" s="16"/>
      <c r="UIJ4" s="16"/>
      <c r="UIK4" s="16"/>
      <c r="UIL4" s="16"/>
      <c r="UIM4" s="16"/>
      <c r="UIN4" s="16"/>
      <c r="UIO4" s="16"/>
      <c r="UIP4" s="16"/>
      <c r="UIQ4" s="16"/>
      <c r="UIR4" s="16"/>
      <c r="UIS4" s="16"/>
      <c r="UIT4" s="16"/>
      <c r="UIU4" s="16"/>
      <c r="UIV4" s="16"/>
      <c r="UIW4" s="16"/>
      <c r="UIX4" s="16"/>
      <c r="UIY4" s="16"/>
      <c r="UIZ4" s="16"/>
      <c r="UJA4" s="16"/>
      <c r="UJB4" s="16"/>
      <c r="UJC4" s="16"/>
      <c r="UJD4" s="16"/>
      <c r="UJE4" s="16"/>
      <c r="UJF4" s="16"/>
      <c r="UJG4" s="16"/>
      <c r="UJH4" s="16"/>
      <c r="UJI4" s="16"/>
      <c r="UJJ4" s="16"/>
      <c r="UJK4" s="16"/>
      <c r="UJL4" s="16"/>
      <c r="UJM4" s="16"/>
      <c r="UJN4" s="16"/>
      <c r="UJO4" s="16"/>
      <c r="UJP4" s="16"/>
      <c r="UJQ4" s="16"/>
      <c r="UJR4" s="16"/>
      <c r="UJS4" s="16"/>
      <c r="UJT4" s="16"/>
      <c r="UJU4" s="16"/>
      <c r="UJV4" s="16"/>
      <c r="UJW4" s="16"/>
      <c r="UJX4" s="16"/>
      <c r="UJY4" s="16"/>
      <c r="UJZ4" s="16"/>
      <c r="UKA4" s="16"/>
      <c r="UKB4" s="16"/>
      <c r="UKC4" s="16"/>
      <c r="UKD4" s="16"/>
      <c r="UKE4" s="16"/>
      <c r="UKF4" s="16"/>
      <c r="UKG4" s="16"/>
      <c r="UKH4" s="16"/>
      <c r="UKI4" s="16"/>
      <c r="UKJ4" s="16"/>
      <c r="UKK4" s="16"/>
      <c r="UKL4" s="16"/>
      <c r="UKM4" s="16"/>
      <c r="UKN4" s="16"/>
      <c r="UKO4" s="16"/>
      <c r="UKP4" s="16"/>
      <c r="UKQ4" s="16"/>
      <c r="UKR4" s="16"/>
      <c r="UKS4" s="16"/>
      <c r="UKT4" s="16"/>
      <c r="UKU4" s="16"/>
      <c r="UKV4" s="16"/>
      <c r="UKW4" s="16"/>
      <c r="UKX4" s="16"/>
      <c r="UKY4" s="16"/>
      <c r="UKZ4" s="16"/>
      <c r="ULA4" s="16"/>
      <c r="ULB4" s="16"/>
      <c r="ULC4" s="16"/>
      <c r="ULD4" s="16"/>
      <c r="ULE4" s="16"/>
      <c r="ULF4" s="16"/>
      <c r="ULG4" s="16"/>
      <c r="ULH4" s="16"/>
      <c r="ULI4" s="16"/>
      <c r="ULJ4" s="16"/>
      <c r="ULK4" s="16"/>
      <c r="ULL4" s="16"/>
      <c r="ULM4" s="16"/>
      <c r="ULN4" s="16"/>
      <c r="ULO4" s="16"/>
      <c r="ULP4" s="16"/>
      <c r="ULQ4" s="16"/>
      <c r="ULR4" s="16"/>
      <c r="ULS4" s="16"/>
      <c r="ULT4" s="16"/>
      <c r="ULU4" s="16"/>
      <c r="ULV4" s="16"/>
      <c r="ULW4" s="16"/>
      <c r="ULX4" s="16"/>
      <c r="ULY4" s="16"/>
      <c r="ULZ4" s="16"/>
      <c r="UMA4" s="16"/>
      <c r="UMB4" s="16"/>
      <c r="UMC4" s="16"/>
      <c r="UMD4" s="16"/>
      <c r="UME4" s="16"/>
      <c r="UMF4" s="16"/>
      <c r="UMG4" s="16"/>
      <c r="UMH4" s="16"/>
      <c r="UMI4" s="16"/>
      <c r="UMJ4" s="16"/>
      <c r="UMK4" s="16"/>
      <c r="UML4" s="16"/>
      <c r="UMM4" s="16"/>
      <c r="UMN4" s="16"/>
      <c r="UMO4" s="16"/>
      <c r="UMP4" s="16"/>
      <c r="UMQ4" s="16"/>
      <c r="UMR4" s="16"/>
      <c r="UMS4" s="16"/>
      <c r="UMT4" s="16"/>
      <c r="UMU4" s="16"/>
      <c r="UMV4" s="16"/>
      <c r="UMW4" s="16"/>
      <c r="UMX4" s="16"/>
      <c r="UMY4" s="16"/>
      <c r="UMZ4" s="16"/>
      <c r="UNA4" s="16"/>
      <c r="UNB4" s="16"/>
      <c r="UNC4" s="16"/>
      <c r="UND4" s="16"/>
      <c r="UNE4" s="16"/>
      <c r="UNF4" s="16"/>
      <c r="UNG4" s="16"/>
      <c r="UNH4" s="16"/>
      <c r="UNI4" s="16"/>
      <c r="UNJ4" s="16"/>
      <c r="UNK4" s="16"/>
      <c r="UNL4" s="16"/>
      <c r="UNM4" s="16"/>
      <c r="UNN4" s="16"/>
      <c r="UNO4" s="16"/>
      <c r="UNP4" s="16"/>
      <c r="UNQ4" s="16"/>
      <c r="UNR4" s="16"/>
      <c r="UNS4" s="16"/>
      <c r="UNT4" s="16"/>
      <c r="UNU4" s="16"/>
      <c r="UNV4" s="16"/>
      <c r="UNW4" s="16"/>
      <c r="UNX4" s="16"/>
      <c r="UNY4" s="16"/>
      <c r="UNZ4" s="16"/>
      <c r="UOA4" s="16"/>
      <c r="UOB4" s="16"/>
      <c r="UOC4" s="16"/>
      <c r="UOD4" s="16"/>
      <c r="UOE4" s="16"/>
      <c r="UOF4" s="16"/>
      <c r="UOG4" s="16"/>
      <c r="UOH4" s="16"/>
      <c r="UOI4" s="16"/>
      <c r="UOJ4" s="16"/>
      <c r="UOK4" s="16"/>
      <c r="UOL4" s="16"/>
      <c r="UOM4" s="16"/>
      <c r="UON4" s="16"/>
      <c r="UOO4" s="16"/>
      <c r="UOP4" s="16"/>
      <c r="UOQ4" s="16"/>
      <c r="UOR4" s="16"/>
      <c r="UOS4" s="16"/>
      <c r="UOT4" s="16"/>
      <c r="UOU4" s="16"/>
      <c r="UOV4" s="16"/>
      <c r="UOW4" s="16"/>
      <c r="UOX4" s="16"/>
      <c r="UOY4" s="16"/>
      <c r="UOZ4" s="16"/>
      <c r="UPA4" s="16"/>
      <c r="UPB4" s="16"/>
      <c r="UPC4" s="16"/>
      <c r="UPD4" s="16"/>
      <c r="UPE4" s="16"/>
      <c r="UPF4" s="16"/>
      <c r="UPG4" s="16"/>
      <c r="UPH4" s="16"/>
      <c r="UPI4" s="16"/>
      <c r="UPJ4" s="16"/>
      <c r="UPK4" s="16"/>
      <c r="UPL4" s="16"/>
      <c r="UPM4" s="16"/>
      <c r="UPN4" s="16"/>
      <c r="UPO4" s="16"/>
      <c r="UPP4" s="16"/>
      <c r="UPQ4" s="16"/>
      <c r="UPR4" s="16"/>
      <c r="UPS4" s="16"/>
      <c r="UPT4" s="16"/>
      <c r="UPU4" s="16"/>
      <c r="UPV4" s="16"/>
      <c r="UPW4" s="16"/>
      <c r="UPX4" s="16"/>
      <c r="UPY4" s="16"/>
      <c r="UPZ4" s="16"/>
      <c r="UQA4" s="16"/>
      <c r="UQB4" s="16"/>
      <c r="UQC4" s="16"/>
      <c r="UQD4" s="16"/>
      <c r="UQE4" s="16"/>
      <c r="UQF4" s="16"/>
      <c r="UQG4" s="16"/>
      <c r="UQH4" s="16"/>
      <c r="UQI4" s="16"/>
      <c r="UQJ4" s="16"/>
      <c r="UQK4" s="16"/>
      <c r="UQL4" s="16"/>
      <c r="UQM4" s="16"/>
      <c r="UQN4" s="16"/>
      <c r="UQO4" s="16"/>
      <c r="UQP4" s="16"/>
      <c r="UQQ4" s="16"/>
      <c r="UQR4" s="16"/>
      <c r="UQS4" s="16"/>
      <c r="UQT4" s="16"/>
      <c r="UQU4" s="16"/>
      <c r="UQV4" s="16"/>
      <c r="UQW4" s="16"/>
      <c r="UQX4" s="16"/>
      <c r="UQY4" s="16"/>
      <c r="UQZ4" s="16"/>
      <c r="URA4" s="16"/>
      <c r="URB4" s="16"/>
      <c r="URC4" s="16"/>
      <c r="URD4" s="16"/>
      <c r="URE4" s="16"/>
      <c r="URF4" s="16"/>
      <c r="URG4" s="16"/>
      <c r="URH4" s="16"/>
      <c r="URI4" s="16"/>
      <c r="URJ4" s="16"/>
      <c r="URK4" s="16"/>
      <c r="URL4" s="16"/>
      <c r="URM4" s="16"/>
      <c r="URN4" s="16"/>
      <c r="URO4" s="16"/>
      <c r="URP4" s="16"/>
      <c r="URQ4" s="16"/>
      <c r="URR4" s="16"/>
      <c r="URS4" s="16"/>
      <c r="URT4" s="16"/>
      <c r="URU4" s="16"/>
      <c r="URV4" s="16"/>
      <c r="URW4" s="16"/>
      <c r="URX4" s="16"/>
      <c r="URY4" s="16"/>
      <c r="URZ4" s="16"/>
      <c r="USA4" s="16"/>
      <c r="USB4" s="16"/>
      <c r="USC4" s="16"/>
      <c r="USD4" s="16"/>
      <c r="USE4" s="16"/>
      <c r="USF4" s="16"/>
      <c r="USG4" s="16"/>
      <c r="USH4" s="16"/>
      <c r="USI4" s="16"/>
      <c r="USJ4" s="16"/>
      <c r="USK4" s="16"/>
      <c r="USL4" s="16"/>
      <c r="USM4" s="16"/>
      <c r="USN4" s="16"/>
      <c r="USO4" s="16"/>
      <c r="USP4" s="16"/>
      <c r="USQ4" s="16"/>
      <c r="USR4" s="16"/>
      <c r="USS4" s="16"/>
      <c r="UST4" s="16"/>
      <c r="USU4" s="16"/>
      <c r="USV4" s="16"/>
      <c r="USW4" s="16"/>
      <c r="USX4" s="16"/>
      <c r="USY4" s="16"/>
      <c r="USZ4" s="16"/>
      <c r="UTA4" s="16"/>
      <c r="UTB4" s="16"/>
      <c r="UTC4" s="16"/>
      <c r="UTD4" s="16"/>
      <c r="UTE4" s="16"/>
      <c r="UTF4" s="16"/>
      <c r="UTG4" s="16"/>
      <c r="UTH4" s="16"/>
      <c r="UTI4" s="16"/>
      <c r="UTJ4" s="16"/>
      <c r="UTK4" s="16"/>
      <c r="UTL4" s="16"/>
      <c r="UTM4" s="16"/>
      <c r="UTN4" s="16"/>
      <c r="UTO4" s="16"/>
      <c r="UTP4" s="16"/>
      <c r="UTQ4" s="16"/>
      <c r="UTR4" s="16"/>
      <c r="UTS4" s="16"/>
      <c r="UTT4" s="16"/>
      <c r="UTU4" s="16"/>
      <c r="UTV4" s="16"/>
      <c r="UTW4" s="16"/>
      <c r="UTX4" s="16"/>
      <c r="UTY4" s="16"/>
      <c r="UTZ4" s="16"/>
      <c r="UUA4" s="16"/>
      <c r="UUB4" s="16"/>
      <c r="UUC4" s="16"/>
      <c r="UUD4" s="16"/>
      <c r="UUE4" s="16"/>
      <c r="UUF4" s="16"/>
      <c r="UUG4" s="16"/>
      <c r="UUH4" s="16"/>
      <c r="UUI4" s="16"/>
      <c r="UUJ4" s="16"/>
      <c r="UUK4" s="16"/>
      <c r="UUL4" s="16"/>
      <c r="UUM4" s="16"/>
      <c r="UUN4" s="16"/>
      <c r="UUO4" s="16"/>
      <c r="UUP4" s="16"/>
      <c r="UUQ4" s="16"/>
      <c r="UUR4" s="16"/>
      <c r="UUS4" s="16"/>
      <c r="UUT4" s="16"/>
      <c r="UUU4" s="16"/>
      <c r="UUV4" s="16"/>
      <c r="UUW4" s="16"/>
      <c r="UUX4" s="16"/>
      <c r="UUY4" s="16"/>
      <c r="UUZ4" s="16"/>
      <c r="UVA4" s="16"/>
      <c r="UVB4" s="16"/>
      <c r="UVC4" s="16"/>
      <c r="UVD4" s="16"/>
      <c r="UVE4" s="16"/>
      <c r="UVF4" s="16"/>
      <c r="UVG4" s="16"/>
      <c r="UVH4" s="16"/>
      <c r="UVI4" s="16"/>
      <c r="UVJ4" s="16"/>
      <c r="UVK4" s="16"/>
      <c r="UVL4" s="16"/>
      <c r="UVM4" s="16"/>
      <c r="UVN4" s="16"/>
      <c r="UVO4" s="16"/>
      <c r="UVP4" s="16"/>
      <c r="UVQ4" s="16"/>
      <c r="UVR4" s="16"/>
      <c r="UVS4" s="16"/>
      <c r="UVT4" s="16"/>
      <c r="UVU4" s="16"/>
      <c r="UVV4" s="16"/>
      <c r="UVW4" s="16"/>
      <c r="UVX4" s="16"/>
      <c r="UVY4" s="16"/>
      <c r="UVZ4" s="16"/>
      <c r="UWA4" s="16"/>
      <c r="UWB4" s="16"/>
      <c r="UWC4" s="16"/>
      <c r="UWD4" s="16"/>
      <c r="UWE4" s="16"/>
      <c r="UWF4" s="16"/>
      <c r="UWG4" s="16"/>
      <c r="UWH4" s="16"/>
      <c r="UWI4" s="16"/>
      <c r="UWJ4" s="16"/>
      <c r="UWK4" s="16"/>
      <c r="UWL4" s="16"/>
      <c r="UWM4" s="16"/>
      <c r="UWN4" s="16"/>
      <c r="UWO4" s="16"/>
      <c r="UWP4" s="16"/>
      <c r="UWQ4" s="16"/>
      <c r="UWR4" s="16"/>
      <c r="UWS4" s="16"/>
      <c r="UWT4" s="16"/>
      <c r="UWU4" s="16"/>
      <c r="UWV4" s="16"/>
      <c r="UWW4" s="16"/>
      <c r="UWX4" s="16"/>
      <c r="UWY4" s="16"/>
      <c r="UWZ4" s="16"/>
      <c r="UXA4" s="16"/>
      <c r="UXB4" s="16"/>
      <c r="UXC4" s="16"/>
      <c r="UXD4" s="16"/>
      <c r="UXE4" s="16"/>
      <c r="UXF4" s="16"/>
      <c r="UXG4" s="16"/>
      <c r="UXH4" s="16"/>
      <c r="UXI4" s="16"/>
      <c r="UXJ4" s="16"/>
      <c r="UXK4" s="16"/>
      <c r="UXL4" s="16"/>
      <c r="UXM4" s="16"/>
      <c r="UXN4" s="16"/>
      <c r="UXO4" s="16"/>
      <c r="UXP4" s="16"/>
      <c r="UXQ4" s="16"/>
      <c r="UXR4" s="16"/>
      <c r="UXS4" s="16"/>
      <c r="UXT4" s="16"/>
      <c r="UXU4" s="16"/>
      <c r="UXV4" s="16"/>
      <c r="UXW4" s="16"/>
      <c r="UXX4" s="16"/>
      <c r="UXY4" s="16"/>
      <c r="UXZ4" s="16"/>
      <c r="UYA4" s="16"/>
      <c r="UYB4" s="16"/>
      <c r="UYC4" s="16"/>
      <c r="UYD4" s="16"/>
      <c r="UYE4" s="16"/>
      <c r="UYF4" s="16"/>
      <c r="UYG4" s="16"/>
      <c r="UYH4" s="16"/>
      <c r="UYI4" s="16"/>
      <c r="UYJ4" s="16"/>
      <c r="UYK4" s="16"/>
      <c r="UYL4" s="16"/>
      <c r="UYM4" s="16"/>
      <c r="UYN4" s="16"/>
      <c r="UYO4" s="16"/>
      <c r="UYP4" s="16"/>
      <c r="UYQ4" s="16"/>
      <c r="UYR4" s="16"/>
      <c r="UYS4" s="16"/>
      <c r="UYT4" s="16"/>
      <c r="UYU4" s="16"/>
      <c r="UYV4" s="16"/>
      <c r="UYW4" s="16"/>
      <c r="UYX4" s="16"/>
      <c r="UYY4" s="16"/>
      <c r="UYZ4" s="16"/>
      <c r="UZA4" s="16"/>
      <c r="UZB4" s="16"/>
      <c r="UZC4" s="16"/>
      <c r="UZD4" s="16"/>
      <c r="UZE4" s="16"/>
      <c r="UZF4" s="16"/>
      <c r="UZG4" s="16"/>
      <c r="UZH4" s="16"/>
      <c r="UZI4" s="16"/>
      <c r="UZJ4" s="16"/>
      <c r="UZK4" s="16"/>
      <c r="UZL4" s="16"/>
      <c r="UZM4" s="16"/>
      <c r="UZN4" s="16"/>
      <c r="UZO4" s="16"/>
      <c r="UZP4" s="16"/>
      <c r="UZQ4" s="16"/>
      <c r="UZR4" s="16"/>
      <c r="UZS4" s="16"/>
      <c r="UZT4" s="16"/>
      <c r="UZU4" s="16"/>
      <c r="UZV4" s="16"/>
      <c r="UZW4" s="16"/>
      <c r="UZX4" s="16"/>
      <c r="UZY4" s="16"/>
      <c r="UZZ4" s="16"/>
      <c r="VAA4" s="16"/>
      <c r="VAB4" s="16"/>
      <c r="VAC4" s="16"/>
      <c r="VAD4" s="16"/>
      <c r="VAE4" s="16"/>
      <c r="VAF4" s="16"/>
      <c r="VAG4" s="16"/>
      <c r="VAH4" s="16"/>
      <c r="VAI4" s="16"/>
      <c r="VAJ4" s="16"/>
      <c r="VAK4" s="16"/>
      <c r="VAL4" s="16"/>
      <c r="VAM4" s="16"/>
      <c r="VAN4" s="16"/>
      <c r="VAO4" s="16"/>
      <c r="VAP4" s="16"/>
      <c r="VAQ4" s="16"/>
      <c r="VAR4" s="16"/>
      <c r="VAS4" s="16"/>
      <c r="VAT4" s="16"/>
      <c r="VAU4" s="16"/>
      <c r="VAV4" s="16"/>
      <c r="VAW4" s="16"/>
      <c r="VAX4" s="16"/>
      <c r="VAY4" s="16"/>
      <c r="VAZ4" s="16"/>
      <c r="VBA4" s="16"/>
      <c r="VBB4" s="16"/>
      <c r="VBC4" s="16"/>
      <c r="VBD4" s="16"/>
      <c r="VBE4" s="16"/>
      <c r="VBF4" s="16"/>
      <c r="VBG4" s="16"/>
      <c r="VBH4" s="16"/>
      <c r="VBI4" s="16"/>
      <c r="VBJ4" s="16"/>
      <c r="VBK4" s="16"/>
      <c r="VBL4" s="16"/>
      <c r="VBM4" s="16"/>
      <c r="VBN4" s="16"/>
      <c r="VBO4" s="16"/>
      <c r="VBP4" s="16"/>
      <c r="VBQ4" s="16"/>
      <c r="VBR4" s="16"/>
      <c r="VBS4" s="16"/>
      <c r="VBT4" s="16"/>
      <c r="VBU4" s="16"/>
      <c r="VBV4" s="16"/>
      <c r="VBW4" s="16"/>
      <c r="VBX4" s="16"/>
      <c r="VBY4" s="16"/>
      <c r="VBZ4" s="16"/>
      <c r="VCA4" s="16"/>
      <c r="VCB4" s="16"/>
      <c r="VCC4" s="16"/>
      <c r="VCD4" s="16"/>
      <c r="VCE4" s="16"/>
      <c r="VCF4" s="16"/>
      <c r="VCG4" s="16"/>
      <c r="VCH4" s="16"/>
      <c r="VCI4" s="16"/>
      <c r="VCJ4" s="16"/>
      <c r="VCK4" s="16"/>
      <c r="VCL4" s="16"/>
      <c r="VCM4" s="16"/>
      <c r="VCN4" s="16"/>
      <c r="VCO4" s="16"/>
      <c r="VCP4" s="16"/>
      <c r="VCQ4" s="16"/>
      <c r="VCR4" s="16"/>
      <c r="VCS4" s="16"/>
      <c r="VCT4" s="16"/>
      <c r="VCU4" s="16"/>
      <c r="VCV4" s="16"/>
      <c r="VCW4" s="16"/>
      <c r="VCX4" s="16"/>
      <c r="VCY4" s="16"/>
      <c r="VCZ4" s="16"/>
      <c r="VDA4" s="16"/>
      <c r="VDB4" s="16"/>
      <c r="VDC4" s="16"/>
      <c r="VDD4" s="16"/>
      <c r="VDE4" s="16"/>
      <c r="VDF4" s="16"/>
      <c r="VDG4" s="16"/>
      <c r="VDH4" s="16"/>
      <c r="VDI4" s="16"/>
      <c r="VDJ4" s="16"/>
      <c r="VDK4" s="16"/>
      <c r="VDL4" s="16"/>
      <c r="VDM4" s="16"/>
      <c r="VDN4" s="16"/>
      <c r="VDO4" s="16"/>
      <c r="VDP4" s="16"/>
      <c r="VDQ4" s="16"/>
      <c r="VDR4" s="16"/>
      <c r="VDS4" s="16"/>
      <c r="VDT4" s="16"/>
      <c r="VDU4" s="16"/>
      <c r="VDV4" s="16"/>
      <c r="VDW4" s="16"/>
      <c r="VDX4" s="16"/>
      <c r="VDY4" s="16"/>
      <c r="VDZ4" s="16"/>
      <c r="VEA4" s="16"/>
      <c r="VEB4" s="16"/>
      <c r="VEC4" s="16"/>
      <c r="VED4" s="16"/>
      <c r="VEE4" s="16"/>
      <c r="VEF4" s="16"/>
      <c r="VEG4" s="16"/>
      <c r="VEH4" s="16"/>
      <c r="VEI4" s="16"/>
      <c r="VEJ4" s="16"/>
      <c r="VEK4" s="16"/>
      <c r="VEL4" s="16"/>
      <c r="VEM4" s="16"/>
      <c r="VEN4" s="16"/>
      <c r="VEO4" s="16"/>
      <c r="VEP4" s="16"/>
      <c r="VEQ4" s="16"/>
      <c r="VER4" s="16"/>
      <c r="VES4" s="16"/>
      <c r="VET4" s="16"/>
      <c r="VEU4" s="16"/>
      <c r="VEV4" s="16"/>
      <c r="VEW4" s="16"/>
      <c r="VEX4" s="16"/>
      <c r="VEY4" s="16"/>
      <c r="VEZ4" s="16"/>
      <c r="VFA4" s="16"/>
      <c r="VFB4" s="16"/>
      <c r="VFC4" s="16"/>
      <c r="VFD4" s="16"/>
      <c r="VFE4" s="16"/>
      <c r="VFF4" s="16"/>
      <c r="VFG4" s="16"/>
      <c r="VFH4" s="16"/>
      <c r="VFI4" s="16"/>
      <c r="VFJ4" s="16"/>
      <c r="VFK4" s="16"/>
      <c r="VFL4" s="16"/>
      <c r="VFM4" s="16"/>
      <c r="VFN4" s="16"/>
      <c r="VFO4" s="16"/>
      <c r="VFP4" s="16"/>
      <c r="VFQ4" s="16"/>
      <c r="VFR4" s="16"/>
      <c r="VFS4" s="16"/>
      <c r="VFT4" s="16"/>
      <c r="VFU4" s="16"/>
      <c r="VFV4" s="16"/>
      <c r="VFW4" s="16"/>
      <c r="VFX4" s="16"/>
      <c r="VFY4" s="16"/>
      <c r="VFZ4" s="16"/>
      <c r="VGA4" s="16"/>
      <c r="VGB4" s="16"/>
      <c r="VGC4" s="16"/>
      <c r="VGD4" s="16"/>
      <c r="VGE4" s="16"/>
      <c r="VGF4" s="16"/>
      <c r="VGG4" s="16"/>
      <c r="VGH4" s="16"/>
      <c r="VGI4" s="16"/>
      <c r="VGJ4" s="16"/>
      <c r="VGK4" s="16"/>
      <c r="VGL4" s="16"/>
      <c r="VGM4" s="16"/>
      <c r="VGN4" s="16"/>
      <c r="VGO4" s="16"/>
      <c r="VGP4" s="16"/>
      <c r="VGQ4" s="16"/>
      <c r="VGR4" s="16"/>
      <c r="VGS4" s="16"/>
      <c r="VGT4" s="16"/>
      <c r="VGU4" s="16"/>
      <c r="VGV4" s="16"/>
      <c r="VGW4" s="16"/>
      <c r="VGX4" s="16"/>
      <c r="VGY4" s="16"/>
      <c r="VGZ4" s="16"/>
      <c r="VHA4" s="16"/>
      <c r="VHB4" s="16"/>
      <c r="VHC4" s="16"/>
      <c r="VHD4" s="16"/>
      <c r="VHE4" s="16"/>
      <c r="VHF4" s="16"/>
      <c r="VHG4" s="16"/>
      <c r="VHH4" s="16"/>
      <c r="VHI4" s="16"/>
      <c r="VHJ4" s="16"/>
      <c r="VHK4" s="16"/>
      <c r="VHL4" s="16"/>
      <c r="VHM4" s="16"/>
      <c r="VHN4" s="16"/>
      <c r="VHO4" s="16"/>
      <c r="VHP4" s="16"/>
      <c r="VHQ4" s="16"/>
      <c r="VHR4" s="16"/>
      <c r="VHS4" s="16"/>
      <c r="VHT4" s="16"/>
      <c r="VHU4" s="16"/>
      <c r="VHV4" s="16"/>
      <c r="VHW4" s="16"/>
      <c r="VHX4" s="16"/>
      <c r="VHY4" s="16"/>
      <c r="VHZ4" s="16"/>
      <c r="VIA4" s="16"/>
      <c r="VIB4" s="16"/>
      <c r="VIC4" s="16"/>
      <c r="VID4" s="16"/>
      <c r="VIE4" s="16"/>
      <c r="VIF4" s="16"/>
      <c r="VIG4" s="16"/>
      <c r="VIH4" s="16"/>
      <c r="VII4" s="16"/>
      <c r="VIJ4" s="16"/>
      <c r="VIK4" s="16"/>
      <c r="VIL4" s="16"/>
      <c r="VIM4" s="16"/>
      <c r="VIN4" s="16"/>
      <c r="VIO4" s="16"/>
      <c r="VIP4" s="16"/>
      <c r="VIQ4" s="16"/>
      <c r="VIR4" s="16"/>
      <c r="VIS4" s="16"/>
      <c r="VIT4" s="16"/>
      <c r="VIU4" s="16"/>
      <c r="VIV4" s="16"/>
      <c r="VIW4" s="16"/>
      <c r="VIX4" s="16"/>
      <c r="VIY4" s="16"/>
      <c r="VIZ4" s="16"/>
      <c r="VJA4" s="16"/>
      <c r="VJB4" s="16"/>
      <c r="VJC4" s="16"/>
      <c r="VJD4" s="16"/>
      <c r="VJE4" s="16"/>
      <c r="VJF4" s="16"/>
      <c r="VJG4" s="16"/>
      <c r="VJH4" s="16"/>
      <c r="VJI4" s="16"/>
      <c r="VJJ4" s="16"/>
      <c r="VJK4" s="16"/>
      <c r="VJL4" s="16"/>
      <c r="VJM4" s="16"/>
      <c r="VJN4" s="16"/>
      <c r="VJO4" s="16"/>
      <c r="VJP4" s="16"/>
      <c r="VJQ4" s="16"/>
      <c r="VJR4" s="16"/>
      <c r="VJS4" s="16"/>
      <c r="VJT4" s="16"/>
      <c r="VJU4" s="16"/>
      <c r="VJV4" s="16"/>
      <c r="VJW4" s="16"/>
      <c r="VJX4" s="16"/>
      <c r="VJY4" s="16"/>
      <c r="VJZ4" s="16"/>
      <c r="VKA4" s="16"/>
      <c r="VKB4" s="16"/>
      <c r="VKC4" s="16"/>
      <c r="VKD4" s="16"/>
      <c r="VKE4" s="16"/>
      <c r="VKF4" s="16"/>
      <c r="VKG4" s="16"/>
      <c r="VKH4" s="16"/>
      <c r="VKI4" s="16"/>
      <c r="VKJ4" s="16"/>
      <c r="VKK4" s="16"/>
      <c r="VKL4" s="16"/>
      <c r="VKM4" s="16"/>
      <c r="VKN4" s="16"/>
      <c r="VKO4" s="16"/>
      <c r="VKP4" s="16"/>
      <c r="VKQ4" s="16"/>
      <c r="VKR4" s="16"/>
      <c r="VKS4" s="16"/>
      <c r="VKT4" s="16"/>
      <c r="VKU4" s="16"/>
      <c r="VKV4" s="16"/>
      <c r="VKW4" s="16"/>
      <c r="VKX4" s="16"/>
      <c r="VKY4" s="16"/>
      <c r="VKZ4" s="16"/>
      <c r="VLA4" s="16"/>
      <c r="VLB4" s="16"/>
      <c r="VLC4" s="16"/>
      <c r="VLD4" s="16"/>
      <c r="VLE4" s="16"/>
      <c r="VLF4" s="16"/>
      <c r="VLG4" s="16"/>
      <c r="VLH4" s="16"/>
      <c r="VLI4" s="16"/>
      <c r="VLJ4" s="16"/>
      <c r="VLK4" s="16"/>
      <c r="VLL4" s="16"/>
      <c r="VLM4" s="16"/>
      <c r="VLN4" s="16"/>
      <c r="VLO4" s="16"/>
      <c r="VLP4" s="16"/>
      <c r="VLQ4" s="16"/>
      <c r="VLR4" s="16"/>
      <c r="VLS4" s="16"/>
      <c r="VLT4" s="16"/>
      <c r="VLU4" s="16"/>
      <c r="VLV4" s="16"/>
      <c r="VLW4" s="16"/>
      <c r="VLX4" s="16"/>
      <c r="VLY4" s="16"/>
      <c r="VLZ4" s="16"/>
      <c r="VMA4" s="16"/>
      <c r="VMB4" s="16"/>
      <c r="VMC4" s="16"/>
      <c r="VMD4" s="16"/>
      <c r="VME4" s="16"/>
      <c r="VMF4" s="16"/>
      <c r="VMG4" s="16"/>
      <c r="VMH4" s="16"/>
      <c r="VMI4" s="16"/>
      <c r="VMJ4" s="16"/>
      <c r="VMK4" s="16"/>
      <c r="VML4" s="16"/>
      <c r="VMM4" s="16"/>
      <c r="VMN4" s="16"/>
      <c r="VMO4" s="16"/>
      <c r="VMP4" s="16"/>
      <c r="VMQ4" s="16"/>
      <c r="VMR4" s="16"/>
      <c r="VMS4" s="16"/>
      <c r="VMT4" s="16"/>
      <c r="VMU4" s="16"/>
      <c r="VMV4" s="16"/>
      <c r="VMW4" s="16"/>
      <c r="VMX4" s="16"/>
      <c r="VMY4" s="16"/>
      <c r="VMZ4" s="16"/>
      <c r="VNA4" s="16"/>
      <c r="VNB4" s="16"/>
      <c r="VNC4" s="16"/>
      <c r="VND4" s="16"/>
      <c r="VNE4" s="16"/>
      <c r="VNF4" s="16"/>
      <c r="VNG4" s="16"/>
      <c r="VNH4" s="16"/>
      <c r="VNI4" s="16"/>
      <c r="VNJ4" s="16"/>
      <c r="VNK4" s="16"/>
      <c r="VNL4" s="16"/>
      <c r="VNM4" s="16"/>
      <c r="VNN4" s="16"/>
      <c r="VNO4" s="16"/>
      <c r="VNP4" s="16"/>
      <c r="VNQ4" s="16"/>
      <c r="VNR4" s="16"/>
      <c r="VNS4" s="16"/>
      <c r="VNT4" s="16"/>
      <c r="VNU4" s="16"/>
      <c r="VNV4" s="16"/>
      <c r="VNW4" s="16"/>
      <c r="VNX4" s="16"/>
      <c r="VNY4" s="16"/>
      <c r="VNZ4" s="16"/>
      <c r="VOA4" s="16"/>
      <c r="VOB4" s="16"/>
      <c r="VOC4" s="16"/>
      <c r="VOD4" s="16"/>
      <c r="VOE4" s="16"/>
      <c r="VOF4" s="16"/>
      <c r="VOG4" s="16"/>
      <c r="VOH4" s="16"/>
      <c r="VOI4" s="16"/>
      <c r="VOJ4" s="16"/>
      <c r="VOK4" s="16"/>
      <c r="VOL4" s="16"/>
      <c r="VOM4" s="16"/>
      <c r="VON4" s="16"/>
      <c r="VOO4" s="16"/>
      <c r="VOP4" s="16"/>
      <c r="VOQ4" s="16"/>
      <c r="VOR4" s="16"/>
      <c r="VOS4" s="16"/>
      <c r="VOT4" s="16"/>
      <c r="VOU4" s="16"/>
      <c r="VOV4" s="16"/>
      <c r="VOW4" s="16"/>
      <c r="VOX4" s="16"/>
      <c r="VOY4" s="16"/>
      <c r="VOZ4" s="16"/>
      <c r="VPA4" s="16"/>
      <c r="VPB4" s="16"/>
      <c r="VPC4" s="16"/>
      <c r="VPD4" s="16"/>
      <c r="VPE4" s="16"/>
      <c r="VPF4" s="16"/>
      <c r="VPG4" s="16"/>
      <c r="VPH4" s="16"/>
      <c r="VPI4" s="16"/>
      <c r="VPJ4" s="16"/>
      <c r="VPK4" s="16"/>
      <c r="VPL4" s="16"/>
      <c r="VPM4" s="16"/>
      <c r="VPN4" s="16"/>
      <c r="VPO4" s="16"/>
      <c r="VPP4" s="16"/>
      <c r="VPQ4" s="16"/>
      <c r="VPR4" s="16"/>
      <c r="VPS4" s="16"/>
      <c r="VPT4" s="16"/>
      <c r="VPU4" s="16"/>
      <c r="VPV4" s="16"/>
      <c r="VPW4" s="16"/>
      <c r="VPX4" s="16"/>
      <c r="VPY4" s="16"/>
      <c r="VPZ4" s="16"/>
      <c r="VQA4" s="16"/>
      <c r="VQB4" s="16"/>
      <c r="VQC4" s="16"/>
      <c r="VQD4" s="16"/>
      <c r="VQE4" s="16"/>
      <c r="VQF4" s="16"/>
      <c r="VQG4" s="16"/>
      <c r="VQH4" s="16"/>
      <c r="VQI4" s="16"/>
      <c r="VQJ4" s="16"/>
      <c r="VQK4" s="16"/>
      <c r="VQL4" s="16"/>
      <c r="VQM4" s="16"/>
      <c r="VQN4" s="16"/>
      <c r="VQO4" s="16"/>
      <c r="VQP4" s="16"/>
      <c r="VQQ4" s="16"/>
      <c r="VQR4" s="16"/>
      <c r="VQS4" s="16"/>
      <c r="VQT4" s="16"/>
      <c r="VQU4" s="16"/>
      <c r="VQV4" s="16"/>
      <c r="VQW4" s="16"/>
      <c r="VQX4" s="16"/>
      <c r="VQY4" s="16"/>
      <c r="VQZ4" s="16"/>
      <c r="VRA4" s="16"/>
      <c r="VRB4" s="16"/>
      <c r="VRC4" s="16"/>
      <c r="VRD4" s="16"/>
      <c r="VRE4" s="16"/>
      <c r="VRF4" s="16"/>
      <c r="VRG4" s="16"/>
      <c r="VRH4" s="16"/>
      <c r="VRI4" s="16"/>
      <c r="VRJ4" s="16"/>
      <c r="VRK4" s="16"/>
      <c r="VRL4" s="16"/>
      <c r="VRM4" s="16"/>
      <c r="VRN4" s="16"/>
      <c r="VRO4" s="16"/>
      <c r="VRP4" s="16"/>
      <c r="VRQ4" s="16"/>
      <c r="VRR4" s="16"/>
      <c r="VRS4" s="16"/>
      <c r="VRT4" s="16"/>
      <c r="VRU4" s="16"/>
      <c r="VRV4" s="16"/>
      <c r="VRW4" s="16"/>
      <c r="VRX4" s="16"/>
      <c r="VRY4" s="16"/>
      <c r="VRZ4" s="16"/>
      <c r="VSA4" s="16"/>
      <c r="VSB4" s="16"/>
      <c r="VSC4" s="16"/>
      <c r="VSD4" s="16"/>
      <c r="VSE4" s="16"/>
      <c r="VSF4" s="16"/>
      <c r="VSG4" s="16"/>
      <c r="VSH4" s="16"/>
      <c r="VSI4" s="16"/>
      <c r="VSJ4" s="16"/>
      <c r="VSK4" s="16"/>
      <c r="VSL4" s="16"/>
      <c r="VSM4" s="16"/>
      <c r="VSN4" s="16"/>
      <c r="VSO4" s="16"/>
      <c r="VSP4" s="16"/>
      <c r="VSQ4" s="16"/>
      <c r="VSR4" s="16"/>
      <c r="VSS4" s="16"/>
      <c r="VST4" s="16"/>
      <c r="VSU4" s="16"/>
      <c r="VSV4" s="16"/>
      <c r="VSW4" s="16"/>
      <c r="VSX4" s="16"/>
      <c r="VSY4" s="16"/>
      <c r="VSZ4" s="16"/>
      <c r="VTA4" s="16"/>
      <c r="VTB4" s="16"/>
      <c r="VTC4" s="16"/>
      <c r="VTD4" s="16"/>
      <c r="VTE4" s="16"/>
      <c r="VTF4" s="16"/>
      <c r="VTG4" s="16"/>
      <c r="VTH4" s="16"/>
      <c r="VTI4" s="16"/>
      <c r="VTJ4" s="16"/>
      <c r="VTK4" s="16"/>
      <c r="VTL4" s="16"/>
      <c r="VTM4" s="16"/>
      <c r="VTN4" s="16"/>
      <c r="VTO4" s="16"/>
      <c r="VTP4" s="16"/>
      <c r="VTQ4" s="16"/>
      <c r="VTR4" s="16"/>
      <c r="VTS4" s="16"/>
      <c r="VTT4" s="16"/>
      <c r="VTU4" s="16"/>
      <c r="VTV4" s="16"/>
      <c r="VTW4" s="16"/>
      <c r="VTX4" s="16"/>
      <c r="VTY4" s="16"/>
      <c r="VTZ4" s="16"/>
      <c r="VUA4" s="16"/>
      <c r="VUB4" s="16"/>
      <c r="VUC4" s="16"/>
      <c r="VUD4" s="16"/>
      <c r="VUE4" s="16"/>
      <c r="VUF4" s="16"/>
      <c r="VUG4" s="16"/>
      <c r="VUH4" s="16"/>
      <c r="VUI4" s="16"/>
      <c r="VUJ4" s="16"/>
      <c r="VUK4" s="16"/>
      <c r="VUL4" s="16"/>
      <c r="VUM4" s="16"/>
      <c r="VUN4" s="16"/>
      <c r="VUO4" s="16"/>
      <c r="VUP4" s="16"/>
      <c r="VUQ4" s="16"/>
      <c r="VUR4" s="16"/>
      <c r="VUS4" s="16"/>
      <c r="VUT4" s="16"/>
      <c r="VUU4" s="16"/>
      <c r="VUV4" s="16"/>
      <c r="VUW4" s="16"/>
      <c r="VUX4" s="16"/>
      <c r="VUY4" s="16"/>
      <c r="VUZ4" s="16"/>
      <c r="VVA4" s="16"/>
      <c r="VVB4" s="16"/>
      <c r="VVC4" s="16"/>
      <c r="VVD4" s="16"/>
      <c r="VVE4" s="16"/>
      <c r="VVF4" s="16"/>
      <c r="VVG4" s="16"/>
      <c r="VVH4" s="16"/>
      <c r="VVI4" s="16"/>
      <c r="VVJ4" s="16"/>
      <c r="VVK4" s="16"/>
      <c r="VVL4" s="16"/>
      <c r="VVM4" s="16"/>
      <c r="VVN4" s="16"/>
      <c r="VVO4" s="16"/>
      <c r="VVP4" s="16"/>
      <c r="VVQ4" s="16"/>
      <c r="VVR4" s="16"/>
      <c r="VVS4" s="16"/>
      <c r="VVT4" s="16"/>
      <c r="VVU4" s="16"/>
      <c r="VVV4" s="16"/>
      <c r="VVW4" s="16"/>
      <c r="VVX4" s="16"/>
      <c r="VVY4" s="16"/>
      <c r="VVZ4" s="16"/>
      <c r="VWA4" s="16"/>
      <c r="VWB4" s="16"/>
      <c r="VWC4" s="16"/>
      <c r="VWD4" s="16"/>
      <c r="VWE4" s="16"/>
      <c r="VWF4" s="16"/>
      <c r="VWG4" s="16"/>
      <c r="VWH4" s="16"/>
      <c r="VWI4" s="16"/>
      <c r="VWJ4" s="16"/>
      <c r="VWK4" s="16"/>
      <c r="VWL4" s="16"/>
      <c r="VWM4" s="16"/>
      <c r="VWN4" s="16"/>
      <c r="VWO4" s="16"/>
      <c r="VWP4" s="16"/>
      <c r="VWQ4" s="16"/>
      <c r="VWR4" s="16"/>
      <c r="VWS4" s="16"/>
      <c r="VWT4" s="16"/>
      <c r="VWU4" s="16"/>
      <c r="VWV4" s="16"/>
      <c r="VWW4" s="16"/>
      <c r="VWX4" s="16"/>
      <c r="VWY4" s="16"/>
      <c r="VWZ4" s="16"/>
      <c r="VXA4" s="16"/>
      <c r="VXB4" s="16"/>
      <c r="VXC4" s="16"/>
      <c r="VXD4" s="16"/>
      <c r="VXE4" s="16"/>
      <c r="VXF4" s="16"/>
      <c r="VXG4" s="16"/>
      <c r="VXH4" s="16"/>
      <c r="VXI4" s="16"/>
      <c r="VXJ4" s="16"/>
      <c r="VXK4" s="16"/>
      <c r="VXL4" s="16"/>
      <c r="VXM4" s="16"/>
      <c r="VXN4" s="16"/>
      <c r="VXO4" s="16"/>
      <c r="VXP4" s="16"/>
      <c r="VXQ4" s="16"/>
      <c r="VXR4" s="16"/>
      <c r="VXS4" s="16"/>
      <c r="VXT4" s="16"/>
      <c r="VXU4" s="16"/>
      <c r="VXV4" s="16"/>
      <c r="VXW4" s="16"/>
      <c r="VXX4" s="16"/>
      <c r="VXY4" s="16"/>
      <c r="VXZ4" s="16"/>
      <c r="VYA4" s="16"/>
      <c r="VYB4" s="16"/>
      <c r="VYC4" s="16"/>
      <c r="VYD4" s="16"/>
      <c r="VYE4" s="16"/>
      <c r="VYF4" s="16"/>
      <c r="VYG4" s="16"/>
      <c r="VYH4" s="16"/>
      <c r="VYI4" s="16"/>
      <c r="VYJ4" s="16"/>
      <c r="VYK4" s="16"/>
      <c r="VYL4" s="16"/>
      <c r="VYM4" s="16"/>
      <c r="VYN4" s="16"/>
      <c r="VYO4" s="16"/>
      <c r="VYP4" s="16"/>
      <c r="VYQ4" s="16"/>
      <c r="VYR4" s="16"/>
      <c r="VYS4" s="16"/>
      <c r="VYT4" s="16"/>
      <c r="VYU4" s="16"/>
      <c r="VYV4" s="16"/>
      <c r="VYW4" s="16"/>
      <c r="VYX4" s="16"/>
      <c r="VYY4" s="16"/>
      <c r="VYZ4" s="16"/>
      <c r="VZA4" s="16"/>
      <c r="VZB4" s="16"/>
      <c r="VZC4" s="16"/>
      <c r="VZD4" s="16"/>
      <c r="VZE4" s="16"/>
      <c r="VZF4" s="16"/>
      <c r="VZG4" s="16"/>
      <c r="VZH4" s="16"/>
      <c r="VZI4" s="16"/>
      <c r="VZJ4" s="16"/>
      <c r="VZK4" s="16"/>
      <c r="VZL4" s="16"/>
      <c r="VZM4" s="16"/>
      <c r="VZN4" s="16"/>
      <c r="VZO4" s="16"/>
      <c r="VZP4" s="16"/>
      <c r="VZQ4" s="16"/>
      <c r="VZR4" s="16"/>
      <c r="VZS4" s="16"/>
      <c r="VZT4" s="16"/>
      <c r="VZU4" s="16"/>
      <c r="VZV4" s="16"/>
      <c r="VZW4" s="16"/>
      <c r="VZX4" s="16"/>
      <c r="VZY4" s="16"/>
      <c r="VZZ4" s="16"/>
      <c r="WAA4" s="16"/>
      <c r="WAB4" s="16"/>
      <c r="WAC4" s="16"/>
      <c r="WAD4" s="16"/>
      <c r="WAE4" s="16"/>
      <c r="WAF4" s="16"/>
      <c r="WAG4" s="16"/>
      <c r="WAH4" s="16"/>
      <c r="WAI4" s="16"/>
      <c r="WAJ4" s="16"/>
      <c r="WAK4" s="16"/>
      <c r="WAL4" s="16"/>
      <c r="WAM4" s="16"/>
      <c r="WAN4" s="16"/>
      <c r="WAO4" s="16"/>
      <c r="WAP4" s="16"/>
      <c r="WAQ4" s="16"/>
      <c r="WAR4" s="16"/>
      <c r="WAS4" s="16"/>
      <c r="WAT4" s="16"/>
      <c r="WAU4" s="16"/>
      <c r="WAV4" s="16"/>
      <c r="WAW4" s="16"/>
      <c r="WAX4" s="16"/>
      <c r="WAY4" s="16"/>
      <c r="WAZ4" s="16"/>
      <c r="WBA4" s="16"/>
      <c r="WBB4" s="16"/>
      <c r="WBC4" s="16"/>
      <c r="WBD4" s="16"/>
      <c r="WBE4" s="16"/>
      <c r="WBF4" s="16"/>
      <c r="WBG4" s="16"/>
      <c r="WBH4" s="16"/>
      <c r="WBI4" s="16"/>
      <c r="WBJ4" s="16"/>
      <c r="WBK4" s="16"/>
      <c r="WBL4" s="16"/>
      <c r="WBM4" s="16"/>
      <c r="WBN4" s="16"/>
      <c r="WBO4" s="16"/>
      <c r="WBP4" s="16"/>
      <c r="WBQ4" s="16"/>
      <c r="WBR4" s="16"/>
      <c r="WBS4" s="16"/>
      <c r="WBT4" s="16"/>
      <c r="WBU4" s="16"/>
      <c r="WBV4" s="16"/>
      <c r="WBW4" s="16"/>
      <c r="WBX4" s="16"/>
      <c r="WBY4" s="16"/>
      <c r="WBZ4" s="16"/>
      <c r="WCA4" s="16"/>
      <c r="WCB4" s="16"/>
      <c r="WCC4" s="16"/>
      <c r="WCD4" s="16"/>
      <c r="WCE4" s="16"/>
      <c r="WCF4" s="16"/>
      <c r="WCG4" s="16"/>
      <c r="WCH4" s="16"/>
      <c r="WCI4" s="16"/>
      <c r="WCJ4" s="16"/>
      <c r="WCK4" s="16"/>
      <c r="WCL4" s="16"/>
      <c r="WCM4" s="16"/>
      <c r="WCN4" s="16"/>
      <c r="WCO4" s="16"/>
      <c r="WCP4" s="16"/>
      <c r="WCQ4" s="16"/>
      <c r="WCR4" s="16"/>
      <c r="WCS4" s="16"/>
      <c r="WCT4" s="16"/>
      <c r="WCU4" s="16"/>
      <c r="WCV4" s="16"/>
      <c r="WCW4" s="16"/>
      <c r="WCX4" s="16"/>
      <c r="WCY4" s="16"/>
      <c r="WCZ4" s="16"/>
      <c r="WDA4" s="16"/>
      <c r="WDB4" s="16"/>
      <c r="WDC4" s="16"/>
      <c r="WDD4" s="16"/>
      <c r="WDE4" s="16"/>
      <c r="WDF4" s="16"/>
      <c r="WDG4" s="16"/>
      <c r="WDH4" s="16"/>
      <c r="WDI4" s="16"/>
      <c r="WDJ4" s="16"/>
      <c r="WDK4" s="16"/>
      <c r="WDL4" s="16"/>
      <c r="WDM4" s="16"/>
      <c r="WDN4" s="16"/>
      <c r="WDO4" s="16"/>
      <c r="WDP4" s="16"/>
      <c r="WDQ4" s="16"/>
      <c r="WDR4" s="16"/>
      <c r="WDS4" s="16"/>
      <c r="WDT4" s="16"/>
      <c r="WDU4" s="16"/>
      <c r="WDV4" s="16"/>
      <c r="WDW4" s="16"/>
      <c r="WDX4" s="16"/>
      <c r="WDY4" s="16"/>
      <c r="WDZ4" s="16"/>
      <c r="WEA4" s="16"/>
      <c r="WEB4" s="16"/>
      <c r="WEC4" s="16"/>
      <c r="WED4" s="16"/>
      <c r="WEE4" s="16"/>
      <c r="WEF4" s="16"/>
      <c r="WEG4" s="16"/>
      <c r="WEH4" s="16"/>
      <c r="WEI4" s="16"/>
      <c r="WEJ4" s="16"/>
      <c r="WEK4" s="16"/>
      <c r="WEL4" s="16"/>
      <c r="WEM4" s="16"/>
      <c r="WEN4" s="16"/>
      <c r="WEO4" s="16"/>
      <c r="WEP4" s="16"/>
      <c r="WEQ4" s="16"/>
      <c r="WER4" s="16"/>
      <c r="WES4" s="16"/>
      <c r="WET4" s="16"/>
      <c r="WEU4" s="16"/>
      <c r="WEV4" s="16"/>
      <c r="WEW4" s="16"/>
      <c r="WEX4" s="16"/>
      <c r="WEY4" s="16"/>
      <c r="WEZ4" s="16"/>
      <c r="WFA4" s="16"/>
      <c r="WFB4" s="16"/>
      <c r="WFC4" s="16"/>
      <c r="WFD4" s="16"/>
      <c r="WFE4" s="16"/>
      <c r="WFF4" s="16"/>
      <c r="WFG4" s="16"/>
      <c r="WFH4" s="16"/>
      <c r="WFI4" s="16"/>
      <c r="WFJ4" s="16"/>
      <c r="WFK4" s="16"/>
      <c r="WFL4" s="16"/>
      <c r="WFM4" s="16"/>
      <c r="WFN4" s="16"/>
      <c r="WFO4" s="16"/>
      <c r="WFP4" s="16"/>
      <c r="WFQ4" s="16"/>
      <c r="WFR4" s="16"/>
      <c r="WFS4" s="16"/>
      <c r="WFT4" s="16"/>
      <c r="WFU4" s="16"/>
      <c r="WFV4" s="16"/>
      <c r="WFW4" s="16"/>
      <c r="WFX4" s="16"/>
      <c r="WFY4" s="16"/>
      <c r="WFZ4" s="16"/>
      <c r="WGA4" s="16"/>
      <c r="WGB4" s="16"/>
      <c r="WGC4" s="16"/>
      <c r="WGD4" s="16"/>
      <c r="WGE4" s="16"/>
      <c r="WGF4" s="16"/>
      <c r="WGG4" s="16"/>
      <c r="WGH4" s="16"/>
      <c r="WGI4" s="16"/>
      <c r="WGJ4" s="16"/>
      <c r="WGK4" s="16"/>
      <c r="WGL4" s="16"/>
      <c r="WGM4" s="16"/>
      <c r="WGN4" s="16"/>
      <c r="WGO4" s="16"/>
      <c r="WGP4" s="16"/>
      <c r="WGQ4" s="16"/>
      <c r="WGR4" s="16"/>
      <c r="WGS4" s="16"/>
      <c r="WGT4" s="16"/>
      <c r="WGU4" s="16"/>
      <c r="WGV4" s="16"/>
      <c r="WGW4" s="16"/>
      <c r="WGX4" s="16"/>
      <c r="WGY4" s="16"/>
      <c r="WGZ4" s="16"/>
      <c r="WHA4" s="16"/>
      <c r="WHB4" s="16"/>
      <c r="WHC4" s="16"/>
      <c r="WHD4" s="16"/>
      <c r="WHE4" s="16"/>
      <c r="WHF4" s="16"/>
      <c r="WHG4" s="16"/>
      <c r="WHH4" s="16"/>
      <c r="WHI4" s="16"/>
      <c r="WHJ4" s="16"/>
      <c r="WHK4" s="16"/>
      <c r="WHL4" s="16"/>
      <c r="WHM4" s="16"/>
      <c r="WHN4" s="16"/>
      <c r="WHO4" s="16"/>
      <c r="WHP4" s="16"/>
      <c r="WHQ4" s="16"/>
      <c r="WHR4" s="16"/>
      <c r="WHS4" s="16"/>
      <c r="WHT4" s="16"/>
      <c r="WHU4" s="16"/>
      <c r="WHV4" s="16"/>
      <c r="WHW4" s="16"/>
      <c r="WHX4" s="16"/>
      <c r="WHY4" s="16"/>
      <c r="WHZ4" s="16"/>
      <c r="WIA4" s="16"/>
      <c r="WIB4" s="16"/>
      <c r="WIC4" s="16"/>
      <c r="WID4" s="16"/>
      <c r="WIE4" s="16"/>
      <c r="WIF4" s="16"/>
      <c r="WIG4" s="16"/>
      <c r="WIH4" s="16"/>
      <c r="WII4" s="16"/>
      <c r="WIJ4" s="16"/>
      <c r="WIK4" s="16"/>
      <c r="WIL4" s="16"/>
      <c r="WIM4" s="16"/>
      <c r="WIN4" s="16"/>
      <c r="WIO4" s="16"/>
      <c r="WIP4" s="16"/>
      <c r="WIQ4" s="16"/>
      <c r="WIR4" s="16"/>
      <c r="WIS4" s="16"/>
      <c r="WIT4" s="16"/>
      <c r="WIU4" s="16"/>
      <c r="WIV4" s="16"/>
      <c r="WIW4" s="16"/>
      <c r="WIX4" s="16"/>
      <c r="WIY4" s="16"/>
      <c r="WIZ4" s="16"/>
      <c r="WJA4" s="16"/>
      <c r="WJB4" s="16"/>
      <c r="WJC4" s="16"/>
      <c r="WJD4" s="16"/>
      <c r="WJE4" s="16"/>
      <c r="WJF4" s="16"/>
      <c r="WJG4" s="16"/>
      <c r="WJH4" s="16"/>
      <c r="WJI4" s="16"/>
      <c r="WJJ4" s="16"/>
      <c r="WJK4" s="16"/>
      <c r="WJL4" s="16"/>
      <c r="WJM4" s="16"/>
      <c r="WJN4" s="16"/>
      <c r="WJO4" s="16"/>
      <c r="WJP4" s="16"/>
      <c r="WJQ4" s="16"/>
      <c r="WJR4" s="16"/>
      <c r="WJS4" s="16"/>
      <c r="WJT4" s="16"/>
      <c r="WJU4" s="16"/>
      <c r="WJV4" s="16"/>
      <c r="WJW4" s="16"/>
      <c r="WJX4" s="16"/>
      <c r="WJY4" s="16"/>
      <c r="WJZ4" s="16"/>
      <c r="WKA4" s="16"/>
      <c r="WKB4" s="16"/>
      <c r="WKC4" s="16"/>
      <c r="WKD4" s="16"/>
      <c r="WKE4" s="16"/>
      <c r="WKF4" s="16"/>
      <c r="WKG4" s="16"/>
      <c r="WKH4" s="16"/>
      <c r="WKI4" s="16"/>
      <c r="WKJ4" s="16"/>
      <c r="WKK4" s="16"/>
      <c r="WKL4" s="16"/>
      <c r="WKM4" s="16"/>
      <c r="WKN4" s="16"/>
      <c r="WKO4" s="16"/>
      <c r="WKP4" s="16"/>
      <c r="WKQ4" s="16"/>
      <c r="WKR4" s="16"/>
      <c r="WKS4" s="16"/>
      <c r="WKT4" s="16"/>
      <c r="WKU4" s="16"/>
      <c r="WKV4" s="16"/>
      <c r="WKW4" s="16"/>
      <c r="WKX4" s="16"/>
      <c r="WKY4" s="16"/>
      <c r="WKZ4" s="16"/>
      <c r="WLA4" s="16"/>
      <c r="WLB4" s="16"/>
      <c r="WLC4" s="16"/>
      <c r="WLD4" s="16"/>
      <c r="WLE4" s="16"/>
      <c r="WLF4" s="16"/>
      <c r="WLG4" s="16"/>
      <c r="WLH4" s="16"/>
      <c r="WLI4" s="16"/>
      <c r="WLJ4" s="16"/>
      <c r="WLK4" s="16"/>
      <c r="WLL4" s="16"/>
      <c r="WLM4" s="16"/>
      <c r="WLN4" s="16"/>
      <c r="WLO4" s="16"/>
      <c r="WLP4" s="16"/>
      <c r="WLQ4" s="16"/>
      <c r="WLR4" s="16"/>
      <c r="WLS4" s="16"/>
      <c r="WLT4" s="16"/>
      <c r="WLU4" s="16"/>
      <c r="WLV4" s="16"/>
      <c r="WLW4" s="16"/>
      <c r="WLX4" s="16"/>
      <c r="WLY4" s="16"/>
      <c r="WLZ4" s="16"/>
      <c r="WMA4" s="16"/>
      <c r="WMB4" s="16"/>
      <c r="WMC4" s="16"/>
      <c r="WMD4" s="16"/>
      <c r="WME4" s="16"/>
      <c r="WMF4" s="16"/>
      <c r="WMG4" s="16"/>
      <c r="WMH4" s="16"/>
      <c r="WMI4" s="16"/>
      <c r="WMJ4" s="16"/>
      <c r="WMK4" s="16"/>
      <c r="WML4" s="16"/>
      <c r="WMM4" s="16"/>
      <c r="WMN4" s="16"/>
      <c r="WMO4" s="16"/>
      <c r="WMP4" s="16"/>
      <c r="WMQ4" s="16"/>
      <c r="WMR4" s="16"/>
      <c r="WMS4" s="16"/>
      <c r="WMT4" s="16"/>
      <c r="WMU4" s="16"/>
      <c r="WMV4" s="16"/>
      <c r="WMW4" s="16"/>
      <c r="WMX4" s="16"/>
      <c r="WMY4" s="16"/>
      <c r="WMZ4" s="16"/>
      <c r="WNA4" s="16"/>
      <c r="WNB4" s="16"/>
      <c r="WNC4" s="16"/>
      <c r="WND4" s="16"/>
      <c r="WNE4" s="16"/>
      <c r="WNF4" s="16"/>
      <c r="WNG4" s="16"/>
      <c r="WNH4" s="16"/>
      <c r="WNI4" s="16"/>
      <c r="WNJ4" s="16"/>
      <c r="WNK4" s="16"/>
      <c r="WNL4" s="16"/>
      <c r="WNM4" s="16"/>
      <c r="WNN4" s="16"/>
      <c r="WNO4" s="16"/>
      <c r="WNP4" s="16"/>
      <c r="WNQ4" s="16"/>
      <c r="WNR4" s="16"/>
      <c r="WNS4" s="16"/>
      <c r="WNT4" s="16"/>
      <c r="WNU4" s="16"/>
      <c r="WNV4" s="16"/>
      <c r="WNW4" s="16"/>
      <c r="WNX4" s="16"/>
      <c r="WNY4" s="16"/>
      <c r="WNZ4" s="16"/>
      <c r="WOA4" s="16"/>
      <c r="WOB4" s="16"/>
      <c r="WOC4" s="16"/>
      <c r="WOD4" s="16"/>
      <c r="WOE4" s="16"/>
      <c r="WOF4" s="16"/>
      <c r="WOG4" s="16"/>
      <c r="WOH4" s="16"/>
      <c r="WOI4" s="16"/>
      <c r="WOJ4" s="16"/>
      <c r="WOK4" s="16"/>
      <c r="WOL4" s="16"/>
      <c r="WOM4" s="16"/>
      <c r="WON4" s="16"/>
      <c r="WOO4" s="16"/>
      <c r="WOP4" s="16"/>
      <c r="WOQ4" s="16"/>
      <c r="WOR4" s="16"/>
      <c r="WOS4" s="16"/>
      <c r="WOT4" s="16"/>
      <c r="WOU4" s="16"/>
      <c r="WOV4" s="16"/>
      <c r="WOW4" s="16"/>
      <c r="WOX4" s="16"/>
      <c r="WOY4" s="16"/>
      <c r="WOZ4" s="16"/>
      <c r="WPA4" s="16"/>
      <c r="WPB4" s="16"/>
      <c r="WPC4" s="16"/>
      <c r="WPD4" s="16"/>
      <c r="WPE4" s="16"/>
      <c r="WPF4" s="16"/>
      <c r="WPG4" s="16"/>
      <c r="WPH4" s="16"/>
      <c r="WPI4" s="16"/>
      <c r="WPJ4" s="16"/>
      <c r="WPK4" s="16"/>
      <c r="WPL4" s="16"/>
      <c r="WPM4" s="16"/>
      <c r="WPN4" s="16"/>
      <c r="WPO4" s="16"/>
      <c r="WPP4" s="16"/>
      <c r="WPQ4" s="16"/>
      <c r="WPR4" s="16"/>
      <c r="WPS4" s="16"/>
      <c r="WPT4" s="16"/>
      <c r="WPU4" s="16"/>
      <c r="WPV4" s="16"/>
      <c r="WPW4" s="16"/>
      <c r="WPX4" s="16"/>
      <c r="WPY4" s="16"/>
      <c r="WPZ4" s="16"/>
      <c r="WQA4" s="16"/>
      <c r="WQB4" s="16"/>
      <c r="WQC4" s="16"/>
      <c r="WQD4" s="16"/>
      <c r="WQE4" s="16"/>
      <c r="WQF4" s="16"/>
      <c r="WQG4" s="16"/>
      <c r="WQH4" s="16"/>
      <c r="WQI4" s="16"/>
      <c r="WQJ4" s="16"/>
      <c r="WQK4" s="16"/>
      <c r="WQL4" s="16"/>
      <c r="WQM4" s="16"/>
      <c r="WQN4" s="16"/>
      <c r="WQO4" s="16"/>
      <c r="WQP4" s="16"/>
      <c r="WQQ4" s="16"/>
      <c r="WQR4" s="16"/>
      <c r="WQS4" s="16"/>
      <c r="WQT4" s="16"/>
      <c r="WQU4" s="16"/>
      <c r="WQV4" s="16"/>
      <c r="WQW4" s="16"/>
      <c r="WQX4" s="16"/>
      <c r="WQY4" s="16"/>
      <c r="WQZ4" s="16"/>
      <c r="WRA4" s="16"/>
      <c r="WRB4" s="16"/>
      <c r="WRC4" s="16"/>
      <c r="WRD4" s="16"/>
      <c r="WRE4" s="16"/>
      <c r="WRF4" s="16"/>
      <c r="WRG4" s="16"/>
      <c r="WRH4" s="16"/>
      <c r="WRI4" s="16"/>
      <c r="WRJ4" s="16"/>
      <c r="WRK4" s="16"/>
      <c r="WRL4" s="16"/>
      <c r="WRM4" s="16"/>
      <c r="WRN4" s="16"/>
      <c r="WRO4" s="16"/>
      <c r="WRP4" s="16"/>
      <c r="WRQ4" s="16"/>
      <c r="WRR4" s="16"/>
      <c r="WRS4" s="16"/>
      <c r="WRT4" s="16"/>
      <c r="WRU4" s="16"/>
      <c r="WRV4" s="16"/>
      <c r="WRW4" s="16"/>
      <c r="WRX4" s="16"/>
      <c r="WRY4" s="16"/>
      <c r="WRZ4" s="16"/>
      <c r="WSA4" s="16"/>
      <c r="WSB4" s="16"/>
      <c r="WSC4" s="16"/>
      <c r="WSD4" s="16"/>
      <c r="WSE4" s="16"/>
      <c r="WSF4" s="16"/>
      <c r="WSG4" s="16"/>
      <c r="WSH4" s="16"/>
      <c r="WSI4" s="16"/>
      <c r="WSJ4" s="16"/>
      <c r="WSK4" s="16"/>
      <c r="WSL4" s="16"/>
      <c r="WSM4" s="16"/>
      <c r="WSN4" s="16"/>
      <c r="WSO4" s="16"/>
      <c r="WSP4" s="16"/>
      <c r="WSQ4" s="16"/>
      <c r="WSR4" s="16"/>
      <c r="WSS4" s="16"/>
      <c r="WST4" s="16"/>
      <c r="WSU4" s="16"/>
      <c r="WSV4" s="16"/>
      <c r="WSW4" s="16"/>
      <c r="WSX4" s="16"/>
      <c r="WSY4" s="16"/>
      <c r="WSZ4" s="16"/>
      <c r="WTA4" s="16"/>
      <c r="WTB4" s="16"/>
      <c r="WTC4" s="16"/>
      <c r="WTD4" s="16"/>
      <c r="WTE4" s="16"/>
      <c r="WTF4" s="16"/>
      <c r="WTG4" s="16"/>
      <c r="WTH4" s="16"/>
      <c r="WTI4" s="16"/>
      <c r="WTJ4" s="16"/>
      <c r="WTK4" s="16"/>
      <c r="WTL4" s="16"/>
      <c r="WTM4" s="16"/>
      <c r="WTN4" s="16"/>
      <c r="WTO4" s="16"/>
      <c r="WTP4" s="16"/>
      <c r="WTQ4" s="16"/>
      <c r="WTR4" s="16"/>
      <c r="WTS4" s="16"/>
      <c r="WTT4" s="16"/>
      <c r="WTU4" s="16"/>
      <c r="WTV4" s="16"/>
      <c r="WTW4" s="16"/>
      <c r="WTX4" s="16"/>
      <c r="WTY4" s="16"/>
      <c r="WTZ4" s="16"/>
      <c r="WUA4" s="16"/>
      <c r="WUB4" s="16"/>
      <c r="WUC4" s="16"/>
      <c r="WUD4" s="16"/>
      <c r="WUE4" s="16"/>
      <c r="WUF4" s="16"/>
      <c r="WUG4" s="16"/>
      <c r="WUH4" s="16"/>
      <c r="WUI4" s="16"/>
      <c r="WUJ4" s="16"/>
      <c r="WUK4" s="16"/>
      <c r="WUL4" s="16"/>
      <c r="WUM4" s="16"/>
      <c r="WUN4" s="16"/>
      <c r="WUO4" s="16"/>
      <c r="WUP4" s="16"/>
      <c r="WUQ4" s="16"/>
      <c r="WUR4" s="16"/>
      <c r="WUS4" s="16"/>
      <c r="WUT4" s="16"/>
      <c r="WUU4" s="16"/>
      <c r="WUV4" s="16"/>
      <c r="WUW4" s="16"/>
      <c r="WUX4" s="16"/>
      <c r="WUY4" s="16"/>
      <c r="WUZ4" s="16"/>
      <c r="WVA4" s="16"/>
      <c r="WVB4" s="16"/>
      <c r="WVC4" s="16"/>
      <c r="WVD4" s="16"/>
      <c r="WVE4" s="16"/>
      <c r="WVF4" s="16"/>
      <c r="WVG4" s="16"/>
      <c r="WVH4" s="16"/>
      <c r="WVI4" s="16"/>
      <c r="WVJ4" s="16"/>
      <c r="WVK4" s="16"/>
      <c r="WVL4" s="16"/>
      <c r="WVM4" s="16"/>
      <c r="WVN4" s="16"/>
      <c r="WVO4" s="16"/>
      <c r="WVP4" s="16"/>
      <c r="WVQ4" s="16"/>
      <c r="WVR4" s="16"/>
      <c r="WVS4" s="16"/>
      <c r="WVT4" s="16"/>
      <c r="WVU4" s="16"/>
      <c r="WVV4" s="16"/>
      <c r="WVW4" s="16"/>
      <c r="WVX4" s="16"/>
    </row>
    <row r="5" spans="1:16144" ht="15" thickTop="1">
      <c r="A5" s="3">
        <v>2.1</v>
      </c>
      <c r="B5" s="278" t="s">
        <v>275</v>
      </c>
      <c r="C5" s="4">
        <f>+F5</f>
        <v>0</v>
      </c>
      <c r="D5" s="4">
        <f>+F5</f>
        <v>0</v>
      </c>
      <c r="E5" s="5">
        <f>COUNTIFS(Probacionistas!$AR:$AR,"&lt;&gt;"" ",Probacionistas!$AT:$AT,"Si",Probacionistas!$AR:$AR,"Asistió",Probacionistas!$R:$R,"Inscrito nuevo",Probacionistas!$F:$F,"&gt;="&amp;DATEVALUE("01/"&amp;E3&amp;"/"&amp;$E$2),Probacionistas!$F:$F,"&lt;="&amp;EOMONTH(DATEVALUE("01/"&amp;E3&amp;"/"&amp;$E$2),0))</f>
        <v>0</v>
      </c>
      <c r="F5" s="279">
        <v>0</v>
      </c>
      <c r="G5" s="280">
        <f t="shared" ref="G5:Q5" si="0">+F12</f>
        <v>0</v>
      </c>
      <c r="H5" s="280">
        <f t="shared" si="0"/>
        <v>35</v>
      </c>
      <c r="I5" s="280">
        <f t="shared" si="0"/>
        <v>43</v>
      </c>
      <c r="J5" s="280">
        <f t="shared" si="0"/>
        <v>43</v>
      </c>
      <c r="K5" s="280">
        <f t="shared" si="0"/>
        <v>43</v>
      </c>
      <c r="L5" s="280">
        <f t="shared" si="0"/>
        <v>43</v>
      </c>
      <c r="M5" s="280">
        <f t="shared" si="0"/>
        <v>43</v>
      </c>
      <c r="N5" s="280">
        <f t="shared" si="0"/>
        <v>43</v>
      </c>
      <c r="O5" s="280">
        <f t="shared" si="0"/>
        <v>43</v>
      </c>
      <c r="P5" s="280">
        <f t="shared" si="0"/>
        <v>43</v>
      </c>
      <c r="Q5" s="280">
        <f t="shared" si="0"/>
        <v>43</v>
      </c>
      <c r="R5" s="56" t="str">
        <f>+Probacionistas!$B$1</f>
        <v>Huancayo</v>
      </c>
    </row>
    <row r="6" spans="1:16144">
      <c r="A6" s="3"/>
      <c r="B6" s="9"/>
      <c r="C6" s="4"/>
      <c r="D6" s="4"/>
      <c r="E6" s="6"/>
      <c r="F6" s="6"/>
      <c r="G6" s="6"/>
      <c r="H6" s="6"/>
      <c r="I6" s="6"/>
      <c r="J6" s="6"/>
      <c r="K6" s="6"/>
      <c r="L6" s="6"/>
      <c r="M6" s="6"/>
      <c r="N6" s="6"/>
      <c r="O6" s="6"/>
      <c r="P6" s="6"/>
      <c r="Q6" s="6"/>
      <c r="R6" s="56" t="str">
        <f>+Probacionistas!$B$1</f>
        <v>Huancayo</v>
      </c>
    </row>
    <row r="7" spans="1:16144">
      <c r="A7" s="3">
        <v>2.8</v>
      </c>
      <c r="B7" s="281" t="s">
        <v>276</v>
      </c>
      <c r="C7" s="4">
        <f>+SUM(F7:K7)</f>
        <v>43</v>
      </c>
      <c r="D7" s="4">
        <f>+SUM(F7:Q7)</f>
        <v>43</v>
      </c>
      <c r="E7" s="8">
        <v>0</v>
      </c>
      <c r="F7" s="280">
        <f>COUNTIFS(Probacionistas!$AP:$AP,"&lt;&gt;"" ",Probacionistas!$P:$P,"Inscrito nuevo",Probacionistas!$F:$F,"&gt;="&amp;DATEVALUE("01/"&amp;F3&amp;"/"&amp;$F$2),Probacionistas!$F:$F,"&lt;="&amp;EOMONTH(DATEVALUE("01/"&amp;F3&amp;"/"&amp;$F$2),0))</f>
        <v>35</v>
      </c>
      <c r="G7" s="280">
        <f>COUNTIFS(Probacionistas!$AP:$AP,"&lt;&gt;"" ",Probacionistas!$P:$P,"Inscrito nuevo",Probacionistas!$F:$F,"&gt;="&amp;DATEVALUE("01/"&amp;G3&amp;"/"&amp;$F$2),Probacionistas!$F:$F,"&lt;="&amp;EOMONTH(DATEVALUE("01/"&amp;G3&amp;"/"&amp;$F$2),0))</f>
        <v>8</v>
      </c>
      <c r="H7" s="280">
        <f>COUNTIFS(Probacionistas!$AP:$AP,"&lt;&gt;"" ",Probacionistas!$P:$P,"Inscrito nuevo",Probacionistas!$F:$F,"&gt;="&amp;DATEVALUE("01/"&amp;H3&amp;"/"&amp;$F$2),Probacionistas!$F:$F,"&lt;="&amp;EOMONTH(DATEVALUE("01/"&amp;H3&amp;"/"&amp;$F$2),0))</f>
        <v>0</v>
      </c>
      <c r="I7" s="280">
        <f>COUNTIFS(Probacionistas!$AP:$AP,"&lt;&gt;"" ",Probacionistas!$P:$P,"Inscrito nuevo",Probacionistas!$F:$F,"&gt;="&amp;DATEVALUE("01/"&amp;I3&amp;"/"&amp;$F$2),Probacionistas!$F:$F,"&lt;="&amp;EOMONTH(DATEVALUE("01/"&amp;I3&amp;"/"&amp;$F$2),0))</f>
        <v>0</v>
      </c>
      <c r="J7" s="280">
        <f>COUNTIFS(Probacionistas!$AP:$AP,"&lt;&gt;"" ",Probacionistas!$P:$P,"Inscrito nuevo",Probacionistas!$F:$F,"&gt;="&amp;DATEVALUE("01/"&amp;J3&amp;"/"&amp;$F$2),Probacionistas!$F:$F,"&lt;="&amp;EOMONTH(DATEVALUE("01/"&amp;J3&amp;"/"&amp;$F$2),0))</f>
        <v>0</v>
      </c>
      <c r="K7" s="280">
        <f>COUNTIFS(Probacionistas!$AP:$AP,"&lt;&gt;"" ",Probacionistas!$P:$P,"Inscrito nuevo",Probacionistas!$F:$F,"&gt;="&amp;DATEVALUE("01/"&amp;K3&amp;"/"&amp;$F$2),Probacionistas!$F:$F,"&lt;="&amp;EOMONTH(DATEVALUE("01/"&amp;K3&amp;"/"&amp;$F$2),0))</f>
        <v>0</v>
      </c>
      <c r="L7" s="280">
        <f>COUNTIFS(Probacionistas!$AP:$AP,"&lt;&gt;"" ",Probacionistas!$P:$P,"Inscrito nuevo",Probacionistas!$F:$F,"&gt;="&amp;DATEVALUE("01/"&amp;L3&amp;"/"&amp;$F$2),Probacionistas!$F:$F,"&lt;="&amp;EOMONTH(DATEVALUE("01/"&amp;L3&amp;"/"&amp;$F$2),0))</f>
        <v>0</v>
      </c>
      <c r="M7" s="280">
        <f>COUNTIFS(Probacionistas!$AP:$AP,"&lt;&gt;"" ",Probacionistas!$P:$P,"Inscrito nuevo",Probacionistas!$F:$F,"&gt;="&amp;DATEVALUE("01/"&amp;M3&amp;"/"&amp;$F$2),Probacionistas!$F:$F,"&lt;="&amp;EOMONTH(DATEVALUE("01/"&amp;M3&amp;"/"&amp;$F$2),0))</f>
        <v>0</v>
      </c>
      <c r="N7" s="280">
        <f>COUNTIFS(Probacionistas!$AP:$AP,"&lt;&gt;"" ",Probacionistas!$P:$P,"Inscrito nuevo",Probacionistas!$F:$F,"&gt;="&amp;DATEVALUE("01/"&amp;N3&amp;"/"&amp;$F$2),Probacionistas!$F:$F,"&lt;="&amp;EOMONTH(DATEVALUE("01/"&amp;N3&amp;"/"&amp;$F$2),0))</f>
        <v>0</v>
      </c>
      <c r="O7" s="280">
        <f>COUNTIFS(Probacionistas!$AP:$AP,"&lt;&gt;"" ",Probacionistas!$P:$P,"Inscrito nuevo",Probacionistas!$F:$F,"&gt;="&amp;DATEVALUE("01/"&amp;O3&amp;"/"&amp;$F$2),Probacionistas!$F:$F,"&lt;="&amp;EOMONTH(DATEVALUE("01/"&amp;O3&amp;"/"&amp;$F$2),0))</f>
        <v>0</v>
      </c>
      <c r="P7" s="280">
        <f>COUNTIFS(Probacionistas!$AP:$AP,"&lt;&gt;"" ",Probacionistas!$P:$P,"Inscrito nuevo",Probacionistas!$F:$F,"&gt;="&amp;DATEVALUE("01/"&amp;P3&amp;"/"&amp;$F$2),Probacionistas!$F:$F,"&lt;="&amp;EOMONTH(DATEVALUE("01/"&amp;P3&amp;"/"&amp;$F$2),0))</f>
        <v>0</v>
      </c>
      <c r="Q7" s="280">
        <f>COUNTIFS(Probacionistas!$AP:$AP,"&lt;&gt;"" ",Probacionistas!$P:$P,"Inscrito nuevo",Probacionistas!$F:$F,"&gt;="&amp;DATEVALUE("01/"&amp;Q3&amp;"/"&amp;$F$2),Probacionistas!$F:$F,"&lt;="&amp;EOMONTH(DATEVALUE("01/"&amp;Q3&amp;"/"&amp;$F$2),0))</f>
        <v>0</v>
      </c>
      <c r="R7" s="56" t="str">
        <f>+Probacionistas!$B$1</f>
        <v>Huancayo</v>
      </c>
      <c r="S7" s="62"/>
    </row>
    <row r="8" spans="1:16144">
      <c r="A8" s="3">
        <v>2.82</v>
      </c>
      <c r="B8" s="281" t="s">
        <v>277</v>
      </c>
      <c r="C8" s="4">
        <f ca="1">+SUM(F8:K8)</f>
        <v>112</v>
      </c>
      <c r="D8" s="4">
        <f ca="1">+SUM(F8:Q8)</f>
        <v>112</v>
      </c>
      <c r="E8" s="22">
        <f>COUNTIFS(Probacionistas!$O:$O,"&lt;&gt;"" ",Probacionistas!$AR:$AR,"Asistió",Probacionistas!$X:$X,"&gt;="&amp;DATEVALUE("01/"&amp;E3&amp;"/"&amp;$E$2),Probacionistas!$W:$W,"&lt;="&amp;EOMONTH(DATEVALUE("01/"&amp;E3&amp;"/"&amp;$E$2),0) )</f>
        <v>0</v>
      </c>
      <c r="F8" s="280">
        <f ca="1">COUNTIFS(Probacionistas!$P:$P,"Inscrito nuevo",Probacionistas!$AP:$AP,"Asistió",Probacionistas!$F:$F,"&lt;="&amp;EOMONTH(DATEVALUE("01/"&amp;F3&amp;"/"&amp;$F$2),0),Probacionistas!$V:$V,"&gt;="&amp;DATEVALUE("01/"&amp;F3&amp;"/"&amp;$F$2),Probacionistas!$N:$N, "&lt;="&amp;"28")</f>
        <v>22</v>
      </c>
      <c r="G8" s="280">
        <f ca="1">COUNTIFS(Probacionistas!$P:$P,"Inscrito nuevo",Probacionistas!$AP:$AP,"Asistió",Probacionistas!$F:$F,"&lt;="&amp;EOMONTH(DATEVALUE("01/"&amp;G3&amp;"/"&amp;$F$2),0),Probacionistas!$V:$V,"&gt;="&amp;DATEVALUE("01/"&amp;G3&amp;"/"&amp;$F$2),Probacionistas!$N:$N, "&lt;="&amp;"28")</f>
        <v>28</v>
      </c>
      <c r="H8" s="280">
        <f ca="1">COUNTIFS(Probacionistas!$P:$P,"Inscrito nuevo",Probacionistas!$AP:$AP,"Asistió",Probacionistas!$F:$F,"&lt;="&amp;EOMONTH(DATEVALUE("01/"&amp;H3&amp;"/"&amp;$F$2),0),Probacionistas!$V:$V,"&gt;="&amp;DATEVALUE("01/"&amp;H3&amp;"/"&amp;$F$2),Probacionistas!$N:$N, "&lt;="&amp;"28")</f>
        <v>28</v>
      </c>
      <c r="I8" s="280">
        <f ca="1">COUNTIFS(Probacionistas!$P:$P,"Inscrito nuevo",Probacionistas!$AP:$AP,"Asistió",Probacionistas!$F:$F,"&lt;="&amp;EOMONTH(DATEVALUE("01/"&amp;I3&amp;"/"&amp;$F$2),0),Probacionistas!$V:$V,"&gt;="&amp;DATEVALUE("01/"&amp;I3&amp;"/"&amp;$F$2),Probacionistas!$N:$N, "&lt;="&amp;"28")</f>
        <v>28</v>
      </c>
      <c r="J8" s="280">
        <f ca="1">COUNTIFS(Probacionistas!$P:$P,"Inscrito nuevo",Probacionistas!$AP:$AP,"Asistió",Probacionistas!$F:$F,"&lt;="&amp;EOMONTH(DATEVALUE("01/"&amp;J3&amp;"/"&amp;$F$2),0),Probacionistas!$V:$V,"&gt;="&amp;DATEVALUE("01/"&amp;J3&amp;"/"&amp;$F$2),Probacionistas!$N:$N, "&lt;="&amp;"28")</f>
        <v>6</v>
      </c>
      <c r="K8" s="280">
        <f>COUNTIFS(Probacionistas!$P:$P,"Inscrito nuevo",Probacionistas!$AP:$AP,"Asistió",Probacionistas!$F:$F,"&lt;="&amp;EOMONTH(DATEVALUE("01/"&amp;K3&amp;"/"&amp;$F$2),0),Probacionistas!$V:$V,"&gt;="&amp;DATEVALUE("01/"&amp;K3&amp;"/"&amp;$F$2),Probacionistas!$N:$N, "&lt;="&amp;"28")</f>
        <v>0</v>
      </c>
      <c r="L8" s="280">
        <f>COUNTIFS(Probacionistas!$P:$P,"Inscrito nuevo",Probacionistas!$AP:$AP,"Asistió",Probacionistas!$F:$F,"&lt;="&amp;EOMONTH(DATEVALUE("01/"&amp;L3&amp;"/"&amp;$F$2),0),Probacionistas!$V:$V,"&gt;="&amp;DATEVALUE("01/"&amp;L3&amp;"/"&amp;$F$2),Probacionistas!$N:$N, "&lt;="&amp;"28")</f>
        <v>0</v>
      </c>
      <c r="M8" s="280">
        <f>COUNTIFS(Probacionistas!$P:$P,"Inscrito nuevo",Probacionistas!$AP:$AP,"Asistió",Probacionistas!$F:$F,"&lt;="&amp;EOMONTH(DATEVALUE("01/"&amp;M3&amp;"/"&amp;$F$2),0),Probacionistas!$V:$V,"&gt;="&amp;DATEVALUE("01/"&amp;M3&amp;"/"&amp;$F$2),Probacionistas!$N:$N, "&lt;="&amp;"28")</f>
        <v>0</v>
      </c>
      <c r="N8" s="280">
        <f>COUNTIFS(Probacionistas!$P:$P,"Inscrito nuevo",Probacionistas!$AP:$AP,"Asistió",Probacionistas!$F:$F,"&lt;="&amp;EOMONTH(DATEVALUE("01/"&amp;N3&amp;"/"&amp;$F$2),0),Probacionistas!$V:$V,"&gt;="&amp;DATEVALUE("01/"&amp;N3&amp;"/"&amp;$F$2),Probacionistas!$N:$N, "&lt;="&amp;"28")</f>
        <v>0</v>
      </c>
      <c r="O8" s="280">
        <f>COUNTIFS(Probacionistas!$P:$P,"Inscrito nuevo",Probacionistas!$AP:$AP,"Asistió",Probacionistas!$F:$F,"&lt;="&amp;EOMONTH(DATEVALUE("01/"&amp;O3&amp;"/"&amp;$F$2),0),Probacionistas!$V:$V,"&gt;="&amp;DATEVALUE("01/"&amp;O3&amp;"/"&amp;$F$2),Probacionistas!$N:$N, "&lt;="&amp;"28")</f>
        <v>0</v>
      </c>
      <c r="P8" s="280">
        <f>COUNTIFS(Probacionistas!$P:$P,"Inscrito nuevo",Probacionistas!$AP:$AP,"Asistió",Probacionistas!$F:$F,"&lt;="&amp;EOMONTH(DATEVALUE("01/"&amp;P3&amp;"/"&amp;$F$2),0),Probacionistas!$V:$V,"&gt;="&amp;DATEVALUE("01/"&amp;P3&amp;"/"&amp;$F$2),Probacionistas!$N:$N, "&lt;="&amp;"28")</f>
        <v>0</v>
      </c>
      <c r="Q8" s="280">
        <f>COUNTIFS(Probacionistas!$P:$P,"Inscrito nuevo",Probacionistas!$AP:$AP,"Asistió",Probacionistas!$F:$F,"&lt;="&amp;EOMONTH(DATEVALUE("01/"&amp;Q3&amp;"/"&amp;$F$2),0),Probacionistas!$V:$V,"&gt;="&amp;DATEVALUE("01/"&amp;Q3&amp;"/"&amp;$F$2),Probacionistas!$N:$N, "&lt;="&amp;"28")</f>
        <v>0</v>
      </c>
      <c r="R8" s="56" t="str">
        <f>+Probacionistas!$B$1</f>
        <v>Huancayo</v>
      </c>
    </row>
    <row r="9" spans="1:16144">
      <c r="A9" s="294"/>
      <c r="B9" s="281"/>
      <c r="C9" s="295"/>
      <c r="D9" s="295"/>
      <c r="E9" s="280"/>
      <c r="F9" s="280"/>
      <c r="G9" s="280"/>
      <c r="H9" s="280"/>
      <c r="I9" s="280"/>
      <c r="J9" s="280"/>
      <c r="K9" s="280"/>
      <c r="L9" s="280"/>
      <c r="M9" s="280"/>
      <c r="N9" s="280"/>
      <c r="O9" s="280"/>
      <c r="P9" s="280"/>
      <c r="Q9" s="280"/>
      <c r="R9" s="56" t="str">
        <f>+Probacionistas!$B$1</f>
        <v>Huancayo</v>
      </c>
    </row>
    <row r="10" spans="1:16144">
      <c r="A10" s="282">
        <v>2.101</v>
      </c>
      <c r="B10" s="283" t="s">
        <v>278</v>
      </c>
      <c r="C10" s="4">
        <f>+SUM(F10:K10)</f>
        <v>43</v>
      </c>
      <c r="D10" s="4">
        <f>+SUM(F10:Q10)</f>
        <v>43</v>
      </c>
      <c r="E10" s="22">
        <f>COUNTIFS(Probacionistas!$F$4:$F$588,"&lt;="&amp;EOMONTH(DATEVALUE("01/"&amp;E3&amp;"/"&amp;$E$2),0),Probacionistas!$V$4:$V$588,"&gt;="&amp;DATEVALUE("01/"&amp;E3&amp;"/"&amp;$E$2),Probacionistas!$N$4:$N$588, "&lt;"&amp;"28")</f>
        <v>0</v>
      </c>
      <c r="F10" s="280">
        <f>COUNTIFS(Probacionistas!$AP:$AP,"&lt;&gt;"" ",Probacionistas!$BJ:$BJ,"ALTA",Probacionistas!$BI:$BI,"&gt;="&amp;DATEVALUE("01/"&amp;F3&amp;"/"&amp;$F$2),Probacionistas!$BI:$BI,"&lt;="&amp;EOMONTH(DATEVALUE("01/"&amp;F3&amp;"/"&amp;$F$2),0),Probacionistas!$BH:$BH,"FALSO")</f>
        <v>0</v>
      </c>
      <c r="G10" s="280">
        <f>COUNTIFS(Probacionistas!$AP:$AP,"&lt;&gt;"" ",Probacionistas!$BJ:$BJ,"ALTA",Probacionistas!$BI:$BI,"&gt;="&amp;DATEVALUE("01/"&amp;G3&amp;"/"&amp;$F$2),Probacionistas!$BI:$BI,"&lt;="&amp;EOMONTH(DATEVALUE("01/"&amp;G3&amp;"/"&amp;$F$2),0),Probacionistas!$BH:$BH,"FALSO")</f>
        <v>35</v>
      </c>
      <c r="H10" s="280">
        <f>COUNTIFS(Probacionistas!$AP:$AP,"&lt;&gt;"" ",Probacionistas!$BJ:$BJ,"ALTA",Probacionistas!$BI:$BI,"&gt;="&amp;DATEVALUE("01/"&amp;H3&amp;"/"&amp;$F$2),Probacionistas!$BI:$BI,"&lt;="&amp;EOMONTH(DATEVALUE("01/"&amp;H3&amp;"/"&amp;$F$2),0),Probacionistas!$BH:$BH,"FALSO")</f>
        <v>8</v>
      </c>
      <c r="I10" s="280">
        <f>COUNTIFS(Probacionistas!$AP:$AP,"&lt;&gt;"" ",Probacionistas!$BJ:$BJ,"ALTA",Probacionistas!$BI:$BI,"&gt;="&amp;DATEVALUE("01/"&amp;I3&amp;"/"&amp;$F$2),Probacionistas!$BI:$BI,"&lt;="&amp;EOMONTH(DATEVALUE("01/"&amp;I3&amp;"/"&amp;$F$2),0),Probacionistas!$BH:$BH,"FALSO")</f>
        <v>0</v>
      </c>
      <c r="J10" s="280">
        <f>COUNTIFS(Probacionistas!$AP:$AP,"&lt;&gt;"" ",Probacionistas!$BJ:$BJ,"ALTA",Probacionistas!$BI:$BI,"&gt;="&amp;DATEVALUE("01/"&amp;J3&amp;"/"&amp;$F$2),Probacionistas!$BI:$BI,"&lt;="&amp;EOMONTH(DATEVALUE("01/"&amp;J3&amp;"/"&amp;$F$2),0),Probacionistas!$BH:$BH,"FALSO")</f>
        <v>0</v>
      </c>
      <c r="K10" s="280">
        <f>COUNTIFS(Probacionistas!$AP:$AP,"&lt;&gt;"" ",Probacionistas!$BJ:$BJ,"ALTA",Probacionistas!$BI:$BI,"&gt;="&amp;DATEVALUE("01/"&amp;K3&amp;"/"&amp;$F$2),Probacionistas!$BI:$BI,"&lt;="&amp;EOMONTH(DATEVALUE("01/"&amp;K3&amp;"/"&amp;$F$2),0),Probacionistas!$BH:$BH,"FALSO")</f>
        <v>0</v>
      </c>
      <c r="L10" s="280">
        <f>COUNTIFS(Probacionistas!$AP:$AP,"&lt;&gt;"" ",Probacionistas!$BJ:$BJ,"ALTA",Probacionistas!$BI:$BI,"&gt;="&amp;DATEVALUE("01/"&amp;L3&amp;"/"&amp;$F$2),Probacionistas!$BI:$BI,"&lt;="&amp;EOMONTH(DATEVALUE("01/"&amp;L3&amp;"/"&amp;$F$2),0),Probacionistas!$BH:$BH,"FALSO")</f>
        <v>0</v>
      </c>
      <c r="M10" s="280">
        <f>COUNTIFS(Probacionistas!$AP:$AP,"&lt;&gt;"" ",Probacionistas!$BJ:$BJ,"ALTA",Probacionistas!$BI:$BI,"&gt;="&amp;DATEVALUE("01/"&amp;M3&amp;"/"&amp;$F$2),Probacionistas!$BI:$BI,"&lt;="&amp;EOMONTH(DATEVALUE("01/"&amp;M3&amp;"/"&amp;$F$2),0),Probacionistas!$BH:$BH,"FALSO")</f>
        <v>0</v>
      </c>
      <c r="N10" s="280">
        <f>COUNTIFS(Probacionistas!$AP:$AP,"&lt;&gt;"" ",Probacionistas!$BJ:$BJ,"ALTA",Probacionistas!$BI:$BI,"&gt;="&amp;DATEVALUE("01/"&amp;N3&amp;"/"&amp;$F$2),Probacionistas!$BI:$BI,"&lt;="&amp;EOMONTH(DATEVALUE("01/"&amp;N3&amp;"/"&amp;$F$2),0),Probacionistas!$BH:$BH,"FALSO")</f>
        <v>0</v>
      </c>
      <c r="O10" s="280">
        <f>COUNTIFS(Probacionistas!$AP:$AP,"&lt;&gt;"" ",Probacionistas!$BJ:$BJ,"ALTA",Probacionistas!$BI:$BI,"&gt;="&amp;DATEVALUE("01/"&amp;O3&amp;"/"&amp;$F$2),Probacionistas!$BI:$BI,"&lt;="&amp;EOMONTH(DATEVALUE("01/"&amp;O3&amp;"/"&amp;$F$2),0),Probacionistas!$BH:$BH,"FALSO")</f>
        <v>0</v>
      </c>
      <c r="P10" s="280">
        <f>COUNTIFS(Probacionistas!$AP:$AP,"&lt;&gt;"" ",Probacionistas!$BJ:$BJ,"ALTA",Probacionistas!$BI:$BI,"&gt;="&amp;DATEVALUE("01/"&amp;P3&amp;"/"&amp;$F$2),Probacionistas!$BI:$BI,"&lt;="&amp;EOMONTH(DATEVALUE("01/"&amp;P3&amp;"/"&amp;$F$2),0),Probacionistas!$BH:$BH,"FALSO")</f>
        <v>0</v>
      </c>
      <c r="Q10" s="280">
        <f>COUNTIFS(Probacionistas!$AP:$AP,"&lt;&gt;"" ",Probacionistas!$BJ:$BJ,"ALTA",Probacionistas!$BI:$BI,"&gt;="&amp;DATEVALUE("01/"&amp;Q3&amp;"/"&amp;$F$2),Probacionistas!$BI:$BI,"&lt;="&amp;EOMONTH(DATEVALUE("01/"&amp;Q3&amp;"/"&amp;$F$2),0),Probacionistas!$BH:$BH,"FALSO")</f>
        <v>0</v>
      </c>
      <c r="R10" s="56" t="str">
        <f>+Probacionistas!$B$1</f>
        <v>Huancayo</v>
      </c>
    </row>
    <row r="11" spans="1:16144">
      <c r="A11" s="282">
        <v>2.11</v>
      </c>
      <c r="B11" s="284" t="s">
        <v>279</v>
      </c>
      <c r="C11" s="4">
        <f>+SUM(F11:K11)</f>
        <v>0</v>
      </c>
      <c r="D11" s="4">
        <f>+SUM(F11:Q11)</f>
        <v>0</v>
      </c>
      <c r="E11" s="22"/>
      <c r="F11" s="280">
        <f>COUNTIFS(Probacionistas!$AP:$AP,"&lt;&gt;"" ",Probacionistas!$BH:$BH,"VERDADERO",Probacionistas!$AO:$AO,"&gt;="&amp;DATEVALUE("01/"&amp;F3&amp;"/"&amp;$F$2),Probacionistas!$AO:$AO,"&lt;="&amp;EOMONTH(DATEVALUE("01/"&amp;F3&amp;"/"&amp;$F$2),0))</f>
        <v>0</v>
      </c>
      <c r="G11" s="280">
        <f>COUNTIFS(Probacionistas!$AP:$AP,"&lt;&gt;"" ",Probacionistas!$BH:$BH,"VERDADERO",Probacionistas!$AO:$AO,"&gt;="&amp;DATEVALUE("01/"&amp;G3&amp;"/"&amp;$F$2),Probacionistas!$AO:$AO,"&lt;="&amp;EOMONTH(DATEVALUE("01/"&amp;G3&amp;"/"&amp;$F$2),0))</f>
        <v>0</v>
      </c>
      <c r="H11" s="280">
        <f>COUNTIFS(Probacionistas!$AP:$AP,"&lt;&gt;"" ",Probacionistas!$BH:$BH,"VERDADERO",Probacionistas!$AO:$AO,"&gt;="&amp;DATEVALUE("01/"&amp;H3&amp;"/"&amp;$F$2),Probacionistas!$AO:$AO,"&lt;="&amp;EOMONTH(DATEVALUE("01/"&amp;H3&amp;"/"&amp;$F$2),0))</f>
        <v>0</v>
      </c>
      <c r="I11" s="280">
        <f>COUNTIFS(Probacionistas!$AP:$AP,"&lt;&gt;"" ",Probacionistas!$BH:$BH,"VERDADERO",Probacionistas!$AO:$AO,"&gt;="&amp;DATEVALUE("01/"&amp;I3&amp;"/"&amp;$F$2),Probacionistas!$AO:$AO,"&lt;="&amp;EOMONTH(DATEVALUE("01/"&amp;I3&amp;"/"&amp;$F$2),0))</f>
        <v>0</v>
      </c>
      <c r="J11" s="280">
        <f>COUNTIFS(Probacionistas!$AP:$AP,"&lt;&gt;"" ",Probacionistas!$BH:$BH,"VERDADERO",Probacionistas!$AO:$AO,"&gt;="&amp;DATEVALUE("01/"&amp;J3&amp;"/"&amp;$F$2),Probacionistas!$AO:$AO,"&lt;="&amp;EOMONTH(DATEVALUE("01/"&amp;J3&amp;"/"&amp;$F$2),0))</f>
        <v>0</v>
      </c>
      <c r="K11" s="280">
        <f>COUNTIFS(Probacionistas!$AP:$AP,"&lt;&gt;"" ",Probacionistas!$BH:$BH,"VERDADERO",Probacionistas!$AO:$AO,"&gt;="&amp;DATEVALUE("01/"&amp;K3&amp;"/"&amp;$F$2),Probacionistas!$AO:$AO,"&lt;="&amp;EOMONTH(DATEVALUE("01/"&amp;K3&amp;"/"&amp;$F$2),0))</f>
        <v>0</v>
      </c>
      <c r="L11" s="280">
        <f>COUNTIFS(Probacionistas!$AP:$AP,"&lt;&gt;"" ",Probacionistas!$BH:$BH,"VERDADERO",Probacionistas!$AO:$AO,"&gt;="&amp;DATEVALUE("01/"&amp;L3&amp;"/"&amp;$F$2),Probacionistas!$AO:$AO,"&lt;="&amp;EOMONTH(DATEVALUE("01/"&amp;L3&amp;"/"&amp;$F$2),0))</f>
        <v>0</v>
      </c>
      <c r="M11" s="280">
        <f>COUNTIFS(Probacionistas!$AP:$AP,"&lt;&gt;"" ",Probacionistas!$BH:$BH,"VERDADERO",Probacionistas!$AO:$AO,"&gt;="&amp;DATEVALUE("01/"&amp;M3&amp;"/"&amp;$F$2),Probacionistas!$AO:$AO,"&lt;="&amp;EOMONTH(DATEVALUE("01/"&amp;M3&amp;"/"&amp;$F$2),0))</f>
        <v>0</v>
      </c>
      <c r="N11" s="280">
        <f>COUNTIFS(Probacionistas!$AP:$AP,"&lt;&gt;"" ",Probacionistas!$BH:$BH,"VERDADERO",Probacionistas!$AO:$AO,"&gt;="&amp;DATEVALUE("01/"&amp;N3&amp;"/"&amp;$F$2),Probacionistas!$AO:$AO,"&lt;="&amp;EOMONTH(DATEVALUE("01/"&amp;N3&amp;"/"&amp;$F$2),0))</f>
        <v>0</v>
      </c>
      <c r="O11" s="280">
        <f>COUNTIFS(Probacionistas!$AP:$AP,"&lt;&gt;"" ",Probacionistas!$BH:$BH,"VERDADERO",Probacionistas!$AO:$AO,"&gt;="&amp;DATEVALUE("01/"&amp;O3&amp;"/"&amp;$F$2),Probacionistas!$AO:$AO,"&lt;="&amp;EOMONTH(DATEVALUE("01/"&amp;O3&amp;"/"&amp;$F$2),0))</f>
        <v>0</v>
      </c>
      <c r="P11" s="280">
        <f>COUNTIFS(Probacionistas!$AP:$AP,"&lt;&gt;"" ",Probacionistas!$BH:$BH,"VERDADERO",Probacionistas!$AO:$AO,"&gt;="&amp;DATEVALUE("01/"&amp;P3&amp;"/"&amp;$F$2),Probacionistas!$AO:$AO,"&lt;="&amp;EOMONTH(DATEVALUE("01/"&amp;P3&amp;"/"&amp;$F$2),0))</f>
        <v>0</v>
      </c>
      <c r="Q11" s="280">
        <f>COUNTIFS(Probacionistas!$AP:$AP,"&lt;&gt;"" ",Probacionistas!$BH:$BH,"VERDADERO",Probacionistas!$AO:$AO,"&gt;="&amp;DATEVALUE("01/"&amp;Q3&amp;"/"&amp;$F$2),Probacionistas!$AO:$AO,"&lt;="&amp;EOMONTH(DATEVALUE("01/"&amp;Q3&amp;"/"&amp;$F$2),0))</f>
        <v>0</v>
      </c>
      <c r="R11" s="56" t="str">
        <f>+Probacionistas!$B$1</f>
        <v>Huancayo</v>
      </c>
    </row>
    <row r="12" spans="1:16144">
      <c r="A12" s="282">
        <v>2.12</v>
      </c>
      <c r="B12" s="285" t="s">
        <v>280</v>
      </c>
      <c r="C12" s="4">
        <f>+C5+C10-C11-C13</f>
        <v>43</v>
      </c>
      <c r="D12" s="4">
        <f>+D5+D10-D11-D13</f>
        <v>43</v>
      </c>
      <c r="E12" s="22"/>
      <c r="F12" s="280">
        <f t="shared" ref="F12:Q12" si="1">+F5+F10-F11-F13</f>
        <v>0</v>
      </c>
      <c r="G12" s="280">
        <f t="shared" si="1"/>
        <v>35</v>
      </c>
      <c r="H12" s="280">
        <f t="shared" si="1"/>
        <v>43</v>
      </c>
      <c r="I12" s="280">
        <f t="shared" si="1"/>
        <v>43</v>
      </c>
      <c r="J12" s="280">
        <f t="shared" si="1"/>
        <v>43</v>
      </c>
      <c r="K12" s="280">
        <f t="shared" si="1"/>
        <v>43</v>
      </c>
      <c r="L12" s="280">
        <f t="shared" si="1"/>
        <v>43</v>
      </c>
      <c r="M12" s="280">
        <f t="shared" si="1"/>
        <v>43</v>
      </c>
      <c r="N12" s="280">
        <f t="shared" si="1"/>
        <v>43</v>
      </c>
      <c r="O12" s="280">
        <f t="shared" si="1"/>
        <v>43</v>
      </c>
      <c r="P12" s="280">
        <f t="shared" si="1"/>
        <v>43</v>
      </c>
      <c r="Q12" s="280">
        <f t="shared" si="1"/>
        <v>43</v>
      </c>
      <c r="R12" s="56" t="str">
        <f>+Probacionistas!$B$1</f>
        <v>Huancayo</v>
      </c>
    </row>
    <row r="13" spans="1:16144">
      <c r="A13" s="282">
        <v>2.13</v>
      </c>
      <c r="B13" s="285" t="s">
        <v>281</v>
      </c>
      <c r="C13" s="4">
        <f>+SUM(F13:K13)</f>
        <v>0</v>
      </c>
      <c r="D13" s="4">
        <f>+SUM(F13:Q13)</f>
        <v>0</v>
      </c>
      <c r="E13" s="22"/>
      <c r="F13" s="280">
        <f>COUNTIFS(Probacionistas!$AR:$AR,"SI",Probacionistas!$BJ:$BJ,"ALTA",Probacionistas!$BK:$BK,"&gt;="&amp;DATEVALUE("01/"&amp;F3&amp;"/"&amp;$F$2),Probacionistas!$BK:$BK,"&lt;="&amp;EOMONTH(DATEVALUE("01/"&amp;F3&amp;"/"&amp;$F$2),0))</f>
        <v>0</v>
      </c>
      <c r="G13" s="280">
        <f>COUNTIFS(Probacionistas!$AR:$AR,"SI",Probacionistas!$BJ:$BJ,"ALTA",Probacionistas!$BK:$BK,"&gt;="&amp;DATEVALUE("01/"&amp;G3&amp;"/"&amp;$F$2),Probacionistas!$BK:$BK,"&lt;="&amp;EOMONTH(DATEVALUE("01/"&amp;G3&amp;"/"&amp;$F$2),0))</f>
        <v>0</v>
      </c>
      <c r="H13" s="280">
        <f>COUNTIFS(Probacionistas!$AR:$AR,"SI",Probacionistas!$BJ:$BJ,"ALTA",Probacionistas!$BK:$BK,"&gt;="&amp;DATEVALUE("01/"&amp;H3&amp;"/"&amp;$F$2),Probacionistas!$BK:$BK,"&lt;="&amp;EOMONTH(DATEVALUE("01/"&amp;H3&amp;"/"&amp;$F$2),0))</f>
        <v>0</v>
      </c>
      <c r="I13" s="280">
        <f>COUNTIFS(Probacionistas!$AR:$AR,"SI",Probacionistas!$BJ:$BJ,"ALTA",Probacionistas!$BK:$BK,"&gt;="&amp;DATEVALUE("01/"&amp;I3&amp;"/"&amp;$F$2),Probacionistas!$BK:$BK,"&lt;="&amp;EOMONTH(DATEVALUE("01/"&amp;I3&amp;"/"&amp;$F$2),0))</f>
        <v>0</v>
      </c>
      <c r="J13" s="280">
        <f>COUNTIFS(Probacionistas!$AR:$AR,"SI",Probacionistas!$BJ:$BJ,"ALTA",Probacionistas!$BK:$BK,"&gt;="&amp;DATEVALUE("01/"&amp;J3&amp;"/"&amp;$F$2),Probacionistas!$BK:$BK,"&lt;="&amp;EOMONTH(DATEVALUE("01/"&amp;J3&amp;"/"&amp;$F$2),0))</f>
        <v>0</v>
      </c>
      <c r="K13" s="280">
        <f>COUNTIFS(Probacionistas!$AR:$AR,"SI",Probacionistas!$BJ:$BJ,"ALTA",Probacionistas!$BK:$BK,"&gt;="&amp;DATEVALUE("01/"&amp;K3&amp;"/"&amp;$F$2),Probacionistas!$BK:$BK,"&lt;="&amp;EOMONTH(DATEVALUE("01/"&amp;K3&amp;"/"&amp;$F$2),0))</f>
        <v>0</v>
      </c>
      <c r="L13" s="280">
        <f>COUNTIFS(Probacionistas!$AR:$AR,"SI",Probacionistas!$BJ:$BJ,"ALTA",Probacionistas!$BK:$BK,"&gt;="&amp;DATEVALUE("01/"&amp;L3&amp;"/"&amp;$F$2),Probacionistas!$BK:$BK,"&lt;="&amp;EOMONTH(DATEVALUE("01/"&amp;L3&amp;"/"&amp;$F$2),0))</f>
        <v>0</v>
      </c>
      <c r="M13" s="280">
        <f>COUNTIFS(Probacionistas!$AR:$AR,"SI",Probacionistas!$BJ:$BJ,"ALTA",Probacionistas!$BK:$BK,"&gt;="&amp;DATEVALUE("01/"&amp;M3&amp;"/"&amp;$F$2),Probacionistas!$BK:$BK,"&lt;="&amp;EOMONTH(DATEVALUE("01/"&amp;M3&amp;"/"&amp;$F$2),0))</f>
        <v>0</v>
      </c>
      <c r="N13" s="280">
        <f>COUNTIFS(Probacionistas!$AR:$AR,"SI",Probacionistas!$BJ:$BJ,"ALTA",Probacionistas!$BK:$BK,"&gt;="&amp;DATEVALUE("01/"&amp;N3&amp;"/"&amp;$F$2),Probacionistas!$BK:$BK,"&lt;="&amp;EOMONTH(DATEVALUE("01/"&amp;N3&amp;"/"&amp;$F$2),0))</f>
        <v>0</v>
      </c>
      <c r="O13" s="280">
        <f>COUNTIFS(Probacionistas!$AR:$AR,"SI",Probacionistas!$BJ:$BJ,"ALTA",Probacionistas!$BK:$BK,"&gt;="&amp;DATEVALUE("01/"&amp;O3&amp;"/"&amp;$F$2),Probacionistas!$BK:$BK,"&lt;="&amp;EOMONTH(DATEVALUE("01/"&amp;O3&amp;"/"&amp;$F$2),0))</f>
        <v>0</v>
      </c>
      <c r="P13" s="280">
        <f>COUNTIFS(Probacionistas!$AR:$AR,"SI",Probacionistas!$BJ:$BJ,"ALTA",Probacionistas!$BK:$BK,"&gt;="&amp;DATEVALUE("01/"&amp;P3&amp;"/"&amp;$F$2),Probacionistas!$BK:$BK,"&lt;="&amp;EOMONTH(DATEVALUE("01/"&amp;P3&amp;"/"&amp;$F$2),0))</f>
        <v>0</v>
      </c>
      <c r="Q13" s="280">
        <f>COUNTIFS(Probacionistas!$AR:$AR,"SI",Probacionistas!$BJ:$BJ,"ALTA",Probacionistas!$BK:$BK,"&gt;="&amp;DATEVALUE("01/"&amp;Q3&amp;"/"&amp;$F$2),Probacionistas!$BK:$BK,"&lt;="&amp;EOMONTH(DATEVALUE("01/"&amp;Q3&amp;"/"&amp;$F$2),0))</f>
        <v>0</v>
      </c>
      <c r="R13" s="56" t="str">
        <f>+Probacionistas!$B$1</f>
        <v>Huancayo</v>
      </c>
    </row>
    <row r="14" spans="1:16144">
      <c r="A14" s="282">
        <v>2.14</v>
      </c>
      <c r="B14" s="285" t="s">
        <v>282</v>
      </c>
      <c r="C14" s="286">
        <f>IFERROR(C13/(C5+C10),0)</f>
        <v>0</v>
      </c>
      <c r="D14" s="286">
        <f>IFERROR(D13/(D5+D10),0)</f>
        <v>0</v>
      </c>
      <c r="E14" s="22"/>
      <c r="F14" s="287">
        <f t="shared" ref="F14:Q14" si="2">IFERROR(F13/(F5+F10),0)</f>
        <v>0</v>
      </c>
      <c r="G14" s="287">
        <f t="shared" si="2"/>
        <v>0</v>
      </c>
      <c r="H14" s="287">
        <f t="shared" si="2"/>
        <v>0</v>
      </c>
      <c r="I14" s="287">
        <f t="shared" si="2"/>
        <v>0</v>
      </c>
      <c r="J14" s="287">
        <f t="shared" si="2"/>
        <v>0</v>
      </c>
      <c r="K14" s="287">
        <f t="shared" si="2"/>
        <v>0</v>
      </c>
      <c r="L14" s="287">
        <f t="shared" si="2"/>
        <v>0</v>
      </c>
      <c r="M14" s="287">
        <f t="shared" si="2"/>
        <v>0</v>
      </c>
      <c r="N14" s="287">
        <f t="shared" si="2"/>
        <v>0</v>
      </c>
      <c r="O14" s="287">
        <f t="shared" si="2"/>
        <v>0</v>
      </c>
      <c r="P14" s="287">
        <f t="shared" si="2"/>
        <v>0</v>
      </c>
      <c r="Q14" s="287">
        <f t="shared" si="2"/>
        <v>0</v>
      </c>
      <c r="R14" s="56" t="str">
        <f>+Probacionistas!$B$1</f>
        <v>Huancayo</v>
      </c>
    </row>
    <row r="15" spans="1:16144">
      <c r="A15" s="282">
        <v>2.15</v>
      </c>
      <c r="B15" s="285" t="s">
        <v>283</v>
      </c>
      <c r="C15" s="286">
        <f>IFERROR(C11/(C5+C10),0)</f>
        <v>0</v>
      </c>
      <c r="D15" s="286">
        <f>IFERROR(D11/(D5+D10),0)</f>
        <v>0</v>
      </c>
      <c r="E15" s="22"/>
      <c r="F15" s="287">
        <f t="shared" ref="F15:Q15" si="3">IFERROR(F11/(F5+F10),0)</f>
        <v>0</v>
      </c>
      <c r="G15" s="287">
        <f t="shared" si="3"/>
        <v>0</v>
      </c>
      <c r="H15" s="287">
        <f t="shared" si="3"/>
        <v>0</v>
      </c>
      <c r="I15" s="287">
        <f t="shared" si="3"/>
        <v>0</v>
      </c>
      <c r="J15" s="287">
        <f t="shared" si="3"/>
        <v>0</v>
      </c>
      <c r="K15" s="287">
        <f t="shared" si="3"/>
        <v>0</v>
      </c>
      <c r="L15" s="287">
        <f t="shared" si="3"/>
        <v>0</v>
      </c>
      <c r="M15" s="287">
        <f t="shared" si="3"/>
        <v>0</v>
      </c>
      <c r="N15" s="287">
        <f t="shared" si="3"/>
        <v>0</v>
      </c>
      <c r="O15" s="287">
        <f t="shared" si="3"/>
        <v>0</v>
      </c>
      <c r="P15" s="287">
        <f t="shared" si="3"/>
        <v>0</v>
      </c>
      <c r="Q15" s="287">
        <f t="shared" si="3"/>
        <v>0</v>
      </c>
      <c r="R15" s="56" t="str">
        <f>+Probacionistas!$B$1</f>
        <v>Huancayo</v>
      </c>
    </row>
    <row r="16" spans="1:16144">
      <c r="A16" s="282">
        <v>2.16</v>
      </c>
      <c r="B16" s="281" t="s">
        <v>284</v>
      </c>
      <c r="C16" s="4">
        <f>+SUM(E16:L16)</f>
        <v>32</v>
      </c>
      <c r="D16" s="4">
        <f>+SUM(E16:Q16)</f>
        <v>32</v>
      </c>
      <c r="E16" s="22"/>
      <c r="F16" s="280" cm="1">
        <f t="array" ref="F16">IF(SUM(IF(FREQUENCY(IF(Probacionistas!$F$4:$F$1209&lt;=EOMONTH(DATEVALUE("01/"&amp;F3&amp;"/"&amp;$F$2),0),IF(Probacionistas!$V$4:$V$1209&gt;=DATEVALUE("01/"&amp;F3&amp;"/"&amp;$F$2),MATCH(Probacionistas!$BE$4:$BE$1209,Probacionistas!$BE$4:$BE$1209,0))),ROW(Probacionistas!$BE$4:$BE$1209)-ROW(Probacionistas!$BE$3)+1),1))-1=-1,0,SUM(IF(FREQUENCY(IF(Probacionistas!$F$4:$F$1209&lt;=EOMONTH(DATEVALUE("01/"&amp;F3&amp;"/"&amp;$F$2),0),IF(Probacionistas!$V$4:$V$1209&gt;=DATEVALUE("01/"&amp;F3&amp;"/"&amp;$F$2),MATCH(Probacionistas!$BE$4:$BE$1209,Probacionistas!$BE$4:$BE$1209,0))),ROW(Probacionistas!$BE$4:$BE$1209)-ROW(Probacionistas!$BE$3)+1),1))-1)</f>
        <v>4</v>
      </c>
      <c r="G16" s="280" cm="1">
        <f t="array" ref="G16">IF(SUM(IF(FREQUENCY(IF(Probacionistas!$F$4:$F$1209&lt;=EOMONTH(DATEVALUE("01/"&amp;G3&amp;"/"&amp;$F$2),0),IF(Probacionistas!$V$4:$V$1209&gt;=DATEVALUE("01/"&amp;G3&amp;"/"&amp;$F$2),MATCH(Probacionistas!$BE$4:$BE$1209,Probacionistas!$BE$4:$BE$1209,0))),ROW(Probacionistas!$BE$4:$BE$1209)-ROW(Probacionistas!$BE$3)+1),1))-1=-1,0,SUM(IF(FREQUENCY(IF(Probacionistas!$F$4:$F$1209&lt;=EOMONTH(DATEVALUE("01/"&amp;G3&amp;"/"&amp;$F$2),0),IF(Probacionistas!$V$4:$V$1209&gt;=DATEVALUE("01/"&amp;G3&amp;"/"&amp;$F$2),MATCH(Probacionistas!$BE$4:$BE$1209,Probacionistas!$BE$4:$BE$1209,0))),ROW(Probacionistas!$BE$4:$BE$1209)-ROW(Probacionistas!$BE$3)+1),1))-1)</f>
        <v>8</v>
      </c>
      <c r="H16" s="280" cm="1">
        <f t="array" ref="H16">IF(SUM(IF(FREQUENCY(IF(Probacionistas!$F$4:$F$1209&lt;=EOMONTH(DATEVALUE("01/"&amp;H3&amp;"/"&amp;$F$2),0),IF(Probacionistas!$V$4:$V$1209&gt;=DATEVALUE("01/"&amp;H3&amp;"/"&amp;$F$2),MATCH(Probacionistas!$BE$4:$BE$1209,Probacionistas!$BE$4:$BE$1209,0))),ROW(Probacionistas!$BE$4:$BE$1209)-ROW(Probacionistas!$BE$3)+1),1))-1=-1,0,SUM(IF(FREQUENCY(IF(Probacionistas!$F$4:$F$1209&lt;=EOMONTH(DATEVALUE("01/"&amp;H3&amp;"/"&amp;$F$2),0),IF(Probacionistas!$V$4:$V$1209&gt;=DATEVALUE("01/"&amp;H3&amp;"/"&amp;$F$2),MATCH(Probacionistas!$BE$4:$BE$1209,Probacionistas!$BE$4:$BE$1209,0))),ROW(Probacionistas!$BE$4:$BE$1209)-ROW(Probacionistas!$BE$3)+1),1))-1)</f>
        <v>8</v>
      </c>
      <c r="I16" s="280" cm="1">
        <f t="array" ref="I16">IF(SUM(IF(FREQUENCY(IF(Probacionistas!$F$4:$F$1209&lt;=EOMONTH(DATEVALUE("01/"&amp;I3&amp;"/"&amp;$F$2),0),IF(Probacionistas!$V$4:$V$1209&gt;=DATEVALUE("01/"&amp;I3&amp;"/"&amp;$F$2),MATCH(Probacionistas!$BE$4:$BE$1209,Probacionistas!$BE$4:$BE$1209,0))),ROW(Probacionistas!$BE$4:$BE$1209)-ROW(Probacionistas!$BE$3)+1),1))-1=-1,0,SUM(IF(FREQUENCY(IF(Probacionistas!$F$4:$F$1209&lt;=EOMONTH(DATEVALUE("01/"&amp;I3&amp;"/"&amp;$F$2),0),IF(Probacionistas!$V$4:$V$1209&gt;=DATEVALUE("01/"&amp;I3&amp;"/"&amp;$F$2),MATCH(Probacionistas!$BE$4:$BE$1209,Probacionistas!$BE$4:$BE$1209,0))),ROW(Probacionistas!$BE$4:$BE$1209)-ROW(Probacionistas!$BE$3)+1),1))-1)</f>
        <v>8</v>
      </c>
      <c r="J16" s="280" cm="1">
        <f t="array" ref="J16">IF(SUM(IF(FREQUENCY(IF(Probacionistas!$F$4:$F$1209&lt;=EOMONTH(DATEVALUE("01/"&amp;J3&amp;"/"&amp;$F$2),0),IF(Probacionistas!$V$4:$V$1209&gt;=DATEVALUE("01/"&amp;J3&amp;"/"&amp;$F$2),MATCH(Probacionistas!$BE$4:$BE$1209,Probacionistas!$BE$4:$BE$1209,0))),ROW(Probacionistas!$BE$4:$BE$1209)-ROW(Probacionistas!$BE$3)+1),1))-1=-1,0,SUM(IF(FREQUENCY(IF(Probacionistas!$F$4:$F$1209&lt;=EOMONTH(DATEVALUE("01/"&amp;J3&amp;"/"&amp;$F$2),0),IF(Probacionistas!$V$4:$V$1209&gt;=DATEVALUE("01/"&amp;J3&amp;"/"&amp;$F$2),MATCH(Probacionistas!$BE$4:$BE$1209,Probacionistas!$BE$4:$BE$1209,0))),ROW(Probacionistas!$BE$4:$BE$1209)-ROW(Probacionistas!$BE$3)+1),1))-1)</f>
        <v>4</v>
      </c>
      <c r="K16" s="280" cm="1">
        <f t="array" ref="K16">IF(SUM(IF(FREQUENCY(IF(Probacionistas!$F$4:$F$1209&lt;=EOMONTH(DATEVALUE("01/"&amp;K3&amp;"/"&amp;$F$2),0),IF(Probacionistas!$V$4:$V$1209&gt;=DATEVALUE("01/"&amp;K3&amp;"/"&amp;$F$2),MATCH(Probacionistas!$BE$4:$BE$1209,Probacionistas!$BE$4:$BE$1209,0))),ROW(Probacionistas!$BE$4:$BE$1209)-ROW(Probacionistas!$BE$3)+1),1))-1=-1,0,SUM(IF(FREQUENCY(IF(Probacionistas!$F$4:$F$1209&lt;=EOMONTH(DATEVALUE("01/"&amp;K3&amp;"/"&amp;$F$2),0),IF(Probacionistas!$V$4:$V$1209&gt;=DATEVALUE("01/"&amp;K3&amp;"/"&amp;$F$2),MATCH(Probacionistas!$BE$4:$BE$1209,Probacionistas!$BE$4:$BE$1209,0))),ROW(Probacionistas!$BE$4:$BE$1209)-ROW(Probacionistas!$BE$3)+1),1))-1)</f>
        <v>0</v>
      </c>
      <c r="L16" s="280" cm="1">
        <f t="array" ref="L16">IF(SUM(IF(FREQUENCY(IF(Probacionistas!$F$4:$F$1209&lt;=EOMONTH(DATEVALUE("01/"&amp;L3&amp;"/"&amp;$F$2),0),IF(Probacionistas!$V$4:$V$1209&gt;=DATEVALUE("01/"&amp;L3&amp;"/"&amp;$F$2),MATCH(Probacionistas!$BE$4:$BE$1209,Probacionistas!$BE$4:$BE$1209,0))),ROW(Probacionistas!$BE$4:$BE$1209)-ROW(Probacionistas!$BE$3)+1),1))-1=-1,0,SUM(IF(FREQUENCY(IF(Probacionistas!$F$4:$F$1209&lt;=EOMONTH(DATEVALUE("01/"&amp;L3&amp;"/"&amp;$F$2),0),IF(Probacionistas!$V$4:$V$1209&gt;=DATEVALUE("01/"&amp;L3&amp;"/"&amp;$F$2),MATCH(Probacionistas!$BE$4:$BE$1209,Probacionistas!$BE$4:$BE$1209,0))),ROW(Probacionistas!$BE$4:$BE$1209)-ROW(Probacionistas!$BE$3)+1),1))-1)</f>
        <v>0</v>
      </c>
      <c r="M16" s="280" cm="1">
        <f t="array" ref="M16">IF(SUM(IF(FREQUENCY(IF(Probacionistas!$F$4:$F$1209&lt;=EOMONTH(DATEVALUE("01/"&amp;M3&amp;"/"&amp;$F$2),0),IF(Probacionistas!$V$4:$V$1209&gt;=DATEVALUE("01/"&amp;M3&amp;"/"&amp;$F$2),MATCH(Probacionistas!$BE$4:$BE$1209,Probacionistas!$BE$4:$BE$1209,0))),ROW(Probacionistas!$BE$4:$BE$1209)-ROW(Probacionistas!$BE$3)+1),1))-1=-1,0,SUM(IF(FREQUENCY(IF(Probacionistas!$F$4:$F$1209&lt;=EOMONTH(DATEVALUE("01/"&amp;M3&amp;"/"&amp;$F$2),0),IF(Probacionistas!$V$4:$V$1209&gt;=DATEVALUE("01/"&amp;M3&amp;"/"&amp;$F$2),MATCH(Probacionistas!$BE$4:$BE$1209,Probacionistas!$BE$4:$BE$1209,0))),ROW(Probacionistas!$BE$4:$BE$1209)-ROW(Probacionistas!$BE$3)+1),1))-1)</f>
        <v>0</v>
      </c>
      <c r="N16" s="280" cm="1">
        <f t="array" ref="N16">IF(SUM(IF(FREQUENCY(IF(Probacionistas!$F$4:$F$1209&lt;=EOMONTH(DATEVALUE("01/"&amp;N3&amp;"/"&amp;$F$2),0),IF(Probacionistas!$V$4:$V$1209&gt;=DATEVALUE("01/"&amp;N3&amp;"/"&amp;$F$2),MATCH(Probacionistas!$BE$4:$BE$1209,Probacionistas!$BE$4:$BE$1209,0))),ROW(Probacionistas!$BE$4:$BE$1209)-ROW(Probacionistas!$BE$3)+1),1))-1=-1,0,SUM(IF(FREQUENCY(IF(Probacionistas!$F$4:$F$1209&lt;=EOMONTH(DATEVALUE("01/"&amp;N3&amp;"/"&amp;$F$2),0),IF(Probacionistas!$V$4:$V$1209&gt;=DATEVALUE("01/"&amp;N3&amp;"/"&amp;$F$2),MATCH(Probacionistas!$BE$4:$BE$1209,Probacionistas!$BE$4:$BE$1209,0))),ROW(Probacionistas!$BE$4:$BE$1209)-ROW(Probacionistas!$BE$3)+1),1))-1)</f>
        <v>0</v>
      </c>
      <c r="O16" s="280" cm="1">
        <f t="array" ref="O16">IF(SUM(IF(FREQUENCY(IF(Probacionistas!$F$4:$F$1209&lt;=EOMONTH(DATEVALUE("01/"&amp;O3&amp;"/"&amp;$F$2),0),IF(Probacionistas!$V$4:$V$1209&gt;=DATEVALUE("01/"&amp;O3&amp;"/"&amp;$F$2),MATCH(Probacionistas!$BE$4:$BE$1209,Probacionistas!$BE$4:$BE$1209,0))),ROW(Probacionistas!$BE$4:$BE$1209)-ROW(Probacionistas!$BE$3)+1),1))-1=-1,0,SUM(IF(FREQUENCY(IF(Probacionistas!$F$4:$F$1209&lt;=EOMONTH(DATEVALUE("01/"&amp;O3&amp;"/"&amp;$F$2),0),IF(Probacionistas!$V$4:$V$1209&gt;=DATEVALUE("01/"&amp;O3&amp;"/"&amp;$F$2),MATCH(Probacionistas!$BE$4:$BE$1209,Probacionistas!$BE$4:$BE$1209,0))),ROW(Probacionistas!$BE$4:$BE$1209)-ROW(Probacionistas!$BE$3)+1),1))-1)</f>
        <v>0</v>
      </c>
      <c r="P16" s="280" cm="1">
        <f t="array" ref="P16">IF(SUM(IF(FREQUENCY(IF(Probacionistas!$F$4:$F$1209&lt;=EOMONTH(DATEVALUE("01/"&amp;P3&amp;"/"&amp;$F$2),0),IF(Probacionistas!$V$4:$V$1209&gt;=DATEVALUE("01/"&amp;P3&amp;"/"&amp;$F$2),MATCH(Probacionistas!$BE$4:$BE$1209,Probacionistas!$BE$4:$BE$1209,0))),ROW(Probacionistas!$BE$4:$BE$1209)-ROW(Probacionistas!$BE$3)+1),1))-1=-1,0,SUM(IF(FREQUENCY(IF(Probacionistas!$F$4:$F$1209&lt;=EOMONTH(DATEVALUE("01/"&amp;P3&amp;"/"&amp;$F$2),0),IF(Probacionistas!$V$4:$V$1209&gt;=DATEVALUE("01/"&amp;P3&amp;"/"&amp;$F$2),MATCH(Probacionistas!$BE$4:$BE$1209,Probacionistas!$BE$4:$BE$1209,0))),ROW(Probacionistas!$BE$4:$BE$1209)-ROW(Probacionistas!$BE$3)+1),1))-1)</f>
        <v>0</v>
      </c>
      <c r="Q16" s="280" cm="1">
        <f t="array" ref="Q16">IF(SUM(IF(FREQUENCY(IF(Probacionistas!$F$4:$F$1209&lt;=EOMONTH(DATEVALUE("01/"&amp;Q3&amp;"/"&amp;$F$2),0),IF(Probacionistas!$V$4:$V$1209&gt;=DATEVALUE("01/"&amp;Q3&amp;"/"&amp;$F$2),MATCH(Probacionistas!$BE$4:$BE$1209,Probacionistas!$BE$4:$BE$1209,0))),ROW(Probacionistas!$BE$4:$BE$1209)-ROW(Probacionistas!$BE$3)+1),1))-1=-1,0,SUM(IF(FREQUENCY(IF(Probacionistas!$F$4:$F$1209&lt;=EOMONTH(DATEVALUE("01/"&amp;Q3&amp;"/"&amp;$F$2),0),IF(Probacionistas!$V$4:$V$1209&gt;=DATEVALUE("01/"&amp;Q3&amp;"/"&amp;$F$2),MATCH(Probacionistas!$BE$4:$BE$1209,Probacionistas!$BE$4:$BE$1209,0))),ROW(Probacionistas!$BE$4:$BE$1209)-ROW(Probacionistas!$BE$3)+1),1))-1)</f>
        <v>0</v>
      </c>
      <c r="R16" s="56" t="str">
        <f>+Probacionistas!$B$1</f>
        <v>Huancayo</v>
      </c>
    </row>
    <row r="17" spans="1:18">
      <c r="A17" s="288">
        <v>1</v>
      </c>
      <c r="B17" s="281" t="s">
        <v>285</v>
      </c>
      <c r="C17" s="4">
        <f>+SUM(F17:K17)</f>
        <v>8</v>
      </c>
      <c r="D17" s="4">
        <f>+SUM(F17:Q17)</f>
        <v>8</v>
      </c>
      <c r="E17" s="22"/>
      <c r="F17" s="280" cm="1">
        <f t="array" ref="F17">IF(SUM(IF(FREQUENCY(IF(Probacionistas!$F$4:$F$1209&lt;=EOMONTH(DATEVALUE("01/"&amp;F3&amp;"/"&amp;$F$2),0),IF(Probacionistas!$F$4:$F$1209&gt;=DATEVALUE("01/"&amp;F3&amp;"/"&amp;$F$2),MATCH(Probacionistas!$BE$4:$BE$1209,Probacionistas!$BE$4:$BE$1209,0))),ROW(Probacionistas!$BE$4:$BE$1209)-ROW(Probacionistas!$BE$3)+1),1))=-1,0,SUM(IF(FREQUENCY(IF(Probacionistas!$F$4:$F$1209&lt;=EOMONTH(DATEVALUE("01/"&amp;F3&amp;"/"&amp;$F$2),0),IF(Probacionistas!$F$4:$F$1209&gt;=DATEVALUE("01/"&amp;F3&amp;"/"&amp;$F$2),MATCH(Probacionistas!$BE$4:$BE$1209,Probacionistas!$BE$4:$BE$1209,0))),ROW(Probacionistas!$BE$4:$BE$1209)-ROW(Probacionistas!$BE$3)+1),1)))</f>
        <v>4</v>
      </c>
      <c r="G17" s="280" cm="1">
        <f t="array" ref="G17">IF(SUM(IF(FREQUENCY(IF(Probacionistas!$F$4:$F$1209&lt;=EOMONTH(DATEVALUE("01/"&amp;G3&amp;"/"&amp;$F$2),0),IF(Probacionistas!$F$4:$F$1209&gt;=DATEVALUE("01/"&amp;G3&amp;"/"&amp;$F$2),MATCH(Probacionistas!$BE$4:$BE$1209,Probacionistas!$BE$4:$BE$1209,0))),ROW(Probacionistas!$BE$4:$BE$1209)-ROW(Probacionistas!$BE$3)+1),1))=-1,0,SUM(IF(FREQUENCY(IF(Probacionistas!$F$4:$F$1209&lt;=EOMONTH(DATEVALUE("01/"&amp;G3&amp;"/"&amp;$F$2),0),IF(Probacionistas!$F$4:$F$1209&gt;=DATEVALUE("01/"&amp;G3&amp;"/"&amp;$F$2),MATCH(Probacionistas!$BE$4:$BE$1209,Probacionistas!$BE$4:$BE$1209,0))),ROW(Probacionistas!$BE$4:$BE$1209)-ROW(Probacionistas!$BE$3)+1),1)))</f>
        <v>4</v>
      </c>
      <c r="H17" s="280" cm="1">
        <f t="array" ref="H17">IF(SUM(IF(FREQUENCY(IF(Probacionistas!$F$4:$F$1209&lt;=EOMONTH(DATEVALUE("01/"&amp;H3&amp;"/"&amp;$F$2),0),IF(Probacionistas!$F$4:$F$1209&gt;=DATEVALUE("01/"&amp;H3&amp;"/"&amp;$F$2),MATCH(Probacionistas!$BE$4:$BE$1209,Probacionistas!$BE$4:$BE$1209,0))),ROW(Probacionistas!$BE$4:$BE$1209)-ROW(Probacionistas!$BE$3)+1),1))=-1,0,SUM(IF(FREQUENCY(IF(Probacionistas!$F$4:$F$1209&lt;=EOMONTH(DATEVALUE("01/"&amp;H3&amp;"/"&amp;$F$2),0),IF(Probacionistas!$F$4:$F$1209&gt;=DATEVALUE("01/"&amp;H3&amp;"/"&amp;$F$2),MATCH(Probacionistas!$BE$4:$BE$1209,Probacionistas!$BE$4:$BE$1209,0))),ROW(Probacionistas!$BE$4:$BE$1209)-ROW(Probacionistas!$BE$3)+1),1)))</f>
        <v>0</v>
      </c>
      <c r="I17" s="280" cm="1">
        <f t="array" ref="I17">IF(SUM(IF(FREQUENCY(IF(Probacionistas!$F$4:$F$1209&lt;=EOMONTH(DATEVALUE("01/"&amp;I3&amp;"/"&amp;$F$2),0),IF(Probacionistas!$F$4:$F$1209&gt;=DATEVALUE("01/"&amp;I3&amp;"/"&amp;$F$2),MATCH(Probacionistas!$BE$4:$BE$1209,Probacionistas!$BE$4:$BE$1209,0))),ROW(Probacionistas!$BE$4:$BE$1209)-ROW(Probacionistas!$BE$3)+1),1))=-1,0,SUM(IF(FREQUENCY(IF(Probacionistas!$F$4:$F$1209&lt;=EOMONTH(DATEVALUE("01/"&amp;I3&amp;"/"&amp;$F$2),0),IF(Probacionistas!$F$4:$F$1209&gt;=DATEVALUE("01/"&amp;I3&amp;"/"&amp;$F$2),MATCH(Probacionistas!$BE$4:$BE$1209,Probacionistas!$BE$4:$BE$1209,0))),ROW(Probacionistas!$BE$4:$BE$1209)-ROW(Probacionistas!$BE$3)+1),1)))</f>
        <v>0</v>
      </c>
      <c r="J17" s="280" cm="1">
        <f t="array" ref="J17">IF(SUM(IF(FREQUENCY(IF(Probacionistas!$F$4:$F$1209&lt;=EOMONTH(DATEVALUE("01/"&amp;J3&amp;"/"&amp;$F$2),0),IF(Probacionistas!$F$4:$F$1209&gt;=DATEVALUE("01/"&amp;J3&amp;"/"&amp;$F$2),MATCH(Probacionistas!$BE$4:$BE$1209,Probacionistas!$BE$4:$BE$1209,0))),ROW(Probacionistas!$BE$4:$BE$1209)-ROW(Probacionistas!$BE$3)+1),1))=-1,0,SUM(IF(FREQUENCY(IF(Probacionistas!$F$4:$F$1209&lt;=EOMONTH(DATEVALUE("01/"&amp;J3&amp;"/"&amp;$F$2),0),IF(Probacionistas!$F$4:$F$1209&gt;=DATEVALUE("01/"&amp;J3&amp;"/"&amp;$F$2),MATCH(Probacionistas!$BE$4:$BE$1209,Probacionistas!$BE$4:$BE$1209,0))),ROW(Probacionistas!$BE$4:$BE$1209)-ROW(Probacionistas!$BE$3)+1),1)))</f>
        <v>0</v>
      </c>
      <c r="K17" s="280" cm="1">
        <f t="array" ref="K17">IF(SUM(IF(FREQUENCY(IF(Probacionistas!$F$4:$F$1209&lt;=EOMONTH(DATEVALUE("01/"&amp;K3&amp;"/"&amp;$F$2),0),IF(Probacionistas!$F$4:$F$1209&gt;=DATEVALUE("01/"&amp;K3&amp;"/"&amp;$F$2),MATCH(Probacionistas!$BE$4:$BE$1209,Probacionistas!$BE$4:$BE$1209,0))),ROW(Probacionistas!$BE$4:$BE$1209)-ROW(Probacionistas!$BE$3)+1),1))=-1,0,SUM(IF(FREQUENCY(IF(Probacionistas!$F$4:$F$1209&lt;=EOMONTH(DATEVALUE("01/"&amp;K3&amp;"/"&amp;$F$2),0),IF(Probacionistas!$F$4:$F$1209&gt;=DATEVALUE("01/"&amp;K3&amp;"/"&amp;$F$2),MATCH(Probacionistas!$BE$4:$BE$1209,Probacionistas!$BE$4:$BE$1209,0))),ROW(Probacionistas!$BE$4:$BE$1209)-ROW(Probacionistas!$BE$3)+1),1)))</f>
        <v>0</v>
      </c>
      <c r="L17" s="280" cm="1">
        <f t="array" ref="L17">IF(SUM(IF(FREQUENCY(IF(Probacionistas!$F$4:$F$1209&lt;=EOMONTH(DATEVALUE("01/"&amp;L3&amp;"/"&amp;$F$2),0),IF(Probacionistas!$F$4:$F$1209&gt;=DATEVALUE("01/"&amp;L3&amp;"/"&amp;$F$2),MATCH(Probacionistas!$BE$4:$BE$1209,Probacionistas!$BE$4:$BE$1209,0))),ROW(Probacionistas!$BE$4:$BE$1209)-ROW(Probacionistas!$BE$3)+1),1))=-1,0,SUM(IF(FREQUENCY(IF(Probacionistas!$F$4:$F$1209&lt;=EOMONTH(DATEVALUE("01/"&amp;L3&amp;"/"&amp;$F$2),0),IF(Probacionistas!$F$4:$F$1209&gt;=DATEVALUE("01/"&amp;L3&amp;"/"&amp;$F$2),MATCH(Probacionistas!$BE$4:$BE$1209,Probacionistas!$BE$4:$BE$1209,0))),ROW(Probacionistas!$BE$4:$BE$1209)-ROW(Probacionistas!$BE$3)+1),1)))</f>
        <v>0</v>
      </c>
      <c r="M17" s="280" cm="1">
        <f t="array" ref="M17">IF(SUM(IF(FREQUENCY(IF(Probacionistas!$F$4:$F$1209&lt;=EOMONTH(DATEVALUE("01/"&amp;M3&amp;"/"&amp;$F$2),0),IF(Probacionistas!$F$4:$F$1209&gt;=DATEVALUE("01/"&amp;M3&amp;"/"&amp;$F$2),MATCH(Probacionistas!$BE$4:$BE$1209,Probacionistas!$BE$4:$BE$1209,0))),ROW(Probacionistas!$BE$4:$BE$1209)-ROW(Probacionistas!$BE$3)+1),1))=-1,0,SUM(IF(FREQUENCY(IF(Probacionistas!$F$4:$F$1209&lt;=EOMONTH(DATEVALUE("01/"&amp;M3&amp;"/"&amp;$F$2),0),IF(Probacionistas!$F$4:$F$1209&gt;=DATEVALUE("01/"&amp;M3&amp;"/"&amp;$F$2),MATCH(Probacionistas!$BE$4:$BE$1209,Probacionistas!$BE$4:$BE$1209,0))),ROW(Probacionistas!$BE$4:$BE$1209)-ROW(Probacionistas!$BE$3)+1),1)))</f>
        <v>0</v>
      </c>
      <c r="N17" s="280" cm="1">
        <f t="array" ref="N17">IF(SUM(IF(FREQUENCY(IF(Probacionistas!$F$4:$F$1209&lt;=EOMONTH(DATEVALUE("01/"&amp;N3&amp;"/"&amp;$F$2),0),IF(Probacionistas!$F$4:$F$1209&gt;=DATEVALUE("01/"&amp;N3&amp;"/"&amp;$F$2),MATCH(Probacionistas!$BE$4:$BE$1209,Probacionistas!$BE$4:$BE$1209,0))),ROW(Probacionistas!$BE$4:$BE$1209)-ROW(Probacionistas!$BE$3)+1),1))=-1,0,SUM(IF(FREQUENCY(IF(Probacionistas!$F$4:$F$1209&lt;=EOMONTH(DATEVALUE("01/"&amp;N3&amp;"/"&amp;$F$2),0),IF(Probacionistas!$F$4:$F$1209&gt;=DATEVALUE("01/"&amp;N3&amp;"/"&amp;$F$2),MATCH(Probacionistas!$BE$4:$BE$1209,Probacionistas!$BE$4:$BE$1209,0))),ROW(Probacionistas!$BE$4:$BE$1209)-ROW(Probacionistas!$BE$3)+1),1)))</f>
        <v>0</v>
      </c>
      <c r="O17" s="280" cm="1">
        <f t="array" ref="O17">IF(SUM(IF(FREQUENCY(IF(Probacionistas!$F$4:$F$1209&lt;=EOMONTH(DATEVALUE("01/"&amp;O3&amp;"/"&amp;$F$2),0),IF(Probacionistas!$F$4:$F$1209&gt;=DATEVALUE("01/"&amp;O3&amp;"/"&amp;$F$2),MATCH(Probacionistas!$BE$4:$BE$1209,Probacionistas!$BE$4:$BE$1209,0))),ROW(Probacionistas!$BE$4:$BE$1209)-ROW(Probacionistas!$BE$3)+1),1))=-1,0,SUM(IF(FREQUENCY(IF(Probacionistas!$F$4:$F$1209&lt;=EOMONTH(DATEVALUE("01/"&amp;O3&amp;"/"&amp;$F$2),0),IF(Probacionistas!$F$4:$F$1209&gt;=DATEVALUE("01/"&amp;O3&amp;"/"&amp;$F$2),MATCH(Probacionistas!$BE$4:$BE$1209,Probacionistas!$BE$4:$BE$1209,0))),ROW(Probacionistas!$BE$4:$BE$1209)-ROW(Probacionistas!$BE$3)+1),1)))</f>
        <v>0</v>
      </c>
      <c r="P17" s="280" cm="1">
        <f t="array" ref="P17">IF(SUM(IF(FREQUENCY(IF(Probacionistas!$F$4:$F$1209&lt;=EOMONTH(DATEVALUE("01/"&amp;P3&amp;"/"&amp;$F$2),0),IF(Probacionistas!$F$4:$F$1209&gt;=DATEVALUE("01/"&amp;P3&amp;"/"&amp;$F$2),MATCH(Probacionistas!$BE$4:$BE$1209,Probacionistas!$BE$4:$BE$1209,0))),ROW(Probacionistas!$BE$4:$BE$1209)-ROW(Probacionistas!$BE$3)+1),1))=-1,0,SUM(IF(FREQUENCY(IF(Probacionistas!$F$4:$F$1209&lt;=EOMONTH(DATEVALUE("01/"&amp;P3&amp;"/"&amp;$F$2),0),IF(Probacionistas!$F$4:$F$1209&gt;=DATEVALUE("01/"&amp;P3&amp;"/"&amp;$F$2),MATCH(Probacionistas!$BE$4:$BE$1209,Probacionistas!$BE$4:$BE$1209,0))),ROW(Probacionistas!$BE$4:$BE$1209)-ROW(Probacionistas!$BE$3)+1),1)))</f>
        <v>0</v>
      </c>
      <c r="Q17" s="280" cm="1">
        <f t="array" ref="Q17">IF(SUM(IF(FREQUENCY(IF(Probacionistas!$F$4:$F$1209&lt;=EOMONTH(DATEVALUE("01/"&amp;Q3&amp;"/"&amp;$F$2),0),IF(Probacionistas!$F$4:$F$1209&gt;=DATEVALUE("01/"&amp;Q3&amp;"/"&amp;$F$2),MATCH(Probacionistas!$BE$4:$BE$1209,Probacionistas!$BE$4:$BE$1209,0))),ROW(Probacionistas!$BE$4:$BE$1209)-ROW(Probacionistas!$BE$3)+1),1))=-1,0,SUM(IF(FREQUENCY(IF(Probacionistas!$F$4:$F$1209&lt;=EOMONTH(DATEVALUE("01/"&amp;Q3&amp;"/"&amp;$F$2),0),IF(Probacionistas!$F$4:$F$1209&gt;=DATEVALUE("01/"&amp;Q3&amp;"/"&amp;$F$2),MATCH(Probacionistas!$BE$4:$BE$1209,Probacionistas!$BE$4:$BE$1209,0))),ROW(Probacionistas!$BE$4:$BE$1209)-ROW(Probacionistas!$BE$3)+1),1)))</f>
        <v>0</v>
      </c>
      <c r="R17" s="56" t="str">
        <f>+Probacionistas!$B$1</f>
        <v>Huancayo</v>
      </c>
    </row>
    <row r="18" spans="1:18">
      <c r="A18" s="282">
        <v>2.17</v>
      </c>
      <c r="B18" s="289" t="s">
        <v>286</v>
      </c>
      <c r="C18" s="4">
        <f>+SUM(F18:K18)</f>
        <v>5</v>
      </c>
      <c r="D18" s="4">
        <f>+SUM(F18:Q18)</f>
        <v>5</v>
      </c>
      <c r="E18" s="22" cm="1">
        <f t="array" ref="E18">IF(SUM(IF(FREQUENCY(IF(Probacionistas!$F$4:$F$1103&lt;=EOMONTH(DATEVALUE("01/"&amp;E3&amp;"/"&amp;$E$2),0),IF(Probacionistas!$V$4:$V$1103&gt;=DATEVALUE("01/"&amp;E3&amp;"/"&amp;$E$2),MATCH(Probacionistas!$BE$4:$BE$1103,Probacionistas!$BE$4:$BE$1103,0))),ROW(Probacionistas!$BE$4:$BE$1103)-ROW(Probacionistas!$BE$3)+1),1))-1=-1,0,SUM(IF(FREQUENCY(IF(Probacionistas!$F$4:$F$1103&lt;=EOMONTH(DATEVALUE("01/"&amp;E3&amp;"/"&amp;$E$2),0),IF(Probacionistas!$V$4:$V$1103&gt;=DATEVALUE("01/"&amp;E3&amp;"/"&amp;$E$2),MATCH(Probacionistas!$BE$4:$BE$1103,Probacionistas!$BE$4:$BE$1103,0))),ROW(Probacionistas!$BE$4:$BE$1103)-ROW(Probacionistas!$BE$3)+1),1))-1)</f>
        <v>0</v>
      </c>
      <c r="F18" s="280" cm="1">
        <f t="array" ref="F18">IFERROR(ROWS(_xlfn.UNIQUE(_xlfn._xlws.FILTER(_xlfn.VSTACK(Tabla1[Ética], Tabla1[Soc - FH]),
      (MONTH(_xlfn.VSTACK(Tabla1[Fecha Inicio grupo], Tabla1[Fecha Inicio grupo])) = MONTH(DATEVALUE("01/"&amp;F3&amp;"/"&amp;$F$2))    ) * (_xlfn.VSTACK(Tabla1[Ética], Tabla1[Soc - FH]) &lt;&gt; "")))),0)</f>
        <v>3</v>
      </c>
      <c r="G18" s="280" cm="1">
        <f t="array" ref="G18">IFERROR(ROWS(_xlfn.UNIQUE(_xlfn._xlws.FILTER(_xlfn.VSTACK(Tabla1[Ética], Tabla1[Soc - FH]),
      (MONTH(_xlfn.VSTACK(Tabla1[Fecha Inicio grupo], Tabla1[Fecha Inicio grupo])) = MONTH(DATEVALUE("01/"&amp;G3&amp;"/"&amp;$F$2))    ) * (_xlfn.VSTACK(Tabla1[Ética], Tabla1[Soc - FH]) &lt;&gt; "")))),0)</f>
        <v>2</v>
      </c>
      <c r="H18" s="280" cm="1">
        <f t="array" ref="H18">IFERROR(ROWS(_xlfn.UNIQUE(_xlfn._xlws.FILTER(_xlfn.VSTACK(Tabla1[Ética], Tabla1[Soc - FH]),
      (MONTH(_xlfn.VSTACK(Tabla1[Fecha Inicio grupo], Tabla1[Fecha Inicio grupo])) = MONTH(DATEVALUE("01/"&amp;H3&amp;"/"&amp;$F$2))    ) * (_xlfn.VSTACK(Tabla1[Ética], Tabla1[Soc - FH]) &lt;&gt; "")))),0)</f>
        <v>0</v>
      </c>
      <c r="I18" s="280" cm="1">
        <f t="array" ref="I18">IFERROR(ROWS(_xlfn.UNIQUE(_xlfn._xlws.FILTER(_xlfn.VSTACK(Tabla1[Ética], Tabla1[Soc - FH]),
      (MONTH(_xlfn.VSTACK(Tabla1[Fecha Inicio grupo], Tabla1[Fecha Inicio grupo])) = MONTH(DATEVALUE("01/"&amp;I3&amp;"/"&amp;$F$2))    ) * (_xlfn.VSTACK(Tabla1[Ética], Tabla1[Soc - FH]) &lt;&gt; "")))),0)</f>
        <v>0</v>
      </c>
      <c r="J18" s="280" cm="1">
        <f t="array" ref="J18">IFERROR(ROWS(_xlfn.UNIQUE(_xlfn._xlws.FILTER(_xlfn.VSTACK(Tabla1[Ética], Tabla1[Soc - FH]),
      (MONTH(_xlfn.VSTACK(Tabla1[Fecha Inicio grupo], Tabla1[Fecha Inicio grupo])) = MONTH(DATEVALUE("01/"&amp;J3&amp;"/"&amp;$F$2))    ) * (_xlfn.VSTACK(Tabla1[Ética], Tabla1[Soc - FH]) &lt;&gt; "")))),0)</f>
        <v>0</v>
      </c>
      <c r="K18" s="280" cm="1">
        <f t="array" ref="K18">IFERROR(ROWS(_xlfn.UNIQUE(_xlfn._xlws.FILTER(_xlfn.VSTACK(Tabla1[Ética], Tabla1[Soc - FH]),
      (MONTH(_xlfn.VSTACK(Tabla1[Fecha Inicio grupo], Tabla1[Fecha Inicio grupo])) = MONTH(DATEVALUE("01/"&amp;K3&amp;"/"&amp;$F$2))    ) * (_xlfn.VSTACK(Tabla1[Ética], Tabla1[Soc - FH]) &lt;&gt; "")))),0)</f>
        <v>0</v>
      </c>
      <c r="L18" s="280" cm="1">
        <f t="array" ref="L18">IFERROR(ROWS(_xlfn.UNIQUE(_xlfn._xlws.FILTER(_xlfn.VSTACK(Tabla1[Ética], Tabla1[Soc - FH]),
      (MONTH(_xlfn.VSTACK(Tabla1[Fecha Inicio grupo], Tabla1[Fecha Inicio grupo])) = MONTH(DATEVALUE("01/"&amp;L3&amp;"/"&amp;$F$2))    ) * (_xlfn.VSTACK(Tabla1[Ética], Tabla1[Soc - FH]) &lt;&gt; "")))),0)</f>
        <v>0</v>
      </c>
      <c r="M18" s="280" cm="1">
        <f t="array" ref="M18">IFERROR(ROWS(_xlfn.UNIQUE(_xlfn._xlws.FILTER(_xlfn.VSTACK(Tabla1[Ética], Tabla1[Soc - FH]),
      (MONTH(_xlfn.VSTACK(Tabla1[Fecha Inicio grupo], Tabla1[Fecha Inicio grupo])) = MONTH(DATEVALUE("01/"&amp;M3&amp;"/"&amp;$F$2))    ) * (_xlfn.VSTACK(Tabla1[Ética], Tabla1[Soc - FH]) &lt;&gt; "")))),0)</f>
        <v>0</v>
      </c>
      <c r="N18" s="280" cm="1">
        <f t="array" ref="N18">IFERROR(ROWS(_xlfn.UNIQUE(_xlfn._xlws.FILTER(_xlfn.VSTACK(Tabla1[Ética], Tabla1[Soc - FH]),
      (MONTH(_xlfn.VSTACK(Tabla1[Fecha Inicio grupo], Tabla1[Fecha Inicio grupo])) = MONTH(DATEVALUE("01/"&amp;N3&amp;"/"&amp;$F$2))    ) * (_xlfn.VSTACK(Tabla1[Ética], Tabla1[Soc - FH]) &lt;&gt; "")))),0)</f>
        <v>0</v>
      </c>
      <c r="O18" s="280" cm="1">
        <f t="array" ref="O18">IFERROR(ROWS(_xlfn.UNIQUE(_xlfn._xlws.FILTER(_xlfn.VSTACK(Tabla1[Ética], Tabla1[Soc - FH]),
      (MONTH(_xlfn.VSTACK(Tabla1[Fecha Inicio grupo], Tabla1[Fecha Inicio grupo])) = MONTH(DATEVALUE("01/"&amp;O3&amp;"/"&amp;$F$2))    ) * (_xlfn.VSTACK(Tabla1[Ética], Tabla1[Soc - FH]) &lt;&gt; "")))),0)</f>
        <v>0</v>
      </c>
      <c r="P18" s="280" cm="1">
        <f t="array" ref="P18">IFERROR(ROWS(_xlfn.UNIQUE(_xlfn._xlws.FILTER(_xlfn.VSTACK(Tabla1[Ética], Tabla1[Soc - FH]),
      (MONTH(_xlfn.VSTACK(Tabla1[Fecha Inicio grupo], Tabla1[Fecha Inicio grupo])) = MONTH(DATEVALUE("01/"&amp;P3&amp;"/"&amp;$F$2))    ) * (_xlfn.VSTACK(Tabla1[Ética], Tabla1[Soc - FH]) &lt;&gt; "")))),0)</f>
        <v>0</v>
      </c>
      <c r="Q18" s="280" cm="1">
        <f t="array" ref="Q18">IFERROR(ROWS(_xlfn.UNIQUE(_xlfn._xlws.FILTER(_xlfn.VSTACK(Tabla1[Ética], Tabla1[Soc - FH]),
      (MONTH(_xlfn.VSTACK(Tabla1[Fecha Inicio grupo], Tabla1[Fecha Inicio grupo])) = MONTH(DATEVALUE("01/"&amp;Q3&amp;"/"&amp;$F$2))    ) * (_xlfn.VSTACK(Tabla1[Ética], Tabla1[Soc - FH]) &lt;&gt; "")))),0)</f>
        <v>0</v>
      </c>
      <c r="R18" s="56" t="str">
        <f>+Probacionistas!$B$1</f>
        <v>Huancayo</v>
      </c>
    </row>
    <row r="19" spans="1:18">
      <c r="A19" s="282"/>
      <c r="B19" s="3" t="s">
        <v>287</v>
      </c>
      <c r="C19" s="3"/>
      <c r="D19" s="3"/>
      <c r="E19" s="22" cm="1">
        <f t="array" ref="E19">IF(SUM(IF(FREQUENCY(IF(Probacionistas!$F$4:$F$1279&lt;=EOMONTH(DATEVALUE("01/"&amp;E3&amp;"/"&amp;$E$2),0),IF(Probacionistas!$F$4:$F$1279&gt;=DATEVALUE("01/"&amp;E3&amp;"/"&amp;$E$2),MATCH(Probacionistas!$BG$4:$BG$1279,Probacionistas!$BG$4:$BG$1279,0))),ROW(Probacionistas!$BG$4:$BG$1279)-ROW(Probacionistas!$BE$3)+1),1))=-1,0,SUM(IF(FREQUENCY(IF(Probacionistas!$F$4:$F$1279&lt;=EOMONTH(DATEVALUE("01/"&amp;E3&amp;"/"&amp;$E$2),0),IF(Probacionistas!$F$4:$F$1279&gt;=DATEVALUE("01/"&amp;E3&amp;"/"&amp;$E$2),MATCH(Probacionistas!$BG$4:$BG$1279,Probacionistas!$BG$4:$BG$1279,0))),ROW(Probacionistas!$BG$4:$BG$1279)-ROW(Probacionistas!$BE$3)+1),1)))</f>
        <v>0</v>
      </c>
      <c r="F19" s="3"/>
      <c r="G19" s="3"/>
      <c r="H19" s="3"/>
      <c r="I19" s="3"/>
      <c r="J19" s="3"/>
      <c r="K19" s="3"/>
      <c r="L19" s="3"/>
      <c r="M19" s="3"/>
      <c r="N19" s="3"/>
      <c r="O19" s="3"/>
      <c r="P19" s="3"/>
      <c r="Q19" s="3"/>
      <c r="R19" s="56" t="str">
        <f>+Probacionistas!$B$1</f>
        <v>Huancayo</v>
      </c>
    </row>
    <row r="20" spans="1:18">
      <c r="A20" s="282">
        <v>2.1800000000000002</v>
      </c>
      <c r="B20" s="7" t="s">
        <v>288</v>
      </c>
      <c r="C20" s="4">
        <f t="shared" ref="C20:C27" si="4">+SUM(F20:K20)</f>
        <v>0</v>
      </c>
      <c r="D20" s="4">
        <f t="shared" ref="D20:D27" si="5">+SUM(F20:Q20)</f>
        <v>0</v>
      </c>
      <c r="E20" s="22">
        <f>COUNTIFS(Probacionistas!$AR:$AR,"&lt;&gt;"" ",Probacionistas!$AR:$AR,"Asistió",Probacionistas!$R:$R,"Inscrito nuevo",Probacionistas!$F:$F,"&gt;="&amp;DATEVALUE("01/"&amp;E3&amp;"/"&amp;$E$2),Probacionistas!$F:$F,"&lt;="&amp;EOMONTH(DATEVALUE("01/"&amp;E3&amp;"/"&amp;$E$2),0))</f>
        <v>0</v>
      </c>
      <c r="F20" s="280">
        <f>COUNTIFS(Probacionistas!$AP:$AP,"&lt;&gt;"" ",Probacionistas!$P:$P,"Inscrito nuevo",Probacionistas!$BC:$BC,"Redes sociales",Probacionistas!$F:$F,"&gt;="&amp;DATEVALUE("01/"&amp;F3&amp;"/"&amp;$F$2),Probacionistas!$F:$F,"&lt;="&amp;EOMONTH(DATEVALUE("01/"&amp;F3&amp;"/"&amp;$F$2),0))</f>
        <v>0</v>
      </c>
      <c r="G20" s="280">
        <f>COUNTIFS(Probacionistas!$AP:$AP,"&lt;&gt;"" ",Probacionistas!$P:$P,"Inscrito nuevo",Probacionistas!$BC:$BC,"Redes sociales",Probacionistas!$F:$F,"&gt;="&amp;DATEVALUE("01/"&amp;G3&amp;"/"&amp;$F$2),Probacionistas!$F:$F,"&lt;="&amp;EOMONTH(DATEVALUE("01/"&amp;G3&amp;"/"&amp;$F$2),0))</f>
        <v>0</v>
      </c>
      <c r="H20" s="280">
        <f>COUNTIFS(Probacionistas!$AP:$AP,"&lt;&gt;"" ",Probacionistas!$P:$P,"Inscrito nuevo",Probacionistas!$BC:$BC,"Redes sociales",Probacionistas!$F:$F,"&gt;="&amp;DATEVALUE("01/"&amp;H3&amp;"/"&amp;$F$2),Probacionistas!$F:$F,"&lt;="&amp;EOMONTH(DATEVALUE("01/"&amp;H3&amp;"/"&amp;$F$2),0))</f>
        <v>0</v>
      </c>
      <c r="I20" s="280">
        <f>COUNTIFS(Probacionistas!$AP:$AP,"&lt;&gt;"" ",Probacionistas!$P:$P,"Inscrito nuevo",Probacionistas!$BC:$BC,"Redes sociales",Probacionistas!$F:$F,"&gt;="&amp;DATEVALUE("01/"&amp;I3&amp;"/"&amp;$F$2),Probacionistas!$F:$F,"&lt;="&amp;EOMONTH(DATEVALUE("01/"&amp;I3&amp;"/"&amp;$F$2),0))</f>
        <v>0</v>
      </c>
      <c r="J20" s="280">
        <f>COUNTIFS(Probacionistas!$AP:$AP,"&lt;&gt;"" ",Probacionistas!$P:$P,"Inscrito nuevo",Probacionistas!$BC:$BC,"Redes sociales",Probacionistas!$F:$F,"&gt;="&amp;DATEVALUE("01/"&amp;J3&amp;"/"&amp;$F$2),Probacionistas!$F:$F,"&lt;="&amp;EOMONTH(DATEVALUE("01/"&amp;J3&amp;"/"&amp;$F$2),0))</f>
        <v>0</v>
      </c>
      <c r="K20" s="280">
        <f>COUNTIFS(Probacionistas!$AP:$AP,"&lt;&gt;"" ",Probacionistas!$P:$P,"Inscrito nuevo",Probacionistas!$BC:$BC,"Redes sociales",Probacionistas!$F:$F,"&gt;="&amp;DATEVALUE("01/"&amp;K3&amp;"/"&amp;$F$2),Probacionistas!$F:$F,"&lt;="&amp;EOMONTH(DATEVALUE("01/"&amp;K3&amp;"/"&amp;$F$2),0))</f>
        <v>0</v>
      </c>
      <c r="L20" s="280">
        <f>COUNTIFS(Probacionistas!$AP:$AP,"&lt;&gt;"" ",Probacionistas!$P:$P,"Inscrito nuevo",Probacionistas!$BC:$BC,"Redes sociales",Probacionistas!$F:$F,"&gt;="&amp;DATEVALUE("01/"&amp;L3&amp;"/"&amp;$F$2),Probacionistas!$F:$F,"&lt;="&amp;EOMONTH(DATEVALUE("01/"&amp;L3&amp;"/"&amp;$F$2),0))</f>
        <v>0</v>
      </c>
      <c r="M20" s="280">
        <f>COUNTIFS(Probacionistas!$AP:$AP,"&lt;&gt;"" ",Probacionistas!$P:$P,"Inscrito nuevo",Probacionistas!$BC:$BC,"Redes sociales",Probacionistas!$F:$F,"&gt;="&amp;DATEVALUE("01/"&amp;M3&amp;"/"&amp;$F$2),Probacionistas!$F:$F,"&lt;="&amp;EOMONTH(DATEVALUE("01/"&amp;M3&amp;"/"&amp;$F$2),0))</f>
        <v>0</v>
      </c>
      <c r="N20" s="280">
        <f>COUNTIFS(Probacionistas!$AP:$AP,"&lt;&gt;"" ",Probacionistas!$P:$P,"Inscrito nuevo",Probacionistas!$BC:$BC,"Redes sociales",Probacionistas!$F:$F,"&gt;="&amp;DATEVALUE("01/"&amp;N3&amp;"/"&amp;$F$2),Probacionistas!$F:$F,"&lt;="&amp;EOMONTH(DATEVALUE("01/"&amp;N3&amp;"/"&amp;$F$2),0))</f>
        <v>0</v>
      </c>
      <c r="O20" s="280">
        <f>COUNTIFS(Probacionistas!$AP:$AP,"&lt;&gt;"" ",Probacionistas!$P:$P,"Inscrito nuevo",Probacionistas!$BC:$BC,"Redes sociales",Probacionistas!$F:$F,"&gt;="&amp;DATEVALUE("01/"&amp;O3&amp;"/"&amp;$F$2),Probacionistas!$F:$F,"&lt;="&amp;EOMONTH(DATEVALUE("01/"&amp;O3&amp;"/"&amp;$F$2),0))</f>
        <v>0</v>
      </c>
      <c r="P20" s="280">
        <f>COUNTIFS(Probacionistas!$AP:$AP,"&lt;&gt;"" ",Probacionistas!$P:$P,"Inscrito nuevo",Probacionistas!$BC:$BC,"Redes sociales",Probacionistas!$F:$F,"&gt;="&amp;DATEVALUE("01/"&amp;P3&amp;"/"&amp;$F$2),Probacionistas!$F:$F,"&lt;="&amp;EOMONTH(DATEVALUE("01/"&amp;P3&amp;"/"&amp;$F$2),0))</f>
        <v>0</v>
      </c>
      <c r="Q20" s="280">
        <f>COUNTIFS(Probacionistas!$AP:$AP,"&lt;&gt;"" ",Probacionistas!$P:$P,"Inscrito nuevo",Probacionistas!$BC:$BC,"Redes sociales",Probacionistas!$F:$F,"&gt;="&amp;DATEVALUE("01/"&amp;Q3&amp;"/"&amp;$F$2),Probacionistas!$F:$F,"&lt;="&amp;EOMONTH(DATEVALUE("01/"&amp;Q3&amp;"/"&amp;$F$2),0))</f>
        <v>0</v>
      </c>
      <c r="R20" s="56" t="str">
        <f>+Probacionistas!$B$1</f>
        <v>Huancayo</v>
      </c>
    </row>
    <row r="21" spans="1:18">
      <c r="A21" s="282">
        <v>2.19</v>
      </c>
      <c r="B21" s="160" t="s">
        <v>289</v>
      </c>
      <c r="C21" s="4">
        <f t="shared" si="4"/>
        <v>0</v>
      </c>
      <c r="D21" s="4">
        <f t="shared" si="5"/>
        <v>0</v>
      </c>
      <c r="E21" s="3"/>
      <c r="F21" s="280">
        <f>COUNTIFS(Probacionistas!$AP:$AP,"&lt;&gt;"" ",Probacionistas!$P:$P,"Inscrito nuevo",Probacionistas!$BC:$BC,"Propag.Impresa",Probacionistas!$F:$F,"&gt;="&amp;DATEVALUE("01/"&amp;F3&amp;"/"&amp;$F$2),Probacionistas!$F:$F,"&lt;="&amp;EOMONTH(DATEVALUE("01/"&amp;F3&amp;"/"&amp;$F$2),0))</f>
        <v>0</v>
      </c>
      <c r="G21" s="280">
        <f>COUNTIFS(Probacionistas!$AP:$AP,"&lt;&gt;"" ",Probacionistas!$P:$P,"Inscrito nuevo",Probacionistas!$BC:$BC,"Propag.Impresa",Probacionistas!$F:$F,"&gt;="&amp;DATEVALUE("01/"&amp;G3&amp;"/"&amp;$F$2),Probacionistas!$F:$F,"&lt;="&amp;EOMONTH(DATEVALUE("01/"&amp;G3&amp;"/"&amp;$F$2),0))</f>
        <v>0</v>
      </c>
      <c r="H21" s="280">
        <f>COUNTIFS(Probacionistas!$AP:$AP,"&lt;&gt;"" ",Probacionistas!$P:$P,"Inscrito nuevo",Probacionistas!$BC:$BC,"Propag.Impresa",Probacionistas!$F:$F,"&gt;="&amp;DATEVALUE("01/"&amp;H3&amp;"/"&amp;$F$2),Probacionistas!$F:$F,"&lt;="&amp;EOMONTH(DATEVALUE("01/"&amp;H3&amp;"/"&amp;$F$2),0))</f>
        <v>0</v>
      </c>
      <c r="I21" s="280">
        <f>COUNTIFS(Probacionistas!$AP:$AP,"&lt;&gt;"" ",Probacionistas!$P:$P,"Inscrito nuevo",Probacionistas!$BC:$BC,"Propag.Impresa",Probacionistas!$F:$F,"&gt;="&amp;DATEVALUE("01/"&amp;I3&amp;"/"&amp;$F$2),Probacionistas!$F:$F,"&lt;="&amp;EOMONTH(DATEVALUE("01/"&amp;I3&amp;"/"&amp;$F$2),0))</f>
        <v>0</v>
      </c>
      <c r="J21" s="280">
        <f>COUNTIFS(Probacionistas!$AP:$AP,"&lt;&gt;"" ",Probacionistas!$P:$P,"Inscrito nuevo",Probacionistas!$BC:$BC,"Propag.Impresa",Probacionistas!$F:$F,"&gt;="&amp;DATEVALUE("01/"&amp;J3&amp;"/"&amp;$F$2),Probacionistas!$F:$F,"&lt;="&amp;EOMONTH(DATEVALUE("01/"&amp;J3&amp;"/"&amp;$F$2),0))</f>
        <v>0</v>
      </c>
      <c r="K21" s="280">
        <f>COUNTIFS(Probacionistas!$AP:$AP,"&lt;&gt;"" ",Probacionistas!$P:$P,"Inscrito nuevo",Probacionistas!$BC:$BC,"Propag.Impresa",Probacionistas!$F:$F,"&gt;="&amp;DATEVALUE("01/"&amp;K3&amp;"/"&amp;$F$2),Probacionistas!$F:$F,"&lt;="&amp;EOMONTH(DATEVALUE("01/"&amp;K3&amp;"/"&amp;$F$2),0))</f>
        <v>0</v>
      </c>
      <c r="L21" s="280">
        <f>COUNTIFS(Probacionistas!$AP:$AP,"&lt;&gt;"" ",Probacionistas!$P:$P,"Inscrito nuevo",Probacionistas!$BC:$BC,"Propag.Impresa",Probacionistas!$F:$F,"&gt;="&amp;DATEVALUE("01/"&amp;L3&amp;"/"&amp;$F$2),Probacionistas!$F:$F,"&lt;="&amp;EOMONTH(DATEVALUE("01/"&amp;L3&amp;"/"&amp;$F$2),0))</f>
        <v>0</v>
      </c>
      <c r="M21" s="280">
        <f>COUNTIFS(Probacionistas!$AP:$AP,"&lt;&gt;"" ",Probacionistas!$P:$P,"Inscrito nuevo",Probacionistas!$BC:$BC,"Propag.Impresa",Probacionistas!$F:$F,"&gt;="&amp;DATEVALUE("01/"&amp;M3&amp;"/"&amp;$F$2),Probacionistas!$F:$F,"&lt;="&amp;EOMONTH(DATEVALUE("01/"&amp;M3&amp;"/"&amp;$F$2),0))</f>
        <v>0</v>
      </c>
      <c r="N21" s="280">
        <f>COUNTIFS(Probacionistas!$AP:$AP,"&lt;&gt;"" ",Probacionistas!$P:$P,"Inscrito nuevo",Probacionistas!$BC:$BC,"Propag.Impresa",Probacionistas!$F:$F,"&gt;="&amp;DATEVALUE("01/"&amp;N3&amp;"/"&amp;$F$2),Probacionistas!$F:$F,"&lt;="&amp;EOMONTH(DATEVALUE("01/"&amp;N3&amp;"/"&amp;$F$2),0))</f>
        <v>0</v>
      </c>
      <c r="O21" s="280">
        <f>COUNTIFS(Probacionistas!$AP:$AP,"&lt;&gt;"" ",Probacionistas!$P:$P,"Inscrito nuevo",Probacionistas!$BC:$BC,"Propag.Impresa",Probacionistas!$F:$F,"&gt;="&amp;DATEVALUE("01/"&amp;O3&amp;"/"&amp;$F$2),Probacionistas!$F:$F,"&lt;="&amp;EOMONTH(DATEVALUE("01/"&amp;O3&amp;"/"&amp;$F$2),0))</f>
        <v>0</v>
      </c>
      <c r="P21" s="280">
        <f>COUNTIFS(Probacionistas!$AP:$AP,"&lt;&gt;"" ",Probacionistas!$P:$P,"Inscrito nuevo",Probacionistas!$BC:$BC,"Propag.Impresa",Probacionistas!$F:$F,"&gt;="&amp;DATEVALUE("01/"&amp;P3&amp;"/"&amp;$F$2),Probacionistas!$F:$F,"&lt;="&amp;EOMONTH(DATEVALUE("01/"&amp;P3&amp;"/"&amp;$F$2),0))</f>
        <v>0</v>
      </c>
      <c r="Q21" s="280">
        <f>COUNTIFS(Probacionistas!$AP:$AP,"&lt;&gt;"" ",Probacionistas!$P:$P,"Inscrito nuevo",Probacionistas!$BC:$BC,"Propag.Impresa",Probacionistas!$F:$F,"&gt;="&amp;DATEVALUE("01/"&amp;Q3&amp;"/"&amp;$F$2),Probacionistas!$F:$F,"&lt;="&amp;EOMONTH(DATEVALUE("01/"&amp;Q3&amp;"/"&amp;$F$2),0))</f>
        <v>0</v>
      </c>
      <c r="R21" s="56" t="str">
        <f>+Probacionistas!$B$1</f>
        <v>Huancayo</v>
      </c>
    </row>
    <row r="22" spans="1:18">
      <c r="A22" s="282">
        <v>2.2000000000000002</v>
      </c>
      <c r="B22" s="7" t="s">
        <v>290</v>
      </c>
      <c r="C22" s="4">
        <f t="shared" si="4"/>
        <v>0</v>
      </c>
      <c r="D22" s="4">
        <f t="shared" si="5"/>
        <v>0</v>
      </c>
      <c r="E22" s="75">
        <f>COUNTIFS(Probacionistas!$AR:$AR,"&lt;&gt;"" ",Probacionistas!$R:$R,"Inscrito nuevo",Probacionistas!$BE:$BE,"Redes sociales",Probacionistas!$F:$F,"&gt;="&amp;DATEVALUE("01/"&amp;E3&amp;"/"&amp;$E$2),Probacionistas!$F:$F,"&lt;="&amp;EOMONTH(DATEVALUE("01/"&amp;E3&amp;"/"&amp;$E$2),0))</f>
        <v>0</v>
      </c>
      <c r="F22" s="280">
        <f>COUNTIFS(Probacionistas!$AP:$AP,"&lt;&gt;"" ",Probacionistas!$P:$P,"Inscrito nuevo",Probacionistas!$BC:$BC,"Contacto Personal",Probacionistas!$F:$F,"&gt;="&amp;DATEVALUE("01/"&amp;F3&amp;"/"&amp;$F$2),Probacionistas!$F:$F,"&lt;="&amp;EOMONTH(DATEVALUE("01/"&amp;F3&amp;"/"&amp;$F$2),0))</f>
        <v>0</v>
      </c>
      <c r="G22" s="280">
        <f>COUNTIFS(Probacionistas!$AP:$AP,"&lt;&gt;"" ",Probacionistas!$P:$P,"Inscrito nuevo",Probacionistas!$BC:$BC,"Contacto Personal",Probacionistas!$F:$F,"&gt;="&amp;DATEVALUE("01/"&amp;G3&amp;"/"&amp;$F$2),Probacionistas!$F:$F,"&lt;="&amp;EOMONTH(DATEVALUE("01/"&amp;G3&amp;"/"&amp;$F$2),0))</f>
        <v>0</v>
      </c>
      <c r="H22" s="280">
        <f>COUNTIFS(Probacionistas!$AP:$AP,"&lt;&gt;"" ",Probacionistas!$P:$P,"Inscrito nuevo",Probacionistas!$BC:$BC,"Contacto Personal",Probacionistas!$F:$F,"&gt;="&amp;DATEVALUE("01/"&amp;H3&amp;"/"&amp;$F$2),Probacionistas!$F:$F,"&lt;="&amp;EOMONTH(DATEVALUE("01/"&amp;H3&amp;"/"&amp;$F$2),0))</f>
        <v>0</v>
      </c>
      <c r="I22" s="280">
        <f>COUNTIFS(Probacionistas!$AP:$AP,"&lt;&gt;"" ",Probacionistas!$P:$P,"Inscrito nuevo",Probacionistas!$BC:$BC,"Contacto Personal",Probacionistas!$F:$F,"&gt;="&amp;DATEVALUE("01/"&amp;I3&amp;"/"&amp;$F$2),Probacionistas!$F:$F,"&lt;="&amp;EOMONTH(DATEVALUE("01/"&amp;I3&amp;"/"&amp;$F$2),0))</f>
        <v>0</v>
      </c>
      <c r="J22" s="280">
        <f>COUNTIFS(Probacionistas!$AP:$AP,"&lt;&gt;"" ",Probacionistas!$P:$P,"Inscrito nuevo",Probacionistas!$BC:$BC,"Contacto Personal",Probacionistas!$F:$F,"&gt;="&amp;DATEVALUE("01/"&amp;J3&amp;"/"&amp;$F$2),Probacionistas!$F:$F,"&lt;="&amp;EOMONTH(DATEVALUE("01/"&amp;J3&amp;"/"&amp;$F$2),0))</f>
        <v>0</v>
      </c>
      <c r="K22" s="280">
        <f>COUNTIFS(Probacionistas!$AP:$AP,"&lt;&gt;"" ",Probacionistas!$P:$P,"Inscrito nuevo",Probacionistas!$BC:$BC,"Contacto Personal",Probacionistas!$F:$F,"&gt;="&amp;DATEVALUE("01/"&amp;K3&amp;"/"&amp;$F$2),Probacionistas!$F:$F,"&lt;="&amp;EOMONTH(DATEVALUE("01/"&amp;K3&amp;"/"&amp;$F$2),0))</f>
        <v>0</v>
      </c>
      <c r="L22" s="280">
        <f>COUNTIFS(Probacionistas!$AP:$AP,"&lt;&gt;"" ",Probacionistas!$P:$P,"Inscrito nuevo",Probacionistas!$BC:$BC,"Contacto Personal",Probacionistas!$F:$F,"&gt;="&amp;DATEVALUE("01/"&amp;L3&amp;"/"&amp;$F$2),Probacionistas!$F:$F,"&lt;="&amp;EOMONTH(DATEVALUE("01/"&amp;L3&amp;"/"&amp;$F$2),0))</f>
        <v>0</v>
      </c>
      <c r="M22" s="280">
        <f>COUNTIFS(Probacionistas!$AP:$AP,"&lt;&gt;"" ",Probacionistas!$P:$P,"Inscrito nuevo",Probacionistas!$BC:$BC,"Contacto Personal",Probacionistas!$F:$F,"&gt;="&amp;DATEVALUE("01/"&amp;M3&amp;"/"&amp;$F$2),Probacionistas!$F:$F,"&lt;="&amp;EOMONTH(DATEVALUE("01/"&amp;M3&amp;"/"&amp;$F$2),0))</f>
        <v>0</v>
      </c>
      <c r="N22" s="280">
        <f>COUNTIFS(Probacionistas!$AP:$AP,"&lt;&gt;"" ",Probacionistas!$P:$P,"Inscrito nuevo",Probacionistas!$BC:$BC,"Contacto Personal",Probacionistas!$F:$F,"&gt;="&amp;DATEVALUE("01/"&amp;N3&amp;"/"&amp;$F$2),Probacionistas!$F:$F,"&lt;="&amp;EOMONTH(DATEVALUE("01/"&amp;N3&amp;"/"&amp;$F$2),0))</f>
        <v>0</v>
      </c>
      <c r="O22" s="280">
        <f>COUNTIFS(Probacionistas!$AP:$AP,"&lt;&gt;"" ",Probacionistas!$P:$P,"Inscrito nuevo",Probacionistas!$BC:$BC,"Contacto Personal",Probacionistas!$F:$F,"&gt;="&amp;DATEVALUE("01/"&amp;O3&amp;"/"&amp;$F$2),Probacionistas!$F:$F,"&lt;="&amp;EOMONTH(DATEVALUE("01/"&amp;O3&amp;"/"&amp;$F$2),0))</f>
        <v>0</v>
      </c>
      <c r="P22" s="280">
        <f>COUNTIFS(Probacionistas!$AP:$AP,"&lt;&gt;"" ",Probacionistas!$P:$P,"Inscrito nuevo",Probacionistas!$BC:$BC,"Contacto Personal",Probacionistas!$F:$F,"&gt;="&amp;DATEVALUE("01/"&amp;P3&amp;"/"&amp;$F$2),Probacionistas!$F:$F,"&lt;="&amp;EOMONTH(DATEVALUE("01/"&amp;P3&amp;"/"&amp;$F$2),0))</f>
        <v>0</v>
      </c>
      <c r="Q22" s="280">
        <f>COUNTIFS(Probacionistas!$AP:$AP,"&lt;&gt;"" ",Probacionistas!$P:$P,"Inscrito nuevo",Probacionistas!$BC:$BC,"Contacto Personal",Probacionistas!$F:$F,"&gt;="&amp;DATEVALUE("01/"&amp;Q3&amp;"/"&amp;$F$2),Probacionistas!$F:$F,"&lt;="&amp;EOMONTH(DATEVALUE("01/"&amp;Q3&amp;"/"&amp;$F$2),0))</f>
        <v>0</v>
      </c>
      <c r="R22" s="56" t="str">
        <f>+Probacionistas!$B$1</f>
        <v>Huancayo</v>
      </c>
    </row>
    <row r="23" spans="1:18">
      <c r="A23" s="282">
        <v>2.21</v>
      </c>
      <c r="B23" s="7" t="s">
        <v>291</v>
      </c>
      <c r="C23" s="4">
        <f t="shared" si="4"/>
        <v>0</v>
      </c>
      <c r="D23" s="4">
        <f t="shared" si="5"/>
        <v>0</v>
      </c>
      <c r="E23" s="74">
        <f>COUNTIFS(Probacionistas!$AR:$AR,"&lt;&gt;"" ",Probacionistas!$R:$R,"Inscrito nuevo",Probacionistas!$BE:$BE,"Propag.Impresa",Probacionistas!$F:$F,"&gt;="&amp;DATEVALUE("01/"&amp;E3&amp;"/"&amp;$E$2),Probacionistas!$F:$F,"&lt;="&amp;EOMONTH(DATEVALUE("01/"&amp;E3&amp;"/"&amp;$E$2),0))</f>
        <v>0</v>
      </c>
      <c r="F23" s="74">
        <f>COUNTIFS(Probacionistas!$AP:$AP,"&lt;&gt;"" ",Probacionistas!$P:$P,"Inscrito nuevo",Probacionistas!$BC:$BC,"Actividades",Probacionistas!$F:$F,"&gt;="&amp;DATEVALUE("01/"&amp;F3&amp;"/"&amp;$F$2),Probacionistas!$F:$F,"&lt;="&amp;EOMONTH(DATEVALUE("01/"&amp;F3&amp;"/"&amp;$F$2),0))</f>
        <v>0</v>
      </c>
      <c r="G23" s="74">
        <f>COUNTIFS(Probacionistas!$AP:$AP,"&lt;&gt;"" ",Probacionistas!$P:$P,"Inscrito nuevo",Probacionistas!$BC:$BC,"Actividades",Probacionistas!$F:$F,"&gt;="&amp;DATEVALUE("01/"&amp;G3&amp;"/"&amp;$F$2),Probacionistas!$F:$F,"&lt;="&amp;EOMONTH(DATEVALUE("01/"&amp;G3&amp;"/"&amp;$F$2),0))</f>
        <v>0</v>
      </c>
      <c r="H23" s="74">
        <f>COUNTIFS(Probacionistas!$AP:$AP,"&lt;&gt;"" ",Probacionistas!$P:$P,"Inscrito nuevo",Probacionistas!$BC:$BC,"Actividades",Probacionistas!$F:$F,"&gt;="&amp;DATEVALUE("01/"&amp;H3&amp;"/"&amp;$F$2),Probacionistas!$F:$F,"&lt;="&amp;EOMONTH(DATEVALUE("01/"&amp;H3&amp;"/"&amp;$F$2),0))</f>
        <v>0</v>
      </c>
      <c r="I23" s="74">
        <f>COUNTIFS(Probacionistas!$AP:$AP,"&lt;&gt;"" ",Probacionistas!$P:$P,"Inscrito nuevo",Probacionistas!$BC:$BC,"Actividades",Probacionistas!$F:$F,"&gt;="&amp;DATEVALUE("01/"&amp;I3&amp;"/"&amp;$F$2),Probacionistas!$F:$F,"&lt;="&amp;EOMONTH(DATEVALUE("01/"&amp;I3&amp;"/"&amp;$F$2),0))</f>
        <v>0</v>
      </c>
      <c r="J23" s="74">
        <f>COUNTIFS(Probacionistas!$AP:$AP,"&lt;&gt;"" ",Probacionistas!$P:$P,"Inscrito nuevo",Probacionistas!$BC:$BC,"Actividades",Probacionistas!$F:$F,"&gt;="&amp;DATEVALUE("01/"&amp;J3&amp;"/"&amp;$F$2),Probacionistas!$F:$F,"&lt;="&amp;EOMONTH(DATEVALUE("01/"&amp;J3&amp;"/"&amp;$F$2),0))</f>
        <v>0</v>
      </c>
      <c r="K23" s="74">
        <f>COUNTIFS(Probacionistas!$AP:$AP,"&lt;&gt;"" ",Probacionistas!$P:$P,"Inscrito nuevo",Probacionistas!$BC:$BC,"Actividades",Probacionistas!$F:$F,"&gt;="&amp;DATEVALUE("01/"&amp;K3&amp;"/"&amp;$F$2),Probacionistas!$F:$F,"&lt;="&amp;EOMONTH(DATEVALUE("01/"&amp;K3&amp;"/"&amp;$F$2),0))</f>
        <v>0</v>
      </c>
      <c r="L23" s="74">
        <f>COUNTIFS(Probacionistas!$AP:$AP,"&lt;&gt;"" ",Probacionistas!$P:$P,"Inscrito nuevo",Probacionistas!$BC:$BC,"Actividades",Probacionistas!$F:$F,"&gt;="&amp;DATEVALUE("01/"&amp;L3&amp;"/"&amp;$F$2),Probacionistas!$F:$F,"&lt;="&amp;EOMONTH(DATEVALUE("01/"&amp;L3&amp;"/"&amp;$F$2),0))</f>
        <v>0</v>
      </c>
      <c r="M23" s="74">
        <f>COUNTIFS(Probacionistas!$AP:$AP,"&lt;&gt;"" ",Probacionistas!$P:$P,"Inscrito nuevo",Probacionistas!$BC:$BC,"Actividades",Probacionistas!$F:$F,"&gt;="&amp;DATEVALUE("01/"&amp;M3&amp;"/"&amp;$F$2),Probacionistas!$F:$F,"&lt;="&amp;EOMONTH(DATEVALUE("01/"&amp;M3&amp;"/"&amp;$F$2),0))</f>
        <v>0</v>
      </c>
      <c r="N23" s="74">
        <f>COUNTIFS(Probacionistas!$AP:$AP,"&lt;&gt;"" ",Probacionistas!$P:$P,"Inscrito nuevo",Probacionistas!$BC:$BC,"Actividades",Probacionistas!$F:$F,"&gt;="&amp;DATEVALUE("01/"&amp;N3&amp;"/"&amp;$F$2),Probacionistas!$F:$F,"&lt;="&amp;EOMONTH(DATEVALUE("01/"&amp;N3&amp;"/"&amp;$F$2),0))</f>
        <v>0</v>
      </c>
      <c r="O23" s="74">
        <f>COUNTIFS(Probacionistas!$AP:$AP,"&lt;&gt;"" ",Probacionistas!$P:$P,"Inscrito nuevo",Probacionistas!$BC:$BC,"Actividades",Probacionistas!$F:$F,"&gt;="&amp;DATEVALUE("01/"&amp;O3&amp;"/"&amp;$F$2),Probacionistas!$F:$F,"&lt;="&amp;EOMONTH(DATEVALUE("01/"&amp;O3&amp;"/"&amp;$F$2),0))</f>
        <v>0</v>
      </c>
      <c r="P23" s="74">
        <f>COUNTIFS(Probacionistas!$AP:$AP,"&lt;&gt;"" ",Probacionistas!$P:$P,"Inscrito nuevo",Probacionistas!$BC:$BC,"Actividades",Probacionistas!$F:$F,"&gt;="&amp;DATEVALUE("01/"&amp;P3&amp;"/"&amp;$F$2),Probacionistas!$F:$F,"&lt;="&amp;EOMONTH(DATEVALUE("01/"&amp;P3&amp;"/"&amp;$F$2),0))</f>
        <v>0</v>
      </c>
      <c r="Q23" s="74">
        <f>COUNTIFS(Probacionistas!$AP:$AP,"&lt;&gt;"" ",Probacionistas!$P:$P,"Inscrito nuevo",Probacionistas!$BC:$BC,"Actividades",Probacionistas!$F:$F,"&gt;="&amp;DATEVALUE("01/"&amp;Q3&amp;"/"&amp;$F$2),Probacionistas!$F:$F,"&lt;="&amp;EOMONTH(DATEVALUE("01/"&amp;Q3&amp;"/"&amp;$F$2),0))</f>
        <v>0</v>
      </c>
      <c r="R23" s="56" t="str">
        <f>+Probacionistas!$B$1</f>
        <v>Huancayo</v>
      </c>
    </row>
    <row r="24" spans="1:18">
      <c r="A24" s="282">
        <v>2.2200000000000002</v>
      </c>
      <c r="B24" s="7" t="s">
        <v>292</v>
      </c>
      <c r="C24" s="4">
        <f t="shared" si="4"/>
        <v>0</v>
      </c>
      <c r="D24" s="4">
        <f t="shared" si="5"/>
        <v>0</v>
      </c>
      <c r="E24" s="6">
        <f>COUNTIFS(Probacionistas!$AR:$AR,"&lt;&gt;"" ",Probacionistas!$R:$R,"Inscrito nuevo",Probacionistas!$BE:$BE,"Contacto Personal",Probacionistas!$F:$F,"&gt;="&amp;DATEVALUE("01/"&amp;E3&amp;"/"&amp;$E$2),Probacionistas!$F:$F,"&lt;="&amp;EOMONTH(DATEVALUE("01/"&amp;E3&amp;"/"&amp;$E$2),0))</f>
        <v>0</v>
      </c>
      <c r="F24" s="6">
        <f>COUNTIFS(Probacionistas!$AP:$AP,"&lt;&gt;"" ",Probacionistas!$P:$P,"Inscrito nuevo",Probacionistas!$BC:$BC,"Web",Probacionistas!$F:$F,"&gt;="&amp;DATEVALUE("01/"&amp;F3&amp;"/"&amp;$F$2),Probacionistas!$F:$F,"&lt;="&amp;EOMONTH(DATEVALUE("01/"&amp;F3&amp;"/"&amp;$F$2),0))</f>
        <v>0</v>
      </c>
      <c r="G24" s="6">
        <f>COUNTIFS(Probacionistas!$AP:$AP,"&lt;&gt;"" ",Probacionistas!$P:$P,"Inscrito nuevo",Probacionistas!$BC:$BC,"Web",Probacionistas!$F:$F,"&gt;="&amp;DATEVALUE("01/"&amp;G3&amp;"/"&amp;$F$2),Probacionistas!$F:$F,"&lt;="&amp;EOMONTH(DATEVALUE("01/"&amp;G3&amp;"/"&amp;$F$2),0))</f>
        <v>0</v>
      </c>
      <c r="H24" s="6">
        <f>COUNTIFS(Probacionistas!$AP:$AP,"&lt;&gt;"" ",Probacionistas!$P:$P,"Inscrito nuevo",Probacionistas!$BC:$BC,"Web",Probacionistas!$F:$F,"&gt;="&amp;DATEVALUE("01/"&amp;H3&amp;"/"&amp;$F$2),Probacionistas!$F:$F,"&lt;="&amp;EOMONTH(DATEVALUE("01/"&amp;H3&amp;"/"&amp;$F$2),0))</f>
        <v>0</v>
      </c>
      <c r="I24" s="6">
        <f>COUNTIFS(Probacionistas!$AP:$AP,"&lt;&gt;"" ",Probacionistas!$P:$P,"Inscrito nuevo",Probacionistas!$BC:$BC,"Web",Probacionistas!$F:$F,"&gt;="&amp;DATEVALUE("01/"&amp;I3&amp;"/"&amp;$F$2),Probacionistas!$F:$F,"&lt;="&amp;EOMONTH(DATEVALUE("01/"&amp;I3&amp;"/"&amp;$F$2),0))</f>
        <v>0</v>
      </c>
      <c r="J24" s="6">
        <f>COUNTIFS(Probacionistas!$AP:$AP,"&lt;&gt;"" ",Probacionistas!$P:$P,"Inscrito nuevo",Probacionistas!$BC:$BC,"Web",Probacionistas!$F:$F,"&gt;="&amp;DATEVALUE("01/"&amp;J3&amp;"/"&amp;$F$2),Probacionistas!$F:$F,"&lt;="&amp;EOMONTH(DATEVALUE("01/"&amp;J3&amp;"/"&amp;$F$2),0))</f>
        <v>0</v>
      </c>
      <c r="K24" s="6">
        <f>COUNTIFS(Probacionistas!$AP:$AP,"&lt;&gt;"" ",Probacionistas!$P:$P,"Inscrito nuevo",Probacionistas!$BC:$BC,"Web",Probacionistas!$F:$F,"&gt;="&amp;DATEVALUE("01/"&amp;K3&amp;"/"&amp;$F$2),Probacionistas!$F:$F,"&lt;="&amp;EOMONTH(DATEVALUE("01/"&amp;K3&amp;"/"&amp;$F$2),0))</f>
        <v>0</v>
      </c>
      <c r="L24" s="6">
        <f>COUNTIFS(Probacionistas!$AP:$AP,"&lt;&gt;"" ",Probacionistas!$P:$P,"Inscrito nuevo",Probacionistas!$BC:$BC,"Web",Probacionistas!$F:$F,"&gt;="&amp;DATEVALUE("01/"&amp;L3&amp;"/"&amp;$F$2),Probacionistas!$F:$F,"&lt;="&amp;EOMONTH(DATEVALUE("01/"&amp;L3&amp;"/"&amp;$F$2),0))</f>
        <v>0</v>
      </c>
      <c r="M24" s="6">
        <f>COUNTIFS(Probacionistas!$AP:$AP,"&lt;&gt;"" ",Probacionistas!$P:$P,"Inscrito nuevo",Probacionistas!$BC:$BC,"Web",Probacionistas!$F:$F,"&gt;="&amp;DATEVALUE("01/"&amp;M3&amp;"/"&amp;$F$2),Probacionistas!$F:$F,"&lt;="&amp;EOMONTH(DATEVALUE("01/"&amp;M3&amp;"/"&amp;$F$2),0))</f>
        <v>0</v>
      </c>
      <c r="N24" s="6">
        <f>COUNTIFS(Probacionistas!$AP:$AP,"&lt;&gt;"" ",Probacionistas!$P:$P,"Inscrito nuevo",Probacionistas!$BC:$BC,"Web",Probacionistas!$F:$F,"&gt;="&amp;DATEVALUE("01/"&amp;N3&amp;"/"&amp;$F$2),Probacionistas!$F:$F,"&lt;="&amp;EOMONTH(DATEVALUE("01/"&amp;N3&amp;"/"&amp;$F$2),0))</f>
        <v>0</v>
      </c>
      <c r="O24" s="6">
        <f>COUNTIFS(Probacionistas!$AP:$AP,"&lt;&gt;"" ",Probacionistas!$P:$P,"Inscrito nuevo",Probacionistas!$BC:$BC,"Web",Probacionistas!$F:$F,"&gt;="&amp;DATEVALUE("01/"&amp;O3&amp;"/"&amp;$F$2),Probacionistas!$F:$F,"&lt;="&amp;EOMONTH(DATEVALUE("01/"&amp;O3&amp;"/"&amp;$F$2),0))</f>
        <v>0</v>
      </c>
      <c r="P24" s="6">
        <f>COUNTIFS(Probacionistas!$AP:$AP,"&lt;&gt;"" ",Probacionistas!$P:$P,"Inscrito nuevo",Probacionistas!$BC:$BC,"Web",Probacionistas!$F:$F,"&gt;="&amp;DATEVALUE("01/"&amp;P3&amp;"/"&amp;$F$2),Probacionistas!$F:$F,"&lt;="&amp;EOMONTH(DATEVALUE("01/"&amp;P3&amp;"/"&amp;$F$2),0))</f>
        <v>0</v>
      </c>
      <c r="Q24" s="6">
        <f>COUNTIFS(Probacionistas!$AP:$AP,"&lt;&gt;"" ",Probacionistas!$P:$P,"Inscrito nuevo",Probacionistas!$BC:$BC,"Web",Probacionistas!$F:$F,"&gt;="&amp;DATEVALUE("01/"&amp;Q3&amp;"/"&amp;$F$2),Probacionistas!$F:$F,"&lt;="&amp;EOMONTH(DATEVALUE("01/"&amp;Q3&amp;"/"&amp;$F$2),0))</f>
        <v>0</v>
      </c>
      <c r="R24" s="56" t="str">
        <f>+Probacionistas!$B$1</f>
        <v>Huancayo</v>
      </c>
    </row>
    <row r="25" spans="1:18">
      <c r="A25" s="282">
        <v>2.23</v>
      </c>
      <c r="B25" s="10" t="s">
        <v>293</v>
      </c>
      <c r="C25" s="4">
        <f t="shared" si="4"/>
        <v>0</v>
      </c>
      <c r="D25" s="4">
        <f t="shared" si="5"/>
        <v>0</v>
      </c>
      <c r="E25" s="6">
        <f>COUNTIFS(Probacionistas!$AR:$AR,"&lt;&gt;"" ",Probacionistas!$R:$R,"Inscrito nuevo",Probacionistas!$BE:$BE,"Actividades",Probacionistas!$F:$F,"&gt;="&amp;DATEVALUE("01/"&amp;E2&amp;"/"&amp;$E$2),Probacionistas!$F:$F,"&lt;="&amp;EOMONTH(DATEVALUE("01/"&amp;E2&amp;"/"&amp;$E$2),0))</f>
        <v>0</v>
      </c>
      <c r="F25" s="6">
        <f>COUNTIFS(Probacionistas!$AP:$AP,"&lt;&gt;"" ",Probacionistas!$P:$P,"Inscrito nuevo",Probacionistas!$BC:$BC,"Cursos",Probacionistas!$F:$F,"&gt;="&amp;DATEVALUE("01/"&amp;F3&amp;"/"&amp;$F$2),Probacionistas!$F:$F,"&lt;="&amp;EOMONTH(DATEVALUE("01/"&amp;F3&amp;"/"&amp;$F$2),0))</f>
        <v>0</v>
      </c>
      <c r="G25" s="6">
        <f>COUNTIFS(Probacionistas!$AP:$AP,"&lt;&gt;"" ",Probacionistas!$P:$P,"Inscrito nuevo",Probacionistas!$BC:$BC,"Cursos",Probacionistas!$F:$F,"&gt;="&amp;DATEVALUE("01/"&amp;G3&amp;"/"&amp;$F$2),Probacionistas!$F:$F,"&lt;="&amp;EOMONTH(DATEVALUE("01/"&amp;G3&amp;"/"&amp;$F$2),0))</f>
        <v>0</v>
      </c>
      <c r="H25" s="6">
        <f>COUNTIFS(Probacionistas!$AP:$AP,"&lt;&gt;"" ",Probacionistas!$P:$P,"Inscrito nuevo",Probacionistas!$BC:$BC,"Cursos",Probacionistas!$F:$F,"&gt;="&amp;DATEVALUE("01/"&amp;H3&amp;"/"&amp;$F$2),Probacionistas!$F:$F,"&lt;="&amp;EOMONTH(DATEVALUE("01/"&amp;H3&amp;"/"&amp;$F$2),0))</f>
        <v>0</v>
      </c>
      <c r="I25" s="6">
        <f>COUNTIFS(Probacionistas!$AP:$AP,"&lt;&gt;"" ",Probacionistas!$P:$P,"Inscrito nuevo",Probacionistas!$BC:$BC,"Cursos",Probacionistas!$F:$F,"&gt;="&amp;DATEVALUE("01/"&amp;I3&amp;"/"&amp;$F$2),Probacionistas!$F:$F,"&lt;="&amp;EOMONTH(DATEVALUE("01/"&amp;I3&amp;"/"&amp;$F$2),0))</f>
        <v>0</v>
      </c>
      <c r="J25" s="6">
        <f>COUNTIFS(Probacionistas!$AP:$AP,"&lt;&gt;"" ",Probacionistas!$P:$P,"Inscrito nuevo",Probacionistas!$BC:$BC,"Cursos",Probacionistas!$F:$F,"&gt;="&amp;DATEVALUE("01/"&amp;J3&amp;"/"&amp;$F$2),Probacionistas!$F:$F,"&lt;="&amp;EOMONTH(DATEVALUE("01/"&amp;J3&amp;"/"&amp;$F$2),0))</f>
        <v>0</v>
      </c>
      <c r="K25" s="6">
        <f>COUNTIFS(Probacionistas!$AP:$AP,"&lt;&gt;"" ",Probacionistas!$P:$P,"Inscrito nuevo",Probacionistas!$BC:$BC,"Cursos",Probacionistas!$F:$F,"&gt;="&amp;DATEVALUE("01/"&amp;K3&amp;"/"&amp;$F$2),Probacionistas!$F:$F,"&lt;="&amp;EOMONTH(DATEVALUE("01/"&amp;K3&amp;"/"&amp;$F$2),0))</f>
        <v>0</v>
      </c>
      <c r="L25" s="6">
        <f>COUNTIFS(Probacionistas!$AP:$AP,"&lt;&gt;"" ",Probacionistas!$P:$P,"Inscrito nuevo",Probacionistas!$BC:$BC,"Cursos",Probacionistas!$F:$F,"&gt;="&amp;DATEVALUE("01/"&amp;L3&amp;"/"&amp;$F$2),Probacionistas!$F:$F,"&lt;="&amp;EOMONTH(DATEVALUE("01/"&amp;L3&amp;"/"&amp;$F$2),0))</f>
        <v>0</v>
      </c>
      <c r="M25" s="6">
        <f>COUNTIFS(Probacionistas!$AP:$AP,"&lt;&gt;"" ",Probacionistas!$P:$P,"Inscrito nuevo",Probacionistas!$BC:$BC,"Cursos",Probacionistas!$F:$F,"&gt;="&amp;DATEVALUE("01/"&amp;M3&amp;"/"&amp;$F$2),Probacionistas!$F:$F,"&lt;="&amp;EOMONTH(DATEVALUE("01/"&amp;M3&amp;"/"&amp;$F$2),0))</f>
        <v>0</v>
      </c>
      <c r="N25" s="6">
        <f>COUNTIFS(Probacionistas!$AP:$AP,"&lt;&gt;"" ",Probacionistas!$P:$P,"Inscrito nuevo",Probacionistas!$BC:$BC,"Cursos",Probacionistas!$F:$F,"&gt;="&amp;DATEVALUE("01/"&amp;N3&amp;"/"&amp;$F$2),Probacionistas!$F:$F,"&lt;="&amp;EOMONTH(DATEVALUE("01/"&amp;N3&amp;"/"&amp;$F$2),0))</f>
        <v>0</v>
      </c>
      <c r="O25" s="6">
        <f>COUNTIFS(Probacionistas!$AP:$AP,"&lt;&gt;"" ",Probacionistas!$P:$P,"Inscrito nuevo",Probacionistas!$BC:$BC,"Cursos",Probacionistas!$F:$F,"&gt;="&amp;DATEVALUE("01/"&amp;O3&amp;"/"&amp;$F$2),Probacionistas!$F:$F,"&lt;="&amp;EOMONTH(DATEVALUE("01/"&amp;O3&amp;"/"&amp;$F$2),0))</f>
        <v>0</v>
      </c>
      <c r="P25" s="6">
        <f>COUNTIFS(Probacionistas!$AP:$AP,"&lt;&gt;"" ",Probacionistas!$P:$P,"Inscrito nuevo",Probacionistas!$BC:$BC,"Cursos",Probacionistas!$F:$F,"&gt;="&amp;DATEVALUE("01/"&amp;P3&amp;"/"&amp;$F$2),Probacionistas!$F:$F,"&lt;="&amp;EOMONTH(DATEVALUE("01/"&amp;P3&amp;"/"&amp;$F$2),0))</f>
        <v>0</v>
      </c>
      <c r="Q25" s="6">
        <f>COUNTIFS(Probacionistas!$AP:$AP,"&lt;&gt;"" ",Probacionistas!$P:$P,"Inscrito nuevo",Probacionistas!$BC:$BC,"Cursos",Probacionistas!$F:$F,"&gt;="&amp;DATEVALUE("01/"&amp;Q3&amp;"/"&amp;$F$2),Probacionistas!$F:$F,"&lt;="&amp;EOMONTH(DATEVALUE("01/"&amp;Q3&amp;"/"&amp;$F$2),0))</f>
        <v>0</v>
      </c>
      <c r="R25" s="56" t="str">
        <f>+Probacionistas!$B$1</f>
        <v>Huancayo</v>
      </c>
    </row>
    <row r="26" spans="1:18">
      <c r="A26" s="282">
        <v>2.2400000000000002</v>
      </c>
      <c r="B26" s="10" t="s">
        <v>294</v>
      </c>
      <c r="C26" s="4">
        <f t="shared" si="4"/>
        <v>0</v>
      </c>
      <c r="D26" s="4">
        <f t="shared" si="5"/>
        <v>0</v>
      </c>
      <c r="E26" s="6">
        <f>COUNTIFS(Probacionistas!$AR:$AR,"&lt;&gt;"" ",Probacionistas!$R:$R,"Inscrito nuevo",Probacionistas!$BE:$BE,"Web",Probacionistas!$F:$F,"&gt;="&amp;DATEVALUE("01/"&amp;E3&amp;"/"&amp;$E$2),Probacionistas!$F:$F,"&lt;="&amp;EOMONTH(DATEVALUE("01/"&amp;E3&amp;"/"&amp;$E$2),0))</f>
        <v>0</v>
      </c>
      <c r="F26" s="6">
        <f>COUNTIFS(Probacionistas!$AP:$AP,"&lt;&gt;"" ",Probacionistas!$P:$P,"Inscrito nuevo",Probacionistas!$BC:$BC,"Llamadas",Probacionistas!$F:$F,"&gt;="&amp;DATEVALUE("01/"&amp;F3&amp;"/"&amp;$F$2),Probacionistas!$F:$F,"&lt;="&amp;EOMONTH(DATEVALUE("01/"&amp;F3&amp;"/"&amp;$F$2),0))</f>
        <v>0</v>
      </c>
      <c r="G26" s="6">
        <f>COUNTIFS(Probacionistas!$AP:$AP,"&lt;&gt;"" ",Probacionistas!$P:$P,"Inscrito nuevo",Probacionistas!$BC:$BC,"Llamadas",Probacionistas!$F:$F,"&gt;="&amp;DATEVALUE("01/"&amp;G3&amp;"/"&amp;$F$2),Probacionistas!$F:$F,"&lt;="&amp;EOMONTH(DATEVALUE("01/"&amp;G3&amp;"/"&amp;$F$2),0))</f>
        <v>0</v>
      </c>
      <c r="H26" s="6">
        <f>COUNTIFS(Probacionistas!$AP:$AP,"&lt;&gt;"" ",Probacionistas!$P:$P,"Inscrito nuevo",Probacionistas!$BC:$BC,"Llamadas",Probacionistas!$F:$F,"&gt;="&amp;DATEVALUE("01/"&amp;H3&amp;"/"&amp;$F$2),Probacionistas!$F:$F,"&lt;="&amp;EOMONTH(DATEVALUE("01/"&amp;H3&amp;"/"&amp;$F$2),0))</f>
        <v>0</v>
      </c>
      <c r="I26" s="6">
        <f>COUNTIFS(Probacionistas!$AP:$AP,"&lt;&gt;"" ",Probacionistas!$P:$P,"Inscrito nuevo",Probacionistas!$BC:$BC,"Llamadas",Probacionistas!$F:$F,"&gt;="&amp;DATEVALUE("01/"&amp;I3&amp;"/"&amp;$F$2),Probacionistas!$F:$F,"&lt;="&amp;EOMONTH(DATEVALUE("01/"&amp;I3&amp;"/"&amp;$F$2),0))</f>
        <v>0</v>
      </c>
      <c r="J26" s="6">
        <f>COUNTIFS(Probacionistas!$AP:$AP,"&lt;&gt;"" ",Probacionistas!$P:$P,"Inscrito nuevo",Probacionistas!$BC:$BC,"Llamadas",Probacionistas!$F:$F,"&gt;="&amp;DATEVALUE("01/"&amp;J3&amp;"/"&amp;$F$2),Probacionistas!$F:$F,"&lt;="&amp;EOMONTH(DATEVALUE("01/"&amp;J3&amp;"/"&amp;$F$2),0))</f>
        <v>0</v>
      </c>
      <c r="K26" s="6">
        <f>COUNTIFS(Probacionistas!$AP:$AP,"&lt;&gt;"" ",Probacionistas!$P:$P,"Inscrito nuevo",Probacionistas!$BC:$BC,"Llamadas",Probacionistas!$F:$F,"&gt;="&amp;DATEVALUE("01/"&amp;K3&amp;"/"&amp;$F$2),Probacionistas!$F:$F,"&lt;="&amp;EOMONTH(DATEVALUE("01/"&amp;K3&amp;"/"&amp;$F$2),0))</f>
        <v>0</v>
      </c>
      <c r="L26" s="6">
        <f>COUNTIFS(Probacionistas!$AP:$AP,"&lt;&gt;"" ",Probacionistas!$P:$P,"Inscrito nuevo",Probacionistas!$BC:$BC,"Llamadas",Probacionistas!$F:$F,"&gt;="&amp;DATEVALUE("01/"&amp;L3&amp;"/"&amp;$F$2),Probacionistas!$F:$F,"&lt;="&amp;EOMONTH(DATEVALUE("01/"&amp;L3&amp;"/"&amp;$F$2),0))</f>
        <v>0</v>
      </c>
      <c r="M26" s="6">
        <f>COUNTIFS(Probacionistas!$AP:$AP,"&lt;&gt;"" ",Probacionistas!$P:$P,"Inscrito nuevo",Probacionistas!$BC:$BC,"Llamadas",Probacionistas!$F:$F,"&gt;="&amp;DATEVALUE("01/"&amp;M3&amp;"/"&amp;$F$2),Probacionistas!$F:$F,"&lt;="&amp;EOMONTH(DATEVALUE("01/"&amp;M3&amp;"/"&amp;$F$2),0))</f>
        <v>0</v>
      </c>
      <c r="N26" s="6">
        <f>COUNTIFS(Probacionistas!$AP:$AP,"&lt;&gt;"" ",Probacionistas!$P:$P,"Inscrito nuevo",Probacionistas!$BC:$BC,"Llamadas",Probacionistas!$F:$F,"&gt;="&amp;DATEVALUE("01/"&amp;N3&amp;"/"&amp;$F$2),Probacionistas!$F:$F,"&lt;="&amp;EOMONTH(DATEVALUE("01/"&amp;N3&amp;"/"&amp;$F$2),0))</f>
        <v>0</v>
      </c>
      <c r="O26" s="6">
        <f>COUNTIFS(Probacionistas!$AP:$AP,"&lt;&gt;"" ",Probacionistas!$P:$P,"Inscrito nuevo",Probacionistas!$BC:$BC,"Llamadas",Probacionistas!$F:$F,"&gt;="&amp;DATEVALUE("01/"&amp;O3&amp;"/"&amp;$F$2),Probacionistas!$F:$F,"&lt;="&amp;EOMONTH(DATEVALUE("01/"&amp;O3&amp;"/"&amp;$F$2),0))</f>
        <v>0</v>
      </c>
      <c r="P26" s="6">
        <f>COUNTIFS(Probacionistas!$AP:$AP,"&lt;&gt;"" ",Probacionistas!$P:$P,"Inscrito nuevo",Probacionistas!$BC:$BC,"Llamadas",Probacionistas!$F:$F,"&gt;="&amp;DATEVALUE("01/"&amp;P3&amp;"/"&amp;$F$2),Probacionistas!$F:$F,"&lt;="&amp;EOMONTH(DATEVALUE("01/"&amp;P3&amp;"/"&amp;$F$2),0))</f>
        <v>0</v>
      </c>
      <c r="Q26" s="6">
        <f>COUNTIFS(Probacionistas!$AP:$AP,"&lt;&gt;"" ",Probacionistas!$P:$P,"Inscrito nuevo",Probacionistas!$BC:$BC,"Llamadas",Probacionistas!$F:$F,"&gt;="&amp;DATEVALUE("01/"&amp;Q3&amp;"/"&amp;$F$2),Probacionistas!$F:$F,"&lt;="&amp;EOMONTH(DATEVALUE("01/"&amp;Q3&amp;"/"&amp;$F$2),0))</f>
        <v>0</v>
      </c>
      <c r="R26" s="56" t="str">
        <f>+Probacionistas!$B$1</f>
        <v>Huancayo</v>
      </c>
    </row>
    <row r="27" spans="1:18">
      <c r="A27" s="282">
        <v>2.25</v>
      </c>
      <c r="B27" s="161" t="s">
        <v>295</v>
      </c>
      <c r="C27" s="4">
        <f t="shared" si="4"/>
        <v>0</v>
      </c>
      <c r="D27" s="4">
        <f t="shared" si="5"/>
        <v>0</v>
      </c>
      <c r="E27" s="32"/>
      <c r="F27" s="6">
        <f>COUNTIFS(Probacionistas!$AP:$AP,"&lt;&gt;"" ",Probacionistas!$P:$P,"Inscrito nuevo",Probacionistas!$BC:$BC,"Mensajes de texto",Probacionistas!$F:$F,"&gt;="&amp;DATEVALUE("01/"&amp;F3&amp;"/"&amp;$F$2),Probacionistas!$F:$F,"&lt;="&amp;EOMONTH(DATEVALUE("01/"&amp;F3&amp;"/"&amp;$F$2),0))</f>
        <v>0</v>
      </c>
      <c r="G27" s="6">
        <f>COUNTIFS(Probacionistas!$AP:$AP,"&lt;&gt;"" ",Probacionistas!$P:$P,"Inscrito nuevo",Probacionistas!$BC:$BC,"Mensajes de texto",Probacionistas!$F:$F,"&gt;="&amp;DATEVALUE("01/"&amp;G3&amp;"/"&amp;$F$2),Probacionistas!$F:$F,"&lt;="&amp;EOMONTH(DATEVALUE("01/"&amp;G3&amp;"/"&amp;$F$2),0))</f>
        <v>0</v>
      </c>
      <c r="H27" s="6">
        <f>COUNTIFS(Probacionistas!$AP:$AP,"&lt;&gt;"" ",Probacionistas!$P:$P,"Inscrito nuevo",Probacionistas!$BC:$BC,"Mensajes de texto",Probacionistas!$F:$F,"&gt;="&amp;DATEVALUE("01/"&amp;H3&amp;"/"&amp;$F$2),Probacionistas!$F:$F,"&lt;="&amp;EOMONTH(DATEVALUE("01/"&amp;H3&amp;"/"&amp;$F$2),0))</f>
        <v>0</v>
      </c>
      <c r="I27" s="6">
        <f>COUNTIFS(Probacionistas!$AP:$AP,"&lt;&gt;"" ",Probacionistas!$P:$P,"Inscrito nuevo",Probacionistas!$BC:$BC,"Mensajes de texto",Probacionistas!$F:$F,"&gt;="&amp;DATEVALUE("01/"&amp;I3&amp;"/"&amp;$F$2),Probacionistas!$F:$F,"&lt;="&amp;EOMONTH(DATEVALUE("01/"&amp;I3&amp;"/"&amp;$F$2),0))</f>
        <v>0</v>
      </c>
      <c r="J27" s="6">
        <f>COUNTIFS(Probacionistas!$AP:$AP,"&lt;&gt;"" ",Probacionistas!$P:$P,"Inscrito nuevo",Probacionistas!$BC:$BC,"Mensajes de texto",Probacionistas!$F:$F,"&gt;="&amp;DATEVALUE("01/"&amp;J3&amp;"/"&amp;$F$2),Probacionistas!$F:$F,"&lt;="&amp;EOMONTH(DATEVALUE("01/"&amp;J3&amp;"/"&amp;$F$2),0))</f>
        <v>0</v>
      </c>
      <c r="K27" s="6">
        <f>COUNTIFS(Probacionistas!$AP:$AP,"&lt;&gt;"" ",Probacionistas!$P:$P,"Inscrito nuevo",Probacionistas!$BC:$BC,"Mensajes de texto",Probacionistas!$F:$F,"&gt;="&amp;DATEVALUE("01/"&amp;K3&amp;"/"&amp;$F$2),Probacionistas!$F:$F,"&lt;="&amp;EOMONTH(DATEVALUE("01/"&amp;K3&amp;"/"&amp;$F$2),0))</f>
        <v>0</v>
      </c>
      <c r="L27" s="6">
        <f>COUNTIFS(Probacionistas!$AP:$AP,"&lt;&gt;"" ",Probacionistas!$P:$P,"Inscrito nuevo",Probacionistas!$BC:$BC,"Mensajes de texto",Probacionistas!$F:$F,"&gt;="&amp;DATEVALUE("01/"&amp;L3&amp;"/"&amp;$F$2),Probacionistas!$F:$F,"&lt;="&amp;EOMONTH(DATEVALUE("01/"&amp;L3&amp;"/"&amp;$F$2),0))</f>
        <v>0</v>
      </c>
      <c r="M27" s="6">
        <f>COUNTIFS(Probacionistas!$AP:$AP,"&lt;&gt;"" ",Probacionistas!$P:$P,"Inscrito nuevo",Probacionistas!$BC:$BC,"Mensajes de texto",Probacionistas!$F:$F,"&gt;="&amp;DATEVALUE("01/"&amp;M3&amp;"/"&amp;$F$2),Probacionistas!$F:$F,"&lt;="&amp;EOMONTH(DATEVALUE("01/"&amp;M3&amp;"/"&amp;$F$2),0))</f>
        <v>0</v>
      </c>
      <c r="N27" s="6">
        <f>COUNTIFS(Probacionistas!$AP:$AP,"&lt;&gt;"" ",Probacionistas!$P:$P,"Inscrito nuevo",Probacionistas!$BC:$BC,"Mensajes de texto",Probacionistas!$F:$F,"&gt;="&amp;DATEVALUE("01/"&amp;N3&amp;"/"&amp;$F$2),Probacionistas!$F:$F,"&lt;="&amp;EOMONTH(DATEVALUE("01/"&amp;N3&amp;"/"&amp;$F$2),0))</f>
        <v>0</v>
      </c>
      <c r="O27" s="6">
        <f>COUNTIFS(Probacionistas!$AP:$AP,"&lt;&gt;"" ",Probacionistas!$P:$P,"Inscrito nuevo",Probacionistas!$BC:$BC,"Mensajes de texto",Probacionistas!$F:$F,"&gt;="&amp;DATEVALUE("01/"&amp;O3&amp;"/"&amp;$F$2),Probacionistas!$F:$F,"&lt;="&amp;EOMONTH(DATEVALUE("01/"&amp;O3&amp;"/"&amp;$F$2),0))</f>
        <v>0</v>
      </c>
      <c r="P27" s="6">
        <f>COUNTIFS(Probacionistas!$AP:$AP,"&lt;&gt;"" ",Probacionistas!$P:$P,"Inscrito nuevo",Probacionistas!$BC:$BC,"Mensajes de texto",Probacionistas!$F:$F,"&gt;="&amp;DATEVALUE("01/"&amp;P3&amp;"/"&amp;$F$2),Probacionistas!$F:$F,"&lt;="&amp;EOMONTH(DATEVALUE("01/"&amp;P3&amp;"/"&amp;$F$2),0))</f>
        <v>0</v>
      </c>
      <c r="Q27" s="6">
        <f>COUNTIFS(Probacionistas!$AP:$AP,"&lt;&gt;"" ",Probacionistas!$P:$P,"Inscrito nuevo",Probacionistas!$BC:$BC,"Mensajes de texto",Probacionistas!$F:$F,"&gt;="&amp;DATEVALUE("01/"&amp;Q3&amp;"/"&amp;$F$2),Probacionistas!$F:$F,"&lt;="&amp;EOMONTH(DATEVALUE("01/"&amp;Q3&amp;"/"&amp;$F$2),0))</f>
        <v>0</v>
      </c>
      <c r="R27" s="56" t="str">
        <f>+Probacionistas!$B$1</f>
        <v>Huancayo</v>
      </c>
    </row>
  </sheetData>
  <sheetProtection algorithmName="SHA-512" hashValue="IwumO/NhbIHdbCVytgd9+livF9E0JbyCyzSThvBleFSn92ULGLQkLXWysZFsHomH92wbEoZxt+4EesYIjQx2BA==" saltValue="1524LbQmdaRX8lagi+2oBQ==" spinCount="100000" sheet="1" objects="1" scenarios="1"/>
  <protectedRanges>
    <protectedRange sqref="F5" name="Rango1"/>
  </protectedRanges>
  <mergeCells count="5164">
    <mergeCell ref="WSB1:WSC1"/>
    <mergeCell ref="WSD1:WSE1"/>
    <mergeCell ref="WSF1:WSG1"/>
    <mergeCell ref="WSH1:WSI1"/>
    <mergeCell ref="WRP1:WRQ1"/>
    <mergeCell ref="WRR1:WRS1"/>
    <mergeCell ref="WRT1:WRU1"/>
    <mergeCell ref="WRV1:WRW1"/>
    <mergeCell ref="WRX1:WRY1"/>
    <mergeCell ref="WRZ1:WSA1"/>
    <mergeCell ref="WRD1:WRE1"/>
    <mergeCell ref="WRF1:WRG1"/>
    <mergeCell ref="WRH1:WRI1"/>
    <mergeCell ref="WRJ1:WRK1"/>
    <mergeCell ref="WRL1:WRM1"/>
    <mergeCell ref="WRN1:WRO1"/>
    <mergeCell ref="WQR1:WQS1"/>
    <mergeCell ref="WQT1:WQU1"/>
    <mergeCell ref="WQV1:WQW1"/>
    <mergeCell ref="WQX1:WQY1"/>
    <mergeCell ref="WQZ1:WRA1"/>
    <mergeCell ref="WRB1:WRC1"/>
    <mergeCell ref="WQF1:WQG1"/>
    <mergeCell ref="WQH1:WQI1"/>
    <mergeCell ref="WQJ1:WQK1"/>
    <mergeCell ref="WQL1:WQM1"/>
    <mergeCell ref="WQN1:WQO1"/>
    <mergeCell ref="WQP1:WQQ1"/>
    <mergeCell ref="WPT1:WPU1"/>
    <mergeCell ref="WPV1:WPW1"/>
    <mergeCell ref="WPX1:WPY1"/>
    <mergeCell ref="WPZ1:WQA1"/>
    <mergeCell ref="WQB1:WQC1"/>
    <mergeCell ref="WQD1:WQE1"/>
    <mergeCell ref="WPH1:WPI1"/>
    <mergeCell ref="WPJ1:WPK1"/>
    <mergeCell ref="WPL1:WPM1"/>
    <mergeCell ref="WPN1:WPO1"/>
    <mergeCell ref="WPP1:WPQ1"/>
    <mergeCell ref="WPR1:WPS1"/>
    <mergeCell ref="WOV1:WOW1"/>
    <mergeCell ref="WOX1:WOY1"/>
    <mergeCell ref="WOZ1:WPA1"/>
    <mergeCell ref="WPB1:WPC1"/>
    <mergeCell ref="WPD1:WPE1"/>
    <mergeCell ref="WPF1:WPG1"/>
    <mergeCell ref="WOJ1:WOK1"/>
    <mergeCell ref="WOL1:WOM1"/>
    <mergeCell ref="WON1:WOO1"/>
    <mergeCell ref="WOP1:WOQ1"/>
    <mergeCell ref="WOR1:WOS1"/>
    <mergeCell ref="WOT1:WOU1"/>
    <mergeCell ref="WNX1:WNY1"/>
    <mergeCell ref="WNZ1:WOA1"/>
    <mergeCell ref="WOB1:WOC1"/>
    <mergeCell ref="WOD1:WOE1"/>
    <mergeCell ref="WOF1:WOG1"/>
    <mergeCell ref="WOH1:WOI1"/>
    <mergeCell ref="WNL1:WNM1"/>
    <mergeCell ref="WNN1:WNO1"/>
    <mergeCell ref="WNP1:WNQ1"/>
    <mergeCell ref="WNR1:WNS1"/>
    <mergeCell ref="WNT1:WNU1"/>
    <mergeCell ref="WNV1:WNW1"/>
    <mergeCell ref="WMZ1:WNA1"/>
    <mergeCell ref="WNB1:WNC1"/>
    <mergeCell ref="WND1:WNE1"/>
    <mergeCell ref="WNF1:WNG1"/>
    <mergeCell ref="WNH1:WNI1"/>
    <mergeCell ref="WNJ1:WNK1"/>
    <mergeCell ref="WMN1:WMO1"/>
    <mergeCell ref="WMP1:WMQ1"/>
    <mergeCell ref="WMR1:WMS1"/>
    <mergeCell ref="WMT1:WMU1"/>
    <mergeCell ref="WMV1:WMW1"/>
    <mergeCell ref="WMX1:WMY1"/>
    <mergeCell ref="WMB1:WMC1"/>
    <mergeCell ref="WMD1:WME1"/>
    <mergeCell ref="WMF1:WMG1"/>
    <mergeCell ref="WMH1:WMI1"/>
    <mergeCell ref="WMJ1:WMK1"/>
    <mergeCell ref="WML1:WMM1"/>
    <mergeCell ref="WIB1:WIC1"/>
    <mergeCell ref="WID1:WIE1"/>
    <mergeCell ref="WIF1:WIG1"/>
    <mergeCell ref="WIH1:WII1"/>
    <mergeCell ref="WIJ1:WIK1"/>
    <mergeCell ref="WIL1:WIM1"/>
    <mergeCell ref="WHP1:WHQ1"/>
    <mergeCell ref="WHR1:WHS1"/>
    <mergeCell ref="WHT1:WHU1"/>
    <mergeCell ref="WHV1:WHW1"/>
    <mergeCell ref="WHX1:WHY1"/>
    <mergeCell ref="WHZ1:WIA1"/>
    <mergeCell ref="WHD1:WHE1"/>
    <mergeCell ref="WHF1:WHG1"/>
    <mergeCell ref="WHH1:WHI1"/>
    <mergeCell ref="WHJ1:WHK1"/>
    <mergeCell ref="WHL1:WHM1"/>
    <mergeCell ref="WHN1:WHO1"/>
    <mergeCell ref="WGR1:WGS1"/>
    <mergeCell ref="WGT1:WGU1"/>
    <mergeCell ref="WGV1:WGW1"/>
    <mergeCell ref="WGX1:WGY1"/>
    <mergeCell ref="WGZ1:WHA1"/>
    <mergeCell ref="WHB1:WHC1"/>
    <mergeCell ref="WGF1:WGG1"/>
    <mergeCell ref="WGH1:WGI1"/>
    <mergeCell ref="WGJ1:WGK1"/>
    <mergeCell ref="WGL1:WGM1"/>
    <mergeCell ref="WGN1:WGO1"/>
    <mergeCell ref="WGP1:WGQ1"/>
    <mergeCell ref="WFT1:WFU1"/>
    <mergeCell ref="WFV1:WFW1"/>
    <mergeCell ref="WFX1:WFY1"/>
    <mergeCell ref="WFZ1:WGA1"/>
    <mergeCell ref="WGB1:WGC1"/>
    <mergeCell ref="WGD1:WGE1"/>
    <mergeCell ref="WFH1:WFI1"/>
    <mergeCell ref="WFJ1:WFK1"/>
    <mergeCell ref="WFL1:WFM1"/>
    <mergeCell ref="WFN1:WFO1"/>
    <mergeCell ref="WFP1:WFQ1"/>
    <mergeCell ref="WFR1:WFS1"/>
    <mergeCell ref="WEV1:WEW1"/>
    <mergeCell ref="WEX1:WEY1"/>
    <mergeCell ref="WEZ1:WFA1"/>
    <mergeCell ref="WFB1:WFC1"/>
    <mergeCell ref="WFD1:WFE1"/>
    <mergeCell ref="WFF1:WFG1"/>
    <mergeCell ref="WEJ1:WEK1"/>
    <mergeCell ref="WEL1:WEM1"/>
    <mergeCell ref="WEN1:WEO1"/>
    <mergeCell ref="WEP1:WEQ1"/>
    <mergeCell ref="WER1:WES1"/>
    <mergeCell ref="WET1:WEU1"/>
    <mergeCell ref="WDX1:WDY1"/>
    <mergeCell ref="WDZ1:WEA1"/>
    <mergeCell ref="WEB1:WEC1"/>
    <mergeCell ref="WED1:WEE1"/>
    <mergeCell ref="WEF1:WEG1"/>
    <mergeCell ref="WEH1:WEI1"/>
    <mergeCell ref="WDL1:WDM1"/>
    <mergeCell ref="WDN1:WDO1"/>
    <mergeCell ref="WDP1:WDQ1"/>
    <mergeCell ref="WDR1:WDS1"/>
    <mergeCell ref="WDT1:WDU1"/>
    <mergeCell ref="WDV1:WDW1"/>
    <mergeCell ref="WCZ1:WDA1"/>
    <mergeCell ref="WDB1:WDC1"/>
    <mergeCell ref="WDD1:WDE1"/>
    <mergeCell ref="WDF1:WDG1"/>
    <mergeCell ref="WDH1:WDI1"/>
    <mergeCell ref="WDJ1:WDK1"/>
    <mergeCell ref="WCN1:WCO1"/>
    <mergeCell ref="WCP1:WCQ1"/>
    <mergeCell ref="WCR1:WCS1"/>
    <mergeCell ref="WCT1:WCU1"/>
    <mergeCell ref="WCV1:WCW1"/>
    <mergeCell ref="WCX1:WCY1"/>
    <mergeCell ref="VYN1:VYO1"/>
    <mergeCell ref="VYP1:VYQ1"/>
    <mergeCell ref="WCF1:WCG1"/>
    <mergeCell ref="WCH1:WCI1"/>
    <mergeCell ref="WCJ1:WCK1"/>
    <mergeCell ref="WCL1:WCM1"/>
    <mergeCell ref="VYB1:VYC1"/>
    <mergeCell ref="VYD1:VYE1"/>
    <mergeCell ref="VYF1:VYG1"/>
    <mergeCell ref="VYH1:VYI1"/>
    <mergeCell ref="VYJ1:VYK1"/>
    <mergeCell ref="VYL1:VYM1"/>
    <mergeCell ref="VXP1:VXQ1"/>
    <mergeCell ref="VXR1:VXS1"/>
    <mergeCell ref="VXT1:VXU1"/>
    <mergeCell ref="VXV1:VXW1"/>
    <mergeCell ref="VXX1:VXY1"/>
    <mergeCell ref="VXZ1:VYA1"/>
    <mergeCell ref="VXD1:VXE1"/>
    <mergeCell ref="VXF1:VXG1"/>
    <mergeCell ref="VXH1:VXI1"/>
    <mergeCell ref="VXJ1:VXK1"/>
    <mergeCell ref="VXL1:VXM1"/>
    <mergeCell ref="VXN1:VXO1"/>
    <mergeCell ref="VWR1:VWS1"/>
    <mergeCell ref="VWT1:VWU1"/>
    <mergeCell ref="VWV1:VWW1"/>
    <mergeCell ref="VWX1:VWY1"/>
    <mergeCell ref="VWZ1:VXA1"/>
    <mergeCell ref="VXB1:VXC1"/>
    <mergeCell ref="VWF1:VWG1"/>
    <mergeCell ref="VWH1:VWI1"/>
    <mergeCell ref="VWJ1:VWK1"/>
    <mergeCell ref="VWL1:VWM1"/>
    <mergeCell ref="VWN1:VWO1"/>
    <mergeCell ref="VWP1:VWQ1"/>
    <mergeCell ref="VVT1:VVU1"/>
    <mergeCell ref="VVV1:VVW1"/>
    <mergeCell ref="VVX1:VVY1"/>
    <mergeCell ref="VVZ1:VWA1"/>
    <mergeCell ref="VWB1:VWC1"/>
    <mergeCell ref="VWD1:VWE1"/>
    <mergeCell ref="VVH1:VVI1"/>
    <mergeCell ref="VVJ1:VVK1"/>
    <mergeCell ref="VVL1:VVM1"/>
    <mergeCell ref="VVN1:VVO1"/>
    <mergeCell ref="VVP1:VVQ1"/>
    <mergeCell ref="VVR1:VVS1"/>
    <mergeCell ref="VUV1:VUW1"/>
    <mergeCell ref="VUX1:VUY1"/>
    <mergeCell ref="VUZ1:VVA1"/>
    <mergeCell ref="VVB1:VVC1"/>
    <mergeCell ref="VVD1:VVE1"/>
    <mergeCell ref="VVF1:VVG1"/>
    <mergeCell ref="VUJ1:VUK1"/>
    <mergeCell ref="VUL1:VUM1"/>
    <mergeCell ref="VUN1:VUO1"/>
    <mergeCell ref="VUP1:VUQ1"/>
    <mergeCell ref="VUR1:VUS1"/>
    <mergeCell ref="VUT1:VUU1"/>
    <mergeCell ref="VTX1:VTY1"/>
    <mergeCell ref="VTZ1:VUA1"/>
    <mergeCell ref="VUB1:VUC1"/>
    <mergeCell ref="VUD1:VUE1"/>
    <mergeCell ref="VUF1:VUG1"/>
    <mergeCell ref="VUH1:VUI1"/>
    <mergeCell ref="VTL1:VTM1"/>
    <mergeCell ref="VTN1:VTO1"/>
    <mergeCell ref="VTP1:VTQ1"/>
    <mergeCell ref="VTR1:VTS1"/>
    <mergeCell ref="VTT1:VTU1"/>
    <mergeCell ref="VTV1:VTW1"/>
    <mergeCell ref="VSZ1:VTA1"/>
    <mergeCell ref="VTB1:VTC1"/>
    <mergeCell ref="VTD1:VTE1"/>
    <mergeCell ref="VTF1:VTG1"/>
    <mergeCell ref="VTH1:VTI1"/>
    <mergeCell ref="VTJ1:VTK1"/>
    <mergeCell ref="VSN1:VSO1"/>
    <mergeCell ref="VSP1:VSQ1"/>
    <mergeCell ref="VSR1:VSS1"/>
    <mergeCell ref="VST1:VSU1"/>
    <mergeCell ref="VSV1:VSW1"/>
    <mergeCell ref="VSX1:VSY1"/>
    <mergeCell ref="VON1:VOO1"/>
    <mergeCell ref="VOP1:VOQ1"/>
    <mergeCell ref="VOR1:VOS1"/>
    <mergeCell ref="VOT1:VOU1"/>
    <mergeCell ref="VSJ1:VSK1"/>
    <mergeCell ref="VSL1:VSM1"/>
    <mergeCell ref="VOB1:VOC1"/>
    <mergeCell ref="VOD1:VOE1"/>
    <mergeCell ref="VOF1:VOG1"/>
    <mergeCell ref="VOH1:VOI1"/>
    <mergeCell ref="VOJ1:VOK1"/>
    <mergeCell ref="VOL1:VOM1"/>
    <mergeCell ref="VNP1:VNQ1"/>
    <mergeCell ref="VNR1:VNS1"/>
    <mergeCell ref="VNT1:VNU1"/>
    <mergeCell ref="VNV1:VNW1"/>
    <mergeCell ref="VNX1:VNY1"/>
    <mergeCell ref="VNZ1:VOA1"/>
    <mergeCell ref="VND1:VNE1"/>
    <mergeCell ref="VNF1:VNG1"/>
    <mergeCell ref="VNH1:VNI1"/>
    <mergeCell ref="VNJ1:VNK1"/>
    <mergeCell ref="VNL1:VNM1"/>
    <mergeCell ref="VNN1:VNO1"/>
    <mergeCell ref="VMR1:VMS1"/>
    <mergeCell ref="VMT1:VMU1"/>
    <mergeCell ref="VMV1:VMW1"/>
    <mergeCell ref="VMX1:VMY1"/>
    <mergeCell ref="VMZ1:VNA1"/>
    <mergeCell ref="VNB1:VNC1"/>
    <mergeCell ref="VMF1:VMG1"/>
    <mergeCell ref="VMH1:VMI1"/>
    <mergeCell ref="VMJ1:VMK1"/>
    <mergeCell ref="VML1:VMM1"/>
    <mergeCell ref="VMN1:VMO1"/>
    <mergeCell ref="VMP1:VMQ1"/>
    <mergeCell ref="VLT1:VLU1"/>
    <mergeCell ref="VLV1:VLW1"/>
    <mergeCell ref="VLX1:VLY1"/>
    <mergeCell ref="VLZ1:VMA1"/>
    <mergeCell ref="VMB1:VMC1"/>
    <mergeCell ref="VMD1:VME1"/>
    <mergeCell ref="VLH1:VLI1"/>
    <mergeCell ref="VLJ1:VLK1"/>
    <mergeCell ref="VLL1:VLM1"/>
    <mergeCell ref="VLN1:VLO1"/>
    <mergeCell ref="VLP1:VLQ1"/>
    <mergeCell ref="VLR1:VLS1"/>
    <mergeCell ref="VKV1:VKW1"/>
    <mergeCell ref="VKX1:VKY1"/>
    <mergeCell ref="VKZ1:VLA1"/>
    <mergeCell ref="VLB1:VLC1"/>
    <mergeCell ref="VLD1:VLE1"/>
    <mergeCell ref="VLF1:VLG1"/>
    <mergeCell ref="VKJ1:VKK1"/>
    <mergeCell ref="VKL1:VKM1"/>
    <mergeCell ref="VKN1:VKO1"/>
    <mergeCell ref="VKP1:VKQ1"/>
    <mergeCell ref="VKR1:VKS1"/>
    <mergeCell ref="VKT1:VKU1"/>
    <mergeCell ref="VJX1:VJY1"/>
    <mergeCell ref="VJZ1:VKA1"/>
    <mergeCell ref="VKB1:VKC1"/>
    <mergeCell ref="VKD1:VKE1"/>
    <mergeCell ref="VKF1:VKG1"/>
    <mergeCell ref="VKH1:VKI1"/>
    <mergeCell ref="VJL1:VJM1"/>
    <mergeCell ref="VJN1:VJO1"/>
    <mergeCell ref="VJP1:VJQ1"/>
    <mergeCell ref="VJR1:VJS1"/>
    <mergeCell ref="VJT1:VJU1"/>
    <mergeCell ref="VJV1:VJW1"/>
    <mergeCell ref="VIZ1:VJA1"/>
    <mergeCell ref="VJB1:VJC1"/>
    <mergeCell ref="VJD1:VJE1"/>
    <mergeCell ref="VJF1:VJG1"/>
    <mergeCell ref="VJH1:VJI1"/>
    <mergeCell ref="VJJ1:VJK1"/>
    <mergeCell ref="VIN1:VIO1"/>
    <mergeCell ref="VIP1:VIQ1"/>
    <mergeCell ref="VIR1:VIS1"/>
    <mergeCell ref="VIT1:VIU1"/>
    <mergeCell ref="VIV1:VIW1"/>
    <mergeCell ref="VIX1:VIY1"/>
    <mergeCell ref="VEN1:VEO1"/>
    <mergeCell ref="VEP1:VEQ1"/>
    <mergeCell ref="VER1:VES1"/>
    <mergeCell ref="VET1:VEU1"/>
    <mergeCell ref="VEV1:VEW1"/>
    <mergeCell ref="VEX1:VEY1"/>
    <mergeCell ref="VEB1:VEC1"/>
    <mergeCell ref="VED1:VEE1"/>
    <mergeCell ref="VEF1:VEG1"/>
    <mergeCell ref="VEH1:VEI1"/>
    <mergeCell ref="VEJ1:VEK1"/>
    <mergeCell ref="VEL1:VEM1"/>
    <mergeCell ref="VDP1:VDQ1"/>
    <mergeCell ref="VDR1:VDS1"/>
    <mergeCell ref="VDT1:VDU1"/>
    <mergeCell ref="VDV1:VDW1"/>
    <mergeCell ref="VDX1:VDY1"/>
    <mergeCell ref="VDZ1:VEA1"/>
    <mergeCell ref="VDD1:VDE1"/>
    <mergeCell ref="VDF1:VDG1"/>
    <mergeCell ref="VDH1:VDI1"/>
    <mergeCell ref="VDJ1:VDK1"/>
    <mergeCell ref="VDL1:VDM1"/>
    <mergeCell ref="VDN1:VDO1"/>
    <mergeCell ref="VCR1:VCS1"/>
    <mergeCell ref="VCT1:VCU1"/>
    <mergeCell ref="VCV1:VCW1"/>
    <mergeCell ref="VCX1:VCY1"/>
    <mergeCell ref="VCZ1:VDA1"/>
    <mergeCell ref="VDB1:VDC1"/>
    <mergeCell ref="VCF1:VCG1"/>
    <mergeCell ref="VCH1:VCI1"/>
    <mergeCell ref="VCJ1:VCK1"/>
    <mergeCell ref="VCL1:VCM1"/>
    <mergeCell ref="VCN1:VCO1"/>
    <mergeCell ref="VCP1:VCQ1"/>
    <mergeCell ref="VBT1:VBU1"/>
    <mergeCell ref="VBV1:VBW1"/>
    <mergeCell ref="VBX1:VBY1"/>
    <mergeCell ref="VBZ1:VCA1"/>
    <mergeCell ref="VCB1:VCC1"/>
    <mergeCell ref="VCD1:VCE1"/>
    <mergeCell ref="VBH1:VBI1"/>
    <mergeCell ref="VBJ1:VBK1"/>
    <mergeCell ref="VBL1:VBM1"/>
    <mergeCell ref="VBN1:VBO1"/>
    <mergeCell ref="VBP1:VBQ1"/>
    <mergeCell ref="VBR1:VBS1"/>
    <mergeCell ref="VAV1:VAW1"/>
    <mergeCell ref="VAX1:VAY1"/>
    <mergeCell ref="VAZ1:VBA1"/>
    <mergeCell ref="VBB1:VBC1"/>
    <mergeCell ref="VBD1:VBE1"/>
    <mergeCell ref="VBF1:VBG1"/>
    <mergeCell ref="VAJ1:VAK1"/>
    <mergeCell ref="VAL1:VAM1"/>
    <mergeCell ref="VAN1:VAO1"/>
    <mergeCell ref="VAP1:VAQ1"/>
    <mergeCell ref="VAR1:VAS1"/>
    <mergeCell ref="VAT1:VAU1"/>
    <mergeCell ref="UZX1:UZY1"/>
    <mergeCell ref="UZZ1:VAA1"/>
    <mergeCell ref="VAB1:VAC1"/>
    <mergeCell ref="VAD1:VAE1"/>
    <mergeCell ref="VAF1:VAG1"/>
    <mergeCell ref="VAH1:VAI1"/>
    <mergeCell ref="UZL1:UZM1"/>
    <mergeCell ref="UZN1:UZO1"/>
    <mergeCell ref="UZP1:UZQ1"/>
    <mergeCell ref="UZR1:UZS1"/>
    <mergeCell ref="UZT1:UZU1"/>
    <mergeCell ref="UZV1:UZW1"/>
    <mergeCell ref="UYZ1:UZA1"/>
    <mergeCell ref="UZB1:UZC1"/>
    <mergeCell ref="UZD1:UZE1"/>
    <mergeCell ref="UZF1:UZG1"/>
    <mergeCell ref="UZH1:UZI1"/>
    <mergeCell ref="UZJ1:UZK1"/>
    <mergeCell ref="UUZ1:UVA1"/>
    <mergeCell ref="UVB1:UVC1"/>
    <mergeCell ref="UYR1:UYS1"/>
    <mergeCell ref="UYT1:UYU1"/>
    <mergeCell ref="UYV1:UYW1"/>
    <mergeCell ref="UYX1:UYY1"/>
    <mergeCell ref="UUN1:UUO1"/>
    <mergeCell ref="UUP1:UUQ1"/>
    <mergeCell ref="UUR1:UUS1"/>
    <mergeCell ref="UUT1:UUU1"/>
    <mergeCell ref="UUV1:UUW1"/>
    <mergeCell ref="UUX1:UUY1"/>
    <mergeCell ref="UUB1:UUC1"/>
    <mergeCell ref="UUD1:UUE1"/>
    <mergeCell ref="UUF1:UUG1"/>
    <mergeCell ref="UUH1:UUI1"/>
    <mergeCell ref="UUJ1:UUK1"/>
    <mergeCell ref="UUL1:UUM1"/>
    <mergeCell ref="UTP1:UTQ1"/>
    <mergeCell ref="UTR1:UTS1"/>
    <mergeCell ref="UTT1:UTU1"/>
    <mergeCell ref="UTV1:UTW1"/>
    <mergeCell ref="UTX1:UTY1"/>
    <mergeCell ref="UTZ1:UUA1"/>
    <mergeCell ref="UTD1:UTE1"/>
    <mergeCell ref="UTF1:UTG1"/>
    <mergeCell ref="UTH1:UTI1"/>
    <mergeCell ref="UTJ1:UTK1"/>
    <mergeCell ref="UTL1:UTM1"/>
    <mergeCell ref="UTN1:UTO1"/>
    <mergeCell ref="USR1:USS1"/>
    <mergeCell ref="UST1:USU1"/>
    <mergeCell ref="USV1:USW1"/>
    <mergeCell ref="USX1:USY1"/>
    <mergeCell ref="USZ1:UTA1"/>
    <mergeCell ref="UTB1:UTC1"/>
    <mergeCell ref="USF1:USG1"/>
    <mergeCell ref="USH1:USI1"/>
    <mergeCell ref="USJ1:USK1"/>
    <mergeCell ref="USL1:USM1"/>
    <mergeCell ref="USN1:USO1"/>
    <mergeCell ref="USP1:USQ1"/>
    <mergeCell ref="URT1:URU1"/>
    <mergeCell ref="URV1:URW1"/>
    <mergeCell ref="URX1:URY1"/>
    <mergeCell ref="URZ1:USA1"/>
    <mergeCell ref="USB1:USC1"/>
    <mergeCell ref="USD1:USE1"/>
    <mergeCell ref="URH1:URI1"/>
    <mergeCell ref="URJ1:URK1"/>
    <mergeCell ref="URL1:URM1"/>
    <mergeCell ref="URN1:URO1"/>
    <mergeCell ref="URP1:URQ1"/>
    <mergeCell ref="URR1:URS1"/>
    <mergeCell ref="UQV1:UQW1"/>
    <mergeCell ref="UQX1:UQY1"/>
    <mergeCell ref="UQZ1:URA1"/>
    <mergeCell ref="URB1:URC1"/>
    <mergeCell ref="URD1:URE1"/>
    <mergeCell ref="URF1:URG1"/>
    <mergeCell ref="UQJ1:UQK1"/>
    <mergeCell ref="UQL1:UQM1"/>
    <mergeCell ref="UQN1:UQO1"/>
    <mergeCell ref="UQP1:UQQ1"/>
    <mergeCell ref="UQR1:UQS1"/>
    <mergeCell ref="UQT1:UQU1"/>
    <mergeCell ref="UPX1:UPY1"/>
    <mergeCell ref="UPZ1:UQA1"/>
    <mergeCell ref="UQB1:UQC1"/>
    <mergeCell ref="UQD1:UQE1"/>
    <mergeCell ref="UQF1:UQG1"/>
    <mergeCell ref="UQH1:UQI1"/>
    <mergeCell ref="UPL1:UPM1"/>
    <mergeCell ref="UPN1:UPO1"/>
    <mergeCell ref="UPP1:UPQ1"/>
    <mergeCell ref="UPR1:UPS1"/>
    <mergeCell ref="UPT1:UPU1"/>
    <mergeCell ref="UPV1:UPW1"/>
    <mergeCell ref="UOZ1:UPA1"/>
    <mergeCell ref="UPB1:UPC1"/>
    <mergeCell ref="UPD1:UPE1"/>
    <mergeCell ref="UPF1:UPG1"/>
    <mergeCell ref="UPH1:UPI1"/>
    <mergeCell ref="UPJ1:UPK1"/>
    <mergeCell ref="UKZ1:ULA1"/>
    <mergeCell ref="ULB1:ULC1"/>
    <mergeCell ref="ULD1:ULE1"/>
    <mergeCell ref="ULF1:ULG1"/>
    <mergeCell ref="UOV1:UOW1"/>
    <mergeCell ref="UOX1:UOY1"/>
    <mergeCell ref="UKN1:UKO1"/>
    <mergeCell ref="UKP1:UKQ1"/>
    <mergeCell ref="UKR1:UKS1"/>
    <mergeCell ref="UKT1:UKU1"/>
    <mergeCell ref="UKV1:UKW1"/>
    <mergeCell ref="UKX1:UKY1"/>
    <mergeCell ref="UKB1:UKC1"/>
    <mergeCell ref="UKD1:UKE1"/>
    <mergeCell ref="UKF1:UKG1"/>
    <mergeCell ref="UKH1:UKI1"/>
    <mergeCell ref="UKJ1:UKK1"/>
    <mergeCell ref="UKL1:UKM1"/>
    <mergeCell ref="UJP1:UJQ1"/>
    <mergeCell ref="UJR1:UJS1"/>
    <mergeCell ref="UJT1:UJU1"/>
    <mergeCell ref="UJV1:UJW1"/>
    <mergeCell ref="UJX1:UJY1"/>
    <mergeCell ref="UJZ1:UKA1"/>
    <mergeCell ref="UJD1:UJE1"/>
    <mergeCell ref="UJF1:UJG1"/>
    <mergeCell ref="UJH1:UJI1"/>
    <mergeCell ref="UJJ1:UJK1"/>
    <mergeCell ref="UJL1:UJM1"/>
    <mergeCell ref="UJN1:UJO1"/>
    <mergeCell ref="UIR1:UIS1"/>
    <mergeCell ref="UIT1:UIU1"/>
    <mergeCell ref="UIV1:UIW1"/>
    <mergeCell ref="UIX1:UIY1"/>
    <mergeCell ref="UIZ1:UJA1"/>
    <mergeCell ref="UJB1:UJC1"/>
    <mergeCell ref="UIF1:UIG1"/>
    <mergeCell ref="UIH1:UII1"/>
    <mergeCell ref="UIJ1:UIK1"/>
    <mergeCell ref="UIL1:UIM1"/>
    <mergeCell ref="UIN1:UIO1"/>
    <mergeCell ref="UIP1:UIQ1"/>
    <mergeCell ref="UHT1:UHU1"/>
    <mergeCell ref="UHV1:UHW1"/>
    <mergeCell ref="UHX1:UHY1"/>
    <mergeCell ref="UHZ1:UIA1"/>
    <mergeCell ref="UIB1:UIC1"/>
    <mergeCell ref="UID1:UIE1"/>
    <mergeCell ref="UHH1:UHI1"/>
    <mergeCell ref="UHJ1:UHK1"/>
    <mergeCell ref="UHL1:UHM1"/>
    <mergeCell ref="UHN1:UHO1"/>
    <mergeCell ref="UHP1:UHQ1"/>
    <mergeCell ref="UHR1:UHS1"/>
    <mergeCell ref="UGV1:UGW1"/>
    <mergeCell ref="UGX1:UGY1"/>
    <mergeCell ref="UGZ1:UHA1"/>
    <mergeCell ref="UHB1:UHC1"/>
    <mergeCell ref="UHD1:UHE1"/>
    <mergeCell ref="UHF1:UHG1"/>
    <mergeCell ref="UGJ1:UGK1"/>
    <mergeCell ref="UGL1:UGM1"/>
    <mergeCell ref="UGN1:UGO1"/>
    <mergeCell ref="UGP1:UGQ1"/>
    <mergeCell ref="UGR1:UGS1"/>
    <mergeCell ref="UGT1:UGU1"/>
    <mergeCell ref="UFX1:UFY1"/>
    <mergeCell ref="UFZ1:UGA1"/>
    <mergeCell ref="UGB1:UGC1"/>
    <mergeCell ref="UGD1:UGE1"/>
    <mergeCell ref="UGF1:UGG1"/>
    <mergeCell ref="UGH1:UGI1"/>
    <mergeCell ref="UFL1:UFM1"/>
    <mergeCell ref="UFN1:UFO1"/>
    <mergeCell ref="UFP1:UFQ1"/>
    <mergeCell ref="UFR1:UFS1"/>
    <mergeCell ref="UFT1:UFU1"/>
    <mergeCell ref="UFV1:UFW1"/>
    <mergeCell ref="UEZ1:UFA1"/>
    <mergeCell ref="UFB1:UFC1"/>
    <mergeCell ref="UFD1:UFE1"/>
    <mergeCell ref="UFF1:UFG1"/>
    <mergeCell ref="UFH1:UFI1"/>
    <mergeCell ref="UFJ1:UFK1"/>
    <mergeCell ref="UAZ1:UBA1"/>
    <mergeCell ref="UBB1:UBC1"/>
    <mergeCell ref="UBD1:UBE1"/>
    <mergeCell ref="UBF1:UBG1"/>
    <mergeCell ref="UBH1:UBI1"/>
    <mergeCell ref="UBJ1:UBK1"/>
    <mergeCell ref="UAN1:UAO1"/>
    <mergeCell ref="UAP1:UAQ1"/>
    <mergeCell ref="UAR1:UAS1"/>
    <mergeCell ref="UAT1:UAU1"/>
    <mergeCell ref="UAV1:UAW1"/>
    <mergeCell ref="UAX1:UAY1"/>
    <mergeCell ref="UAB1:UAC1"/>
    <mergeCell ref="UAD1:UAE1"/>
    <mergeCell ref="UAF1:UAG1"/>
    <mergeCell ref="UAH1:UAI1"/>
    <mergeCell ref="UAJ1:UAK1"/>
    <mergeCell ref="UAL1:UAM1"/>
    <mergeCell ref="TZP1:TZQ1"/>
    <mergeCell ref="TZR1:TZS1"/>
    <mergeCell ref="TZT1:TZU1"/>
    <mergeCell ref="TZV1:TZW1"/>
    <mergeCell ref="TZX1:TZY1"/>
    <mergeCell ref="TZZ1:UAA1"/>
    <mergeCell ref="TZD1:TZE1"/>
    <mergeCell ref="TZF1:TZG1"/>
    <mergeCell ref="TZH1:TZI1"/>
    <mergeCell ref="TZJ1:TZK1"/>
    <mergeCell ref="TZL1:TZM1"/>
    <mergeCell ref="TZN1:TZO1"/>
    <mergeCell ref="TYR1:TYS1"/>
    <mergeCell ref="TYT1:TYU1"/>
    <mergeCell ref="TYV1:TYW1"/>
    <mergeCell ref="TYX1:TYY1"/>
    <mergeCell ref="TYZ1:TZA1"/>
    <mergeCell ref="TZB1:TZC1"/>
    <mergeCell ref="TYF1:TYG1"/>
    <mergeCell ref="TYH1:TYI1"/>
    <mergeCell ref="TYJ1:TYK1"/>
    <mergeCell ref="TYL1:TYM1"/>
    <mergeCell ref="TYN1:TYO1"/>
    <mergeCell ref="TYP1:TYQ1"/>
    <mergeCell ref="TXT1:TXU1"/>
    <mergeCell ref="TXV1:TXW1"/>
    <mergeCell ref="TXX1:TXY1"/>
    <mergeCell ref="TXZ1:TYA1"/>
    <mergeCell ref="TYB1:TYC1"/>
    <mergeCell ref="TYD1:TYE1"/>
    <mergeCell ref="TXH1:TXI1"/>
    <mergeCell ref="TXJ1:TXK1"/>
    <mergeCell ref="TXL1:TXM1"/>
    <mergeCell ref="TXN1:TXO1"/>
    <mergeCell ref="TXP1:TXQ1"/>
    <mergeCell ref="TXR1:TXS1"/>
    <mergeCell ref="TWV1:TWW1"/>
    <mergeCell ref="TWX1:TWY1"/>
    <mergeCell ref="TWZ1:TXA1"/>
    <mergeCell ref="TXB1:TXC1"/>
    <mergeCell ref="TXD1:TXE1"/>
    <mergeCell ref="TXF1:TXG1"/>
    <mergeCell ref="TWJ1:TWK1"/>
    <mergeCell ref="TWL1:TWM1"/>
    <mergeCell ref="TWN1:TWO1"/>
    <mergeCell ref="TWP1:TWQ1"/>
    <mergeCell ref="TWR1:TWS1"/>
    <mergeCell ref="TWT1:TWU1"/>
    <mergeCell ref="TVX1:TVY1"/>
    <mergeCell ref="TVZ1:TWA1"/>
    <mergeCell ref="TWB1:TWC1"/>
    <mergeCell ref="TWD1:TWE1"/>
    <mergeCell ref="TWF1:TWG1"/>
    <mergeCell ref="TWH1:TWI1"/>
    <mergeCell ref="TVL1:TVM1"/>
    <mergeCell ref="TVN1:TVO1"/>
    <mergeCell ref="TVP1:TVQ1"/>
    <mergeCell ref="TVR1:TVS1"/>
    <mergeCell ref="TVT1:TVU1"/>
    <mergeCell ref="TVV1:TVW1"/>
    <mergeCell ref="TRL1:TRM1"/>
    <mergeCell ref="TRN1:TRO1"/>
    <mergeCell ref="TVD1:TVE1"/>
    <mergeCell ref="TVF1:TVG1"/>
    <mergeCell ref="TVH1:TVI1"/>
    <mergeCell ref="TVJ1:TVK1"/>
    <mergeCell ref="TQZ1:TRA1"/>
    <mergeCell ref="TRB1:TRC1"/>
    <mergeCell ref="TRD1:TRE1"/>
    <mergeCell ref="TRF1:TRG1"/>
    <mergeCell ref="TRH1:TRI1"/>
    <mergeCell ref="TRJ1:TRK1"/>
    <mergeCell ref="TQN1:TQO1"/>
    <mergeCell ref="TQP1:TQQ1"/>
    <mergeCell ref="TQR1:TQS1"/>
    <mergeCell ref="TQT1:TQU1"/>
    <mergeCell ref="TQV1:TQW1"/>
    <mergeCell ref="TQX1:TQY1"/>
    <mergeCell ref="TQB1:TQC1"/>
    <mergeCell ref="TQD1:TQE1"/>
    <mergeCell ref="TQF1:TQG1"/>
    <mergeCell ref="TQH1:TQI1"/>
    <mergeCell ref="TQJ1:TQK1"/>
    <mergeCell ref="TQL1:TQM1"/>
    <mergeCell ref="TPP1:TPQ1"/>
    <mergeCell ref="TPR1:TPS1"/>
    <mergeCell ref="TPT1:TPU1"/>
    <mergeCell ref="TPV1:TPW1"/>
    <mergeCell ref="TPX1:TPY1"/>
    <mergeCell ref="TPZ1:TQA1"/>
    <mergeCell ref="TPD1:TPE1"/>
    <mergeCell ref="TPF1:TPG1"/>
    <mergeCell ref="TPH1:TPI1"/>
    <mergeCell ref="TPJ1:TPK1"/>
    <mergeCell ref="TPL1:TPM1"/>
    <mergeCell ref="TPN1:TPO1"/>
    <mergeCell ref="TOR1:TOS1"/>
    <mergeCell ref="TOT1:TOU1"/>
    <mergeCell ref="TOV1:TOW1"/>
    <mergeCell ref="TOX1:TOY1"/>
    <mergeCell ref="TOZ1:TPA1"/>
    <mergeCell ref="TPB1:TPC1"/>
    <mergeCell ref="TOF1:TOG1"/>
    <mergeCell ref="TOH1:TOI1"/>
    <mergeCell ref="TOJ1:TOK1"/>
    <mergeCell ref="TOL1:TOM1"/>
    <mergeCell ref="TON1:TOO1"/>
    <mergeCell ref="TOP1:TOQ1"/>
    <mergeCell ref="TNT1:TNU1"/>
    <mergeCell ref="TNV1:TNW1"/>
    <mergeCell ref="TNX1:TNY1"/>
    <mergeCell ref="TNZ1:TOA1"/>
    <mergeCell ref="TOB1:TOC1"/>
    <mergeCell ref="TOD1:TOE1"/>
    <mergeCell ref="TNH1:TNI1"/>
    <mergeCell ref="TNJ1:TNK1"/>
    <mergeCell ref="TNL1:TNM1"/>
    <mergeCell ref="TNN1:TNO1"/>
    <mergeCell ref="TNP1:TNQ1"/>
    <mergeCell ref="TNR1:TNS1"/>
    <mergeCell ref="TMV1:TMW1"/>
    <mergeCell ref="TMX1:TMY1"/>
    <mergeCell ref="TMZ1:TNA1"/>
    <mergeCell ref="TNB1:TNC1"/>
    <mergeCell ref="TND1:TNE1"/>
    <mergeCell ref="TNF1:TNG1"/>
    <mergeCell ref="TMJ1:TMK1"/>
    <mergeCell ref="TML1:TMM1"/>
    <mergeCell ref="TMN1:TMO1"/>
    <mergeCell ref="TMP1:TMQ1"/>
    <mergeCell ref="TMR1:TMS1"/>
    <mergeCell ref="TMT1:TMU1"/>
    <mergeCell ref="TLX1:TLY1"/>
    <mergeCell ref="TLZ1:TMA1"/>
    <mergeCell ref="TMB1:TMC1"/>
    <mergeCell ref="TMD1:TME1"/>
    <mergeCell ref="TMF1:TMG1"/>
    <mergeCell ref="TMH1:TMI1"/>
    <mergeCell ref="TLL1:TLM1"/>
    <mergeCell ref="TLN1:TLO1"/>
    <mergeCell ref="TLP1:TLQ1"/>
    <mergeCell ref="TLR1:TLS1"/>
    <mergeCell ref="TLT1:TLU1"/>
    <mergeCell ref="TLV1:TLW1"/>
    <mergeCell ref="THL1:THM1"/>
    <mergeCell ref="THN1:THO1"/>
    <mergeCell ref="THP1:THQ1"/>
    <mergeCell ref="THR1:THS1"/>
    <mergeCell ref="TLH1:TLI1"/>
    <mergeCell ref="TLJ1:TLK1"/>
    <mergeCell ref="TGZ1:THA1"/>
    <mergeCell ref="THB1:THC1"/>
    <mergeCell ref="THD1:THE1"/>
    <mergeCell ref="THF1:THG1"/>
    <mergeCell ref="THH1:THI1"/>
    <mergeCell ref="THJ1:THK1"/>
    <mergeCell ref="TGN1:TGO1"/>
    <mergeCell ref="TGP1:TGQ1"/>
    <mergeCell ref="TGR1:TGS1"/>
    <mergeCell ref="TGT1:TGU1"/>
    <mergeCell ref="TGV1:TGW1"/>
    <mergeCell ref="TGX1:TGY1"/>
    <mergeCell ref="TGB1:TGC1"/>
    <mergeCell ref="TGD1:TGE1"/>
    <mergeCell ref="TGF1:TGG1"/>
    <mergeCell ref="TGH1:TGI1"/>
    <mergeCell ref="TGJ1:TGK1"/>
    <mergeCell ref="TGL1:TGM1"/>
    <mergeCell ref="TFP1:TFQ1"/>
    <mergeCell ref="TFR1:TFS1"/>
    <mergeCell ref="TFT1:TFU1"/>
    <mergeCell ref="TFV1:TFW1"/>
    <mergeCell ref="TFX1:TFY1"/>
    <mergeCell ref="TFZ1:TGA1"/>
    <mergeCell ref="TFD1:TFE1"/>
    <mergeCell ref="TFF1:TFG1"/>
    <mergeCell ref="TFH1:TFI1"/>
    <mergeCell ref="TFJ1:TFK1"/>
    <mergeCell ref="TFL1:TFM1"/>
    <mergeCell ref="TFN1:TFO1"/>
    <mergeCell ref="TER1:TES1"/>
    <mergeCell ref="TET1:TEU1"/>
    <mergeCell ref="TEV1:TEW1"/>
    <mergeCell ref="TEX1:TEY1"/>
    <mergeCell ref="TEZ1:TFA1"/>
    <mergeCell ref="TFB1:TFC1"/>
    <mergeCell ref="TEF1:TEG1"/>
    <mergeCell ref="TEH1:TEI1"/>
    <mergeCell ref="TEJ1:TEK1"/>
    <mergeCell ref="TEL1:TEM1"/>
    <mergeCell ref="TEN1:TEO1"/>
    <mergeCell ref="TEP1:TEQ1"/>
    <mergeCell ref="TDT1:TDU1"/>
    <mergeCell ref="TDV1:TDW1"/>
    <mergeCell ref="TDX1:TDY1"/>
    <mergeCell ref="TDZ1:TEA1"/>
    <mergeCell ref="TEB1:TEC1"/>
    <mergeCell ref="TED1:TEE1"/>
    <mergeCell ref="TDH1:TDI1"/>
    <mergeCell ref="TDJ1:TDK1"/>
    <mergeCell ref="TDL1:TDM1"/>
    <mergeCell ref="TDN1:TDO1"/>
    <mergeCell ref="TDP1:TDQ1"/>
    <mergeCell ref="TDR1:TDS1"/>
    <mergeCell ref="TCV1:TCW1"/>
    <mergeCell ref="TCX1:TCY1"/>
    <mergeCell ref="TCZ1:TDA1"/>
    <mergeCell ref="TDB1:TDC1"/>
    <mergeCell ref="TDD1:TDE1"/>
    <mergeCell ref="TDF1:TDG1"/>
    <mergeCell ref="TCJ1:TCK1"/>
    <mergeCell ref="TCL1:TCM1"/>
    <mergeCell ref="TCN1:TCO1"/>
    <mergeCell ref="TCP1:TCQ1"/>
    <mergeCell ref="TCR1:TCS1"/>
    <mergeCell ref="TCT1:TCU1"/>
    <mergeCell ref="TBX1:TBY1"/>
    <mergeCell ref="TBZ1:TCA1"/>
    <mergeCell ref="TCB1:TCC1"/>
    <mergeCell ref="TCD1:TCE1"/>
    <mergeCell ref="TCF1:TCG1"/>
    <mergeCell ref="TCH1:TCI1"/>
    <mergeCell ref="TBL1:TBM1"/>
    <mergeCell ref="TBN1:TBO1"/>
    <mergeCell ref="TBP1:TBQ1"/>
    <mergeCell ref="TBR1:TBS1"/>
    <mergeCell ref="TBT1:TBU1"/>
    <mergeCell ref="TBV1:TBW1"/>
    <mergeCell ref="SXL1:SXM1"/>
    <mergeCell ref="SXN1:SXO1"/>
    <mergeCell ref="SXP1:SXQ1"/>
    <mergeCell ref="SXR1:SXS1"/>
    <mergeCell ref="SXT1:SXU1"/>
    <mergeCell ref="SXV1:SXW1"/>
    <mergeCell ref="SWZ1:SXA1"/>
    <mergeCell ref="SXB1:SXC1"/>
    <mergeCell ref="SXD1:SXE1"/>
    <mergeCell ref="SXF1:SXG1"/>
    <mergeCell ref="SXH1:SXI1"/>
    <mergeCell ref="SXJ1:SXK1"/>
    <mergeCell ref="SWN1:SWO1"/>
    <mergeCell ref="SWP1:SWQ1"/>
    <mergeCell ref="SWR1:SWS1"/>
    <mergeCell ref="SWT1:SWU1"/>
    <mergeCell ref="SWV1:SWW1"/>
    <mergeCell ref="SWX1:SWY1"/>
    <mergeCell ref="SWB1:SWC1"/>
    <mergeCell ref="SWD1:SWE1"/>
    <mergeCell ref="SWF1:SWG1"/>
    <mergeCell ref="SWH1:SWI1"/>
    <mergeCell ref="SWJ1:SWK1"/>
    <mergeCell ref="SWL1:SWM1"/>
    <mergeCell ref="SVP1:SVQ1"/>
    <mergeCell ref="SVR1:SVS1"/>
    <mergeCell ref="SVT1:SVU1"/>
    <mergeCell ref="SVV1:SVW1"/>
    <mergeCell ref="SVX1:SVY1"/>
    <mergeCell ref="SVZ1:SWA1"/>
    <mergeCell ref="SVD1:SVE1"/>
    <mergeCell ref="SVF1:SVG1"/>
    <mergeCell ref="SVH1:SVI1"/>
    <mergeCell ref="SVJ1:SVK1"/>
    <mergeCell ref="SVL1:SVM1"/>
    <mergeCell ref="SVN1:SVO1"/>
    <mergeCell ref="SUR1:SUS1"/>
    <mergeCell ref="SUT1:SUU1"/>
    <mergeCell ref="SUV1:SUW1"/>
    <mergeCell ref="SUX1:SUY1"/>
    <mergeCell ref="SUZ1:SVA1"/>
    <mergeCell ref="SVB1:SVC1"/>
    <mergeCell ref="SUF1:SUG1"/>
    <mergeCell ref="SUH1:SUI1"/>
    <mergeCell ref="SUJ1:SUK1"/>
    <mergeCell ref="SUL1:SUM1"/>
    <mergeCell ref="SUN1:SUO1"/>
    <mergeCell ref="SUP1:SUQ1"/>
    <mergeCell ref="STT1:STU1"/>
    <mergeCell ref="STV1:STW1"/>
    <mergeCell ref="STX1:STY1"/>
    <mergeCell ref="STZ1:SUA1"/>
    <mergeCell ref="SUB1:SUC1"/>
    <mergeCell ref="SUD1:SUE1"/>
    <mergeCell ref="STH1:STI1"/>
    <mergeCell ref="STJ1:STK1"/>
    <mergeCell ref="STL1:STM1"/>
    <mergeCell ref="STN1:STO1"/>
    <mergeCell ref="STP1:STQ1"/>
    <mergeCell ref="STR1:STS1"/>
    <mergeCell ref="SSV1:SSW1"/>
    <mergeCell ref="SSX1:SSY1"/>
    <mergeCell ref="SSZ1:STA1"/>
    <mergeCell ref="STB1:STC1"/>
    <mergeCell ref="STD1:STE1"/>
    <mergeCell ref="STF1:STG1"/>
    <mergeCell ref="SSJ1:SSK1"/>
    <mergeCell ref="SSL1:SSM1"/>
    <mergeCell ref="SSN1:SSO1"/>
    <mergeCell ref="SSP1:SSQ1"/>
    <mergeCell ref="SSR1:SSS1"/>
    <mergeCell ref="SST1:SSU1"/>
    <mergeCell ref="SRX1:SRY1"/>
    <mergeCell ref="SRZ1:SSA1"/>
    <mergeCell ref="SSB1:SSC1"/>
    <mergeCell ref="SSD1:SSE1"/>
    <mergeCell ref="SSF1:SSG1"/>
    <mergeCell ref="SSH1:SSI1"/>
    <mergeCell ref="SNX1:SNY1"/>
    <mergeCell ref="SNZ1:SOA1"/>
    <mergeCell ref="SRP1:SRQ1"/>
    <mergeCell ref="SRR1:SRS1"/>
    <mergeCell ref="SRT1:SRU1"/>
    <mergeCell ref="SRV1:SRW1"/>
    <mergeCell ref="SNL1:SNM1"/>
    <mergeCell ref="SNN1:SNO1"/>
    <mergeCell ref="SNP1:SNQ1"/>
    <mergeCell ref="SNR1:SNS1"/>
    <mergeCell ref="SNT1:SNU1"/>
    <mergeCell ref="SNV1:SNW1"/>
    <mergeCell ref="SMZ1:SNA1"/>
    <mergeCell ref="SNB1:SNC1"/>
    <mergeCell ref="SND1:SNE1"/>
    <mergeCell ref="SNF1:SNG1"/>
    <mergeCell ref="SNH1:SNI1"/>
    <mergeCell ref="SNJ1:SNK1"/>
    <mergeCell ref="SMN1:SMO1"/>
    <mergeCell ref="SMP1:SMQ1"/>
    <mergeCell ref="SMR1:SMS1"/>
    <mergeCell ref="SMT1:SMU1"/>
    <mergeCell ref="SMV1:SMW1"/>
    <mergeCell ref="SMX1:SMY1"/>
    <mergeCell ref="SMB1:SMC1"/>
    <mergeCell ref="SMD1:SME1"/>
    <mergeCell ref="SMF1:SMG1"/>
    <mergeCell ref="SMH1:SMI1"/>
    <mergeCell ref="SMJ1:SMK1"/>
    <mergeCell ref="SML1:SMM1"/>
    <mergeCell ref="SLP1:SLQ1"/>
    <mergeCell ref="SLR1:SLS1"/>
    <mergeCell ref="SLT1:SLU1"/>
    <mergeCell ref="SLV1:SLW1"/>
    <mergeCell ref="SLX1:SLY1"/>
    <mergeCell ref="SLZ1:SMA1"/>
    <mergeCell ref="SLD1:SLE1"/>
    <mergeCell ref="SLF1:SLG1"/>
    <mergeCell ref="SLH1:SLI1"/>
    <mergeCell ref="SLJ1:SLK1"/>
    <mergeCell ref="SLL1:SLM1"/>
    <mergeCell ref="SLN1:SLO1"/>
    <mergeCell ref="SKR1:SKS1"/>
    <mergeCell ref="SKT1:SKU1"/>
    <mergeCell ref="SKV1:SKW1"/>
    <mergeCell ref="SKX1:SKY1"/>
    <mergeCell ref="SKZ1:SLA1"/>
    <mergeCell ref="SLB1:SLC1"/>
    <mergeCell ref="SKF1:SKG1"/>
    <mergeCell ref="SKH1:SKI1"/>
    <mergeCell ref="SKJ1:SKK1"/>
    <mergeCell ref="SKL1:SKM1"/>
    <mergeCell ref="SKN1:SKO1"/>
    <mergeCell ref="SKP1:SKQ1"/>
    <mergeCell ref="SJT1:SJU1"/>
    <mergeCell ref="SJV1:SJW1"/>
    <mergeCell ref="SJX1:SJY1"/>
    <mergeCell ref="SJZ1:SKA1"/>
    <mergeCell ref="SKB1:SKC1"/>
    <mergeCell ref="SKD1:SKE1"/>
    <mergeCell ref="SJH1:SJI1"/>
    <mergeCell ref="SJJ1:SJK1"/>
    <mergeCell ref="SJL1:SJM1"/>
    <mergeCell ref="SJN1:SJO1"/>
    <mergeCell ref="SJP1:SJQ1"/>
    <mergeCell ref="SJR1:SJS1"/>
    <mergeCell ref="SIV1:SIW1"/>
    <mergeCell ref="SIX1:SIY1"/>
    <mergeCell ref="SIZ1:SJA1"/>
    <mergeCell ref="SJB1:SJC1"/>
    <mergeCell ref="SJD1:SJE1"/>
    <mergeCell ref="SJF1:SJG1"/>
    <mergeCell ref="SIJ1:SIK1"/>
    <mergeCell ref="SIL1:SIM1"/>
    <mergeCell ref="SIN1:SIO1"/>
    <mergeCell ref="SIP1:SIQ1"/>
    <mergeCell ref="SIR1:SIS1"/>
    <mergeCell ref="SIT1:SIU1"/>
    <mergeCell ref="SHX1:SHY1"/>
    <mergeCell ref="SHZ1:SIA1"/>
    <mergeCell ref="SIB1:SIC1"/>
    <mergeCell ref="SID1:SIE1"/>
    <mergeCell ref="SIF1:SIG1"/>
    <mergeCell ref="SIH1:SII1"/>
    <mergeCell ref="SDX1:SDY1"/>
    <mergeCell ref="SDZ1:SEA1"/>
    <mergeCell ref="SEB1:SEC1"/>
    <mergeCell ref="SED1:SEE1"/>
    <mergeCell ref="SHT1:SHU1"/>
    <mergeCell ref="SHV1:SHW1"/>
    <mergeCell ref="SDL1:SDM1"/>
    <mergeCell ref="SDN1:SDO1"/>
    <mergeCell ref="SDP1:SDQ1"/>
    <mergeCell ref="SDR1:SDS1"/>
    <mergeCell ref="SDT1:SDU1"/>
    <mergeCell ref="SDV1:SDW1"/>
    <mergeCell ref="SCZ1:SDA1"/>
    <mergeCell ref="SDB1:SDC1"/>
    <mergeCell ref="SDD1:SDE1"/>
    <mergeCell ref="SDF1:SDG1"/>
    <mergeCell ref="SDH1:SDI1"/>
    <mergeCell ref="SDJ1:SDK1"/>
    <mergeCell ref="SCN1:SCO1"/>
    <mergeCell ref="SCP1:SCQ1"/>
    <mergeCell ref="SCR1:SCS1"/>
    <mergeCell ref="SCT1:SCU1"/>
    <mergeCell ref="SCV1:SCW1"/>
    <mergeCell ref="SCX1:SCY1"/>
    <mergeCell ref="SCB1:SCC1"/>
    <mergeCell ref="SCD1:SCE1"/>
    <mergeCell ref="SCF1:SCG1"/>
    <mergeCell ref="SCH1:SCI1"/>
    <mergeCell ref="SCJ1:SCK1"/>
    <mergeCell ref="SCL1:SCM1"/>
    <mergeCell ref="SBP1:SBQ1"/>
    <mergeCell ref="SBR1:SBS1"/>
    <mergeCell ref="SBT1:SBU1"/>
    <mergeCell ref="SBV1:SBW1"/>
    <mergeCell ref="SBX1:SBY1"/>
    <mergeCell ref="SBZ1:SCA1"/>
    <mergeCell ref="SBD1:SBE1"/>
    <mergeCell ref="SBF1:SBG1"/>
    <mergeCell ref="SBH1:SBI1"/>
    <mergeCell ref="SBJ1:SBK1"/>
    <mergeCell ref="SBL1:SBM1"/>
    <mergeCell ref="SBN1:SBO1"/>
    <mergeCell ref="SAR1:SAS1"/>
    <mergeCell ref="SAT1:SAU1"/>
    <mergeCell ref="SAV1:SAW1"/>
    <mergeCell ref="SAX1:SAY1"/>
    <mergeCell ref="SAZ1:SBA1"/>
    <mergeCell ref="SBB1:SBC1"/>
    <mergeCell ref="SAF1:SAG1"/>
    <mergeCell ref="SAH1:SAI1"/>
    <mergeCell ref="SAJ1:SAK1"/>
    <mergeCell ref="SAL1:SAM1"/>
    <mergeCell ref="SAN1:SAO1"/>
    <mergeCell ref="SAP1:SAQ1"/>
    <mergeCell ref="RZT1:RZU1"/>
    <mergeCell ref="RZV1:RZW1"/>
    <mergeCell ref="RZX1:RZY1"/>
    <mergeCell ref="RZZ1:SAA1"/>
    <mergeCell ref="SAB1:SAC1"/>
    <mergeCell ref="SAD1:SAE1"/>
    <mergeCell ref="RZH1:RZI1"/>
    <mergeCell ref="RZJ1:RZK1"/>
    <mergeCell ref="RZL1:RZM1"/>
    <mergeCell ref="RZN1:RZO1"/>
    <mergeCell ref="RZP1:RZQ1"/>
    <mergeCell ref="RZR1:RZS1"/>
    <mergeCell ref="RYV1:RYW1"/>
    <mergeCell ref="RYX1:RYY1"/>
    <mergeCell ref="RYZ1:RZA1"/>
    <mergeCell ref="RZB1:RZC1"/>
    <mergeCell ref="RZD1:RZE1"/>
    <mergeCell ref="RZF1:RZG1"/>
    <mergeCell ref="RYJ1:RYK1"/>
    <mergeCell ref="RYL1:RYM1"/>
    <mergeCell ref="RYN1:RYO1"/>
    <mergeCell ref="RYP1:RYQ1"/>
    <mergeCell ref="RYR1:RYS1"/>
    <mergeCell ref="RYT1:RYU1"/>
    <mergeCell ref="RXX1:RXY1"/>
    <mergeCell ref="RXZ1:RYA1"/>
    <mergeCell ref="RYB1:RYC1"/>
    <mergeCell ref="RYD1:RYE1"/>
    <mergeCell ref="RYF1:RYG1"/>
    <mergeCell ref="RYH1:RYI1"/>
    <mergeCell ref="RTX1:RTY1"/>
    <mergeCell ref="RTZ1:RUA1"/>
    <mergeCell ref="RUB1:RUC1"/>
    <mergeCell ref="RUD1:RUE1"/>
    <mergeCell ref="RUF1:RUG1"/>
    <mergeCell ref="RUH1:RUI1"/>
    <mergeCell ref="RTL1:RTM1"/>
    <mergeCell ref="RTN1:RTO1"/>
    <mergeCell ref="RTP1:RTQ1"/>
    <mergeCell ref="RTR1:RTS1"/>
    <mergeCell ref="RTT1:RTU1"/>
    <mergeCell ref="RTV1:RTW1"/>
    <mergeCell ref="RSZ1:RTA1"/>
    <mergeCell ref="RTB1:RTC1"/>
    <mergeCell ref="RTD1:RTE1"/>
    <mergeCell ref="RTF1:RTG1"/>
    <mergeCell ref="RTH1:RTI1"/>
    <mergeCell ref="RTJ1:RTK1"/>
    <mergeCell ref="RSN1:RSO1"/>
    <mergeCell ref="RSP1:RSQ1"/>
    <mergeCell ref="RSR1:RSS1"/>
    <mergeCell ref="RST1:RSU1"/>
    <mergeCell ref="RSV1:RSW1"/>
    <mergeCell ref="RSX1:RSY1"/>
    <mergeCell ref="RSB1:RSC1"/>
    <mergeCell ref="RSD1:RSE1"/>
    <mergeCell ref="RSF1:RSG1"/>
    <mergeCell ref="RSH1:RSI1"/>
    <mergeCell ref="RSJ1:RSK1"/>
    <mergeCell ref="RSL1:RSM1"/>
    <mergeCell ref="RRP1:RRQ1"/>
    <mergeCell ref="RRR1:RRS1"/>
    <mergeCell ref="RRT1:RRU1"/>
    <mergeCell ref="RRV1:RRW1"/>
    <mergeCell ref="RRX1:RRY1"/>
    <mergeCell ref="RRZ1:RSA1"/>
    <mergeCell ref="RRD1:RRE1"/>
    <mergeCell ref="RRF1:RRG1"/>
    <mergeCell ref="RRH1:RRI1"/>
    <mergeCell ref="RRJ1:RRK1"/>
    <mergeCell ref="RRL1:RRM1"/>
    <mergeCell ref="RRN1:RRO1"/>
    <mergeCell ref="RQR1:RQS1"/>
    <mergeCell ref="RQT1:RQU1"/>
    <mergeCell ref="RQV1:RQW1"/>
    <mergeCell ref="RQX1:RQY1"/>
    <mergeCell ref="RQZ1:RRA1"/>
    <mergeCell ref="RRB1:RRC1"/>
    <mergeCell ref="RQF1:RQG1"/>
    <mergeCell ref="RQH1:RQI1"/>
    <mergeCell ref="RQJ1:RQK1"/>
    <mergeCell ref="RQL1:RQM1"/>
    <mergeCell ref="RQN1:RQO1"/>
    <mergeCell ref="RQP1:RQQ1"/>
    <mergeCell ref="RPT1:RPU1"/>
    <mergeCell ref="RPV1:RPW1"/>
    <mergeCell ref="RPX1:RPY1"/>
    <mergeCell ref="RPZ1:RQA1"/>
    <mergeCell ref="RQB1:RQC1"/>
    <mergeCell ref="RQD1:RQE1"/>
    <mergeCell ref="RPH1:RPI1"/>
    <mergeCell ref="RPJ1:RPK1"/>
    <mergeCell ref="RPL1:RPM1"/>
    <mergeCell ref="RPN1:RPO1"/>
    <mergeCell ref="RPP1:RPQ1"/>
    <mergeCell ref="RPR1:RPS1"/>
    <mergeCell ref="ROV1:ROW1"/>
    <mergeCell ref="ROX1:ROY1"/>
    <mergeCell ref="ROZ1:RPA1"/>
    <mergeCell ref="RPB1:RPC1"/>
    <mergeCell ref="RPD1:RPE1"/>
    <mergeCell ref="RPF1:RPG1"/>
    <mergeCell ref="ROJ1:ROK1"/>
    <mergeCell ref="ROL1:ROM1"/>
    <mergeCell ref="RON1:ROO1"/>
    <mergeCell ref="ROP1:ROQ1"/>
    <mergeCell ref="ROR1:ROS1"/>
    <mergeCell ref="ROT1:ROU1"/>
    <mergeCell ref="RKJ1:RKK1"/>
    <mergeCell ref="RKL1:RKM1"/>
    <mergeCell ref="ROB1:ROC1"/>
    <mergeCell ref="ROD1:ROE1"/>
    <mergeCell ref="ROF1:ROG1"/>
    <mergeCell ref="ROH1:ROI1"/>
    <mergeCell ref="RJX1:RJY1"/>
    <mergeCell ref="RJZ1:RKA1"/>
    <mergeCell ref="RKB1:RKC1"/>
    <mergeCell ref="RKD1:RKE1"/>
    <mergeCell ref="RKF1:RKG1"/>
    <mergeCell ref="RKH1:RKI1"/>
    <mergeCell ref="RJL1:RJM1"/>
    <mergeCell ref="RJN1:RJO1"/>
    <mergeCell ref="RJP1:RJQ1"/>
    <mergeCell ref="RJR1:RJS1"/>
    <mergeCell ref="RJT1:RJU1"/>
    <mergeCell ref="RJV1:RJW1"/>
    <mergeCell ref="RIZ1:RJA1"/>
    <mergeCell ref="RJB1:RJC1"/>
    <mergeCell ref="RJD1:RJE1"/>
    <mergeCell ref="RJF1:RJG1"/>
    <mergeCell ref="RJH1:RJI1"/>
    <mergeCell ref="RJJ1:RJK1"/>
    <mergeCell ref="RIN1:RIO1"/>
    <mergeCell ref="RIP1:RIQ1"/>
    <mergeCell ref="RIR1:RIS1"/>
    <mergeCell ref="RIT1:RIU1"/>
    <mergeCell ref="RIV1:RIW1"/>
    <mergeCell ref="RIX1:RIY1"/>
    <mergeCell ref="RIB1:RIC1"/>
    <mergeCell ref="RID1:RIE1"/>
    <mergeCell ref="RIF1:RIG1"/>
    <mergeCell ref="RIH1:RII1"/>
    <mergeCell ref="RIJ1:RIK1"/>
    <mergeCell ref="RIL1:RIM1"/>
    <mergeCell ref="RHP1:RHQ1"/>
    <mergeCell ref="RHR1:RHS1"/>
    <mergeCell ref="RHT1:RHU1"/>
    <mergeCell ref="RHV1:RHW1"/>
    <mergeCell ref="RHX1:RHY1"/>
    <mergeCell ref="RHZ1:RIA1"/>
    <mergeCell ref="RHD1:RHE1"/>
    <mergeCell ref="RHF1:RHG1"/>
    <mergeCell ref="RHH1:RHI1"/>
    <mergeCell ref="RHJ1:RHK1"/>
    <mergeCell ref="RHL1:RHM1"/>
    <mergeCell ref="RHN1:RHO1"/>
    <mergeCell ref="RGR1:RGS1"/>
    <mergeCell ref="RGT1:RGU1"/>
    <mergeCell ref="RGV1:RGW1"/>
    <mergeCell ref="RGX1:RGY1"/>
    <mergeCell ref="RGZ1:RHA1"/>
    <mergeCell ref="RHB1:RHC1"/>
    <mergeCell ref="RGF1:RGG1"/>
    <mergeCell ref="RGH1:RGI1"/>
    <mergeCell ref="RGJ1:RGK1"/>
    <mergeCell ref="RGL1:RGM1"/>
    <mergeCell ref="RGN1:RGO1"/>
    <mergeCell ref="RGP1:RGQ1"/>
    <mergeCell ref="RFT1:RFU1"/>
    <mergeCell ref="RFV1:RFW1"/>
    <mergeCell ref="RFX1:RFY1"/>
    <mergeCell ref="RFZ1:RGA1"/>
    <mergeCell ref="RGB1:RGC1"/>
    <mergeCell ref="RGD1:RGE1"/>
    <mergeCell ref="RFH1:RFI1"/>
    <mergeCell ref="RFJ1:RFK1"/>
    <mergeCell ref="RFL1:RFM1"/>
    <mergeCell ref="RFN1:RFO1"/>
    <mergeCell ref="RFP1:RFQ1"/>
    <mergeCell ref="RFR1:RFS1"/>
    <mergeCell ref="REV1:REW1"/>
    <mergeCell ref="REX1:REY1"/>
    <mergeCell ref="REZ1:RFA1"/>
    <mergeCell ref="RFB1:RFC1"/>
    <mergeCell ref="RFD1:RFE1"/>
    <mergeCell ref="RFF1:RFG1"/>
    <mergeCell ref="REJ1:REK1"/>
    <mergeCell ref="REL1:REM1"/>
    <mergeCell ref="REN1:REO1"/>
    <mergeCell ref="REP1:REQ1"/>
    <mergeCell ref="RER1:RES1"/>
    <mergeCell ref="RET1:REU1"/>
    <mergeCell ref="RAJ1:RAK1"/>
    <mergeCell ref="RAL1:RAM1"/>
    <mergeCell ref="RAN1:RAO1"/>
    <mergeCell ref="RAP1:RAQ1"/>
    <mergeCell ref="REF1:REG1"/>
    <mergeCell ref="REH1:REI1"/>
    <mergeCell ref="QZX1:QZY1"/>
    <mergeCell ref="QZZ1:RAA1"/>
    <mergeCell ref="RAB1:RAC1"/>
    <mergeCell ref="RAD1:RAE1"/>
    <mergeCell ref="RAF1:RAG1"/>
    <mergeCell ref="RAH1:RAI1"/>
    <mergeCell ref="QZL1:QZM1"/>
    <mergeCell ref="QZN1:QZO1"/>
    <mergeCell ref="QZP1:QZQ1"/>
    <mergeCell ref="QZR1:QZS1"/>
    <mergeCell ref="QZT1:QZU1"/>
    <mergeCell ref="QZV1:QZW1"/>
    <mergeCell ref="QYZ1:QZA1"/>
    <mergeCell ref="QZB1:QZC1"/>
    <mergeCell ref="QZD1:QZE1"/>
    <mergeCell ref="QZF1:QZG1"/>
    <mergeCell ref="QZH1:QZI1"/>
    <mergeCell ref="QZJ1:QZK1"/>
    <mergeCell ref="QYN1:QYO1"/>
    <mergeCell ref="QYP1:QYQ1"/>
    <mergeCell ref="QYR1:QYS1"/>
    <mergeCell ref="QYT1:QYU1"/>
    <mergeCell ref="QYV1:QYW1"/>
    <mergeCell ref="QYX1:QYY1"/>
    <mergeCell ref="QYB1:QYC1"/>
    <mergeCell ref="QYD1:QYE1"/>
    <mergeCell ref="QYF1:QYG1"/>
    <mergeCell ref="QYH1:QYI1"/>
    <mergeCell ref="QYJ1:QYK1"/>
    <mergeCell ref="QYL1:QYM1"/>
    <mergeCell ref="QXP1:QXQ1"/>
    <mergeCell ref="QXR1:QXS1"/>
    <mergeCell ref="QXT1:QXU1"/>
    <mergeCell ref="QXV1:QXW1"/>
    <mergeCell ref="QXX1:QXY1"/>
    <mergeCell ref="QXZ1:QYA1"/>
    <mergeCell ref="QXD1:QXE1"/>
    <mergeCell ref="QXF1:QXG1"/>
    <mergeCell ref="QXH1:QXI1"/>
    <mergeCell ref="QXJ1:QXK1"/>
    <mergeCell ref="QXL1:QXM1"/>
    <mergeCell ref="QXN1:QXO1"/>
    <mergeCell ref="QWR1:QWS1"/>
    <mergeCell ref="QWT1:QWU1"/>
    <mergeCell ref="QWV1:QWW1"/>
    <mergeCell ref="QWX1:QWY1"/>
    <mergeCell ref="QWZ1:QXA1"/>
    <mergeCell ref="QXB1:QXC1"/>
    <mergeCell ref="QWF1:QWG1"/>
    <mergeCell ref="QWH1:QWI1"/>
    <mergeCell ref="QWJ1:QWK1"/>
    <mergeCell ref="QWL1:QWM1"/>
    <mergeCell ref="QWN1:QWO1"/>
    <mergeCell ref="QWP1:QWQ1"/>
    <mergeCell ref="QVT1:QVU1"/>
    <mergeCell ref="QVV1:QVW1"/>
    <mergeCell ref="QVX1:QVY1"/>
    <mergeCell ref="QVZ1:QWA1"/>
    <mergeCell ref="QWB1:QWC1"/>
    <mergeCell ref="QWD1:QWE1"/>
    <mergeCell ref="QVH1:QVI1"/>
    <mergeCell ref="QVJ1:QVK1"/>
    <mergeCell ref="QVL1:QVM1"/>
    <mergeCell ref="QVN1:QVO1"/>
    <mergeCell ref="QVP1:QVQ1"/>
    <mergeCell ref="QVR1:QVS1"/>
    <mergeCell ref="QUV1:QUW1"/>
    <mergeCell ref="QUX1:QUY1"/>
    <mergeCell ref="QUZ1:QVA1"/>
    <mergeCell ref="QVB1:QVC1"/>
    <mergeCell ref="QVD1:QVE1"/>
    <mergeCell ref="QVF1:QVG1"/>
    <mergeCell ref="QUJ1:QUK1"/>
    <mergeCell ref="QUL1:QUM1"/>
    <mergeCell ref="QUN1:QUO1"/>
    <mergeCell ref="QUP1:QUQ1"/>
    <mergeCell ref="QUR1:QUS1"/>
    <mergeCell ref="QUT1:QUU1"/>
    <mergeCell ref="QQJ1:QQK1"/>
    <mergeCell ref="QQL1:QQM1"/>
    <mergeCell ref="QQN1:QQO1"/>
    <mergeCell ref="QQP1:QQQ1"/>
    <mergeCell ref="QQR1:QQS1"/>
    <mergeCell ref="QQT1:QQU1"/>
    <mergeCell ref="QPX1:QPY1"/>
    <mergeCell ref="QPZ1:QQA1"/>
    <mergeCell ref="QQB1:QQC1"/>
    <mergeCell ref="QQD1:QQE1"/>
    <mergeCell ref="QQF1:QQG1"/>
    <mergeCell ref="QQH1:QQI1"/>
    <mergeCell ref="QPL1:QPM1"/>
    <mergeCell ref="QPN1:QPO1"/>
    <mergeCell ref="QPP1:QPQ1"/>
    <mergeCell ref="QPR1:QPS1"/>
    <mergeCell ref="QPT1:QPU1"/>
    <mergeCell ref="QPV1:QPW1"/>
    <mergeCell ref="QOZ1:QPA1"/>
    <mergeCell ref="QPB1:QPC1"/>
    <mergeCell ref="QPD1:QPE1"/>
    <mergeCell ref="QPF1:QPG1"/>
    <mergeCell ref="QPH1:QPI1"/>
    <mergeCell ref="QPJ1:QPK1"/>
    <mergeCell ref="QON1:QOO1"/>
    <mergeCell ref="QOP1:QOQ1"/>
    <mergeCell ref="QOR1:QOS1"/>
    <mergeCell ref="QOT1:QOU1"/>
    <mergeCell ref="QOV1:QOW1"/>
    <mergeCell ref="QOX1:QOY1"/>
    <mergeCell ref="QOB1:QOC1"/>
    <mergeCell ref="QOD1:QOE1"/>
    <mergeCell ref="QOF1:QOG1"/>
    <mergeCell ref="QOH1:QOI1"/>
    <mergeCell ref="QOJ1:QOK1"/>
    <mergeCell ref="QOL1:QOM1"/>
    <mergeCell ref="QNP1:QNQ1"/>
    <mergeCell ref="QNR1:QNS1"/>
    <mergeCell ref="QNT1:QNU1"/>
    <mergeCell ref="QNV1:QNW1"/>
    <mergeCell ref="QNX1:QNY1"/>
    <mergeCell ref="QNZ1:QOA1"/>
    <mergeCell ref="QND1:QNE1"/>
    <mergeCell ref="QNF1:QNG1"/>
    <mergeCell ref="QNH1:QNI1"/>
    <mergeCell ref="QNJ1:QNK1"/>
    <mergeCell ref="QNL1:QNM1"/>
    <mergeCell ref="QNN1:QNO1"/>
    <mergeCell ref="QMR1:QMS1"/>
    <mergeCell ref="QMT1:QMU1"/>
    <mergeCell ref="QMV1:QMW1"/>
    <mergeCell ref="QMX1:QMY1"/>
    <mergeCell ref="QMZ1:QNA1"/>
    <mergeCell ref="QNB1:QNC1"/>
    <mergeCell ref="QMF1:QMG1"/>
    <mergeCell ref="QMH1:QMI1"/>
    <mergeCell ref="QMJ1:QMK1"/>
    <mergeCell ref="QML1:QMM1"/>
    <mergeCell ref="QMN1:QMO1"/>
    <mergeCell ref="QMP1:QMQ1"/>
    <mergeCell ref="QLT1:QLU1"/>
    <mergeCell ref="QLV1:QLW1"/>
    <mergeCell ref="QLX1:QLY1"/>
    <mergeCell ref="QLZ1:QMA1"/>
    <mergeCell ref="QMB1:QMC1"/>
    <mergeCell ref="QMD1:QME1"/>
    <mergeCell ref="QLH1:QLI1"/>
    <mergeCell ref="QLJ1:QLK1"/>
    <mergeCell ref="QLL1:QLM1"/>
    <mergeCell ref="QLN1:QLO1"/>
    <mergeCell ref="QLP1:QLQ1"/>
    <mergeCell ref="QLR1:QLS1"/>
    <mergeCell ref="QKV1:QKW1"/>
    <mergeCell ref="QKX1:QKY1"/>
    <mergeCell ref="QKZ1:QLA1"/>
    <mergeCell ref="QLB1:QLC1"/>
    <mergeCell ref="QLD1:QLE1"/>
    <mergeCell ref="QLF1:QLG1"/>
    <mergeCell ref="QGV1:QGW1"/>
    <mergeCell ref="QGX1:QGY1"/>
    <mergeCell ref="QKN1:QKO1"/>
    <mergeCell ref="QKP1:QKQ1"/>
    <mergeCell ref="QKR1:QKS1"/>
    <mergeCell ref="QKT1:QKU1"/>
    <mergeCell ref="QGJ1:QGK1"/>
    <mergeCell ref="QGL1:QGM1"/>
    <mergeCell ref="QGN1:QGO1"/>
    <mergeCell ref="QGP1:QGQ1"/>
    <mergeCell ref="QGR1:QGS1"/>
    <mergeCell ref="QGT1:QGU1"/>
    <mergeCell ref="QFX1:QFY1"/>
    <mergeCell ref="QFZ1:QGA1"/>
    <mergeCell ref="QGB1:QGC1"/>
    <mergeCell ref="QGD1:QGE1"/>
    <mergeCell ref="QGF1:QGG1"/>
    <mergeCell ref="QGH1:QGI1"/>
    <mergeCell ref="QFL1:QFM1"/>
    <mergeCell ref="QFN1:QFO1"/>
    <mergeCell ref="QFP1:QFQ1"/>
    <mergeCell ref="QFR1:QFS1"/>
    <mergeCell ref="QFT1:QFU1"/>
    <mergeCell ref="QFV1:QFW1"/>
    <mergeCell ref="QEZ1:QFA1"/>
    <mergeCell ref="QFB1:QFC1"/>
    <mergeCell ref="QFD1:QFE1"/>
    <mergeCell ref="QFF1:QFG1"/>
    <mergeCell ref="QFH1:QFI1"/>
    <mergeCell ref="QFJ1:QFK1"/>
    <mergeCell ref="QEN1:QEO1"/>
    <mergeCell ref="QEP1:QEQ1"/>
    <mergeCell ref="QER1:QES1"/>
    <mergeCell ref="QET1:QEU1"/>
    <mergeCell ref="QEV1:QEW1"/>
    <mergeCell ref="QEX1:QEY1"/>
    <mergeCell ref="QEB1:QEC1"/>
    <mergeCell ref="QED1:QEE1"/>
    <mergeCell ref="QEF1:QEG1"/>
    <mergeCell ref="QEH1:QEI1"/>
    <mergeCell ref="QEJ1:QEK1"/>
    <mergeCell ref="QEL1:QEM1"/>
    <mergeCell ref="QDP1:QDQ1"/>
    <mergeCell ref="QDR1:QDS1"/>
    <mergeCell ref="QDT1:QDU1"/>
    <mergeCell ref="QDV1:QDW1"/>
    <mergeCell ref="QDX1:QDY1"/>
    <mergeCell ref="QDZ1:QEA1"/>
    <mergeCell ref="QDD1:QDE1"/>
    <mergeCell ref="QDF1:QDG1"/>
    <mergeCell ref="QDH1:QDI1"/>
    <mergeCell ref="QDJ1:QDK1"/>
    <mergeCell ref="QDL1:QDM1"/>
    <mergeCell ref="QDN1:QDO1"/>
    <mergeCell ref="QCR1:QCS1"/>
    <mergeCell ref="QCT1:QCU1"/>
    <mergeCell ref="QCV1:QCW1"/>
    <mergeCell ref="QCX1:QCY1"/>
    <mergeCell ref="QCZ1:QDA1"/>
    <mergeCell ref="QDB1:QDC1"/>
    <mergeCell ref="QCF1:QCG1"/>
    <mergeCell ref="QCH1:QCI1"/>
    <mergeCell ref="QCJ1:QCK1"/>
    <mergeCell ref="QCL1:QCM1"/>
    <mergeCell ref="QCN1:QCO1"/>
    <mergeCell ref="QCP1:QCQ1"/>
    <mergeCell ref="QBT1:QBU1"/>
    <mergeCell ref="QBV1:QBW1"/>
    <mergeCell ref="QBX1:QBY1"/>
    <mergeCell ref="QBZ1:QCA1"/>
    <mergeCell ref="QCB1:QCC1"/>
    <mergeCell ref="QCD1:QCE1"/>
    <mergeCell ref="QBH1:QBI1"/>
    <mergeCell ref="QBJ1:QBK1"/>
    <mergeCell ref="QBL1:QBM1"/>
    <mergeCell ref="QBN1:QBO1"/>
    <mergeCell ref="QBP1:QBQ1"/>
    <mergeCell ref="QBR1:QBS1"/>
    <mergeCell ref="QAV1:QAW1"/>
    <mergeCell ref="QAX1:QAY1"/>
    <mergeCell ref="QAZ1:QBA1"/>
    <mergeCell ref="QBB1:QBC1"/>
    <mergeCell ref="QBD1:QBE1"/>
    <mergeCell ref="QBF1:QBG1"/>
    <mergeCell ref="PWV1:PWW1"/>
    <mergeCell ref="PWX1:PWY1"/>
    <mergeCell ref="PWZ1:PXA1"/>
    <mergeCell ref="PXB1:PXC1"/>
    <mergeCell ref="QAR1:QAS1"/>
    <mergeCell ref="QAT1:QAU1"/>
    <mergeCell ref="PWJ1:PWK1"/>
    <mergeCell ref="PWL1:PWM1"/>
    <mergeCell ref="PWN1:PWO1"/>
    <mergeCell ref="PWP1:PWQ1"/>
    <mergeCell ref="PWR1:PWS1"/>
    <mergeCell ref="PWT1:PWU1"/>
    <mergeCell ref="PVX1:PVY1"/>
    <mergeCell ref="PVZ1:PWA1"/>
    <mergeCell ref="PWB1:PWC1"/>
    <mergeCell ref="PWD1:PWE1"/>
    <mergeCell ref="PWF1:PWG1"/>
    <mergeCell ref="PWH1:PWI1"/>
    <mergeCell ref="PVL1:PVM1"/>
    <mergeCell ref="PVN1:PVO1"/>
    <mergeCell ref="PVP1:PVQ1"/>
    <mergeCell ref="PVR1:PVS1"/>
    <mergeCell ref="PVT1:PVU1"/>
    <mergeCell ref="PVV1:PVW1"/>
    <mergeCell ref="PUZ1:PVA1"/>
    <mergeCell ref="PVB1:PVC1"/>
    <mergeCell ref="PVD1:PVE1"/>
    <mergeCell ref="PVF1:PVG1"/>
    <mergeCell ref="PVH1:PVI1"/>
    <mergeCell ref="PVJ1:PVK1"/>
    <mergeCell ref="PUN1:PUO1"/>
    <mergeCell ref="PUP1:PUQ1"/>
    <mergeCell ref="PUR1:PUS1"/>
    <mergeCell ref="PUT1:PUU1"/>
    <mergeCell ref="PUV1:PUW1"/>
    <mergeCell ref="PUX1:PUY1"/>
    <mergeCell ref="PUB1:PUC1"/>
    <mergeCell ref="PUD1:PUE1"/>
    <mergeCell ref="PUF1:PUG1"/>
    <mergeCell ref="PUH1:PUI1"/>
    <mergeCell ref="PUJ1:PUK1"/>
    <mergeCell ref="PUL1:PUM1"/>
    <mergeCell ref="PTP1:PTQ1"/>
    <mergeCell ref="PTR1:PTS1"/>
    <mergeCell ref="PTT1:PTU1"/>
    <mergeCell ref="PTV1:PTW1"/>
    <mergeCell ref="PTX1:PTY1"/>
    <mergeCell ref="PTZ1:PUA1"/>
    <mergeCell ref="PTD1:PTE1"/>
    <mergeCell ref="PTF1:PTG1"/>
    <mergeCell ref="PTH1:PTI1"/>
    <mergeCell ref="PTJ1:PTK1"/>
    <mergeCell ref="PTL1:PTM1"/>
    <mergeCell ref="PTN1:PTO1"/>
    <mergeCell ref="PSR1:PSS1"/>
    <mergeCell ref="PST1:PSU1"/>
    <mergeCell ref="PSV1:PSW1"/>
    <mergeCell ref="PSX1:PSY1"/>
    <mergeCell ref="PSZ1:PTA1"/>
    <mergeCell ref="PTB1:PTC1"/>
    <mergeCell ref="PSF1:PSG1"/>
    <mergeCell ref="PSH1:PSI1"/>
    <mergeCell ref="PSJ1:PSK1"/>
    <mergeCell ref="PSL1:PSM1"/>
    <mergeCell ref="PSN1:PSO1"/>
    <mergeCell ref="PSP1:PSQ1"/>
    <mergeCell ref="PRT1:PRU1"/>
    <mergeCell ref="PRV1:PRW1"/>
    <mergeCell ref="PRX1:PRY1"/>
    <mergeCell ref="PRZ1:PSA1"/>
    <mergeCell ref="PSB1:PSC1"/>
    <mergeCell ref="PSD1:PSE1"/>
    <mergeCell ref="PRH1:PRI1"/>
    <mergeCell ref="PRJ1:PRK1"/>
    <mergeCell ref="PRL1:PRM1"/>
    <mergeCell ref="PRN1:PRO1"/>
    <mergeCell ref="PRP1:PRQ1"/>
    <mergeCell ref="PRR1:PRS1"/>
    <mergeCell ref="PQV1:PQW1"/>
    <mergeCell ref="PQX1:PQY1"/>
    <mergeCell ref="PQZ1:PRA1"/>
    <mergeCell ref="PRB1:PRC1"/>
    <mergeCell ref="PRD1:PRE1"/>
    <mergeCell ref="PRF1:PRG1"/>
    <mergeCell ref="PMV1:PMW1"/>
    <mergeCell ref="PMX1:PMY1"/>
    <mergeCell ref="PMZ1:PNA1"/>
    <mergeCell ref="PNB1:PNC1"/>
    <mergeCell ref="PND1:PNE1"/>
    <mergeCell ref="PNF1:PNG1"/>
    <mergeCell ref="PMJ1:PMK1"/>
    <mergeCell ref="PML1:PMM1"/>
    <mergeCell ref="PMN1:PMO1"/>
    <mergeCell ref="PMP1:PMQ1"/>
    <mergeCell ref="PMR1:PMS1"/>
    <mergeCell ref="PMT1:PMU1"/>
    <mergeCell ref="PLX1:PLY1"/>
    <mergeCell ref="PLZ1:PMA1"/>
    <mergeCell ref="PMB1:PMC1"/>
    <mergeCell ref="PMD1:PME1"/>
    <mergeCell ref="PMF1:PMG1"/>
    <mergeCell ref="PMH1:PMI1"/>
    <mergeCell ref="PLL1:PLM1"/>
    <mergeCell ref="PLN1:PLO1"/>
    <mergeCell ref="PLP1:PLQ1"/>
    <mergeCell ref="PLR1:PLS1"/>
    <mergeCell ref="PLT1:PLU1"/>
    <mergeCell ref="PLV1:PLW1"/>
    <mergeCell ref="PKZ1:PLA1"/>
    <mergeCell ref="PLB1:PLC1"/>
    <mergeCell ref="PLD1:PLE1"/>
    <mergeCell ref="PLF1:PLG1"/>
    <mergeCell ref="PLH1:PLI1"/>
    <mergeCell ref="PLJ1:PLK1"/>
    <mergeCell ref="PKN1:PKO1"/>
    <mergeCell ref="PKP1:PKQ1"/>
    <mergeCell ref="PKR1:PKS1"/>
    <mergeCell ref="PKT1:PKU1"/>
    <mergeCell ref="PKV1:PKW1"/>
    <mergeCell ref="PKX1:PKY1"/>
    <mergeCell ref="PKB1:PKC1"/>
    <mergeCell ref="PKD1:PKE1"/>
    <mergeCell ref="PKF1:PKG1"/>
    <mergeCell ref="PKH1:PKI1"/>
    <mergeCell ref="PKJ1:PKK1"/>
    <mergeCell ref="PKL1:PKM1"/>
    <mergeCell ref="PJP1:PJQ1"/>
    <mergeCell ref="PJR1:PJS1"/>
    <mergeCell ref="PJT1:PJU1"/>
    <mergeCell ref="PJV1:PJW1"/>
    <mergeCell ref="PJX1:PJY1"/>
    <mergeCell ref="PJZ1:PKA1"/>
    <mergeCell ref="PJD1:PJE1"/>
    <mergeCell ref="PJF1:PJG1"/>
    <mergeCell ref="PJH1:PJI1"/>
    <mergeCell ref="PJJ1:PJK1"/>
    <mergeCell ref="PJL1:PJM1"/>
    <mergeCell ref="PJN1:PJO1"/>
    <mergeCell ref="PIR1:PIS1"/>
    <mergeCell ref="PIT1:PIU1"/>
    <mergeCell ref="PIV1:PIW1"/>
    <mergeCell ref="PIX1:PIY1"/>
    <mergeCell ref="PIZ1:PJA1"/>
    <mergeCell ref="PJB1:PJC1"/>
    <mergeCell ref="PIF1:PIG1"/>
    <mergeCell ref="PIH1:PII1"/>
    <mergeCell ref="PIJ1:PIK1"/>
    <mergeCell ref="PIL1:PIM1"/>
    <mergeCell ref="PIN1:PIO1"/>
    <mergeCell ref="PIP1:PIQ1"/>
    <mergeCell ref="PHT1:PHU1"/>
    <mergeCell ref="PHV1:PHW1"/>
    <mergeCell ref="PHX1:PHY1"/>
    <mergeCell ref="PHZ1:PIA1"/>
    <mergeCell ref="PIB1:PIC1"/>
    <mergeCell ref="PID1:PIE1"/>
    <mergeCell ref="PHH1:PHI1"/>
    <mergeCell ref="PHJ1:PHK1"/>
    <mergeCell ref="PHL1:PHM1"/>
    <mergeCell ref="PHN1:PHO1"/>
    <mergeCell ref="PHP1:PHQ1"/>
    <mergeCell ref="PHR1:PHS1"/>
    <mergeCell ref="PDH1:PDI1"/>
    <mergeCell ref="PDJ1:PDK1"/>
    <mergeCell ref="PGZ1:PHA1"/>
    <mergeCell ref="PHB1:PHC1"/>
    <mergeCell ref="PHD1:PHE1"/>
    <mergeCell ref="PHF1:PHG1"/>
    <mergeCell ref="PCV1:PCW1"/>
    <mergeCell ref="PCX1:PCY1"/>
    <mergeCell ref="PCZ1:PDA1"/>
    <mergeCell ref="PDB1:PDC1"/>
    <mergeCell ref="PDD1:PDE1"/>
    <mergeCell ref="PDF1:PDG1"/>
    <mergeCell ref="PCJ1:PCK1"/>
    <mergeCell ref="PCL1:PCM1"/>
    <mergeCell ref="PCN1:PCO1"/>
    <mergeCell ref="PCP1:PCQ1"/>
    <mergeCell ref="PCR1:PCS1"/>
    <mergeCell ref="PCT1:PCU1"/>
    <mergeCell ref="PBX1:PBY1"/>
    <mergeCell ref="PBZ1:PCA1"/>
    <mergeCell ref="PCB1:PCC1"/>
    <mergeCell ref="PCD1:PCE1"/>
    <mergeCell ref="PCF1:PCG1"/>
    <mergeCell ref="PCH1:PCI1"/>
    <mergeCell ref="PBL1:PBM1"/>
    <mergeCell ref="PBN1:PBO1"/>
    <mergeCell ref="PBP1:PBQ1"/>
    <mergeCell ref="PBR1:PBS1"/>
    <mergeCell ref="PBT1:PBU1"/>
    <mergeCell ref="PBV1:PBW1"/>
    <mergeCell ref="PAZ1:PBA1"/>
    <mergeCell ref="PBB1:PBC1"/>
    <mergeCell ref="PBD1:PBE1"/>
    <mergeCell ref="PBF1:PBG1"/>
    <mergeCell ref="PBH1:PBI1"/>
    <mergeCell ref="PBJ1:PBK1"/>
    <mergeCell ref="PAN1:PAO1"/>
    <mergeCell ref="PAP1:PAQ1"/>
    <mergeCell ref="PAR1:PAS1"/>
    <mergeCell ref="PAT1:PAU1"/>
    <mergeCell ref="PAV1:PAW1"/>
    <mergeCell ref="PAX1:PAY1"/>
    <mergeCell ref="PAB1:PAC1"/>
    <mergeCell ref="PAD1:PAE1"/>
    <mergeCell ref="PAF1:PAG1"/>
    <mergeCell ref="PAH1:PAI1"/>
    <mergeCell ref="PAJ1:PAK1"/>
    <mergeCell ref="PAL1:PAM1"/>
    <mergeCell ref="OZP1:OZQ1"/>
    <mergeCell ref="OZR1:OZS1"/>
    <mergeCell ref="OZT1:OZU1"/>
    <mergeCell ref="OZV1:OZW1"/>
    <mergeCell ref="OZX1:OZY1"/>
    <mergeCell ref="OZZ1:PAA1"/>
    <mergeCell ref="OZD1:OZE1"/>
    <mergeCell ref="OZF1:OZG1"/>
    <mergeCell ref="OZH1:OZI1"/>
    <mergeCell ref="OZJ1:OZK1"/>
    <mergeCell ref="OZL1:OZM1"/>
    <mergeCell ref="OZN1:OZO1"/>
    <mergeCell ref="OYR1:OYS1"/>
    <mergeCell ref="OYT1:OYU1"/>
    <mergeCell ref="OYV1:OYW1"/>
    <mergeCell ref="OYX1:OYY1"/>
    <mergeCell ref="OYZ1:OZA1"/>
    <mergeCell ref="OZB1:OZC1"/>
    <mergeCell ref="OYF1:OYG1"/>
    <mergeCell ref="OYH1:OYI1"/>
    <mergeCell ref="OYJ1:OYK1"/>
    <mergeCell ref="OYL1:OYM1"/>
    <mergeCell ref="OYN1:OYO1"/>
    <mergeCell ref="OYP1:OYQ1"/>
    <mergeCell ref="OXT1:OXU1"/>
    <mergeCell ref="OXV1:OXW1"/>
    <mergeCell ref="OXX1:OXY1"/>
    <mergeCell ref="OXZ1:OYA1"/>
    <mergeCell ref="OYB1:OYC1"/>
    <mergeCell ref="OYD1:OYE1"/>
    <mergeCell ref="OXH1:OXI1"/>
    <mergeCell ref="OXJ1:OXK1"/>
    <mergeCell ref="OXL1:OXM1"/>
    <mergeCell ref="OXN1:OXO1"/>
    <mergeCell ref="OXP1:OXQ1"/>
    <mergeCell ref="OXR1:OXS1"/>
    <mergeCell ref="OTH1:OTI1"/>
    <mergeCell ref="OTJ1:OTK1"/>
    <mergeCell ref="OTL1:OTM1"/>
    <mergeCell ref="OTN1:OTO1"/>
    <mergeCell ref="OXD1:OXE1"/>
    <mergeCell ref="OXF1:OXG1"/>
    <mergeCell ref="OSV1:OSW1"/>
    <mergeCell ref="OSX1:OSY1"/>
    <mergeCell ref="OSZ1:OTA1"/>
    <mergeCell ref="OTB1:OTC1"/>
    <mergeCell ref="OTD1:OTE1"/>
    <mergeCell ref="OTF1:OTG1"/>
    <mergeCell ref="OSJ1:OSK1"/>
    <mergeCell ref="OSL1:OSM1"/>
    <mergeCell ref="OSN1:OSO1"/>
    <mergeCell ref="OSP1:OSQ1"/>
    <mergeCell ref="OSR1:OSS1"/>
    <mergeCell ref="OST1:OSU1"/>
    <mergeCell ref="ORX1:ORY1"/>
    <mergeCell ref="ORZ1:OSA1"/>
    <mergeCell ref="OSB1:OSC1"/>
    <mergeCell ref="OSD1:OSE1"/>
    <mergeCell ref="OSF1:OSG1"/>
    <mergeCell ref="OSH1:OSI1"/>
    <mergeCell ref="ORL1:ORM1"/>
    <mergeCell ref="ORN1:ORO1"/>
    <mergeCell ref="ORP1:ORQ1"/>
    <mergeCell ref="ORR1:ORS1"/>
    <mergeCell ref="ORT1:ORU1"/>
    <mergeCell ref="ORV1:ORW1"/>
    <mergeCell ref="OQZ1:ORA1"/>
    <mergeCell ref="ORB1:ORC1"/>
    <mergeCell ref="ORD1:ORE1"/>
    <mergeCell ref="ORF1:ORG1"/>
    <mergeCell ref="ORH1:ORI1"/>
    <mergeCell ref="ORJ1:ORK1"/>
    <mergeCell ref="OQN1:OQO1"/>
    <mergeCell ref="OQP1:OQQ1"/>
    <mergeCell ref="OQR1:OQS1"/>
    <mergeCell ref="OQT1:OQU1"/>
    <mergeCell ref="OQV1:OQW1"/>
    <mergeCell ref="OQX1:OQY1"/>
    <mergeCell ref="OQB1:OQC1"/>
    <mergeCell ref="OQD1:OQE1"/>
    <mergeCell ref="OQF1:OQG1"/>
    <mergeCell ref="OQH1:OQI1"/>
    <mergeCell ref="OQJ1:OQK1"/>
    <mergeCell ref="OQL1:OQM1"/>
    <mergeCell ref="OPP1:OPQ1"/>
    <mergeCell ref="OPR1:OPS1"/>
    <mergeCell ref="OPT1:OPU1"/>
    <mergeCell ref="OPV1:OPW1"/>
    <mergeCell ref="OPX1:OPY1"/>
    <mergeCell ref="OPZ1:OQA1"/>
    <mergeCell ref="OPD1:OPE1"/>
    <mergeCell ref="OPF1:OPG1"/>
    <mergeCell ref="OPH1:OPI1"/>
    <mergeCell ref="OPJ1:OPK1"/>
    <mergeCell ref="OPL1:OPM1"/>
    <mergeCell ref="OPN1:OPO1"/>
    <mergeCell ref="OOR1:OOS1"/>
    <mergeCell ref="OOT1:OOU1"/>
    <mergeCell ref="OOV1:OOW1"/>
    <mergeCell ref="OOX1:OOY1"/>
    <mergeCell ref="OOZ1:OPA1"/>
    <mergeCell ref="OPB1:OPC1"/>
    <mergeCell ref="OOF1:OOG1"/>
    <mergeCell ref="OOH1:OOI1"/>
    <mergeCell ref="OOJ1:OOK1"/>
    <mergeCell ref="OOL1:OOM1"/>
    <mergeCell ref="OON1:OOO1"/>
    <mergeCell ref="OOP1:OOQ1"/>
    <mergeCell ref="ONT1:ONU1"/>
    <mergeCell ref="ONV1:ONW1"/>
    <mergeCell ref="ONX1:ONY1"/>
    <mergeCell ref="ONZ1:OOA1"/>
    <mergeCell ref="OOB1:OOC1"/>
    <mergeCell ref="OOD1:OOE1"/>
    <mergeCell ref="ONH1:ONI1"/>
    <mergeCell ref="ONJ1:ONK1"/>
    <mergeCell ref="ONL1:ONM1"/>
    <mergeCell ref="ONN1:ONO1"/>
    <mergeCell ref="ONP1:ONQ1"/>
    <mergeCell ref="ONR1:ONS1"/>
    <mergeCell ref="OJH1:OJI1"/>
    <mergeCell ref="OJJ1:OJK1"/>
    <mergeCell ref="OJL1:OJM1"/>
    <mergeCell ref="OJN1:OJO1"/>
    <mergeCell ref="OJP1:OJQ1"/>
    <mergeCell ref="OJR1:OJS1"/>
    <mergeCell ref="OIV1:OIW1"/>
    <mergeCell ref="OIX1:OIY1"/>
    <mergeCell ref="OIZ1:OJA1"/>
    <mergeCell ref="OJB1:OJC1"/>
    <mergeCell ref="OJD1:OJE1"/>
    <mergeCell ref="OJF1:OJG1"/>
    <mergeCell ref="OIJ1:OIK1"/>
    <mergeCell ref="OIL1:OIM1"/>
    <mergeCell ref="OIN1:OIO1"/>
    <mergeCell ref="OIP1:OIQ1"/>
    <mergeCell ref="OIR1:OIS1"/>
    <mergeCell ref="OIT1:OIU1"/>
    <mergeCell ref="OHX1:OHY1"/>
    <mergeCell ref="OHZ1:OIA1"/>
    <mergeCell ref="OIB1:OIC1"/>
    <mergeCell ref="OID1:OIE1"/>
    <mergeCell ref="OIF1:OIG1"/>
    <mergeCell ref="OIH1:OII1"/>
    <mergeCell ref="OHL1:OHM1"/>
    <mergeCell ref="OHN1:OHO1"/>
    <mergeCell ref="OHP1:OHQ1"/>
    <mergeCell ref="OHR1:OHS1"/>
    <mergeCell ref="OHT1:OHU1"/>
    <mergeCell ref="OHV1:OHW1"/>
    <mergeCell ref="OGZ1:OHA1"/>
    <mergeCell ref="OHB1:OHC1"/>
    <mergeCell ref="OHD1:OHE1"/>
    <mergeCell ref="OHF1:OHG1"/>
    <mergeCell ref="OHH1:OHI1"/>
    <mergeCell ref="OHJ1:OHK1"/>
    <mergeCell ref="OGN1:OGO1"/>
    <mergeCell ref="OGP1:OGQ1"/>
    <mergeCell ref="OGR1:OGS1"/>
    <mergeCell ref="OGT1:OGU1"/>
    <mergeCell ref="OGV1:OGW1"/>
    <mergeCell ref="OGX1:OGY1"/>
    <mergeCell ref="OGB1:OGC1"/>
    <mergeCell ref="OGD1:OGE1"/>
    <mergeCell ref="OGF1:OGG1"/>
    <mergeCell ref="OGH1:OGI1"/>
    <mergeCell ref="OGJ1:OGK1"/>
    <mergeCell ref="OGL1:OGM1"/>
    <mergeCell ref="OFP1:OFQ1"/>
    <mergeCell ref="OFR1:OFS1"/>
    <mergeCell ref="OFT1:OFU1"/>
    <mergeCell ref="OFV1:OFW1"/>
    <mergeCell ref="OFX1:OFY1"/>
    <mergeCell ref="OFZ1:OGA1"/>
    <mergeCell ref="OFD1:OFE1"/>
    <mergeCell ref="OFF1:OFG1"/>
    <mergeCell ref="OFH1:OFI1"/>
    <mergeCell ref="OFJ1:OFK1"/>
    <mergeCell ref="OFL1:OFM1"/>
    <mergeCell ref="OFN1:OFO1"/>
    <mergeCell ref="OER1:OES1"/>
    <mergeCell ref="OET1:OEU1"/>
    <mergeCell ref="OEV1:OEW1"/>
    <mergeCell ref="OEX1:OEY1"/>
    <mergeCell ref="OEZ1:OFA1"/>
    <mergeCell ref="OFB1:OFC1"/>
    <mergeCell ref="OEF1:OEG1"/>
    <mergeCell ref="OEH1:OEI1"/>
    <mergeCell ref="OEJ1:OEK1"/>
    <mergeCell ref="OEL1:OEM1"/>
    <mergeCell ref="OEN1:OEO1"/>
    <mergeCell ref="OEP1:OEQ1"/>
    <mergeCell ref="ODT1:ODU1"/>
    <mergeCell ref="ODV1:ODW1"/>
    <mergeCell ref="ODX1:ODY1"/>
    <mergeCell ref="ODZ1:OEA1"/>
    <mergeCell ref="OEB1:OEC1"/>
    <mergeCell ref="OED1:OEE1"/>
    <mergeCell ref="NZT1:NZU1"/>
    <mergeCell ref="NZV1:NZW1"/>
    <mergeCell ref="ODL1:ODM1"/>
    <mergeCell ref="ODN1:ODO1"/>
    <mergeCell ref="ODP1:ODQ1"/>
    <mergeCell ref="ODR1:ODS1"/>
    <mergeCell ref="NZH1:NZI1"/>
    <mergeCell ref="NZJ1:NZK1"/>
    <mergeCell ref="NZL1:NZM1"/>
    <mergeCell ref="NZN1:NZO1"/>
    <mergeCell ref="NZP1:NZQ1"/>
    <mergeCell ref="NZR1:NZS1"/>
    <mergeCell ref="NYV1:NYW1"/>
    <mergeCell ref="NYX1:NYY1"/>
    <mergeCell ref="NYZ1:NZA1"/>
    <mergeCell ref="NZB1:NZC1"/>
    <mergeCell ref="NZD1:NZE1"/>
    <mergeCell ref="NZF1:NZG1"/>
    <mergeCell ref="NYJ1:NYK1"/>
    <mergeCell ref="NYL1:NYM1"/>
    <mergeCell ref="NYN1:NYO1"/>
    <mergeCell ref="NYP1:NYQ1"/>
    <mergeCell ref="NYR1:NYS1"/>
    <mergeCell ref="NYT1:NYU1"/>
    <mergeCell ref="NXX1:NXY1"/>
    <mergeCell ref="NXZ1:NYA1"/>
    <mergeCell ref="NYB1:NYC1"/>
    <mergeCell ref="NYD1:NYE1"/>
    <mergeCell ref="NYF1:NYG1"/>
    <mergeCell ref="NYH1:NYI1"/>
    <mergeCell ref="NXL1:NXM1"/>
    <mergeCell ref="NXN1:NXO1"/>
    <mergeCell ref="NXP1:NXQ1"/>
    <mergeCell ref="NXR1:NXS1"/>
    <mergeCell ref="NXT1:NXU1"/>
    <mergeCell ref="NXV1:NXW1"/>
    <mergeCell ref="NWZ1:NXA1"/>
    <mergeCell ref="NXB1:NXC1"/>
    <mergeCell ref="NXD1:NXE1"/>
    <mergeCell ref="NXF1:NXG1"/>
    <mergeCell ref="NXH1:NXI1"/>
    <mergeCell ref="NXJ1:NXK1"/>
    <mergeCell ref="NWN1:NWO1"/>
    <mergeCell ref="NWP1:NWQ1"/>
    <mergeCell ref="NWR1:NWS1"/>
    <mergeCell ref="NWT1:NWU1"/>
    <mergeCell ref="NWV1:NWW1"/>
    <mergeCell ref="NWX1:NWY1"/>
    <mergeCell ref="NWB1:NWC1"/>
    <mergeCell ref="NWD1:NWE1"/>
    <mergeCell ref="NWF1:NWG1"/>
    <mergeCell ref="NWH1:NWI1"/>
    <mergeCell ref="NWJ1:NWK1"/>
    <mergeCell ref="NWL1:NWM1"/>
    <mergeCell ref="NVP1:NVQ1"/>
    <mergeCell ref="NVR1:NVS1"/>
    <mergeCell ref="NVT1:NVU1"/>
    <mergeCell ref="NVV1:NVW1"/>
    <mergeCell ref="NVX1:NVY1"/>
    <mergeCell ref="NVZ1:NWA1"/>
    <mergeCell ref="NVD1:NVE1"/>
    <mergeCell ref="NVF1:NVG1"/>
    <mergeCell ref="NVH1:NVI1"/>
    <mergeCell ref="NVJ1:NVK1"/>
    <mergeCell ref="NVL1:NVM1"/>
    <mergeCell ref="NVN1:NVO1"/>
    <mergeCell ref="NUR1:NUS1"/>
    <mergeCell ref="NUT1:NUU1"/>
    <mergeCell ref="NUV1:NUW1"/>
    <mergeCell ref="NUX1:NUY1"/>
    <mergeCell ref="NUZ1:NVA1"/>
    <mergeCell ref="NVB1:NVC1"/>
    <mergeCell ref="NUF1:NUG1"/>
    <mergeCell ref="NUH1:NUI1"/>
    <mergeCell ref="NUJ1:NUK1"/>
    <mergeCell ref="NUL1:NUM1"/>
    <mergeCell ref="NUN1:NUO1"/>
    <mergeCell ref="NUP1:NUQ1"/>
    <mergeCell ref="NTT1:NTU1"/>
    <mergeCell ref="NTV1:NTW1"/>
    <mergeCell ref="NTX1:NTY1"/>
    <mergeCell ref="NTZ1:NUA1"/>
    <mergeCell ref="NUB1:NUC1"/>
    <mergeCell ref="NUD1:NUE1"/>
    <mergeCell ref="NPT1:NPU1"/>
    <mergeCell ref="NPV1:NPW1"/>
    <mergeCell ref="NPX1:NPY1"/>
    <mergeCell ref="NPZ1:NQA1"/>
    <mergeCell ref="NTP1:NTQ1"/>
    <mergeCell ref="NTR1:NTS1"/>
    <mergeCell ref="NPH1:NPI1"/>
    <mergeCell ref="NPJ1:NPK1"/>
    <mergeCell ref="NPL1:NPM1"/>
    <mergeCell ref="NPN1:NPO1"/>
    <mergeCell ref="NPP1:NPQ1"/>
    <mergeCell ref="NPR1:NPS1"/>
    <mergeCell ref="NOV1:NOW1"/>
    <mergeCell ref="NOX1:NOY1"/>
    <mergeCell ref="NOZ1:NPA1"/>
    <mergeCell ref="NPB1:NPC1"/>
    <mergeCell ref="NPD1:NPE1"/>
    <mergeCell ref="NPF1:NPG1"/>
    <mergeCell ref="NOJ1:NOK1"/>
    <mergeCell ref="NOL1:NOM1"/>
    <mergeCell ref="NON1:NOO1"/>
    <mergeCell ref="NOP1:NOQ1"/>
    <mergeCell ref="NOR1:NOS1"/>
    <mergeCell ref="NOT1:NOU1"/>
    <mergeCell ref="NNX1:NNY1"/>
    <mergeCell ref="NNZ1:NOA1"/>
    <mergeCell ref="NOB1:NOC1"/>
    <mergeCell ref="NOD1:NOE1"/>
    <mergeCell ref="NOF1:NOG1"/>
    <mergeCell ref="NOH1:NOI1"/>
    <mergeCell ref="NNL1:NNM1"/>
    <mergeCell ref="NNN1:NNO1"/>
    <mergeCell ref="NNP1:NNQ1"/>
    <mergeCell ref="NNR1:NNS1"/>
    <mergeCell ref="NNT1:NNU1"/>
    <mergeCell ref="NNV1:NNW1"/>
    <mergeCell ref="NMZ1:NNA1"/>
    <mergeCell ref="NNB1:NNC1"/>
    <mergeCell ref="NND1:NNE1"/>
    <mergeCell ref="NNF1:NNG1"/>
    <mergeCell ref="NNH1:NNI1"/>
    <mergeCell ref="NNJ1:NNK1"/>
    <mergeCell ref="NMN1:NMO1"/>
    <mergeCell ref="NMP1:NMQ1"/>
    <mergeCell ref="NMR1:NMS1"/>
    <mergeCell ref="NMT1:NMU1"/>
    <mergeCell ref="NMV1:NMW1"/>
    <mergeCell ref="NMX1:NMY1"/>
    <mergeCell ref="NMB1:NMC1"/>
    <mergeCell ref="NMD1:NME1"/>
    <mergeCell ref="NMF1:NMG1"/>
    <mergeCell ref="NMH1:NMI1"/>
    <mergeCell ref="NMJ1:NMK1"/>
    <mergeCell ref="NML1:NMM1"/>
    <mergeCell ref="NLP1:NLQ1"/>
    <mergeCell ref="NLR1:NLS1"/>
    <mergeCell ref="NLT1:NLU1"/>
    <mergeCell ref="NLV1:NLW1"/>
    <mergeCell ref="NLX1:NLY1"/>
    <mergeCell ref="NLZ1:NMA1"/>
    <mergeCell ref="NLD1:NLE1"/>
    <mergeCell ref="NLF1:NLG1"/>
    <mergeCell ref="NLH1:NLI1"/>
    <mergeCell ref="NLJ1:NLK1"/>
    <mergeCell ref="NLL1:NLM1"/>
    <mergeCell ref="NLN1:NLO1"/>
    <mergeCell ref="NKR1:NKS1"/>
    <mergeCell ref="NKT1:NKU1"/>
    <mergeCell ref="NKV1:NKW1"/>
    <mergeCell ref="NKX1:NKY1"/>
    <mergeCell ref="NKZ1:NLA1"/>
    <mergeCell ref="NLB1:NLC1"/>
    <mergeCell ref="NKF1:NKG1"/>
    <mergeCell ref="NKH1:NKI1"/>
    <mergeCell ref="NKJ1:NKK1"/>
    <mergeCell ref="NKL1:NKM1"/>
    <mergeCell ref="NKN1:NKO1"/>
    <mergeCell ref="NKP1:NKQ1"/>
    <mergeCell ref="NJT1:NJU1"/>
    <mergeCell ref="NJV1:NJW1"/>
    <mergeCell ref="NJX1:NJY1"/>
    <mergeCell ref="NJZ1:NKA1"/>
    <mergeCell ref="NKB1:NKC1"/>
    <mergeCell ref="NKD1:NKE1"/>
    <mergeCell ref="NFT1:NFU1"/>
    <mergeCell ref="NFV1:NFW1"/>
    <mergeCell ref="NFX1:NFY1"/>
    <mergeCell ref="NFZ1:NGA1"/>
    <mergeCell ref="NGB1:NGC1"/>
    <mergeCell ref="NGD1:NGE1"/>
    <mergeCell ref="NFH1:NFI1"/>
    <mergeCell ref="NFJ1:NFK1"/>
    <mergeCell ref="NFL1:NFM1"/>
    <mergeCell ref="NFN1:NFO1"/>
    <mergeCell ref="NFP1:NFQ1"/>
    <mergeCell ref="NFR1:NFS1"/>
    <mergeCell ref="NEV1:NEW1"/>
    <mergeCell ref="NEX1:NEY1"/>
    <mergeCell ref="NEZ1:NFA1"/>
    <mergeCell ref="NFB1:NFC1"/>
    <mergeCell ref="NFD1:NFE1"/>
    <mergeCell ref="NFF1:NFG1"/>
    <mergeCell ref="NEJ1:NEK1"/>
    <mergeCell ref="NEL1:NEM1"/>
    <mergeCell ref="NEN1:NEO1"/>
    <mergeCell ref="NEP1:NEQ1"/>
    <mergeCell ref="NER1:NES1"/>
    <mergeCell ref="NET1:NEU1"/>
    <mergeCell ref="NDX1:NDY1"/>
    <mergeCell ref="NDZ1:NEA1"/>
    <mergeCell ref="NEB1:NEC1"/>
    <mergeCell ref="NED1:NEE1"/>
    <mergeCell ref="NEF1:NEG1"/>
    <mergeCell ref="NEH1:NEI1"/>
    <mergeCell ref="NDL1:NDM1"/>
    <mergeCell ref="NDN1:NDO1"/>
    <mergeCell ref="NDP1:NDQ1"/>
    <mergeCell ref="NDR1:NDS1"/>
    <mergeCell ref="NDT1:NDU1"/>
    <mergeCell ref="NDV1:NDW1"/>
    <mergeCell ref="NCZ1:NDA1"/>
    <mergeCell ref="NDB1:NDC1"/>
    <mergeCell ref="NDD1:NDE1"/>
    <mergeCell ref="NDF1:NDG1"/>
    <mergeCell ref="NDH1:NDI1"/>
    <mergeCell ref="NDJ1:NDK1"/>
    <mergeCell ref="NCN1:NCO1"/>
    <mergeCell ref="NCP1:NCQ1"/>
    <mergeCell ref="NCR1:NCS1"/>
    <mergeCell ref="NCT1:NCU1"/>
    <mergeCell ref="NCV1:NCW1"/>
    <mergeCell ref="NCX1:NCY1"/>
    <mergeCell ref="NCB1:NCC1"/>
    <mergeCell ref="NCD1:NCE1"/>
    <mergeCell ref="NCF1:NCG1"/>
    <mergeCell ref="NCH1:NCI1"/>
    <mergeCell ref="NCJ1:NCK1"/>
    <mergeCell ref="NCL1:NCM1"/>
    <mergeCell ref="NBP1:NBQ1"/>
    <mergeCell ref="NBR1:NBS1"/>
    <mergeCell ref="NBT1:NBU1"/>
    <mergeCell ref="NBV1:NBW1"/>
    <mergeCell ref="NBX1:NBY1"/>
    <mergeCell ref="NBZ1:NCA1"/>
    <mergeCell ref="NBD1:NBE1"/>
    <mergeCell ref="NBF1:NBG1"/>
    <mergeCell ref="NBH1:NBI1"/>
    <mergeCell ref="NBJ1:NBK1"/>
    <mergeCell ref="NBL1:NBM1"/>
    <mergeCell ref="NBN1:NBO1"/>
    <mergeCell ref="NAR1:NAS1"/>
    <mergeCell ref="NAT1:NAU1"/>
    <mergeCell ref="NAV1:NAW1"/>
    <mergeCell ref="NAX1:NAY1"/>
    <mergeCell ref="NAZ1:NBA1"/>
    <mergeCell ref="NBB1:NBC1"/>
    <mergeCell ref="NAF1:NAG1"/>
    <mergeCell ref="NAH1:NAI1"/>
    <mergeCell ref="NAJ1:NAK1"/>
    <mergeCell ref="NAL1:NAM1"/>
    <mergeCell ref="NAN1:NAO1"/>
    <mergeCell ref="NAP1:NAQ1"/>
    <mergeCell ref="MWF1:MWG1"/>
    <mergeCell ref="MWH1:MWI1"/>
    <mergeCell ref="MZX1:MZY1"/>
    <mergeCell ref="MZZ1:NAA1"/>
    <mergeCell ref="NAB1:NAC1"/>
    <mergeCell ref="NAD1:NAE1"/>
    <mergeCell ref="MVT1:MVU1"/>
    <mergeCell ref="MVV1:MVW1"/>
    <mergeCell ref="MVX1:MVY1"/>
    <mergeCell ref="MVZ1:MWA1"/>
    <mergeCell ref="MWB1:MWC1"/>
    <mergeCell ref="MWD1:MWE1"/>
    <mergeCell ref="MVH1:MVI1"/>
    <mergeCell ref="MVJ1:MVK1"/>
    <mergeCell ref="MVL1:MVM1"/>
    <mergeCell ref="MVN1:MVO1"/>
    <mergeCell ref="MVP1:MVQ1"/>
    <mergeCell ref="MVR1:MVS1"/>
    <mergeCell ref="MUV1:MUW1"/>
    <mergeCell ref="MUX1:MUY1"/>
    <mergeCell ref="MUZ1:MVA1"/>
    <mergeCell ref="MVB1:MVC1"/>
    <mergeCell ref="MVD1:MVE1"/>
    <mergeCell ref="MVF1:MVG1"/>
    <mergeCell ref="MUJ1:MUK1"/>
    <mergeCell ref="MUL1:MUM1"/>
    <mergeCell ref="MUN1:MUO1"/>
    <mergeCell ref="MUP1:MUQ1"/>
    <mergeCell ref="MUR1:MUS1"/>
    <mergeCell ref="MUT1:MUU1"/>
    <mergeCell ref="MTX1:MTY1"/>
    <mergeCell ref="MTZ1:MUA1"/>
    <mergeCell ref="MUB1:MUC1"/>
    <mergeCell ref="MUD1:MUE1"/>
    <mergeCell ref="MUF1:MUG1"/>
    <mergeCell ref="MUH1:MUI1"/>
    <mergeCell ref="MTL1:MTM1"/>
    <mergeCell ref="MTN1:MTO1"/>
    <mergeCell ref="MTP1:MTQ1"/>
    <mergeCell ref="MTR1:MTS1"/>
    <mergeCell ref="MTT1:MTU1"/>
    <mergeCell ref="MTV1:MTW1"/>
    <mergeCell ref="MSZ1:MTA1"/>
    <mergeCell ref="MTB1:MTC1"/>
    <mergeCell ref="MTD1:MTE1"/>
    <mergeCell ref="MTF1:MTG1"/>
    <mergeCell ref="MTH1:MTI1"/>
    <mergeCell ref="MTJ1:MTK1"/>
    <mergeCell ref="MSN1:MSO1"/>
    <mergeCell ref="MSP1:MSQ1"/>
    <mergeCell ref="MSR1:MSS1"/>
    <mergeCell ref="MST1:MSU1"/>
    <mergeCell ref="MSV1:MSW1"/>
    <mergeCell ref="MSX1:MSY1"/>
    <mergeCell ref="MSB1:MSC1"/>
    <mergeCell ref="MSD1:MSE1"/>
    <mergeCell ref="MSF1:MSG1"/>
    <mergeCell ref="MSH1:MSI1"/>
    <mergeCell ref="MSJ1:MSK1"/>
    <mergeCell ref="MSL1:MSM1"/>
    <mergeCell ref="MRP1:MRQ1"/>
    <mergeCell ref="MRR1:MRS1"/>
    <mergeCell ref="MRT1:MRU1"/>
    <mergeCell ref="MRV1:MRW1"/>
    <mergeCell ref="MRX1:MRY1"/>
    <mergeCell ref="MRZ1:MSA1"/>
    <mergeCell ref="MRD1:MRE1"/>
    <mergeCell ref="MRF1:MRG1"/>
    <mergeCell ref="MRH1:MRI1"/>
    <mergeCell ref="MRJ1:MRK1"/>
    <mergeCell ref="MRL1:MRM1"/>
    <mergeCell ref="MRN1:MRO1"/>
    <mergeCell ref="MQR1:MQS1"/>
    <mergeCell ref="MQT1:MQU1"/>
    <mergeCell ref="MQV1:MQW1"/>
    <mergeCell ref="MQX1:MQY1"/>
    <mergeCell ref="MQZ1:MRA1"/>
    <mergeCell ref="MRB1:MRC1"/>
    <mergeCell ref="MQF1:MQG1"/>
    <mergeCell ref="MQH1:MQI1"/>
    <mergeCell ref="MQJ1:MQK1"/>
    <mergeCell ref="MQL1:MQM1"/>
    <mergeCell ref="MQN1:MQO1"/>
    <mergeCell ref="MQP1:MQQ1"/>
    <mergeCell ref="MMF1:MMG1"/>
    <mergeCell ref="MMH1:MMI1"/>
    <mergeCell ref="MMJ1:MMK1"/>
    <mergeCell ref="MML1:MMM1"/>
    <mergeCell ref="MQB1:MQC1"/>
    <mergeCell ref="MQD1:MQE1"/>
    <mergeCell ref="MLT1:MLU1"/>
    <mergeCell ref="MLV1:MLW1"/>
    <mergeCell ref="MLX1:MLY1"/>
    <mergeCell ref="MLZ1:MMA1"/>
    <mergeCell ref="MMB1:MMC1"/>
    <mergeCell ref="MMD1:MME1"/>
    <mergeCell ref="MLH1:MLI1"/>
    <mergeCell ref="MLJ1:MLK1"/>
    <mergeCell ref="MLL1:MLM1"/>
    <mergeCell ref="MLN1:MLO1"/>
    <mergeCell ref="MLP1:MLQ1"/>
    <mergeCell ref="MLR1:MLS1"/>
    <mergeCell ref="MKV1:MKW1"/>
    <mergeCell ref="MKX1:MKY1"/>
    <mergeCell ref="MKZ1:MLA1"/>
    <mergeCell ref="MLB1:MLC1"/>
    <mergeCell ref="MLD1:MLE1"/>
    <mergeCell ref="MLF1:MLG1"/>
    <mergeCell ref="MKJ1:MKK1"/>
    <mergeCell ref="MKL1:MKM1"/>
    <mergeCell ref="MKN1:MKO1"/>
    <mergeCell ref="MKP1:MKQ1"/>
    <mergeCell ref="MKR1:MKS1"/>
    <mergeCell ref="MKT1:MKU1"/>
    <mergeCell ref="MJX1:MJY1"/>
    <mergeCell ref="MJZ1:MKA1"/>
    <mergeCell ref="MKB1:MKC1"/>
    <mergeCell ref="MKD1:MKE1"/>
    <mergeCell ref="MKF1:MKG1"/>
    <mergeCell ref="MKH1:MKI1"/>
    <mergeCell ref="MJL1:MJM1"/>
    <mergeCell ref="MJN1:MJO1"/>
    <mergeCell ref="MJP1:MJQ1"/>
    <mergeCell ref="MJR1:MJS1"/>
    <mergeCell ref="MJT1:MJU1"/>
    <mergeCell ref="MJV1:MJW1"/>
    <mergeCell ref="MIZ1:MJA1"/>
    <mergeCell ref="MJB1:MJC1"/>
    <mergeCell ref="MJD1:MJE1"/>
    <mergeCell ref="MJF1:MJG1"/>
    <mergeCell ref="MJH1:MJI1"/>
    <mergeCell ref="MJJ1:MJK1"/>
    <mergeCell ref="MIN1:MIO1"/>
    <mergeCell ref="MIP1:MIQ1"/>
    <mergeCell ref="MIR1:MIS1"/>
    <mergeCell ref="MIT1:MIU1"/>
    <mergeCell ref="MIV1:MIW1"/>
    <mergeCell ref="MIX1:MIY1"/>
    <mergeCell ref="MIB1:MIC1"/>
    <mergeCell ref="MID1:MIE1"/>
    <mergeCell ref="MIF1:MIG1"/>
    <mergeCell ref="MIH1:MII1"/>
    <mergeCell ref="MIJ1:MIK1"/>
    <mergeCell ref="MIL1:MIM1"/>
    <mergeCell ref="MHP1:MHQ1"/>
    <mergeCell ref="MHR1:MHS1"/>
    <mergeCell ref="MHT1:MHU1"/>
    <mergeCell ref="MHV1:MHW1"/>
    <mergeCell ref="MHX1:MHY1"/>
    <mergeCell ref="MHZ1:MIA1"/>
    <mergeCell ref="MHD1:MHE1"/>
    <mergeCell ref="MHF1:MHG1"/>
    <mergeCell ref="MHH1:MHI1"/>
    <mergeCell ref="MHJ1:MHK1"/>
    <mergeCell ref="MHL1:MHM1"/>
    <mergeCell ref="MHN1:MHO1"/>
    <mergeCell ref="MGR1:MGS1"/>
    <mergeCell ref="MGT1:MGU1"/>
    <mergeCell ref="MGV1:MGW1"/>
    <mergeCell ref="MGX1:MGY1"/>
    <mergeCell ref="MGZ1:MHA1"/>
    <mergeCell ref="MHB1:MHC1"/>
    <mergeCell ref="MGF1:MGG1"/>
    <mergeCell ref="MGH1:MGI1"/>
    <mergeCell ref="MGJ1:MGK1"/>
    <mergeCell ref="MGL1:MGM1"/>
    <mergeCell ref="MGN1:MGO1"/>
    <mergeCell ref="MGP1:MGQ1"/>
    <mergeCell ref="MCF1:MCG1"/>
    <mergeCell ref="MCH1:MCI1"/>
    <mergeCell ref="MCJ1:MCK1"/>
    <mergeCell ref="MCL1:MCM1"/>
    <mergeCell ref="MCN1:MCO1"/>
    <mergeCell ref="MCP1:MCQ1"/>
    <mergeCell ref="MBT1:MBU1"/>
    <mergeCell ref="MBV1:MBW1"/>
    <mergeCell ref="MBX1:MBY1"/>
    <mergeCell ref="MBZ1:MCA1"/>
    <mergeCell ref="MCB1:MCC1"/>
    <mergeCell ref="MCD1:MCE1"/>
    <mergeCell ref="MBH1:MBI1"/>
    <mergeCell ref="MBJ1:MBK1"/>
    <mergeCell ref="MBL1:MBM1"/>
    <mergeCell ref="MBN1:MBO1"/>
    <mergeCell ref="MBP1:MBQ1"/>
    <mergeCell ref="MBR1:MBS1"/>
    <mergeCell ref="MAV1:MAW1"/>
    <mergeCell ref="MAX1:MAY1"/>
    <mergeCell ref="MAZ1:MBA1"/>
    <mergeCell ref="MBB1:MBC1"/>
    <mergeCell ref="MBD1:MBE1"/>
    <mergeCell ref="MBF1:MBG1"/>
    <mergeCell ref="MAJ1:MAK1"/>
    <mergeCell ref="MAL1:MAM1"/>
    <mergeCell ref="MAN1:MAO1"/>
    <mergeCell ref="MAP1:MAQ1"/>
    <mergeCell ref="MAR1:MAS1"/>
    <mergeCell ref="MAT1:MAU1"/>
    <mergeCell ref="LZX1:LZY1"/>
    <mergeCell ref="LZZ1:MAA1"/>
    <mergeCell ref="MAB1:MAC1"/>
    <mergeCell ref="MAD1:MAE1"/>
    <mergeCell ref="MAF1:MAG1"/>
    <mergeCell ref="MAH1:MAI1"/>
    <mergeCell ref="LZL1:LZM1"/>
    <mergeCell ref="LZN1:LZO1"/>
    <mergeCell ref="LZP1:LZQ1"/>
    <mergeCell ref="LZR1:LZS1"/>
    <mergeCell ref="LZT1:LZU1"/>
    <mergeCell ref="LZV1:LZW1"/>
    <mergeCell ref="LYZ1:LZA1"/>
    <mergeCell ref="LZB1:LZC1"/>
    <mergeCell ref="LZD1:LZE1"/>
    <mergeCell ref="LZF1:LZG1"/>
    <mergeCell ref="LZH1:LZI1"/>
    <mergeCell ref="LZJ1:LZK1"/>
    <mergeCell ref="LYN1:LYO1"/>
    <mergeCell ref="LYP1:LYQ1"/>
    <mergeCell ref="LYR1:LYS1"/>
    <mergeCell ref="LYT1:LYU1"/>
    <mergeCell ref="LYV1:LYW1"/>
    <mergeCell ref="LYX1:LYY1"/>
    <mergeCell ref="LYB1:LYC1"/>
    <mergeCell ref="LYD1:LYE1"/>
    <mergeCell ref="LYF1:LYG1"/>
    <mergeCell ref="LYH1:LYI1"/>
    <mergeCell ref="LYJ1:LYK1"/>
    <mergeCell ref="LYL1:LYM1"/>
    <mergeCell ref="LXP1:LXQ1"/>
    <mergeCell ref="LXR1:LXS1"/>
    <mergeCell ref="LXT1:LXU1"/>
    <mergeCell ref="LXV1:LXW1"/>
    <mergeCell ref="LXX1:LXY1"/>
    <mergeCell ref="LXZ1:LYA1"/>
    <mergeCell ref="LXD1:LXE1"/>
    <mergeCell ref="LXF1:LXG1"/>
    <mergeCell ref="LXH1:LXI1"/>
    <mergeCell ref="LXJ1:LXK1"/>
    <mergeCell ref="LXL1:LXM1"/>
    <mergeCell ref="LXN1:LXO1"/>
    <mergeCell ref="LWR1:LWS1"/>
    <mergeCell ref="LWT1:LWU1"/>
    <mergeCell ref="LWV1:LWW1"/>
    <mergeCell ref="LWX1:LWY1"/>
    <mergeCell ref="LWZ1:LXA1"/>
    <mergeCell ref="LXB1:LXC1"/>
    <mergeCell ref="LSR1:LSS1"/>
    <mergeCell ref="LST1:LSU1"/>
    <mergeCell ref="LWJ1:LWK1"/>
    <mergeCell ref="LWL1:LWM1"/>
    <mergeCell ref="LWN1:LWO1"/>
    <mergeCell ref="LWP1:LWQ1"/>
    <mergeCell ref="LSF1:LSG1"/>
    <mergeCell ref="LSH1:LSI1"/>
    <mergeCell ref="LSJ1:LSK1"/>
    <mergeCell ref="LSL1:LSM1"/>
    <mergeCell ref="LSN1:LSO1"/>
    <mergeCell ref="LSP1:LSQ1"/>
    <mergeCell ref="LRT1:LRU1"/>
    <mergeCell ref="LRV1:LRW1"/>
    <mergeCell ref="LRX1:LRY1"/>
    <mergeCell ref="LRZ1:LSA1"/>
    <mergeCell ref="LSB1:LSC1"/>
    <mergeCell ref="LSD1:LSE1"/>
    <mergeCell ref="LRH1:LRI1"/>
    <mergeCell ref="LRJ1:LRK1"/>
    <mergeCell ref="LRL1:LRM1"/>
    <mergeCell ref="LRN1:LRO1"/>
    <mergeCell ref="LRP1:LRQ1"/>
    <mergeCell ref="LRR1:LRS1"/>
    <mergeCell ref="LQV1:LQW1"/>
    <mergeCell ref="LQX1:LQY1"/>
    <mergeCell ref="LQZ1:LRA1"/>
    <mergeCell ref="LRB1:LRC1"/>
    <mergeCell ref="LRD1:LRE1"/>
    <mergeCell ref="LRF1:LRG1"/>
    <mergeCell ref="LQJ1:LQK1"/>
    <mergeCell ref="LQL1:LQM1"/>
    <mergeCell ref="LQN1:LQO1"/>
    <mergeCell ref="LQP1:LQQ1"/>
    <mergeCell ref="LQR1:LQS1"/>
    <mergeCell ref="LQT1:LQU1"/>
    <mergeCell ref="LPX1:LPY1"/>
    <mergeCell ref="LPZ1:LQA1"/>
    <mergeCell ref="LQB1:LQC1"/>
    <mergeCell ref="LQD1:LQE1"/>
    <mergeCell ref="LQF1:LQG1"/>
    <mergeCell ref="LQH1:LQI1"/>
    <mergeCell ref="LPL1:LPM1"/>
    <mergeCell ref="LPN1:LPO1"/>
    <mergeCell ref="LPP1:LPQ1"/>
    <mergeCell ref="LPR1:LPS1"/>
    <mergeCell ref="LPT1:LPU1"/>
    <mergeCell ref="LPV1:LPW1"/>
    <mergeCell ref="LOZ1:LPA1"/>
    <mergeCell ref="LPB1:LPC1"/>
    <mergeCell ref="LPD1:LPE1"/>
    <mergeCell ref="LPF1:LPG1"/>
    <mergeCell ref="LPH1:LPI1"/>
    <mergeCell ref="LPJ1:LPK1"/>
    <mergeCell ref="LON1:LOO1"/>
    <mergeCell ref="LOP1:LOQ1"/>
    <mergeCell ref="LOR1:LOS1"/>
    <mergeCell ref="LOT1:LOU1"/>
    <mergeCell ref="LOV1:LOW1"/>
    <mergeCell ref="LOX1:LOY1"/>
    <mergeCell ref="LOB1:LOC1"/>
    <mergeCell ref="LOD1:LOE1"/>
    <mergeCell ref="LOF1:LOG1"/>
    <mergeCell ref="LOH1:LOI1"/>
    <mergeCell ref="LOJ1:LOK1"/>
    <mergeCell ref="LOL1:LOM1"/>
    <mergeCell ref="LNP1:LNQ1"/>
    <mergeCell ref="LNR1:LNS1"/>
    <mergeCell ref="LNT1:LNU1"/>
    <mergeCell ref="LNV1:LNW1"/>
    <mergeCell ref="LNX1:LNY1"/>
    <mergeCell ref="LNZ1:LOA1"/>
    <mergeCell ref="LND1:LNE1"/>
    <mergeCell ref="LNF1:LNG1"/>
    <mergeCell ref="LNH1:LNI1"/>
    <mergeCell ref="LNJ1:LNK1"/>
    <mergeCell ref="LNL1:LNM1"/>
    <mergeCell ref="LNN1:LNO1"/>
    <mergeCell ref="LMR1:LMS1"/>
    <mergeCell ref="LMT1:LMU1"/>
    <mergeCell ref="LMV1:LMW1"/>
    <mergeCell ref="LMX1:LMY1"/>
    <mergeCell ref="LMZ1:LNA1"/>
    <mergeCell ref="LNB1:LNC1"/>
    <mergeCell ref="LIR1:LIS1"/>
    <mergeCell ref="LIT1:LIU1"/>
    <mergeCell ref="LIV1:LIW1"/>
    <mergeCell ref="LIX1:LIY1"/>
    <mergeCell ref="LMN1:LMO1"/>
    <mergeCell ref="LMP1:LMQ1"/>
    <mergeCell ref="LIF1:LIG1"/>
    <mergeCell ref="LIH1:LII1"/>
    <mergeCell ref="LIJ1:LIK1"/>
    <mergeCell ref="LIL1:LIM1"/>
    <mergeCell ref="LIN1:LIO1"/>
    <mergeCell ref="LIP1:LIQ1"/>
    <mergeCell ref="LHT1:LHU1"/>
    <mergeCell ref="LHV1:LHW1"/>
    <mergeCell ref="LHX1:LHY1"/>
    <mergeCell ref="LHZ1:LIA1"/>
    <mergeCell ref="LIB1:LIC1"/>
    <mergeCell ref="LID1:LIE1"/>
    <mergeCell ref="LHH1:LHI1"/>
    <mergeCell ref="LHJ1:LHK1"/>
    <mergeCell ref="LHL1:LHM1"/>
    <mergeCell ref="LHN1:LHO1"/>
    <mergeCell ref="LHP1:LHQ1"/>
    <mergeCell ref="LHR1:LHS1"/>
    <mergeCell ref="LGV1:LGW1"/>
    <mergeCell ref="LGX1:LGY1"/>
    <mergeCell ref="LGZ1:LHA1"/>
    <mergeCell ref="LHB1:LHC1"/>
    <mergeCell ref="LHD1:LHE1"/>
    <mergeCell ref="LHF1:LHG1"/>
    <mergeCell ref="LGJ1:LGK1"/>
    <mergeCell ref="LGL1:LGM1"/>
    <mergeCell ref="LGN1:LGO1"/>
    <mergeCell ref="LGP1:LGQ1"/>
    <mergeCell ref="LGR1:LGS1"/>
    <mergeCell ref="LGT1:LGU1"/>
    <mergeCell ref="LFX1:LFY1"/>
    <mergeCell ref="LFZ1:LGA1"/>
    <mergeCell ref="LGB1:LGC1"/>
    <mergeCell ref="LGD1:LGE1"/>
    <mergeCell ref="LGF1:LGG1"/>
    <mergeCell ref="LGH1:LGI1"/>
    <mergeCell ref="LFL1:LFM1"/>
    <mergeCell ref="LFN1:LFO1"/>
    <mergeCell ref="LFP1:LFQ1"/>
    <mergeCell ref="LFR1:LFS1"/>
    <mergeCell ref="LFT1:LFU1"/>
    <mergeCell ref="LFV1:LFW1"/>
    <mergeCell ref="LEZ1:LFA1"/>
    <mergeCell ref="LFB1:LFC1"/>
    <mergeCell ref="LFD1:LFE1"/>
    <mergeCell ref="LFF1:LFG1"/>
    <mergeCell ref="LFH1:LFI1"/>
    <mergeCell ref="LFJ1:LFK1"/>
    <mergeCell ref="LEN1:LEO1"/>
    <mergeCell ref="LEP1:LEQ1"/>
    <mergeCell ref="LER1:LES1"/>
    <mergeCell ref="LET1:LEU1"/>
    <mergeCell ref="LEV1:LEW1"/>
    <mergeCell ref="LEX1:LEY1"/>
    <mergeCell ref="LEB1:LEC1"/>
    <mergeCell ref="LED1:LEE1"/>
    <mergeCell ref="LEF1:LEG1"/>
    <mergeCell ref="LEH1:LEI1"/>
    <mergeCell ref="LEJ1:LEK1"/>
    <mergeCell ref="LEL1:LEM1"/>
    <mergeCell ref="LDP1:LDQ1"/>
    <mergeCell ref="LDR1:LDS1"/>
    <mergeCell ref="LDT1:LDU1"/>
    <mergeCell ref="LDV1:LDW1"/>
    <mergeCell ref="LDX1:LDY1"/>
    <mergeCell ref="LDZ1:LEA1"/>
    <mergeCell ref="LDD1:LDE1"/>
    <mergeCell ref="LDF1:LDG1"/>
    <mergeCell ref="LDH1:LDI1"/>
    <mergeCell ref="LDJ1:LDK1"/>
    <mergeCell ref="LDL1:LDM1"/>
    <mergeCell ref="LDN1:LDO1"/>
    <mergeCell ref="LCR1:LCS1"/>
    <mergeCell ref="LCT1:LCU1"/>
    <mergeCell ref="LCV1:LCW1"/>
    <mergeCell ref="LCX1:LCY1"/>
    <mergeCell ref="LCZ1:LDA1"/>
    <mergeCell ref="LDB1:LDC1"/>
    <mergeCell ref="KYR1:KYS1"/>
    <mergeCell ref="KYT1:KYU1"/>
    <mergeCell ref="KYV1:KYW1"/>
    <mergeCell ref="KYX1:KYY1"/>
    <mergeCell ref="KYZ1:KZA1"/>
    <mergeCell ref="KZB1:KZC1"/>
    <mergeCell ref="KYF1:KYG1"/>
    <mergeCell ref="KYH1:KYI1"/>
    <mergeCell ref="KYJ1:KYK1"/>
    <mergeCell ref="KYL1:KYM1"/>
    <mergeCell ref="KYN1:KYO1"/>
    <mergeCell ref="KYP1:KYQ1"/>
    <mergeCell ref="KXT1:KXU1"/>
    <mergeCell ref="KXV1:KXW1"/>
    <mergeCell ref="KXX1:KXY1"/>
    <mergeCell ref="KXZ1:KYA1"/>
    <mergeCell ref="KYB1:KYC1"/>
    <mergeCell ref="KYD1:KYE1"/>
    <mergeCell ref="KXH1:KXI1"/>
    <mergeCell ref="KXJ1:KXK1"/>
    <mergeCell ref="KXL1:KXM1"/>
    <mergeCell ref="KXN1:KXO1"/>
    <mergeCell ref="KXP1:KXQ1"/>
    <mergeCell ref="KXR1:KXS1"/>
    <mergeCell ref="KWV1:KWW1"/>
    <mergeCell ref="KWX1:KWY1"/>
    <mergeCell ref="KWZ1:KXA1"/>
    <mergeCell ref="KXB1:KXC1"/>
    <mergeCell ref="KXD1:KXE1"/>
    <mergeCell ref="KXF1:KXG1"/>
    <mergeCell ref="KWJ1:KWK1"/>
    <mergeCell ref="KWL1:KWM1"/>
    <mergeCell ref="KWN1:KWO1"/>
    <mergeCell ref="KWP1:KWQ1"/>
    <mergeCell ref="KWR1:KWS1"/>
    <mergeCell ref="KWT1:KWU1"/>
    <mergeCell ref="KVX1:KVY1"/>
    <mergeCell ref="KVZ1:KWA1"/>
    <mergeCell ref="KWB1:KWC1"/>
    <mergeCell ref="KWD1:KWE1"/>
    <mergeCell ref="KWF1:KWG1"/>
    <mergeCell ref="KWH1:KWI1"/>
    <mergeCell ref="KVL1:KVM1"/>
    <mergeCell ref="KVN1:KVO1"/>
    <mergeCell ref="KVP1:KVQ1"/>
    <mergeCell ref="KVR1:KVS1"/>
    <mergeCell ref="KVT1:KVU1"/>
    <mergeCell ref="KVV1:KVW1"/>
    <mergeCell ref="KUZ1:KVA1"/>
    <mergeCell ref="KVB1:KVC1"/>
    <mergeCell ref="KVD1:KVE1"/>
    <mergeCell ref="KVF1:KVG1"/>
    <mergeCell ref="KVH1:KVI1"/>
    <mergeCell ref="KVJ1:KVK1"/>
    <mergeCell ref="KUN1:KUO1"/>
    <mergeCell ref="KUP1:KUQ1"/>
    <mergeCell ref="KUR1:KUS1"/>
    <mergeCell ref="KUT1:KUU1"/>
    <mergeCell ref="KUV1:KUW1"/>
    <mergeCell ref="KUX1:KUY1"/>
    <mergeCell ref="KUB1:KUC1"/>
    <mergeCell ref="KUD1:KUE1"/>
    <mergeCell ref="KUF1:KUG1"/>
    <mergeCell ref="KUH1:KUI1"/>
    <mergeCell ref="KUJ1:KUK1"/>
    <mergeCell ref="KUL1:KUM1"/>
    <mergeCell ref="KTP1:KTQ1"/>
    <mergeCell ref="KTR1:KTS1"/>
    <mergeCell ref="KTT1:KTU1"/>
    <mergeCell ref="KTV1:KTW1"/>
    <mergeCell ref="KTX1:KTY1"/>
    <mergeCell ref="KTZ1:KUA1"/>
    <mergeCell ref="KTD1:KTE1"/>
    <mergeCell ref="KTF1:KTG1"/>
    <mergeCell ref="KTH1:KTI1"/>
    <mergeCell ref="KTJ1:KTK1"/>
    <mergeCell ref="KTL1:KTM1"/>
    <mergeCell ref="KTN1:KTO1"/>
    <mergeCell ref="KPD1:KPE1"/>
    <mergeCell ref="KPF1:KPG1"/>
    <mergeCell ref="KSV1:KSW1"/>
    <mergeCell ref="KSX1:KSY1"/>
    <mergeCell ref="KSZ1:KTA1"/>
    <mergeCell ref="KTB1:KTC1"/>
    <mergeCell ref="KOR1:KOS1"/>
    <mergeCell ref="KOT1:KOU1"/>
    <mergeCell ref="KOV1:KOW1"/>
    <mergeCell ref="KOX1:KOY1"/>
    <mergeCell ref="KOZ1:KPA1"/>
    <mergeCell ref="KPB1:KPC1"/>
    <mergeCell ref="KOF1:KOG1"/>
    <mergeCell ref="KOH1:KOI1"/>
    <mergeCell ref="KOJ1:KOK1"/>
    <mergeCell ref="KOL1:KOM1"/>
    <mergeCell ref="KON1:KOO1"/>
    <mergeCell ref="KOP1:KOQ1"/>
    <mergeCell ref="KNT1:KNU1"/>
    <mergeCell ref="KNV1:KNW1"/>
    <mergeCell ref="KNX1:KNY1"/>
    <mergeCell ref="KNZ1:KOA1"/>
    <mergeCell ref="KOB1:KOC1"/>
    <mergeCell ref="KOD1:KOE1"/>
    <mergeCell ref="KNH1:KNI1"/>
    <mergeCell ref="KNJ1:KNK1"/>
    <mergeCell ref="KNL1:KNM1"/>
    <mergeCell ref="KNN1:KNO1"/>
    <mergeCell ref="KNP1:KNQ1"/>
    <mergeCell ref="KNR1:KNS1"/>
    <mergeCell ref="KMV1:KMW1"/>
    <mergeCell ref="KMX1:KMY1"/>
    <mergeCell ref="KMZ1:KNA1"/>
    <mergeCell ref="KNB1:KNC1"/>
    <mergeCell ref="KND1:KNE1"/>
    <mergeCell ref="KNF1:KNG1"/>
    <mergeCell ref="KMJ1:KMK1"/>
    <mergeCell ref="KML1:KMM1"/>
    <mergeCell ref="KMN1:KMO1"/>
    <mergeCell ref="KMP1:KMQ1"/>
    <mergeCell ref="KMR1:KMS1"/>
    <mergeCell ref="KMT1:KMU1"/>
    <mergeCell ref="KLX1:KLY1"/>
    <mergeCell ref="KLZ1:KMA1"/>
    <mergeCell ref="KMB1:KMC1"/>
    <mergeCell ref="KMD1:KME1"/>
    <mergeCell ref="KMF1:KMG1"/>
    <mergeCell ref="KMH1:KMI1"/>
    <mergeCell ref="KLL1:KLM1"/>
    <mergeCell ref="KLN1:KLO1"/>
    <mergeCell ref="KLP1:KLQ1"/>
    <mergeCell ref="KLR1:KLS1"/>
    <mergeCell ref="KLT1:KLU1"/>
    <mergeCell ref="KLV1:KLW1"/>
    <mergeCell ref="KKZ1:KLA1"/>
    <mergeCell ref="KLB1:KLC1"/>
    <mergeCell ref="KLD1:KLE1"/>
    <mergeCell ref="KLF1:KLG1"/>
    <mergeCell ref="KLH1:KLI1"/>
    <mergeCell ref="KLJ1:KLK1"/>
    <mergeCell ref="KKN1:KKO1"/>
    <mergeCell ref="KKP1:KKQ1"/>
    <mergeCell ref="KKR1:KKS1"/>
    <mergeCell ref="KKT1:KKU1"/>
    <mergeCell ref="KKV1:KKW1"/>
    <mergeCell ref="KKX1:KKY1"/>
    <mergeCell ref="KKB1:KKC1"/>
    <mergeCell ref="KKD1:KKE1"/>
    <mergeCell ref="KKF1:KKG1"/>
    <mergeCell ref="KKH1:KKI1"/>
    <mergeCell ref="KKJ1:KKK1"/>
    <mergeCell ref="KKL1:KKM1"/>
    <mergeCell ref="KJP1:KJQ1"/>
    <mergeCell ref="KJR1:KJS1"/>
    <mergeCell ref="KJT1:KJU1"/>
    <mergeCell ref="KJV1:KJW1"/>
    <mergeCell ref="KJX1:KJY1"/>
    <mergeCell ref="KJZ1:KKA1"/>
    <mergeCell ref="KJD1:KJE1"/>
    <mergeCell ref="KJF1:KJG1"/>
    <mergeCell ref="KJH1:KJI1"/>
    <mergeCell ref="KJJ1:KJK1"/>
    <mergeCell ref="KJL1:KJM1"/>
    <mergeCell ref="KJN1:KJO1"/>
    <mergeCell ref="KFD1:KFE1"/>
    <mergeCell ref="KFF1:KFG1"/>
    <mergeCell ref="KFH1:KFI1"/>
    <mergeCell ref="KFJ1:KFK1"/>
    <mergeCell ref="KIZ1:KJA1"/>
    <mergeCell ref="KJB1:KJC1"/>
    <mergeCell ref="KER1:KES1"/>
    <mergeCell ref="KET1:KEU1"/>
    <mergeCell ref="KEV1:KEW1"/>
    <mergeCell ref="KEX1:KEY1"/>
    <mergeCell ref="KEZ1:KFA1"/>
    <mergeCell ref="KFB1:KFC1"/>
    <mergeCell ref="KEF1:KEG1"/>
    <mergeCell ref="KEH1:KEI1"/>
    <mergeCell ref="KEJ1:KEK1"/>
    <mergeCell ref="KEL1:KEM1"/>
    <mergeCell ref="KEN1:KEO1"/>
    <mergeCell ref="KEP1:KEQ1"/>
    <mergeCell ref="KDT1:KDU1"/>
    <mergeCell ref="KDV1:KDW1"/>
    <mergeCell ref="KDX1:KDY1"/>
    <mergeCell ref="KDZ1:KEA1"/>
    <mergeCell ref="KEB1:KEC1"/>
    <mergeCell ref="KED1:KEE1"/>
    <mergeCell ref="KDH1:KDI1"/>
    <mergeCell ref="KDJ1:KDK1"/>
    <mergeCell ref="KDL1:KDM1"/>
    <mergeCell ref="KDN1:KDO1"/>
    <mergeCell ref="KDP1:KDQ1"/>
    <mergeCell ref="KDR1:KDS1"/>
    <mergeCell ref="KCV1:KCW1"/>
    <mergeCell ref="KCX1:KCY1"/>
    <mergeCell ref="KCZ1:KDA1"/>
    <mergeCell ref="KDB1:KDC1"/>
    <mergeCell ref="KDD1:KDE1"/>
    <mergeCell ref="KDF1:KDG1"/>
    <mergeCell ref="KCJ1:KCK1"/>
    <mergeCell ref="KCL1:KCM1"/>
    <mergeCell ref="KCN1:KCO1"/>
    <mergeCell ref="KCP1:KCQ1"/>
    <mergeCell ref="KCR1:KCS1"/>
    <mergeCell ref="KCT1:KCU1"/>
    <mergeCell ref="KBX1:KBY1"/>
    <mergeCell ref="KBZ1:KCA1"/>
    <mergeCell ref="KCB1:KCC1"/>
    <mergeCell ref="KCD1:KCE1"/>
    <mergeCell ref="KCF1:KCG1"/>
    <mergeCell ref="KCH1:KCI1"/>
    <mergeCell ref="KBL1:KBM1"/>
    <mergeCell ref="KBN1:KBO1"/>
    <mergeCell ref="KBP1:KBQ1"/>
    <mergeCell ref="KBR1:KBS1"/>
    <mergeCell ref="KBT1:KBU1"/>
    <mergeCell ref="KBV1:KBW1"/>
    <mergeCell ref="KAZ1:KBA1"/>
    <mergeCell ref="KBB1:KBC1"/>
    <mergeCell ref="KBD1:KBE1"/>
    <mergeCell ref="KBF1:KBG1"/>
    <mergeCell ref="KBH1:KBI1"/>
    <mergeCell ref="KBJ1:KBK1"/>
    <mergeCell ref="KAN1:KAO1"/>
    <mergeCell ref="KAP1:KAQ1"/>
    <mergeCell ref="KAR1:KAS1"/>
    <mergeCell ref="KAT1:KAU1"/>
    <mergeCell ref="KAV1:KAW1"/>
    <mergeCell ref="KAX1:KAY1"/>
    <mergeCell ref="KAB1:KAC1"/>
    <mergeCell ref="KAD1:KAE1"/>
    <mergeCell ref="KAF1:KAG1"/>
    <mergeCell ref="KAH1:KAI1"/>
    <mergeCell ref="KAJ1:KAK1"/>
    <mergeCell ref="KAL1:KAM1"/>
    <mergeCell ref="JZP1:JZQ1"/>
    <mergeCell ref="JZR1:JZS1"/>
    <mergeCell ref="JZT1:JZU1"/>
    <mergeCell ref="JZV1:JZW1"/>
    <mergeCell ref="JZX1:JZY1"/>
    <mergeCell ref="JZZ1:KAA1"/>
    <mergeCell ref="JZD1:JZE1"/>
    <mergeCell ref="JZF1:JZG1"/>
    <mergeCell ref="JZH1:JZI1"/>
    <mergeCell ref="JZJ1:JZK1"/>
    <mergeCell ref="JZL1:JZM1"/>
    <mergeCell ref="JZN1:JZO1"/>
    <mergeCell ref="JVD1:JVE1"/>
    <mergeCell ref="JVF1:JVG1"/>
    <mergeCell ref="JVH1:JVI1"/>
    <mergeCell ref="JVJ1:JVK1"/>
    <mergeCell ref="JVL1:JVM1"/>
    <mergeCell ref="JVN1:JVO1"/>
    <mergeCell ref="JUR1:JUS1"/>
    <mergeCell ref="JUT1:JUU1"/>
    <mergeCell ref="JUV1:JUW1"/>
    <mergeCell ref="JUX1:JUY1"/>
    <mergeCell ref="JUZ1:JVA1"/>
    <mergeCell ref="JVB1:JVC1"/>
    <mergeCell ref="JUF1:JUG1"/>
    <mergeCell ref="JUH1:JUI1"/>
    <mergeCell ref="JUJ1:JUK1"/>
    <mergeCell ref="JUL1:JUM1"/>
    <mergeCell ref="JUN1:JUO1"/>
    <mergeCell ref="JUP1:JUQ1"/>
    <mergeCell ref="JTT1:JTU1"/>
    <mergeCell ref="JTV1:JTW1"/>
    <mergeCell ref="JTX1:JTY1"/>
    <mergeCell ref="JTZ1:JUA1"/>
    <mergeCell ref="JUB1:JUC1"/>
    <mergeCell ref="JUD1:JUE1"/>
    <mergeCell ref="JTH1:JTI1"/>
    <mergeCell ref="JTJ1:JTK1"/>
    <mergeCell ref="JTL1:JTM1"/>
    <mergeCell ref="JTN1:JTO1"/>
    <mergeCell ref="JTP1:JTQ1"/>
    <mergeCell ref="JTR1:JTS1"/>
    <mergeCell ref="JSV1:JSW1"/>
    <mergeCell ref="JSX1:JSY1"/>
    <mergeCell ref="JSZ1:JTA1"/>
    <mergeCell ref="JTB1:JTC1"/>
    <mergeCell ref="JTD1:JTE1"/>
    <mergeCell ref="JTF1:JTG1"/>
    <mergeCell ref="JSJ1:JSK1"/>
    <mergeCell ref="JSL1:JSM1"/>
    <mergeCell ref="JSN1:JSO1"/>
    <mergeCell ref="JSP1:JSQ1"/>
    <mergeCell ref="JSR1:JSS1"/>
    <mergeCell ref="JST1:JSU1"/>
    <mergeCell ref="JRX1:JRY1"/>
    <mergeCell ref="JRZ1:JSA1"/>
    <mergeCell ref="JSB1:JSC1"/>
    <mergeCell ref="JSD1:JSE1"/>
    <mergeCell ref="JSF1:JSG1"/>
    <mergeCell ref="JSH1:JSI1"/>
    <mergeCell ref="JRL1:JRM1"/>
    <mergeCell ref="JRN1:JRO1"/>
    <mergeCell ref="JRP1:JRQ1"/>
    <mergeCell ref="JRR1:JRS1"/>
    <mergeCell ref="JRT1:JRU1"/>
    <mergeCell ref="JRV1:JRW1"/>
    <mergeCell ref="JQZ1:JRA1"/>
    <mergeCell ref="JRB1:JRC1"/>
    <mergeCell ref="JRD1:JRE1"/>
    <mergeCell ref="JRF1:JRG1"/>
    <mergeCell ref="JRH1:JRI1"/>
    <mergeCell ref="JRJ1:JRK1"/>
    <mergeCell ref="JQN1:JQO1"/>
    <mergeCell ref="JQP1:JQQ1"/>
    <mergeCell ref="JQR1:JQS1"/>
    <mergeCell ref="JQT1:JQU1"/>
    <mergeCell ref="JQV1:JQW1"/>
    <mergeCell ref="JQX1:JQY1"/>
    <mergeCell ref="JQB1:JQC1"/>
    <mergeCell ref="JQD1:JQE1"/>
    <mergeCell ref="JQF1:JQG1"/>
    <mergeCell ref="JQH1:JQI1"/>
    <mergeCell ref="JQJ1:JQK1"/>
    <mergeCell ref="JQL1:JQM1"/>
    <mergeCell ref="JPP1:JPQ1"/>
    <mergeCell ref="JPR1:JPS1"/>
    <mergeCell ref="JPT1:JPU1"/>
    <mergeCell ref="JPV1:JPW1"/>
    <mergeCell ref="JPX1:JPY1"/>
    <mergeCell ref="JPZ1:JQA1"/>
    <mergeCell ref="JLP1:JLQ1"/>
    <mergeCell ref="JLR1:JLS1"/>
    <mergeCell ref="JPH1:JPI1"/>
    <mergeCell ref="JPJ1:JPK1"/>
    <mergeCell ref="JPL1:JPM1"/>
    <mergeCell ref="JPN1:JPO1"/>
    <mergeCell ref="JLD1:JLE1"/>
    <mergeCell ref="JLF1:JLG1"/>
    <mergeCell ref="JLH1:JLI1"/>
    <mergeCell ref="JLJ1:JLK1"/>
    <mergeCell ref="JLL1:JLM1"/>
    <mergeCell ref="JLN1:JLO1"/>
    <mergeCell ref="JKR1:JKS1"/>
    <mergeCell ref="JKT1:JKU1"/>
    <mergeCell ref="JKV1:JKW1"/>
    <mergeCell ref="JKX1:JKY1"/>
    <mergeCell ref="JKZ1:JLA1"/>
    <mergeCell ref="JLB1:JLC1"/>
    <mergeCell ref="JKF1:JKG1"/>
    <mergeCell ref="JKH1:JKI1"/>
    <mergeCell ref="JKJ1:JKK1"/>
    <mergeCell ref="JKL1:JKM1"/>
    <mergeCell ref="JKN1:JKO1"/>
    <mergeCell ref="JKP1:JKQ1"/>
    <mergeCell ref="JJT1:JJU1"/>
    <mergeCell ref="JJV1:JJW1"/>
    <mergeCell ref="JJX1:JJY1"/>
    <mergeCell ref="JJZ1:JKA1"/>
    <mergeCell ref="JKB1:JKC1"/>
    <mergeCell ref="JKD1:JKE1"/>
    <mergeCell ref="JJH1:JJI1"/>
    <mergeCell ref="JJJ1:JJK1"/>
    <mergeCell ref="JJL1:JJM1"/>
    <mergeCell ref="JJN1:JJO1"/>
    <mergeCell ref="JJP1:JJQ1"/>
    <mergeCell ref="JJR1:JJS1"/>
    <mergeCell ref="JIV1:JIW1"/>
    <mergeCell ref="JIX1:JIY1"/>
    <mergeCell ref="JIZ1:JJA1"/>
    <mergeCell ref="JJB1:JJC1"/>
    <mergeCell ref="JJD1:JJE1"/>
    <mergeCell ref="JJF1:JJG1"/>
    <mergeCell ref="JIJ1:JIK1"/>
    <mergeCell ref="JIL1:JIM1"/>
    <mergeCell ref="JIN1:JIO1"/>
    <mergeCell ref="JIP1:JIQ1"/>
    <mergeCell ref="JIR1:JIS1"/>
    <mergeCell ref="JIT1:JIU1"/>
    <mergeCell ref="JHX1:JHY1"/>
    <mergeCell ref="JHZ1:JIA1"/>
    <mergeCell ref="JIB1:JIC1"/>
    <mergeCell ref="JID1:JIE1"/>
    <mergeCell ref="JIF1:JIG1"/>
    <mergeCell ref="JIH1:JII1"/>
    <mergeCell ref="JHL1:JHM1"/>
    <mergeCell ref="JHN1:JHO1"/>
    <mergeCell ref="JHP1:JHQ1"/>
    <mergeCell ref="JHR1:JHS1"/>
    <mergeCell ref="JHT1:JHU1"/>
    <mergeCell ref="JHV1:JHW1"/>
    <mergeCell ref="JGZ1:JHA1"/>
    <mergeCell ref="JHB1:JHC1"/>
    <mergeCell ref="JHD1:JHE1"/>
    <mergeCell ref="JHF1:JHG1"/>
    <mergeCell ref="JHH1:JHI1"/>
    <mergeCell ref="JHJ1:JHK1"/>
    <mergeCell ref="JGN1:JGO1"/>
    <mergeCell ref="JGP1:JGQ1"/>
    <mergeCell ref="JGR1:JGS1"/>
    <mergeCell ref="JGT1:JGU1"/>
    <mergeCell ref="JGV1:JGW1"/>
    <mergeCell ref="JGX1:JGY1"/>
    <mergeCell ref="JGB1:JGC1"/>
    <mergeCell ref="JGD1:JGE1"/>
    <mergeCell ref="JGF1:JGG1"/>
    <mergeCell ref="JGH1:JGI1"/>
    <mergeCell ref="JGJ1:JGK1"/>
    <mergeCell ref="JGL1:JGM1"/>
    <mergeCell ref="JFP1:JFQ1"/>
    <mergeCell ref="JFR1:JFS1"/>
    <mergeCell ref="JFT1:JFU1"/>
    <mergeCell ref="JFV1:JFW1"/>
    <mergeCell ref="JFX1:JFY1"/>
    <mergeCell ref="JFZ1:JGA1"/>
    <mergeCell ref="JBP1:JBQ1"/>
    <mergeCell ref="JBR1:JBS1"/>
    <mergeCell ref="JBT1:JBU1"/>
    <mergeCell ref="JBV1:JBW1"/>
    <mergeCell ref="JFL1:JFM1"/>
    <mergeCell ref="JFN1:JFO1"/>
    <mergeCell ref="JBD1:JBE1"/>
    <mergeCell ref="JBF1:JBG1"/>
    <mergeCell ref="JBH1:JBI1"/>
    <mergeCell ref="JBJ1:JBK1"/>
    <mergeCell ref="JBL1:JBM1"/>
    <mergeCell ref="JBN1:JBO1"/>
    <mergeCell ref="JAR1:JAS1"/>
    <mergeCell ref="JAT1:JAU1"/>
    <mergeCell ref="JAV1:JAW1"/>
    <mergeCell ref="JAX1:JAY1"/>
    <mergeCell ref="JAZ1:JBA1"/>
    <mergeCell ref="JBB1:JBC1"/>
    <mergeCell ref="JAF1:JAG1"/>
    <mergeCell ref="JAH1:JAI1"/>
    <mergeCell ref="JAJ1:JAK1"/>
    <mergeCell ref="JAL1:JAM1"/>
    <mergeCell ref="JAN1:JAO1"/>
    <mergeCell ref="JAP1:JAQ1"/>
    <mergeCell ref="IZT1:IZU1"/>
    <mergeCell ref="IZV1:IZW1"/>
    <mergeCell ref="IZX1:IZY1"/>
    <mergeCell ref="IZZ1:JAA1"/>
    <mergeCell ref="JAB1:JAC1"/>
    <mergeCell ref="JAD1:JAE1"/>
    <mergeCell ref="IZH1:IZI1"/>
    <mergeCell ref="IZJ1:IZK1"/>
    <mergeCell ref="IZL1:IZM1"/>
    <mergeCell ref="IZN1:IZO1"/>
    <mergeCell ref="IZP1:IZQ1"/>
    <mergeCell ref="IZR1:IZS1"/>
    <mergeCell ref="IYV1:IYW1"/>
    <mergeCell ref="IYX1:IYY1"/>
    <mergeCell ref="IYZ1:IZA1"/>
    <mergeCell ref="IZB1:IZC1"/>
    <mergeCell ref="IZD1:IZE1"/>
    <mergeCell ref="IZF1:IZG1"/>
    <mergeCell ref="IYJ1:IYK1"/>
    <mergeCell ref="IYL1:IYM1"/>
    <mergeCell ref="IYN1:IYO1"/>
    <mergeCell ref="IYP1:IYQ1"/>
    <mergeCell ref="IYR1:IYS1"/>
    <mergeCell ref="IYT1:IYU1"/>
    <mergeCell ref="IXX1:IXY1"/>
    <mergeCell ref="IXZ1:IYA1"/>
    <mergeCell ref="IYB1:IYC1"/>
    <mergeCell ref="IYD1:IYE1"/>
    <mergeCell ref="IYF1:IYG1"/>
    <mergeCell ref="IYH1:IYI1"/>
    <mergeCell ref="IXL1:IXM1"/>
    <mergeCell ref="IXN1:IXO1"/>
    <mergeCell ref="IXP1:IXQ1"/>
    <mergeCell ref="IXR1:IXS1"/>
    <mergeCell ref="IXT1:IXU1"/>
    <mergeCell ref="IXV1:IXW1"/>
    <mergeCell ref="IWZ1:IXA1"/>
    <mergeCell ref="IXB1:IXC1"/>
    <mergeCell ref="IXD1:IXE1"/>
    <mergeCell ref="IXF1:IXG1"/>
    <mergeCell ref="IXH1:IXI1"/>
    <mergeCell ref="IXJ1:IXK1"/>
    <mergeCell ref="IWN1:IWO1"/>
    <mergeCell ref="IWP1:IWQ1"/>
    <mergeCell ref="IWR1:IWS1"/>
    <mergeCell ref="IWT1:IWU1"/>
    <mergeCell ref="IWV1:IWW1"/>
    <mergeCell ref="IWX1:IWY1"/>
    <mergeCell ref="IWB1:IWC1"/>
    <mergeCell ref="IWD1:IWE1"/>
    <mergeCell ref="IWF1:IWG1"/>
    <mergeCell ref="IWH1:IWI1"/>
    <mergeCell ref="IWJ1:IWK1"/>
    <mergeCell ref="IWL1:IWM1"/>
    <mergeCell ref="IVP1:IVQ1"/>
    <mergeCell ref="IVR1:IVS1"/>
    <mergeCell ref="IVT1:IVU1"/>
    <mergeCell ref="IVV1:IVW1"/>
    <mergeCell ref="IVX1:IVY1"/>
    <mergeCell ref="IVZ1:IWA1"/>
    <mergeCell ref="IRP1:IRQ1"/>
    <mergeCell ref="IRR1:IRS1"/>
    <mergeCell ref="IRT1:IRU1"/>
    <mergeCell ref="IRV1:IRW1"/>
    <mergeCell ref="IRX1:IRY1"/>
    <mergeCell ref="IRZ1:ISA1"/>
    <mergeCell ref="IRD1:IRE1"/>
    <mergeCell ref="IRF1:IRG1"/>
    <mergeCell ref="IRH1:IRI1"/>
    <mergeCell ref="IRJ1:IRK1"/>
    <mergeCell ref="IRL1:IRM1"/>
    <mergeCell ref="IRN1:IRO1"/>
    <mergeCell ref="IQR1:IQS1"/>
    <mergeCell ref="IQT1:IQU1"/>
    <mergeCell ref="IQV1:IQW1"/>
    <mergeCell ref="IQX1:IQY1"/>
    <mergeCell ref="IQZ1:IRA1"/>
    <mergeCell ref="IRB1:IRC1"/>
    <mergeCell ref="IQF1:IQG1"/>
    <mergeCell ref="IQH1:IQI1"/>
    <mergeCell ref="IQJ1:IQK1"/>
    <mergeCell ref="IQL1:IQM1"/>
    <mergeCell ref="IQN1:IQO1"/>
    <mergeCell ref="IQP1:IQQ1"/>
    <mergeCell ref="IPT1:IPU1"/>
    <mergeCell ref="IPV1:IPW1"/>
    <mergeCell ref="IPX1:IPY1"/>
    <mergeCell ref="IPZ1:IQA1"/>
    <mergeCell ref="IQB1:IQC1"/>
    <mergeCell ref="IQD1:IQE1"/>
    <mergeCell ref="IPH1:IPI1"/>
    <mergeCell ref="IPJ1:IPK1"/>
    <mergeCell ref="IPL1:IPM1"/>
    <mergeCell ref="IPN1:IPO1"/>
    <mergeCell ref="IPP1:IPQ1"/>
    <mergeCell ref="IPR1:IPS1"/>
    <mergeCell ref="IOV1:IOW1"/>
    <mergeCell ref="IOX1:IOY1"/>
    <mergeCell ref="IOZ1:IPA1"/>
    <mergeCell ref="IPB1:IPC1"/>
    <mergeCell ref="IPD1:IPE1"/>
    <mergeCell ref="IPF1:IPG1"/>
    <mergeCell ref="IOJ1:IOK1"/>
    <mergeCell ref="IOL1:IOM1"/>
    <mergeCell ref="ION1:IOO1"/>
    <mergeCell ref="IOP1:IOQ1"/>
    <mergeCell ref="IOR1:IOS1"/>
    <mergeCell ref="IOT1:IOU1"/>
    <mergeCell ref="INX1:INY1"/>
    <mergeCell ref="INZ1:IOA1"/>
    <mergeCell ref="IOB1:IOC1"/>
    <mergeCell ref="IOD1:IOE1"/>
    <mergeCell ref="IOF1:IOG1"/>
    <mergeCell ref="IOH1:IOI1"/>
    <mergeCell ref="INL1:INM1"/>
    <mergeCell ref="INN1:INO1"/>
    <mergeCell ref="INP1:INQ1"/>
    <mergeCell ref="INR1:INS1"/>
    <mergeCell ref="INT1:INU1"/>
    <mergeCell ref="INV1:INW1"/>
    <mergeCell ref="IMZ1:INA1"/>
    <mergeCell ref="INB1:INC1"/>
    <mergeCell ref="IND1:INE1"/>
    <mergeCell ref="INF1:ING1"/>
    <mergeCell ref="INH1:INI1"/>
    <mergeCell ref="INJ1:INK1"/>
    <mergeCell ref="IMN1:IMO1"/>
    <mergeCell ref="IMP1:IMQ1"/>
    <mergeCell ref="IMR1:IMS1"/>
    <mergeCell ref="IMT1:IMU1"/>
    <mergeCell ref="IMV1:IMW1"/>
    <mergeCell ref="IMX1:IMY1"/>
    <mergeCell ref="IMB1:IMC1"/>
    <mergeCell ref="IMD1:IME1"/>
    <mergeCell ref="IMF1:IMG1"/>
    <mergeCell ref="IMH1:IMI1"/>
    <mergeCell ref="IMJ1:IMK1"/>
    <mergeCell ref="IML1:IMM1"/>
    <mergeCell ref="IIB1:IIC1"/>
    <mergeCell ref="IID1:IIE1"/>
    <mergeCell ref="ILT1:ILU1"/>
    <mergeCell ref="ILV1:ILW1"/>
    <mergeCell ref="ILX1:ILY1"/>
    <mergeCell ref="ILZ1:IMA1"/>
    <mergeCell ref="IHP1:IHQ1"/>
    <mergeCell ref="IHR1:IHS1"/>
    <mergeCell ref="IHT1:IHU1"/>
    <mergeCell ref="IHV1:IHW1"/>
    <mergeCell ref="IHX1:IHY1"/>
    <mergeCell ref="IHZ1:IIA1"/>
    <mergeCell ref="IHD1:IHE1"/>
    <mergeCell ref="IHF1:IHG1"/>
    <mergeCell ref="IHH1:IHI1"/>
    <mergeCell ref="IHJ1:IHK1"/>
    <mergeCell ref="IHL1:IHM1"/>
    <mergeCell ref="IHN1:IHO1"/>
    <mergeCell ref="IGR1:IGS1"/>
    <mergeCell ref="IGT1:IGU1"/>
    <mergeCell ref="IGV1:IGW1"/>
    <mergeCell ref="IGX1:IGY1"/>
    <mergeCell ref="IGZ1:IHA1"/>
    <mergeCell ref="IHB1:IHC1"/>
    <mergeCell ref="IGF1:IGG1"/>
    <mergeCell ref="IGH1:IGI1"/>
    <mergeCell ref="IGJ1:IGK1"/>
    <mergeCell ref="IGL1:IGM1"/>
    <mergeCell ref="IGN1:IGO1"/>
    <mergeCell ref="IGP1:IGQ1"/>
    <mergeCell ref="IFT1:IFU1"/>
    <mergeCell ref="IFV1:IFW1"/>
    <mergeCell ref="IFX1:IFY1"/>
    <mergeCell ref="IFZ1:IGA1"/>
    <mergeCell ref="IGB1:IGC1"/>
    <mergeCell ref="IGD1:IGE1"/>
    <mergeCell ref="IFH1:IFI1"/>
    <mergeCell ref="IFJ1:IFK1"/>
    <mergeCell ref="IFL1:IFM1"/>
    <mergeCell ref="IFN1:IFO1"/>
    <mergeCell ref="IFP1:IFQ1"/>
    <mergeCell ref="IFR1:IFS1"/>
    <mergeCell ref="IEV1:IEW1"/>
    <mergeCell ref="IEX1:IEY1"/>
    <mergeCell ref="IEZ1:IFA1"/>
    <mergeCell ref="IFB1:IFC1"/>
    <mergeCell ref="IFD1:IFE1"/>
    <mergeCell ref="IFF1:IFG1"/>
    <mergeCell ref="IEJ1:IEK1"/>
    <mergeCell ref="IEL1:IEM1"/>
    <mergeCell ref="IEN1:IEO1"/>
    <mergeCell ref="IEP1:IEQ1"/>
    <mergeCell ref="IER1:IES1"/>
    <mergeCell ref="IET1:IEU1"/>
    <mergeCell ref="IDX1:IDY1"/>
    <mergeCell ref="IDZ1:IEA1"/>
    <mergeCell ref="IEB1:IEC1"/>
    <mergeCell ref="IED1:IEE1"/>
    <mergeCell ref="IEF1:IEG1"/>
    <mergeCell ref="IEH1:IEI1"/>
    <mergeCell ref="IDL1:IDM1"/>
    <mergeCell ref="IDN1:IDO1"/>
    <mergeCell ref="IDP1:IDQ1"/>
    <mergeCell ref="IDR1:IDS1"/>
    <mergeCell ref="IDT1:IDU1"/>
    <mergeCell ref="IDV1:IDW1"/>
    <mergeCell ref="ICZ1:IDA1"/>
    <mergeCell ref="IDB1:IDC1"/>
    <mergeCell ref="IDD1:IDE1"/>
    <mergeCell ref="IDF1:IDG1"/>
    <mergeCell ref="IDH1:IDI1"/>
    <mergeCell ref="IDJ1:IDK1"/>
    <mergeCell ref="ICN1:ICO1"/>
    <mergeCell ref="ICP1:ICQ1"/>
    <mergeCell ref="ICR1:ICS1"/>
    <mergeCell ref="ICT1:ICU1"/>
    <mergeCell ref="ICV1:ICW1"/>
    <mergeCell ref="ICX1:ICY1"/>
    <mergeCell ref="ICB1:ICC1"/>
    <mergeCell ref="ICD1:ICE1"/>
    <mergeCell ref="ICF1:ICG1"/>
    <mergeCell ref="ICH1:ICI1"/>
    <mergeCell ref="ICJ1:ICK1"/>
    <mergeCell ref="ICL1:ICM1"/>
    <mergeCell ref="HYB1:HYC1"/>
    <mergeCell ref="HYD1:HYE1"/>
    <mergeCell ref="HYF1:HYG1"/>
    <mergeCell ref="HYH1:HYI1"/>
    <mergeCell ref="IBX1:IBY1"/>
    <mergeCell ref="IBZ1:ICA1"/>
    <mergeCell ref="HXP1:HXQ1"/>
    <mergeCell ref="HXR1:HXS1"/>
    <mergeCell ref="HXT1:HXU1"/>
    <mergeCell ref="HXV1:HXW1"/>
    <mergeCell ref="HXX1:HXY1"/>
    <mergeCell ref="HXZ1:HYA1"/>
    <mergeCell ref="HXD1:HXE1"/>
    <mergeCell ref="HXF1:HXG1"/>
    <mergeCell ref="HXH1:HXI1"/>
    <mergeCell ref="HXJ1:HXK1"/>
    <mergeCell ref="HXL1:HXM1"/>
    <mergeCell ref="HXN1:HXO1"/>
    <mergeCell ref="HWR1:HWS1"/>
    <mergeCell ref="HWT1:HWU1"/>
    <mergeCell ref="HWV1:HWW1"/>
    <mergeCell ref="HWX1:HWY1"/>
    <mergeCell ref="HWZ1:HXA1"/>
    <mergeCell ref="HXB1:HXC1"/>
    <mergeCell ref="HWF1:HWG1"/>
    <mergeCell ref="HWH1:HWI1"/>
    <mergeCell ref="HWJ1:HWK1"/>
    <mergeCell ref="HWL1:HWM1"/>
    <mergeCell ref="HWN1:HWO1"/>
    <mergeCell ref="HWP1:HWQ1"/>
    <mergeCell ref="HVT1:HVU1"/>
    <mergeCell ref="HVV1:HVW1"/>
    <mergeCell ref="HVX1:HVY1"/>
    <mergeCell ref="HVZ1:HWA1"/>
    <mergeCell ref="HWB1:HWC1"/>
    <mergeCell ref="HWD1:HWE1"/>
    <mergeCell ref="HVH1:HVI1"/>
    <mergeCell ref="HVJ1:HVK1"/>
    <mergeCell ref="HVL1:HVM1"/>
    <mergeCell ref="HVN1:HVO1"/>
    <mergeCell ref="HVP1:HVQ1"/>
    <mergeCell ref="HVR1:HVS1"/>
    <mergeCell ref="HUV1:HUW1"/>
    <mergeCell ref="HUX1:HUY1"/>
    <mergeCell ref="HUZ1:HVA1"/>
    <mergeCell ref="HVB1:HVC1"/>
    <mergeCell ref="HVD1:HVE1"/>
    <mergeCell ref="HVF1:HVG1"/>
    <mergeCell ref="HUJ1:HUK1"/>
    <mergeCell ref="HUL1:HUM1"/>
    <mergeCell ref="HUN1:HUO1"/>
    <mergeCell ref="HUP1:HUQ1"/>
    <mergeCell ref="HUR1:HUS1"/>
    <mergeCell ref="HUT1:HUU1"/>
    <mergeCell ref="HTX1:HTY1"/>
    <mergeCell ref="HTZ1:HUA1"/>
    <mergeCell ref="HUB1:HUC1"/>
    <mergeCell ref="HUD1:HUE1"/>
    <mergeCell ref="HUF1:HUG1"/>
    <mergeCell ref="HUH1:HUI1"/>
    <mergeCell ref="HTL1:HTM1"/>
    <mergeCell ref="HTN1:HTO1"/>
    <mergeCell ref="HTP1:HTQ1"/>
    <mergeCell ref="HTR1:HTS1"/>
    <mergeCell ref="HTT1:HTU1"/>
    <mergeCell ref="HTV1:HTW1"/>
    <mergeCell ref="HSZ1:HTA1"/>
    <mergeCell ref="HTB1:HTC1"/>
    <mergeCell ref="HTD1:HTE1"/>
    <mergeCell ref="HTF1:HTG1"/>
    <mergeCell ref="HTH1:HTI1"/>
    <mergeCell ref="HTJ1:HTK1"/>
    <mergeCell ref="HSN1:HSO1"/>
    <mergeCell ref="HSP1:HSQ1"/>
    <mergeCell ref="HSR1:HSS1"/>
    <mergeCell ref="HST1:HSU1"/>
    <mergeCell ref="HSV1:HSW1"/>
    <mergeCell ref="HSX1:HSY1"/>
    <mergeCell ref="HSB1:HSC1"/>
    <mergeCell ref="HSD1:HSE1"/>
    <mergeCell ref="HSF1:HSG1"/>
    <mergeCell ref="HSH1:HSI1"/>
    <mergeCell ref="HSJ1:HSK1"/>
    <mergeCell ref="HSL1:HSM1"/>
    <mergeCell ref="HOB1:HOC1"/>
    <mergeCell ref="HOD1:HOE1"/>
    <mergeCell ref="HOF1:HOG1"/>
    <mergeCell ref="HOH1:HOI1"/>
    <mergeCell ref="HOJ1:HOK1"/>
    <mergeCell ref="HOL1:HOM1"/>
    <mergeCell ref="HNP1:HNQ1"/>
    <mergeCell ref="HNR1:HNS1"/>
    <mergeCell ref="HNT1:HNU1"/>
    <mergeCell ref="HNV1:HNW1"/>
    <mergeCell ref="HNX1:HNY1"/>
    <mergeCell ref="HNZ1:HOA1"/>
    <mergeCell ref="HND1:HNE1"/>
    <mergeCell ref="HNF1:HNG1"/>
    <mergeCell ref="HNH1:HNI1"/>
    <mergeCell ref="HNJ1:HNK1"/>
    <mergeCell ref="HNL1:HNM1"/>
    <mergeCell ref="HNN1:HNO1"/>
    <mergeCell ref="HMR1:HMS1"/>
    <mergeCell ref="HMT1:HMU1"/>
    <mergeCell ref="HMV1:HMW1"/>
    <mergeCell ref="HMX1:HMY1"/>
    <mergeCell ref="HMZ1:HNA1"/>
    <mergeCell ref="HNB1:HNC1"/>
    <mergeCell ref="HMF1:HMG1"/>
    <mergeCell ref="HMH1:HMI1"/>
    <mergeCell ref="HMJ1:HMK1"/>
    <mergeCell ref="HML1:HMM1"/>
    <mergeCell ref="HMN1:HMO1"/>
    <mergeCell ref="HMP1:HMQ1"/>
    <mergeCell ref="HLT1:HLU1"/>
    <mergeCell ref="HLV1:HLW1"/>
    <mergeCell ref="HLX1:HLY1"/>
    <mergeCell ref="HLZ1:HMA1"/>
    <mergeCell ref="HMB1:HMC1"/>
    <mergeCell ref="HMD1:HME1"/>
    <mergeCell ref="HLH1:HLI1"/>
    <mergeCell ref="HLJ1:HLK1"/>
    <mergeCell ref="HLL1:HLM1"/>
    <mergeCell ref="HLN1:HLO1"/>
    <mergeCell ref="HLP1:HLQ1"/>
    <mergeCell ref="HLR1:HLS1"/>
    <mergeCell ref="HKV1:HKW1"/>
    <mergeCell ref="HKX1:HKY1"/>
    <mergeCell ref="HKZ1:HLA1"/>
    <mergeCell ref="HLB1:HLC1"/>
    <mergeCell ref="HLD1:HLE1"/>
    <mergeCell ref="HLF1:HLG1"/>
    <mergeCell ref="HKJ1:HKK1"/>
    <mergeCell ref="HKL1:HKM1"/>
    <mergeCell ref="HKN1:HKO1"/>
    <mergeCell ref="HKP1:HKQ1"/>
    <mergeCell ref="HKR1:HKS1"/>
    <mergeCell ref="HKT1:HKU1"/>
    <mergeCell ref="HJX1:HJY1"/>
    <mergeCell ref="HJZ1:HKA1"/>
    <mergeCell ref="HKB1:HKC1"/>
    <mergeCell ref="HKD1:HKE1"/>
    <mergeCell ref="HKF1:HKG1"/>
    <mergeCell ref="HKH1:HKI1"/>
    <mergeCell ref="HJL1:HJM1"/>
    <mergeCell ref="HJN1:HJO1"/>
    <mergeCell ref="HJP1:HJQ1"/>
    <mergeCell ref="HJR1:HJS1"/>
    <mergeCell ref="HJT1:HJU1"/>
    <mergeCell ref="HJV1:HJW1"/>
    <mergeCell ref="HIZ1:HJA1"/>
    <mergeCell ref="HJB1:HJC1"/>
    <mergeCell ref="HJD1:HJE1"/>
    <mergeCell ref="HJF1:HJG1"/>
    <mergeCell ref="HJH1:HJI1"/>
    <mergeCell ref="HJJ1:HJK1"/>
    <mergeCell ref="HIN1:HIO1"/>
    <mergeCell ref="HIP1:HIQ1"/>
    <mergeCell ref="HIR1:HIS1"/>
    <mergeCell ref="HIT1:HIU1"/>
    <mergeCell ref="HIV1:HIW1"/>
    <mergeCell ref="HIX1:HIY1"/>
    <mergeCell ref="HEN1:HEO1"/>
    <mergeCell ref="HEP1:HEQ1"/>
    <mergeCell ref="HIF1:HIG1"/>
    <mergeCell ref="HIH1:HII1"/>
    <mergeCell ref="HIJ1:HIK1"/>
    <mergeCell ref="HIL1:HIM1"/>
    <mergeCell ref="HEB1:HEC1"/>
    <mergeCell ref="HED1:HEE1"/>
    <mergeCell ref="HEF1:HEG1"/>
    <mergeCell ref="HEH1:HEI1"/>
    <mergeCell ref="HEJ1:HEK1"/>
    <mergeCell ref="HEL1:HEM1"/>
    <mergeCell ref="HDP1:HDQ1"/>
    <mergeCell ref="HDR1:HDS1"/>
    <mergeCell ref="HDT1:HDU1"/>
    <mergeCell ref="HDV1:HDW1"/>
    <mergeCell ref="HDX1:HDY1"/>
    <mergeCell ref="HDZ1:HEA1"/>
    <mergeCell ref="HDD1:HDE1"/>
    <mergeCell ref="HDF1:HDG1"/>
    <mergeCell ref="HDH1:HDI1"/>
    <mergeCell ref="HDJ1:HDK1"/>
    <mergeCell ref="HDL1:HDM1"/>
    <mergeCell ref="HDN1:HDO1"/>
    <mergeCell ref="HCR1:HCS1"/>
    <mergeCell ref="HCT1:HCU1"/>
    <mergeCell ref="HCV1:HCW1"/>
    <mergeCell ref="HCX1:HCY1"/>
    <mergeCell ref="HCZ1:HDA1"/>
    <mergeCell ref="HDB1:HDC1"/>
    <mergeCell ref="HCF1:HCG1"/>
    <mergeCell ref="HCH1:HCI1"/>
    <mergeCell ref="HCJ1:HCK1"/>
    <mergeCell ref="HCL1:HCM1"/>
    <mergeCell ref="HCN1:HCO1"/>
    <mergeCell ref="HCP1:HCQ1"/>
    <mergeCell ref="HBT1:HBU1"/>
    <mergeCell ref="HBV1:HBW1"/>
    <mergeCell ref="HBX1:HBY1"/>
    <mergeCell ref="HBZ1:HCA1"/>
    <mergeCell ref="HCB1:HCC1"/>
    <mergeCell ref="HCD1:HCE1"/>
    <mergeCell ref="HBH1:HBI1"/>
    <mergeCell ref="HBJ1:HBK1"/>
    <mergeCell ref="HBL1:HBM1"/>
    <mergeCell ref="HBN1:HBO1"/>
    <mergeCell ref="HBP1:HBQ1"/>
    <mergeCell ref="HBR1:HBS1"/>
    <mergeCell ref="HAV1:HAW1"/>
    <mergeCell ref="HAX1:HAY1"/>
    <mergeCell ref="HAZ1:HBA1"/>
    <mergeCell ref="HBB1:HBC1"/>
    <mergeCell ref="HBD1:HBE1"/>
    <mergeCell ref="HBF1:HBG1"/>
    <mergeCell ref="HAJ1:HAK1"/>
    <mergeCell ref="HAL1:HAM1"/>
    <mergeCell ref="HAN1:HAO1"/>
    <mergeCell ref="HAP1:HAQ1"/>
    <mergeCell ref="HAR1:HAS1"/>
    <mergeCell ref="HAT1:HAU1"/>
    <mergeCell ref="GZX1:GZY1"/>
    <mergeCell ref="GZZ1:HAA1"/>
    <mergeCell ref="HAB1:HAC1"/>
    <mergeCell ref="HAD1:HAE1"/>
    <mergeCell ref="HAF1:HAG1"/>
    <mergeCell ref="HAH1:HAI1"/>
    <mergeCell ref="GZL1:GZM1"/>
    <mergeCell ref="GZN1:GZO1"/>
    <mergeCell ref="GZP1:GZQ1"/>
    <mergeCell ref="GZR1:GZS1"/>
    <mergeCell ref="GZT1:GZU1"/>
    <mergeCell ref="GZV1:GZW1"/>
    <mergeCell ref="GYZ1:GZA1"/>
    <mergeCell ref="GZB1:GZC1"/>
    <mergeCell ref="GZD1:GZE1"/>
    <mergeCell ref="GZF1:GZG1"/>
    <mergeCell ref="GZH1:GZI1"/>
    <mergeCell ref="GZJ1:GZK1"/>
    <mergeCell ref="GYN1:GYO1"/>
    <mergeCell ref="GYP1:GYQ1"/>
    <mergeCell ref="GYR1:GYS1"/>
    <mergeCell ref="GYT1:GYU1"/>
    <mergeCell ref="GYV1:GYW1"/>
    <mergeCell ref="GYX1:GYY1"/>
    <mergeCell ref="GUN1:GUO1"/>
    <mergeCell ref="GUP1:GUQ1"/>
    <mergeCell ref="GUR1:GUS1"/>
    <mergeCell ref="GUT1:GUU1"/>
    <mergeCell ref="GYJ1:GYK1"/>
    <mergeCell ref="GYL1:GYM1"/>
    <mergeCell ref="GUB1:GUC1"/>
    <mergeCell ref="GUD1:GUE1"/>
    <mergeCell ref="GUF1:GUG1"/>
    <mergeCell ref="GUH1:GUI1"/>
    <mergeCell ref="GUJ1:GUK1"/>
    <mergeCell ref="GUL1:GUM1"/>
    <mergeCell ref="GTP1:GTQ1"/>
    <mergeCell ref="GTR1:GTS1"/>
    <mergeCell ref="GTT1:GTU1"/>
    <mergeCell ref="GTV1:GTW1"/>
    <mergeCell ref="GTX1:GTY1"/>
    <mergeCell ref="GTZ1:GUA1"/>
    <mergeCell ref="GTD1:GTE1"/>
    <mergeCell ref="GTF1:GTG1"/>
    <mergeCell ref="GTH1:GTI1"/>
    <mergeCell ref="GTJ1:GTK1"/>
    <mergeCell ref="GTL1:GTM1"/>
    <mergeCell ref="GTN1:GTO1"/>
    <mergeCell ref="GSR1:GSS1"/>
    <mergeCell ref="GST1:GSU1"/>
    <mergeCell ref="GSV1:GSW1"/>
    <mergeCell ref="GSX1:GSY1"/>
    <mergeCell ref="GSZ1:GTA1"/>
    <mergeCell ref="GTB1:GTC1"/>
    <mergeCell ref="GSF1:GSG1"/>
    <mergeCell ref="GSH1:GSI1"/>
    <mergeCell ref="GSJ1:GSK1"/>
    <mergeCell ref="GSL1:GSM1"/>
    <mergeCell ref="GSN1:GSO1"/>
    <mergeCell ref="GSP1:GSQ1"/>
    <mergeCell ref="GRT1:GRU1"/>
    <mergeCell ref="GRV1:GRW1"/>
    <mergeCell ref="GRX1:GRY1"/>
    <mergeCell ref="GRZ1:GSA1"/>
    <mergeCell ref="GSB1:GSC1"/>
    <mergeCell ref="GSD1:GSE1"/>
    <mergeCell ref="GRH1:GRI1"/>
    <mergeCell ref="GRJ1:GRK1"/>
    <mergeCell ref="GRL1:GRM1"/>
    <mergeCell ref="GRN1:GRO1"/>
    <mergeCell ref="GRP1:GRQ1"/>
    <mergeCell ref="GRR1:GRS1"/>
    <mergeCell ref="GQV1:GQW1"/>
    <mergeCell ref="GQX1:GQY1"/>
    <mergeCell ref="GQZ1:GRA1"/>
    <mergeCell ref="GRB1:GRC1"/>
    <mergeCell ref="GRD1:GRE1"/>
    <mergeCell ref="GRF1:GRG1"/>
    <mergeCell ref="GQJ1:GQK1"/>
    <mergeCell ref="GQL1:GQM1"/>
    <mergeCell ref="GQN1:GQO1"/>
    <mergeCell ref="GQP1:GQQ1"/>
    <mergeCell ref="GQR1:GQS1"/>
    <mergeCell ref="GQT1:GQU1"/>
    <mergeCell ref="GPX1:GPY1"/>
    <mergeCell ref="GPZ1:GQA1"/>
    <mergeCell ref="GQB1:GQC1"/>
    <mergeCell ref="GQD1:GQE1"/>
    <mergeCell ref="GQF1:GQG1"/>
    <mergeCell ref="GQH1:GQI1"/>
    <mergeCell ref="GPL1:GPM1"/>
    <mergeCell ref="GPN1:GPO1"/>
    <mergeCell ref="GPP1:GPQ1"/>
    <mergeCell ref="GPR1:GPS1"/>
    <mergeCell ref="GPT1:GPU1"/>
    <mergeCell ref="GPV1:GPW1"/>
    <mergeCell ref="GOZ1:GPA1"/>
    <mergeCell ref="GPB1:GPC1"/>
    <mergeCell ref="GPD1:GPE1"/>
    <mergeCell ref="GPF1:GPG1"/>
    <mergeCell ref="GPH1:GPI1"/>
    <mergeCell ref="GPJ1:GPK1"/>
    <mergeCell ref="GON1:GOO1"/>
    <mergeCell ref="GOP1:GOQ1"/>
    <mergeCell ref="GOR1:GOS1"/>
    <mergeCell ref="GOT1:GOU1"/>
    <mergeCell ref="GOV1:GOW1"/>
    <mergeCell ref="GOX1:GOY1"/>
    <mergeCell ref="GKN1:GKO1"/>
    <mergeCell ref="GKP1:GKQ1"/>
    <mergeCell ref="GKR1:GKS1"/>
    <mergeCell ref="GKT1:GKU1"/>
    <mergeCell ref="GKV1:GKW1"/>
    <mergeCell ref="GKX1:GKY1"/>
    <mergeCell ref="GKB1:GKC1"/>
    <mergeCell ref="GKD1:GKE1"/>
    <mergeCell ref="GKF1:GKG1"/>
    <mergeCell ref="GKH1:GKI1"/>
    <mergeCell ref="GKJ1:GKK1"/>
    <mergeCell ref="GKL1:GKM1"/>
    <mergeCell ref="GJP1:GJQ1"/>
    <mergeCell ref="GJR1:GJS1"/>
    <mergeCell ref="GJT1:GJU1"/>
    <mergeCell ref="GJV1:GJW1"/>
    <mergeCell ref="GJX1:GJY1"/>
    <mergeCell ref="GJZ1:GKA1"/>
    <mergeCell ref="GJD1:GJE1"/>
    <mergeCell ref="GJF1:GJG1"/>
    <mergeCell ref="GJH1:GJI1"/>
    <mergeCell ref="GJJ1:GJK1"/>
    <mergeCell ref="GJL1:GJM1"/>
    <mergeCell ref="GJN1:GJO1"/>
    <mergeCell ref="GIR1:GIS1"/>
    <mergeCell ref="GIT1:GIU1"/>
    <mergeCell ref="GIV1:GIW1"/>
    <mergeCell ref="GIX1:GIY1"/>
    <mergeCell ref="GIZ1:GJA1"/>
    <mergeCell ref="GJB1:GJC1"/>
    <mergeCell ref="GIF1:GIG1"/>
    <mergeCell ref="GIH1:GII1"/>
    <mergeCell ref="GIJ1:GIK1"/>
    <mergeCell ref="GIL1:GIM1"/>
    <mergeCell ref="GIN1:GIO1"/>
    <mergeCell ref="GIP1:GIQ1"/>
    <mergeCell ref="GHT1:GHU1"/>
    <mergeCell ref="GHV1:GHW1"/>
    <mergeCell ref="GHX1:GHY1"/>
    <mergeCell ref="GHZ1:GIA1"/>
    <mergeCell ref="GIB1:GIC1"/>
    <mergeCell ref="GID1:GIE1"/>
    <mergeCell ref="GHH1:GHI1"/>
    <mergeCell ref="GHJ1:GHK1"/>
    <mergeCell ref="GHL1:GHM1"/>
    <mergeCell ref="GHN1:GHO1"/>
    <mergeCell ref="GHP1:GHQ1"/>
    <mergeCell ref="GHR1:GHS1"/>
    <mergeCell ref="GGV1:GGW1"/>
    <mergeCell ref="GGX1:GGY1"/>
    <mergeCell ref="GGZ1:GHA1"/>
    <mergeCell ref="GHB1:GHC1"/>
    <mergeCell ref="GHD1:GHE1"/>
    <mergeCell ref="GHF1:GHG1"/>
    <mergeCell ref="GGJ1:GGK1"/>
    <mergeCell ref="GGL1:GGM1"/>
    <mergeCell ref="GGN1:GGO1"/>
    <mergeCell ref="GGP1:GGQ1"/>
    <mergeCell ref="GGR1:GGS1"/>
    <mergeCell ref="GGT1:GGU1"/>
    <mergeCell ref="GFX1:GFY1"/>
    <mergeCell ref="GFZ1:GGA1"/>
    <mergeCell ref="GGB1:GGC1"/>
    <mergeCell ref="GGD1:GGE1"/>
    <mergeCell ref="GGF1:GGG1"/>
    <mergeCell ref="GGH1:GGI1"/>
    <mergeCell ref="GFL1:GFM1"/>
    <mergeCell ref="GFN1:GFO1"/>
    <mergeCell ref="GFP1:GFQ1"/>
    <mergeCell ref="GFR1:GFS1"/>
    <mergeCell ref="GFT1:GFU1"/>
    <mergeCell ref="GFV1:GFW1"/>
    <mergeCell ref="GEZ1:GFA1"/>
    <mergeCell ref="GFB1:GFC1"/>
    <mergeCell ref="GFD1:GFE1"/>
    <mergeCell ref="GFF1:GFG1"/>
    <mergeCell ref="GFH1:GFI1"/>
    <mergeCell ref="GFJ1:GFK1"/>
    <mergeCell ref="GAZ1:GBA1"/>
    <mergeCell ref="GBB1:GBC1"/>
    <mergeCell ref="GER1:GES1"/>
    <mergeCell ref="GET1:GEU1"/>
    <mergeCell ref="GEV1:GEW1"/>
    <mergeCell ref="GEX1:GEY1"/>
    <mergeCell ref="GAN1:GAO1"/>
    <mergeCell ref="GAP1:GAQ1"/>
    <mergeCell ref="GAR1:GAS1"/>
    <mergeCell ref="GAT1:GAU1"/>
    <mergeCell ref="GAV1:GAW1"/>
    <mergeCell ref="GAX1:GAY1"/>
    <mergeCell ref="GAB1:GAC1"/>
    <mergeCell ref="GAD1:GAE1"/>
    <mergeCell ref="GAF1:GAG1"/>
    <mergeCell ref="GAH1:GAI1"/>
    <mergeCell ref="GAJ1:GAK1"/>
    <mergeCell ref="GAL1:GAM1"/>
    <mergeCell ref="FZP1:FZQ1"/>
    <mergeCell ref="FZR1:FZS1"/>
    <mergeCell ref="FZT1:FZU1"/>
    <mergeCell ref="FZV1:FZW1"/>
    <mergeCell ref="FZX1:FZY1"/>
    <mergeCell ref="FZZ1:GAA1"/>
    <mergeCell ref="FZD1:FZE1"/>
    <mergeCell ref="FZF1:FZG1"/>
    <mergeCell ref="FZH1:FZI1"/>
    <mergeCell ref="FZJ1:FZK1"/>
    <mergeCell ref="FZL1:FZM1"/>
    <mergeCell ref="FZN1:FZO1"/>
    <mergeCell ref="FYR1:FYS1"/>
    <mergeCell ref="FYT1:FYU1"/>
    <mergeCell ref="FYV1:FYW1"/>
    <mergeCell ref="FYX1:FYY1"/>
    <mergeCell ref="FYZ1:FZA1"/>
    <mergeCell ref="FZB1:FZC1"/>
    <mergeCell ref="FYF1:FYG1"/>
    <mergeCell ref="FYH1:FYI1"/>
    <mergeCell ref="FYJ1:FYK1"/>
    <mergeCell ref="FYL1:FYM1"/>
    <mergeCell ref="FYN1:FYO1"/>
    <mergeCell ref="FYP1:FYQ1"/>
    <mergeCell ref="FXT1:FXU1"/>
    <mergeCell ref="FXV1:FXW1"/>
    <mergeCell ref="FXX1:FXY1"/>
    <mergeCell ref="FXZ1:FYA1"/>
    <mergeCell ref="FYB1:FYC1"/>
    <mergeCell ref="FYD1:FYE1"/>
    <mergeCell ref="FXH1:FXI1"/>
    <mergeCell ref="FXJ1:FXK1"/>
    <mergeCell ref="FXL1:FXM1"/>
    <mergeCell ref="FXN1:FXO1"/>
    <mergeCell ref="FXP1:FXQ1"/>
    <mergeCell ref="FXR1:FXS1"/>
    <mergeCell ref="FWV1:FWW1"/>
    <mergeCell ref="FWX1:FWY1"/>
    <mergeCell ref="FWZ1:FXA1"/>
    <mergeCell ref="FXB1:FXC1"/>
    <mergeCell ref="FXD1:FXE1"/>
    <mergeCell ref="FXF1:FXG1"/>
    <mergeCell ref="FWJ1:FWK1"/>
    <mergeCell ref="FWL1:FWM1"/>
    <mergeCell ref="FWN1:FWO1"/>
    <mergeCell ref="FWP1:FWQ1"/>
    <mergeCell ref="FWR1:FWS1"/>
    <mergeCell ref="FWT1:FWU1"/>
    <mergeCell ref="FVX1:FVY1"/>
    <mergeCell ref="FVZ1:FWA1"/>
    <mergeCell ref="FWB1:FWC1"/>
    <mergeCell ref="FWD1:FWE1"/>
    <mergeCell ref="FWF1:FWG1"/>
    <mergeCell ref="FWH1:FWI1"/>
    <mergeCell ref="FVL1:FVM1"/>
    <mergeCell ref="FVN1:FVO1"/>
    <mergeCell ref="FVP1:FVQ1"/>
    <mergeCell ref="FVR1:FVS1"/>
    <mergeCell ref="FVT1:FVU1"/>
    <mergeCell ref="FVV1:FVW1"/>
    <mergeCell ref="FUZ1:FVA1"/>
    <mergeCell ref="FVB1:FVC1"/>
    <mergeCell ref="FVD1:FVE1"/>
    <mergeCell ref="FVF1:FVG1"/>
    <mergeCell ref="FVH1:FVI1"/>
    <mergeCell ref="FVJ1:FVK1"/>
    <mergeCell ref="FQZ1:FRA1"/>
    <mergeCell ref="FRB1:FRC1"/>
    <mergeCell ref="FRD1:FRE1"/>
    <mergeCell ref="FRF1:FRG1"/>
    <mergeCell ref="FUV1:FUW1"/>
    <mergeCell ref="FUX1:FUY1"/>
    <mergeCell ref="FQN1:FQO1"/>
    <mergeCell ref="FQP1:FQQ1"/>
    <mergeCell ref="FQR1:FQS1"/>
    <mergeCell ref="FQT1:FQU1"/>
    <mergeCell ref="FQV1:FQW1"/>
    <mergeCell ref="FQX1:FQY1"/>
    <mergeCell ref="FQB1:FQC1"/>
    <mergeCell ref="FQD1:FQE1"/>
    <mergeCell ref="FQF1:FQG1"/>
    <mergeCell ref="FQH1:FQI1"/>
    <mergeCell ref="FQJ1:FQK1"/>
    <mergeCell ref="FQL1:FQM1"/>
    <mergeCell ref="FPP1:FPQ1"/>
    <mergeCell ref="FPR1:FPS1"/>
    <mergeCell ref="FPT1:FPU1"/>
    <mergeCell ref="FPV1:FPW1"/>
    <mergeCell ref="FPX1:FPY1"/>
    <mergeCell ref="FPZ1:FQA1"/>
    <mergeCell ref="FPD1:FPE1"/>
    <mergeCell ref="FPF1:FPG1"/>
    <mergeCell ref="FPH1:FPI1"/>
    <mergeCell ref="FPJ1:FPK1"/>
    <mergeCell ref="FPL1:FPM1"/>
    <mergeCell ref="FPN1:FPO1"/>
    <mergeCell ref="FOR1:FOS1"/>
    <mergeCell ref="FOT1:FOU1"/>
    <mergeCell ref="FOV1:FOW1"/>
    <mergeCell ref="FOX1:FOY1"/>
    <mergeCell ref="FOZ1:FPA1"/>
    <mergeCell ref="FPB1:FPC1"/>
    <mergeCell ref="FOF1:FOG1"/>
    <mergeCell ref="FOH1:FOI1"/>
    <mergeCell ref="FOJ1:FOK1"/>
    <mergeCell ref="FOL1:FOM1"/>
    <mergeCell ref="FON1:FOO1"/>
    <mergeCell ref="FOP1:FOQ1"/>
    <mergeCell ref="FNT1:FNU1"/>
    <mergeCell ref="FNV1:FNW1"/>
    <mergeCell ref="FNX1:FNY1"/>
    <mergeCell ref="FNZ1:FOA1"/>
    <mergeCell ref="FOB1:FOC1"/>
    <mergeCell ref="FOD1:FOE1"/>
    <mergeCell ref="FNH1:FNI1"/>
    <mergeCell ref="FNJ1:FNK1"/>
    <mergeCell ref="FNL1:FNM1"/>
    <mergeCell ref="FNN1:FNO1"/>
    <mergeCell ref="FNP1:FNQ1"/>
    <mergeCell ref="FNR1:FNS1"/>
    <mergeCell ref="FMV1:FMW1"/>
    <mergeCell ref="FMX1:FMY1"/>
    <mergeCell ref="FMZ1:FNA1"/>
    <mergeCell ref="FNB1:FNC1"/>
    <mergeCell ref="FND1:FNE1"/>
    <mergeCell ref="FNF1:FNG1"/>
    <mergeCell ref="FMJ1:FMK1"/>
    <mergeCell ref="FML1:FMM1"/>
    <mergeCell ref="FMN1:FMO1"/>
    <mergeCell ref="FMP1:FMQ1"/>
    <mergeCell ref="FMR1:FMS1"/>
    <mergeCell ref="FMT1:FMU1"/>
    <mergeCell ref="FLX1:FLY1"/>
    <mergeCell ref="FLZ1:FMA1"/>
    <mergeCell ref="FMB1:FMC1"/>
    <mergeCell ref="FMD1:FME1"/>
    <mergeCell ref="FMF1:FMG1"/>
    <mergeCell ref="FMH1:FMI1"/>
    <mergeCell ref="FLL1:FLM1"/>
    <mergeCell ref="FLN1:FLO1"/>
    <mergeCell ref="FLP1:FLQ1"/>
    <mergeCell ref="FLR1:FLS1"/>
    <mergeCell ref="FLT1:FLU1"/>
    <mergeCell ref="FLV1:FLW1"/>
    <mergeCell ref="FKZ1:FLA1"/>
    <mergeCell ref="FLB1:FLC1"/>
    <mergeCell ref="FLD1:FLE1"/>
    <mergeCell ref="FLF1:FLG1"/>
    <mergeCell ref="FLH1:FLI1"/>
    <mergeCell ref="FLJ1:FLK1"/>
    <mergeCell ref="FGZ1:FHA1"/>
    <mergeCell ref="FHB1:FHC1"/>
    <mergeCell ref="FHD1:FHE1"/>
    <mergeCell ref="FHF1:FHG1"/>
    <mergeCell ref="FHH1:FHI1"/>
    <mergeCell ref="FHJ1:FHK1"/>
    <mergeCell ref="FGN1:FGO1"/>
    <mergeCell ref="FGP1:FGQ1"/>
    <mergeCell ref="FGR1:FGS1"/>
    <mergeCell ref="FGT1:FGU1"/>
    <mergeCell ref="FGV1:FGW1"/>
    <mergeCell ref="FGX1:FGY1"/>
    <mergeCell ref="FGB1:FGC1"/>
    <mergeCell ref="FGD1:FGE1"/>
    <mergeCell ref="FGF1:FGG1"/>
    <mergeCell ref="FGH1:FGI1"/>
    <mergeCell ref="FGJ1:FGK1"/>
    <mergeCell ref="FGL1:FGM1"/>
    <mergeCell ref="FFP1:FFQ1"/>
    <mergeCell ref="FFR1:FFS1"/>
    <mergeCell ref="FFT1:FFU1"/>
    <mergeCell ref="FFV1:FFW1"/>
    <mergeCell ref="FFX1:FFY1"/>
    <mergeCell ref="FFZ1:FGA1"/>
    <mergeCell ref="FFD1:FFE1"/>
    <mergeCell ref="FFF1:FFG1"/>
    <mergeCell ref="FFH1:FFI1"/>
    <mergeCell ref="FFJ1:FFK1"/>
    <mergeCell ref="FFL1:FFM1"/>
    <mergeCell ref="FFN1:FFO1"/>
    <mergeCell ref="FER1:FES1"/>
    <mergeCell ref="FET1:FEU1"/>
    <mergeCell ref="FEV1:FEW1"/>
    <mergeCell ref="FEX1:FEY1"/>
    <mergeCell ref="FEZ1:FFA1"/>
    <mergeCell ref="FFB1:FFC1"/>
    <mergeCell ref="FEF1:FEG1"/>
    <mergeCell ref="FEH1:FEI1"/>
    <mergeCell ref="FEJ1:FEK1"/>
    <mergeCell ref="FEL1:FEM1"/>
    <mergeCell ref="FEN1:FEO1"/>
    <mergeCell ref="FEP1:FEQ1"/>
    <mergeCell ref="FDT1:FDU1"/>
    <mergeCell ref="FDV1:FDW1"/>
    <mergeCell ref="FDX1:FDY1"/>
    <mergeCell ref="FDZ1:FEA1"/>
    <mergeCell ref="FEB1:FEC1"/>
    <mergeCell ref="FED1:FEE1"/>
    <mergeCell ref="FDH1:FDI1"/>
    <mergeCell ref="FDJ1:FDK1"/>
    <mergeCell ref="FDL1:FDM1"/>
    <mergeCell ref="FDN1:FDO1"/>
    <mergeCell ref="FDP1:FDQ1"/>
    <mergeCell ref="FDR1:FDS1"/>
    <mergeCell ref="FCV1:FCW1"/>
    <mergeCell ref="FCX1:FCY1"/>
    <mergeCell ref="FCZ1:FDA1"/>
    <mergeCell ref="FDB1:FDC1"/>
    <mergeCell ref="FDD1:FDE1"/>
    <mergeCell ref="FDF1:FDG1"/>
    <mergeCell ref="FCJ1:FCK1"/>
    <mergeCell ref="FCL1:FCM1"/>
    <mergeCell ref="FCN1:FCO1"/>
    <mergeCell ref="FCP1:FCQ1"/>
    <mergeCell ref="FCR1:FCS1"/>
    <mergeCell ref="FCT1:FCU1"/>
    <mergeCell ref="FBX1:FBY1"/>
    <mergeCell ref="FBZ1:FCA1"/>
    <mergeCell ref="FCB1:FCC1"/>
    <mergeCell ref="FCD1:FCE1"/>
    <mergeCell ref="FCF1:FCG1"/>
    <mergeCell ref="FCH1:FCI1"/>
    <mergeCell ref="FBL1:FBM1"/>
    <mergeCell ref="FBN1:FBO1"/>
    <mergeCell ref="FBP1:FBQ1"/>
    <mergeCell ref="FBR1:FBS1"/>
    <mergeCell ref="FBT1:FBU1"/>
    <mergeCell ref="FBV1:FBW1"/>
    <mergeCell ref="EXL1:EXM1"/>
    <mergeCell ref="EXN1:EXO1"/>
    <mergeCell ref="FBD1:FBE1"/>
    <mergeCell ref="FBF1:FBG1"/>
    <mergeCell ref="FBH1:FBI1"/>
    <mergeCell ref="FBJ1:FBK1"/>
    <mergeCell ref="EWZ1:EXA1"/>
    <mergeCell ref="EXB1:EXC1"/>
    <mergeCell ref="EXD1:EXE1"/>
    <mergeCell ref="EXF1:EXG1"/>
    <mergeCell ref="EXH1:EXI1"/>
    <mergeCell ref="EXJ1:EXK1"/>
    <mergeCell ref="EWN1:EWO1"/>
    <mergeCell ref="EWP1:EWQ1"/>
    <mergeCell ref="EWR1:EWS1"/>
    <mergeCell ref="EWT1:EWU1"/>
    <mergeCell ref="EWV1:EWW1"/>
    <mergeCell ref="EWX1:EWY1"/>
    <mergeCell ref="EWB1:EWC1"/>
    <mergeCell ref="EWD1:EWE1"/>
    <mergeCell ref="EWF1:EWG1"/>
    <mergeCell ref="EWH1:EWI1"/>
    <mergeCell ref="EWJ1:EWK1"/>
    <mergeCell ref="EWL1:EWM1"/>
    <mergeCell ref="EVP1:EVQ1"/>
    <mergeCell ref="EVR1:EVS1"/>
    <mergeCell ref="EVT1:EVU1"/>
    <mergeCell ref="EVV1:EVW1"/>
    <mergeCell ref="EVX1:EVY1"/>
    <mergeCell ref="EVZ1:EWA1"/>
    <mergeCell ref="EVD1:EVE1"/>
    <mergeCell ref="EVF1:EVG1"/>
    <mergeCell ref="EVH1:EVI1"/>
    <mergeCell ref="EVJ1:EVK1"/>
    <mergeCell ref="EVL1:EVM1"/>
    <mergeCell ref="EVN1:EVO1"/>
    <mergeCell ref="EUR1:EUS1"/>
    <mergeCell ref="EUT1:EUU1"/>
    <mergeCell ref="EUV1:EUW1"/>
    <mergeCell ref="EUX1:EUY1"/>
    <mergeCell ref="EUZ1:EVA1"/>
    <mergeCell ref="EVB1:EVC1"/>
    <mergeCell ref="EUF1:EUG1"/>
    <mergeCell ref="EUH1:EUI1"/>
    <mergeCell ref="EUJ1:EUK1"/>
    <mergeCell ref="EUL1:EUM1"/>
    <mergeCell ref="EUN1:EUO1"/>
    <mergeCell ref="EUP1:EUQ1"/>
    <mergeCell ref="ETT1:ETU1"/>
    <mergeCell ref="ETV1:ETW1"/>
    <mergeCell ref="ETX1:ETY1"/>
    <mergeCell ref="ETZ1:EUA1"/>
    <mergeCell ref="EUB1:EUC1"/>
    <mergeCell ref="EUD1:EUE1"/>
    <mergeCell ref="ETH1:ETI1"/>
    <mergeCell ref="ETJ1:ETK1"/>
    <mergeCell ref="ETL1:ETM1"/>
    <mergeCell ref="ETN1:ETO1"/>
    <mergeCell ref="ETP1:ETQ1"/>
    <mergeCell ref="ETR1:ETS1"/>
    <mergeCell ref="ESV1:ESW1"/>
    <mergeCell ref="ESX1:ESY1"/>
    <mergeCell ref="ESZ1:ETA1"/>
    <mergeCell ref="ETB1:ETC1"/>
    <mergeCell ref="ETD1:ETE1"/>
    <mergeCell ref="ETF1:ETG1"/>
    <mergeCell ref="ESJ1:ESK1"/>
    <mergeCell ref="ESL1:ESM1"/>
    <mergeCell ref="ESN1:ESO1"/>
    <mergeCell ref="ESP1:ESQ1"/>
    <mergeCell ref="ESR1:ESS1"/>
    <mergeCell ref="EST1:ESU1"/>
    <mergeCell ref="ERX1:ERY1"/>
    <mergeCell ref="ERZ1:ESA1"/>
    <mergeCell ref="ESB1:ESC1"/>
    <mergeCell ref="ESD1:ESE1"/>
    <mergeCell ref="ESF1:ESG1"/>
    <mergeCell ref="ESH1:ESI1"/>
    <mergeCell ref="ERL1:ERM1"/>
    <mergeCell ref="ERN1:ERO1"/>
    <mergeCell ref="ERP1:ERQ1"/>
    <mergeCell ref="ERR1:ERS1"/>
    <mergeCell ref="ERT1:ERU1"/>
    <mergeCell ref="ERV1:ERW1"/>
    <mergeCell ref="ENL1:ENM1"/>
    <mergeCell ref="ENN1:ENO1"/>
    <mergeCell ref="ENP1:ENQ1"/>
    <mergeCell ref="ENR1:ENS1"/>
    <mergeCell ref="ERH1:ERI1"/>
    <mergeCell ref="ERJ1:ERK1"/>
    <mergeCell ref="EMZ1:ENA1"/>
    <mergeCell ref="ENB1:ENC1"/>
    <mergeCell ref="END1:ENE1"/>
    <mergeCell ref="ENF1:ENG1"/>
    <mergeCell ref="ENH1:ENI1"/>
    <mergeCell ref="ENJ1:ENK1"/>
    <mergeCell ref="EMN1:EMO1"/>
    <mergeCell ref="EMP1:EMQ1"/>
    <mergeCell ref="EMR1:EMS1"/>
    <mergeCell ref="EMT1:EMU1"/>
    <mergeCell ref="EMV1:EMW1"/>
    <mergeCell ref="EMX1:EMY1"/>
    <mergeCell ref="EMB1:EMC1"/>
    <mergeCell ref="EMD1:EME1"/>
    <mergeCell ref="EMF1:EMG1"/>
    <mergeCell ref="EMH1:EMI1"/>
    <mergeCell ref="EMJ1:EMK1"/>
    <mergeCell ref="EML1:EMM1"/>
    <mergeCell ref="ELP1:ELQ1"/>
    <mergeCell ref="ELR1:ELS1"/>
    <mergeCell ref="ELT1:ELU1"/>
    <mergeCell ref="ELV1:ELW1"/>
    <mergeCell ref="ELX1:ELY1"/>
    <mergeCell ref="ELZ1:EMA1"/>
    <mergeCell ref="ELD1:ELE1"/>
    <mergeCell ref="ELF1:ELG1"/>
    <mergeCell ref="ELH1:ELI1"/>
    <mergeCell ref="ELJ1:ELK1"/>
    <mergeCell ref="ELL1:ELM1"/>
    <mergeCell ref="ELN1:ELO1"/>
    <mergeCell ref="EKR1:EKS1"/>
    <mergeCell ref="EKT1:EKU1"/>
    <mergeCell ref="EKV1:EKW1"/>
    <mergeCell ref="EKX1:EKY1"/>
    <mergeCell ref="EKZ1:ELA1"/>
    <mergeCell ref="ELB1:ELC1"/>
    <mergeCell ref="EKF1:EKG1"/>
    <mergeCell ref="EKH1:EKI1"/>
    <mergeCell ref="EKJ1:EKK1"/>
    <mergeCell ref="EKL1:EKM1"/>
    <mergeCell ref="EKN1:EKO1"/>
    <mergeCell ref="EKP1:EKQ1"/>
    <mergeCell ref="EJT1:EJU1"/>
    <mergeCell ref="EJV1:EJW1"/>
    <mergeCell ref="EJX1:EJY1"/>
    <mergeCell ref="EJZ1:EKA1"/>
    <mergeCell ref="EKB1:EKC1"/>
    <mergeCell ref="EKD1:EKE1"/>
    <mergeCell ref="EJH1:EJI1"/>
    <mergeCell ref="EJJ1:EJK1"/>
    <mergeCell ref="EJL1:EJM1"/>
    <mergeCell ref="EJN1:EJO1"/>
    <mergeCell ref="EJP1:EJQ1"/>
    <mergeCell ref="EJR1:EJS1"/>
    <mergeCell ref="EIV1:EIW1"/>
    <mergeCell ref="EIX1:EIY1"/>
    <mergeCell ref="EIZ1:EJA1"/>
    <mergeCell ref="EJB1:EJC1"/>
    <mergeCell ref="EJD1:EJE1"/>
    <mergeCell ref="EJF1:EJG1"/>
    <mergeCell ref="EIJ1:EIK1"/>
    <mergeCell ref="EIL1:EIM1"/>
    <mergeCell ref="EIN1:EIO1"/>
    <mergeCell ref="EIP1:EIQ1"/>
    <mergeCell ref="EIR1:EIS1"/>
    <mergeCell ref="EIT1:EIU1"/>
    <mergeCell ref="EHX1:EHY1"/>
    <mergeCell ref="EHZ1:EIA1"/>
    <mergeCell ref="EIB1:EIC1"/>
    <mergeCell ref="EID1:EIE1"/>
    <mergeCell ref="EIF1:EIG1"/>
    <mergeCell ref="EIH1:EII1"/>
    <mergeCell ref="EHL1:EHM1"/>
    <mergeCell ref="EHN1:EHO1"/>
    <mergeCell ref="EHP1:EHQ1"/>
    <mergeCell ref="EHR1:EHS1"/>
    <mergeCell ref="EHT1:EHU1"/>
    <mergeCell ref="EHV1:EHW1"/>
    <mergeCell ref="EDL1:EDM1"/>
    <mergeCell ref="EDN1:EDO1"/>
    <mergeCell ref="EDP1:EDQ1"/>
    <mergeCell ref="EDR1:EDS1"/>
    <mergeCell ref="EDT1:EDU1"/>
    <mergeCell ref="EDV1:EDW1"/>
    <mergeCell ref="ECZ1:EDA1"/>
    <mergeCell ref="EDB1:EDC1"/>
    <mergeCell ref="EDD1:EDE1"/>
    <mergeCell ref="EDF1:EDG1"/>
    <mergeCell ref="EDH1:EDI1"/>
    <mergeCell ref="EDJ1:EDK1"/>
    <mergeCell ref="ECN1:ECO1"/>
    <mergeCell ref="ECP1:ECQ1"/>
    <mergeCell ref="ECR1:ECS1"/>
    <mergeCell ref="ECT1:ECU1"/>
    <mergeCell ref="ECV1:ECW1"/>
    <mergeCell ref="ECX1:ECY1"/>
    <mergeCell ref="ECB1:ECC1"/>
    <mergeCell ref="ECD1:ECE1"/>
    <mergeCell ref="ECF1:ECG1"/>
    <mergeCell ref="ECH1:ECI1"/>
    <mergeCell ref="ECJ1:ECK1"/>
    <mergeCell ref="ECL1:ECM1"/>
    <mergeCell ref="EBP1:EBQ1"/>
    <mergeCell ref="EBR1:EBS1"/>
    <mergeCell ref="EBT1:EBU1"/>
    <mergeCell ref="EBV1:EBW1"/>
    <mergeCell ref="EBX1:EBY1"/>
    <mergeCell ref="EBZ1:ECA1"/>
    <mergeCell ref="EBD1:EBE1"/>
    <mergeCell ref="EBF1:EBG1"/>
    <mergeCell ref="EBH1:EBI1"/>
    <mergeCell ref="EBJ1:EBK1"/>
    <mergeCell ref="EBL1:EBM1"/>
    <mergeCell ref="EBN1:EBO1"/>
    <mergeCell ref="EAR1:EAS1"/>
    <mergeCell ref="EAT1:EAU1"/>
    <mergeCell ref="EAV1:EAW1"/>
    <mergeCell ref="EAX1:EAY1"/>
    <mergeCell ref="EAZ1:EBA1"/>
    <mergeCell ref="EBB1:EBC1"/>
    <mergeCell ref="EAF1:EAG1"/>
    <mergeCell ref="EAH1:EAI1"/>
    <mergeCell ref="EAJ1:EAK1"/>
    <mergeCell ref="EAL1:EAM1"/>
    <mergeCell ref="EAN1:EAO1"/>
    <mergeCell ref="EAP1:EAQ1"/>
    <mergeCell ref="DZT1:DZU1"/>
    <mergeCell ref="DZV1:DZW1"/>
    <mergeCell ref="DZX1:DZY1"/>
    <mergeCell ref="DZZ1:EAA1"/>
    <mergeCell ref="EAB1:EAC1"/>
    <mergeCell ref="EAD1:EAE1"/>
    <mergeCell ref="DZH1:DZI1"/>
    <mergeCell ref="DZJ1:DZK1"/>
    <mergeCell ref="DZL1:DZM1"/>
    <mergeCell ref="DZN1:DZO1"/>
    <mergeCell ref="DZP1:DZQ1"/>
    <mergeCell ref="DZR1:DZS1"/>
    <mergeCell ref="DYV1:DYW1"/>
    <mergeCell ref="DYX1:DYY1"/>
    <mergeCell ref="DYZ1:DZA1"/>
    <mergeCell ref="DZB1:DZC1"/>
    <mergeCell ref="DZD1:DZE1"/>
    <mergeCell ref="DZF1:DZG1"/>
    <mergeCell ref="DYJ1:DYK1"/>
    <mergeCell ref="DYL1:DYM1"/>
    <mergeCell ref="DYN1:DYO1"/>
    <mergeCell ref="DYP1:DYQ1"/>
    <mergeCell ref="DYR1:DYS1"/>
    <mergeCell ref="DYT1:DYU1"/>
    <mergeCell ref="DXX1:DXY1"/>
    <mergeCell ref="DXZ1:DYA1"/>
    <mergeCell ref="DYB1:DYC1"/>
    <mergeCell ref="DYD1:DYE1"/>
    <mergeCell ref="DYF1:DYG1"/>
    <mergeCell ref="DYH1:DYI1"/>
    <mergeCell ref="DTX1:DTY1"/>
    <mergeCell ref="DTZ1:DUA1"/>
    <mergeCell ref="DXP1:DXQ1"/>
    <mergeCell ref="DXR1:DXS1"/>
    <mergeCell ref="DXT1:DXU1"/>
    <mergeCell ref="DXV1:DXW1"/>
    <mergeCell ref="DTL1:DTM1"/>
    <mergeCell ref="DTN1:DTO1"/>
    <mergeCell ref="DTP1:DTQ1"/>
    <mergeCell ref="DTR1:DTS1"/>
    <mergeCell ref="DTT1:DTU1"/>
    <mergeCell ref="DTV1:DTW1"/>
    <mergeCell ref="DSZ1:DTA1"/>
    <mergeCell ref="DTB1:DTC1"/>
    <mergeCell ref="DTD1:DTE1"/>
    <mergeCell ref="DTF1:DTG1"/>
    <mergeCell ref="DTH1:DTI1"/>
    <mergeCell ref="DTJ1:DTK1"/>
    <mergeCell ref="DSN1:DSO1"/>
    <mergeCell ref="DSP1:DSQ1"/>
    <mergeCell ref="DSR1:DSS1"/>
    <mergeCell ref="DST1:DSU1"/>
    <mergeCell ref="DSV1:DSW1"/>
    <mergeCell ref="DSX1:DSY1"/>
    <mergeCell ref="DSB1:DSC1"/>
    <mergeCell ref="DSD1:DSE1"/>
    <mergeCell ref="DSF1:DSG1"/>
    <mergeCell ref="DSH1:DSI1"/>
    <mergeCell ref="DSJ1:DSK1"/>
    <mergeCell ref="DSL1:DSM1"/>
    <mergeCell ref="DRP1:DRQ1"/>
    <mergeCell ref="DRR1:DRS1"/>
    <mergeCell ref="DRT1:DRU1"/>
    <mergeCell ref="DRV1:DRW1"/>
    <mergeCell ref="DRX1:DRY1"/>
    <mergeCell ref="DRZ1:DSA1"/>
    <mergeCell ref="DRD1:DRE1"/>
    <mergeCell ref="DRF1:DRG1"/>
    <mergeCell ref="DRH1:DRI1"/>
    <mergeCell ref="DRJ1:DRK1"/>
    <mergeCell ref="DRL1:DRM1"/>
    <mergeCell ref="DRN1:DRO1"/>
    <mergeCell ref="DQR1:DQS1"/>
    <mergeCell ref="DQT1:DQU1"/>
    <mergeCell ref="DQV1:DQW1"/>
    <mergeCell ref="DQX1:DQY1"/>
    <mergeCell ref="DQZ1:DRA1"/>
    <mergeCell ref="DRB1:DRC1"/>
    <mergeCell ref="DQF1:DQG1"/>
    <mergeCell ref="DQH1:DQI1"/>
    <mergeCell ref="DQJ1:DQK1"/>
    <mergeCell ref="DQL1:DQM1"/>
    <mergeCell ref="DQN1:DQO1"/>
    <mergeCell ref="DQP1:DQQ1"/>
    <mergeCell ref="DPT1:DPU1"/>
    <mergeCell ref="DPV1:DPW1"/>
    <mergeCell ref="DPX1:DPY1"/>
    <mergeCell ref="DPZ1:DQA1"/>
    <mergeCell ref="DQB1:DQC1"/>
    <mergeCell ref="DQD1:DQE1"/>
    <mergeCell ref="DPH1:DPI1"/>
    <mergeCell ref="DPJ1:DPK1"/>
    <mergeCell ref="DPL1:DPM1"/>
    <mergeCell ref="DPN1:DPO1"/>
    <mergeCell ref="DPP1:DPQ1"/>
    <mergeCell ref="DPR1:DPS1"/>
    <mergeCell ref="DOV1:DOW1"/>
    <mergeCell ref="DOX1:DOY1"/>
    <mergeCell ref="DOZ1:DPA1"/>
    <mergeCell ref="DPB1:DPC1"/>
    <mergeCell ref="DPD1:DPE1"/>
    <mergeCell ref="DPF1:DPG1"/>
    <mergeCell ref="DOJ1:DOK1"/>
    <mergeCell ref="DOL1:DOM1"/>
    <mergeCell ref="DON1:DOO1"/>
    <mergeCell ref="DOP1:DOQ1"/>
    <mergeCell ref="DOR1:DOS1"/>
    <mergeCell ref="DOT1:DOU1"/>
    <mergeCell ref="DNX1:DNY1"/>
    <mergeCell ref="DNZ1:DOA1"/>
    <mergeCell ref="DOB1:DOC1"/>
    <mergeCell ref="DOD1:DOE1"/>
    <mergeCell ref="DOF1:DOG1"/>
    <mergeCell ref="DOH1:DOI1"/>
    <mergeCell ref="DJX1:DJY1"/>
    <mergeCell ref="DJZ1:DKA1"/>
    <mergeCell ref="DKB1:DKC1"/>
    <mergeCell ref="DKD1:DKE1"/>
    <mergeCell ref="DNT1:DNU1"/>
    <mergeCell ref="DNV1:DNW1"/>
    <mergeCell ref="DJL1:DJM1"/>
    <mergeCell ref="DJN1:DJO1"/>
    <mergeCell ref="DJP1:DJQ1"/>
    <mergeCell ref="DJR1:DJS1"/>
    <mergeCell ref="DJT1:DJU1"/>
    <mergeCell ref="DJV1:DJW1"/>
    <mergeCell ref="DIZ1:DJA1"/>
    <mergeCell ref="DJB1:DJC1"/>
    <mergeCell ref="DJD1:DJE1"/>
    <mergeCell ref="DJF1:DJG1"/>
    <mergeCell ref="DJH1:DJI1"/>
    <mergeCell ref="DJJ1:DJK1"/>
    <mergeCell ref="DIN1:DIO1"/>
    <mergeCell ref="DIP1:DIQ1"/>
    <mergeCell ref="DIR1:DIS1"/>
    <mergeCell ref="DIT1:DIU1"/>
    <mergeCell ref="DIV1:DIW1"/>
    <mergeCell ref="DIX1:DIY1"/>
    <mergeCell ref="DIB1:DIC1"/>
    <mergeCell ref="DID1:DIE1"/>
    <mergeCell ref="DIF1:DIG1"/>
    <mergeCell ref="DIH1:DII1"/>
    <mergeCell ref="DIJ1:DIK1"/>
    <mergeCell ref="DIL1:DIM1"/>
    <mergeCell ref="DHP1:DHQ1"/>
    <mergeCell ref="DHR1:DHS1"/>
    <mergeCell ref="DHT1:DHU1"/>
    <mergeCell ref="DHV1:DHW1"/>
    <mergeCell ref="DHX1:DHY1"/>
    <mergeCell ref="DHZ1:DIA1"/>
    <mergeCell ref="DHD1:DHE1"/>
    <mergeCell ref="DHF1:DHG1"/>
    <mergeCell ref="DHH1:DHI1"/>
    <mergeCell ref="DHJ1:DHK1"/>
    <mergeCell ref="DHL1:DHM1"/>
    <mergeCell ref="DHN1:DHO1"/>
    <mergeCell ref="DGR1:DGS1"/>
    <mergeCell ref="DGT1:DGU1"/>
    <mergeCell ref="DGV1:DGW1"/>
    <mergeCell ref="DGX1:DGY1"/>
    <mergeCell ref="DGZ1:DHA1"/>
    <mergeCell ref="DHB1:DHC1"/>
    <mergeCell ref="DGF1:DGG1"/>
    <mergeCell ref="DGH1:DGI1"/>
    <mergeCell ref="DGJ1:DGK1"/>
    <mergeCell ref="DGL1:DGM1"/>
    <mergeCell ref="DGN1:DGO1"/>
    <mergeCell ref="DGP1:DGQ1"/>
    <mergeCell ref="DFT1:DFU1"/>
    <mergeCell ref="DFV1:DFW1"/>
    <mergeCell ref="DFX1:DFY1"/>
    <mergeCell ref="DFZ1:DGA1"/>
    <mergeCell ref="DGB1:DGC1"/>
    <mergeCell ref="DGD1:DGE1"/>
    <mergeCell ref="DFH1:DFI1"/>
    <mergeCell ref="DFJ1:DFK1"/>
    <mergeCell ref="DFL1:DFM1"/>
    <mergeCell ref="DFN1:DFO1"/>
    <mergeCell ref="DFP1:DFQ1"/>
    <mergeCell ref="DFR1:DFS1"/>
    <mergeCell ref="DEV1:DEW1"/>
    <mergeCell ref="DEX1:DEY1"/>
    <mergeCell ref="DEZ1:DFA1"/>
    <mergeCell ref="DFB1:DFC1"/>
    <mergeCell ref="DFD1:DFE1"/>
    <mergeCell ref="DFF1:DFG1"/>
    <mergeCell ref="DEJ1:DEK1"/>
    <mergeCell ref="DEL1:DEM1"/>
    <mergeCell ref="DEN1:DEO1"/>
    <mergeCell ref="DEP1:DEQ1"/>
    <mergeCell ref="DER1:DES1"/>
    <mergeCell ref="DET1:DEU1"/>
    <mergeCell ref="DDX1:DDY1"/>
    <mergeCell ref="DDZ1:DEA1"/>
    <mergeCell ref="DEB1:DEC1"/>
    <mergeCell ref="DED1:DEE1"/>
    <mergeCell ref="DEF1:DEG1"/>
    <mergeCell ref="DEH1:DEI1"/>
    <mergeCell ref="CZX1:CZY1"/>
    <mergeCell ref="CZZ1:DAA1"/>
    <mergeCell ref="DAB1:DAC1"/>
    <mergeCell ref="DAD1:DAE1"/>
    <mergeCell ref="DAF1:DAG1"/>
    <mergeCell ref="DAH1:DAI1"/>
    <mergeCell ref="CZL1:CZM1"/>
    <mergeCell ref="CZN1:CZO1"/>
    <mergeCell ref="CZP1:CZQ1"/>
    <mergeCell ref="CZR1:CZS1"/>
    <mergeCell ref="CZT1:CZU1"/>
    <mergeCell ref="CZV1:CZW1"/>
    <mergeCell ref="CYZ1:CZA1"/>
    <mergeCell ref="CZB1:CZC1"/>
    <mergeCell ref="CZD1:CZE1"/>
    <mergeCell ref="CZF1:CZG1"/>
    <mergeCell ref="CZH1:CZI1"/>
    <mergeCell ref="CZJ1:CZK1"/>
    <mergeCell ref="CYN1:CYO1"/>
    <mergeCell ref="CYP1:CYQ1"/>
    <mergeCell ref="CYR1:CYS1"/>
    <mergeCell ref="CYT1:CYU1"/>
    <mergeCell ref="CYV1:CYW1"/>
    <mergeCell ref="CYX1:CYY1"/>
    <mergeCell ref="CYB1:CYC1"/>
    <mergeCell ref="CYD1:CYE1"/>
    <mergeCell ref="CYF1:CYG1"/>
    <mergeCell ref="CYH1:CYI1"/>
    <mergeCell ref="CYJ1:CYK1"/>
    <mergeCell ref="CYL1:CYM1"/>
    <mergeCell ref="CXP1:CXQ1"/>
    <mergeCell ref="CXR1:CXS1"/>
    <mergeCell ref="CXT1:CXU1"/>
    <mergeCell ref="CXV1:CXW1"/>
    <mergeCell ref="CXX1:CXY1"/>
    <mergeCell ref="CXZ1:CYA1"/>
    <mergeCell ref="CXD1:CXE1"/>
    <mergeCell ref="CXF1:CXG1"/>
    <mergeCell ref="CXH1:CXI1"/>
    <mergeCell ref="CXJ1:CXK1"/>
    <mergeCell ref="CXL1:CXM1"/>
    <mergeCell ref="CXN1:CXO1"/>
    <mergeCell ref="CWR1:CWS1"/>
    <mergeCell ref="CWT1:CWU1"/>
    <mergeCell ref="CWV1:CWW1"/>
    <mergeCell ref="CWX1:CWY1"/>
    <mergeCell ref="CWZ1:CXA1"/>
    <mergeCell ref="CXB1:CXC1"/>
    <mergeCell ref="CWF1:CWG1"/>
    <mergeCell ref="CWH1:CWI1"/>
    <mergeCell ref="CWJ1:CWK1"/>
    <mergeCell ref="CWL1:CWM1"/>
    <mergeCell ref="CWN1:CWO1"/>
    <mergeCell ref="CWP1:CWQ1"/>
    <mergeCell ref="CVT1:CVU1"/>
    <mergeCell ref="CVV1:CVW1"/>
    <mergeCell ref="CVX1:CVY1"/>
    <mergeCell ref="CVZ1:CWA1"/>
    <mergeCell ref="CWB1:CWC1"/>
    <mergeCell ref="CWD1:CWE1"/>
    <mergeCell ref="CVH1:CVI1"/>
    <mergeCell ref="CVJ1:CVK1"/>
    <mergeCell ref="CVL1:CVM1"/>
    <mergeCell ref="CVN1:CVO1"/>
    <mergeCell ref="CVP1:CVQ1"/>
    <mergeCell ref="CVR1:CVS1"/>
    <mergeCell ref="CUV1:CUW1"/>
    <mergeCell ref="CUX1:CUY1"/>
    <mergeCell ref="CUZ1:CVA1"/>
    <mergeCell ref="CVB1:CVC1"/>
    <mergeCell ref="CVD1:CVE1"/>
    <mergeCell ref="CVF1:CVG1"/>
    <mergeCell ref="CUJ1:CUK1"/>
    <mergeCell ref="CUL1:CUM1"/>
    <mergeCell ref="CUN1:CUO1"/>
    <mergeCell ref="CUP1:CUQ1"/>
    <mergeCell ref="CUR1:CUS1"/>
    <mergeCell ref="CUT1:CUU1"/>
    <mergeCell ref="CQJ1:CQK1"/>
    <mergeCell ref="CQL1:CQM1"/>
    <mergeCell ref="CUB1:CUC1"/>
    <mergeCell ref="CUD1:CUE1"/>
    <mergeCell ref="CUF1:CUG1"/>
    <mergeCell ref="CUH1:CUI1"/>
    <mergeCell ref="CPX1:CPY1"/>
    <mergeCell ref="CPZ1:CQA1"/>
    <mergeCell ref="CQB1:CQC1"/>
    <mergeCell ref="CQD1:CQE1"/>
    <mergeCell ref="CQF1:CQG1"/>
    <mergeCell ref="CQH1:CQI1"/>
    <mergeCell ref="CPL1:CPM1"/>
    <mergeCell ref="CPN1:CPO1"/>
    <mergeCell ref="CPP1:CPQ1"/>
    <mergeCell ref="CPR1:CPS1"/>
    <mergeCell ref="CPT1:CPU1"/>
    <mergeCell ref="CPV1:CPW1"/>
    <mergeCell ref="COZ1:CPA1"/>
    <mergeCell ref="CPB1:CPC1"/>
    <mergeCell ref="CPD1:CPE1"/>
    <mergeCell ref="CPF1:CPG1"/>
    <mergeCell ref="CPH1:CPI1"/>
    <mergeCell ref="CPJ1:CPK1"/>
    <mergeCell ref="CON1:COO1"/>
    <mergeCell ref="COP1:COQ1"/>
    <mergeCell ref="COR1:COS1"/>
    <mergeCell ref="COT1:COU1"/>
    <mergeCell ref="COV1:COW1"/>
    <mergeCell ref="COX1:COY1"/>
    <mergeCell ref="COB1:COC1"/>
    <mergeCell ref="COD1:COE1"/>
    <mergeCell ref="COF1:COG1"/>
    <mergeCell ref="COH1:COI1"/>
    <mergeCell ref="COJ1:COK1"/>
    <mergeCell ref="COL1:COM1"/>
    <mergeCell ref="CNP1:CNQ1"/>
    <mergeCell ref="CNR1:CNS1"/>
    <mergeCell ref="CNT1:CNU1"/>
    <mergeCell ref="CNV1:CNW1"/>
    <mergeCell ref="CNX1:CNY1"/>
    <mergeCell ref="CNZ1:COA1"/>
    <mergeCell ref="CND1:CNE1"/>
    <mergeCell ref="CNF1:CNG1"/>
    <mergeCell ref="CNH1:CNI1"/>
    <mergeCell ref="CNJ1:CNK1"/>
    <mergeCell ref="CNL1:CNM1"/>
    <mergeCell ref="CNN1:CNO1"/>
    <mergeCell ref="CMR1:CMS1"/>
    <mergeCell ref="CMT1:CMU1"/>
    <mergeCell ref="CMV1:CMW1"/>
    <mergeCell ref="CMX1:CMY1"/>
    <mergeCell ref="CMZ1:CNA1"/>
    <mergeCell ref="CNB1:CNC1"/>
    <mergeCell ref="CMF1:CMG1"/>
    <mergeCell ref="CMH1:CMI1"/>
    <mergeCell ref="CMJ1:CMK1"/>
    <mergeCell ref="CML1:CMM1"/>
    <mergeCell ref="CMN1:CMO1"/>
    <mergeCell ref="CMP1:CMQ1"/>
    <mergeCell ref="CLT1:CLU1"/>
    <mergeCell ref="CLV1:CLW1"/>
    <mergeCell ref="CLX1:CLY1"/>
    <mergeCell ref="CLZ1:CMA1"/>
    <mergeCell ref="CMB1:CMC1"/>
    <mergeCell ref="CMD1:CME1"/>
    <mergeCell ref="CLH1:CLI1"/>
    <mergeCell ref="CLJ1:CLK1"/>
    <mergeCell ref="CLL1:CLM1"/>
    <mergeCell ref="CLN1:CLO1"/>
    <mergeCell ref="CLP1:CLQ1"/>
    <mergeCell ref="CLR1:CLS1"/>
    <mergeCell ref="CKV1:CKW1"/>
    <mergeCell ref="CKX1:CKY1"/>
    <mergeCell ref="CKZ1:CLA1"/>
    <mergeCell ref="CLB1:CLC1"/>
    <mergeCell ref="CLD1:CLE1"/>
    <mergeCell ref="CLF1:CLG1"/>
    <mergeCell ref="CKJ1:CKK1"/>
    <mergeCell ref="CKL1:CKM1"/>
    <mergeCell ref="CKN1:CKO1"/>
    <mergeCell ref="CKP1:CKQ1"/>
    <mergeCell ref="CKR1:CKS1"/>
    <mergeCell ref="CKT1:CKU1"/>
    <mergeCell ref="CGJ1:CGK1"/>
    <mergeCell ref="CGL1:CGM1"/>
    <mergeCell ref="CGN1:CGO1"/>
    <mergeCell ref="CGP1:CGQ1"/>
    <mergeCell ref="CKF1:CKG1"/>
    <mergeCell ref="CKH1:CKI1"/>
    <mergeCell ref="CFX1:CFY1"/>
    <mergeCell ref="CFZ1:CGA1"/>
    <mergeCell ref="CGB1:CGC1"/>
    <mergeCell ref="CGD1:CGE1"/>
    <mergeCell ref="CGF1:CGG1"/>
    <mergeCell ref="CGH1:CGI1"/>
    <mergeCell ref="CFL1:CFM1"/>
    <mergeCell ref="CFN1:CFO1"/>
    <mergeCell ref="CFP1:CFQ1"/>
    <mergeCell ref="CFR1:CFS1"/>
    <mergeCell ref="CFT1:CFU1"/>
    <mergeCell ref="CFV1:CFW1"/>
    <mergeCell ref="CEZ1:CFA1"/>
    <mergeCell ref="CFB1:CFC1"/>
    <mergeCell ref="CFD1:CFE1"/>
    <mergeCell ref="CFF1:CFG1"/>
    <mergeCell ref="CFH1:CFI1"/>
    <mergeCell ref="CFJ1:CFK1"/>
    <mergeCell ref="CEN1:CEO1"/>
    <mergeCell ref="CEP1:CEQ1"/>
    <mergeCell ref="CER1:CES1"/>
    <mergeCell ref="CET1:CEU1"/>
    <mergeCell ref="CEV1:CEW1"/>
    <mergeCell ref="CEX1:CEY1"/>
    <mergeCell ref="CEB1:CEC1"/>
    <mergeCell ref="CED1:CEE1"/>
    <mergeCell ref="CEF1:CEG1"/>
    <mergeCell ref="CEH1:CEI1"/>
    <mergeCell ref="CEJ1:CEK1"/>
    <mergeCell ref="CEL1:CEM1"/>
    <mergeCell ref="CDP1:CDQ1"/>
    <mergeCell ref="CDR1:CDS1"/>
    <mergeCell ref="CDT1:CDU1"/>
    <mergeCell ref="CDV1:CDW1"/>
    <mergeCell ref="CDX1:CDY1"/>
    <mergeCell ref="CDZ1:CEA1"/>
    <mergeCell ref="CDD1:CDE1"/>
    <mergeCell ref="CDF1:CDG1"/>
    <mergeCell ref="CDH1:CDI1"/>
    <mergeCell ref="CDJ1:CDK1"/>
    <mergeCell ref="CDL1:CDM1"/>
    <mergeCell ref="CDN1:CDO1"/>
    <mergeCell ref="CCR1:CCS1"/>
    <mergeCell ref="CCT1:CCU1"/>
    <mergeCell ref="CCV1:CCW1"/>
    <mergeCell ref="CCX1:CCY1"/>
    <mergeCell ref="CCZ1:CDA1"/>
    <mergeCell ref="CDB1:CDC1"/>
    <mergeCell ref="CCF1:CCG1"/>
    <mergeCell ref="CCH1:CCI1"/>
    <mergeCell ref="CCJ1:CCK1"/>
    <mergeCell ref="CCL1:CCM1"/>
    <mergeCell ref="CCN1:CCO1"/>
    <mergeCell ref="CCP1:CCQ1"/>
    <mergeCell ref="CBT1:CBU1"/>
    <mergeCell ref="CBV1:CBW1"/>
    <mergeCell ref="CBX1:CBY1"/>
    <mergeCell ref="CBZ1:CCA1"/>
    <mergeCell ref="CCB1:CCC1"/>
    <mergeCell ref="CCD1:CCE1"/>
    <mergeCell ref="CBH1:CBI1"/>
    <mergeCell ref="CBJ1:CBK1"/>
    <mergeCell ref="CBL1:CBM1"/>
    <mergeCell ref="CBN1:CBO1"/>
    <mergeCell ref="CBP1:CBQ1"/>
    <mergeCell ref="CBR1:CBS1"/>
    <mergeCell ref="CAV1:CAW1"/>
    <mergeCell ref="CAX1:CAY1"/>
    <mergeCell ref="CAZ1:CBA1"/>
    <mergeCell ref="CBB1:CBC1"/>
    <mergeCell ref="CBD1:CBE1"/>
    <mergeCell ref="CBF1:CBG1"/>
    <mergeCell ref="CAJ1:CAK1"/>
    <mergeCell ref="CAL1:CAM1"/>
    <mergeCell ref="CAN1:CAO1"/>
    <mergeCell ref="CAP1:CAQ1"/>
    <mergeCell ref="CAR1:CAS1"/>
    <mergeCell ref="CAT1:CAU1"/>
    <mergeCell ref="BWJ1:BWK1"/>
    <mergeCell ref="BWL1:BWM1"/>
    <mergeCell ref="BWN1:BWO1"/>
    <mergeCell ref="BWP1:BWQ1"/>
    <mergeCell ref="BWR1:BWS1"/>
    <mergeCell ref="BWT1:BWU1"/>
    <mergeCell ref="BVX1:BVY1"/>
    <mergeCell ref="BVZ1:BWA1"/>
    <mergeCell ref="BWB1:BWC1"/>
    <mergeCell ref="BWD1:BWE1"/>
    <mergeCell ref="BWF1:BWG1"/>
    <mergeCell ref="BWH1:BWI1"/>
    <mergeCell ref="BVL1:BVM1"/>
    <mergeCell ref="BVN1:BVO1"/>
    <mergeCell ref="BVP1:BVQ1"/>
    <mergeCell ref="BVR1:BVS1"/>
    <mergeCell ref="BVT1:BVU1"/>
    <mergeCell ref="BVV1:BVW1"/>
    <mergeCell ref="BUZ1:BVA1"/>
    <mergeCell ref="BVB1:BVC1"/>
    <mergeCell ref="BVD1:BVE1"/>
    <mergeCell ref="BVF1:BVG1"/>
    <mergeCell ref="BVH1:BVI1"/>
    <mergeCell ref="BVJ1:BVK1"/>
    <mergeCell ref="BUN1:BUO1"/>
    <mergeCell ref="BUP1:BUQ1"/>
    <mergeCell ref="BUR1:BUS1"/>
    <mergeCell ref="BUT1:BUU1"/>
    <mergeCell ref="BUV1:BUW1"/>
    <mergeCell ref="BUX1:BUY1"/>
    <mergeCell ref="BUB1:BUC1"/>
    <mergeCell ref="BUD1:BUE1"/>
    <mergeCell ref="BUF1:BUG1"/>
    <mergeCell ref="BUH1:BUI1"/>
    <mergeCell ref="BUJ1:BUK1"/>
    <mergeCell ref="BUL1:BUM1"/>
    <mergeCell ref="BTP1:BTQ1"/>
    <mergeCell ref="BTR1:BTS1"/>
    <mergeCell ref="BTT1:BTU1"/>
    <mergeCell ref="BTV1:BTW1"/>
    <mergeCell ref="BTX1:BTY1"/>
    <mergeCell ref="BTZ1:BUA1"/>
    <mergeCell ref="BTD1:BTE1"/>
    <mergeCell ref="BTF1:BTG1"/>
    <mergeCell ref="BTH1:BTI1"/>
    <mergeCell ref="BTJ1:BTK1"/>
    <mergeCell ref="BTL1:BTM1"/>
    <mergeCell ref="BTN1:BTO1"/>
    <mergeCell ref="BSR1:BSS1"/>
    <mergeCell ref="BST1:BSU1"/>
    <mergeCell ref="BSV1:BSW1"/>
    <mergeCell ref="BSX1:BSY1"/>
    <mergeCell ref="BSZ1:BTA1"/>
    <mergeCell ref="BTB1:BTC1"/>
    <mergeCell ref="BSF1:BSG1"/>
    <mergeCell ref="BSH1:BSI1"/>
    <mergeCell ref="BSJ1:BSK1"/>
    <mergeCell ref="BSL1:BSM1"/>
    <mergeCell ref="BSN1:BSO1"/>
    <mergeCell ref="BSP1:BSQ1"/>
    <mergeCell ref="BRT1:BRU1"/>
    <mergeCell ref="BRV1:BRW1"/>
    <mergeCell ref="BRX1:BRY1"/>
    <mergeCell ref="BRZ1:BSA1"/>
    <mergeCell ref="BSB1:BSC1"/>
    <mergeCell ref="BSD1:BSE1"/>
    <mergeCell ref="BRH1:BRI1"/>
    <mergeCell ref="BRJ1:BRK1"/>
    <mergeCell ref="BRL1:BRM1"/>
    <mergeCell ref="BRN1:BRO1"/>
    <mergeCell ref="BRP1:BRQ1"/>
    <mergeCell ref="BRR1:BRS1"/>
    <mergeCell ref="BQV1:BQW1"/>
    <mergeCell ref="BQX1:BQY1"/>
    <mergeCell ref="BQZ1:BRA1"/>
    <mergeCell ref="BRB1:BRC1"/>
    <mergeCell ref="BRD1:BRE1"/>
    <mergeCell ref="BRF1:BRG1"/>
    <mergeCell ref="BMV1:BMW1"/>
    <mergeCell ref="BMX1:BMY1"/>
    <mergeCell ref="BQN1:BQO1"/>
    <mergeCell ref="BQP1:BQQ1"/>
    <mergeCell ref="BQR1:BQS1"/>
    <mergeCell ref="BQT1:BQU1"/>
    <mergeCell ref="BMJ1:BMK1"/>
    <mergeCell ref="BML1:BMM1"/>
    <mergeCell ref="BMN1:BMO1"/>
    <mergeCell ref="BMP1:BMQ1"/>
    <mergeCell ref="BMR1:BMS1"/>
    <mergeCell ref="BMT1:BMU1"/>
    <mergeCell ref="BLX1:BLY1"/>
    <mergeCell ref="BLZ1:BMA1"/>
    <mergeCell ref="BMB1:BMC1"/>
    <mergeCell ref="BMD1:BME1"/>
    <mergeCell ref="BMF1:BMG1"/>
    <mergeCell ref="BMH1:BMI1"/>
    <mergeCell ref="BLL1:BLM1"/>
    <mergeCell ref="BLN1:BLO1"/>
    <mergeCell ref="BLP1:BLQ1"/>
    <mergeCell ref="BLR1:BLS1"/>
    <mergeCell ref="BLT1:BLU1"/>
    <mergeCell ref="BLV1:BLW1"/>
    <mergeCell ref="BKZ1:BLA1"/>
    <mergeCell ref="BLB1:BLC1"/>
    <mergeCell ref="BLD1:BLE1"/>
    <mergeCell ref="BLF1:BLG1"/>
    <mergeCell ref="BLH1:BLI1"/>
    <mergeCell ref="BLJ1:BLK1"/>
    <mergeCell ref="BKN1:BKO1"/>
    <mergeCell ref="BKP1:BKQ1"/>
    <mergeCell ref="BKR1:BKS1"/>
    <mergeCell ref="BKT1:BKU1"/>
    <mergeCell ref="BKV1:BKW1"/>
    <mergeCell ref="BKX1:BKY1"/>
    <mergeCell ref="BKB1:BKC1"/>
    <mergeCell ref="BKD1:BKE1"/>
    <mergeCell ref="BKF1:BKG1"/>
    <mergeCell ref="BKH1:BKI1"/>
    <mergeCell ref="BKJ1:BKK1"/>
    <mergeCell ref="BKL1:BKM1"/>
    <mergeCell ref="BJP1:BJQ1"/>
    <mergeCell ref="BJR1:BJS1"/>
    <mergeCell ref="BJT1:BJU1"/>
    <mergeCell ref="BJV1:BJW1"/>
    <mergeCell ref="BJX1:BJY1"/>
    <mergeCell ref="BJZ1:BKA1"/>
    <mergeCell ref="BJD1:BJE1"/>
    <mergeCell ref="BJF1:BJG1"/>
    <mergeCell ref="BJH1:BJI1"/>
    <mergeCell ref="BJJ1:BJK1"/>
    <mergeCell ref="BJL1:BJM1"/>
    <mergeCell ref="BJN1:BJO1"/>
    <mergeCell ref="BIR1:BIS1"/>
    <mergeCell ref="BIT1:BIU1"/>
    <mergeCell ref="BIV1:BIW1"/>
    <mergeCell ref="BIX1:BIY1"/>
    <mergeCell ref="BIZ1:BJA1"/>
    <mergeCell ref="BJB1:BJC1"/>
    <mergeCell ref="BIF1:BIG1"/>
    <mergeCell ref="BIH1:BII1"/>
    <mergeCell ref="BIJ1:BIK1"/>
    <mergeCell ref="BIL1:BIM1"/>
    <mergeCell ref="BIN1:BIO1"/>
    <mergeCell ref="BIP1:BIQ1"/>
    <mergeCell ref="BHT1:BHU1"/>
    <mergeCell ref="BHV1:BHW1"/>
    <mergeCell ref="BHX1:BHY1"/>
    <mergeCell ref="BHZ1:BIA1"/>
    <mergeCell ref="BIB1:BIC1"/>
    <mergeCell ref="BID1:BIE1"/>
    <mergeCell ref="BHH1:BHI1"/>
    <mergeCell ref="BHJ1:BHK1"/>
    <mergeCell ref="BHL1:BHM1"/>
    <mergeCell ref="BHN1:BHO1"/>
    <mergeCell ref="BHP1:BHQ1"/>
    <mergeCell ref="BHR1:BHS1"/>
    <mergeCell ref="BGV1:BGW1"/>
    <mergeCell ref="BGX1:BGY1"/>
    <mergeCell ref="BGZ1:BHA1"/>
    <mergeCell ref="BHB1:BHC1"/>
    <mergeCell ref="BHD1:BHE1"/>
    <mergeCell ref="BHF1:BHG1"/>
    <mergeCell ref="BCV1:BCW1"/>
    <mergeCell ref="BCX1:BCY1"/>
    <mergeCell ref="BCZ1:BDA1"/>
    <mergeCell ref="BDB1:BDC1"/>
    <mergeCell ref="BGR1:BGS1"/>
    <mergeCell ref="BGT1:BGU1"/>
    <mergeCell ref="BCJ1:BCK1"/>
    <mergeCell ref="BCL1:BCM1"/>
    <mergeCell ref="BCN1:BCO1"/>
    <mergeCell ref="BCP1:BCQ1"/>
    <mergeCell ref="BCR1:BCS1"/>
    <mergeCell ref="BCT1:BCU1"/>
    <mergeCell ref="BBX1:BBY1"/>
    <mergeCell ref="BBZ1:BCA1"/>
    <mergeCell ref="BCB1:BCC1"/>
    <mergeCell ref="BCD1:BCE1"/>
    <mergeCell ref="BCF1:BCG1"/>
    <mergeCell ref="BCH1:BCI1"/>
    <mergeCell ref="BBL1:BBM1"/>
    <mergeCell ref="BBN1:BBO1"/>
    <mergeCell ref="BBP1:BBQ1"/>
    <mergeCell ref="BBR1:BBS1"/>
    <mergeCell ref="BBT1:BBU1"/>
    <mergeCell ref="BBV1:BBW1"/>
    <mergeCell ref="BAZ1:BBA1"/>
    <mergeCell ref="BBB1:BBC1"/>
    <mergeCell ref="BBD1:BBE1"/>
    <mergeCell ref="BBF1:BBG1"/>
    <mergeCell ref="BBH1:BBI1"/>
    <mergeCell ref="BBJ1:BBK1"/>
    <mergeCell ref="BAN1:BAO1"/>
    <mergeCell ref="BAP1:BAQ1"/>
    <mergeCell ref="BAR1:BAS1"/>
    <mergeCell ref="BAT1:BAU1"/>
    <mergeCell ref="BAV1:BAW1"/>
    <mergeCell ref="BAX1:BAY1"/>
    <mergeCell ref="BAB1:BAC1"/>
    <mergeCell ref="BAD1:BAE1"/>
    <mergeCell ref="BAF1:BAG1"/>
    <mergeCell ref="BAH1:BAI1"/>
    <mergeCell ref="BAJ1:BAK1"/>
    <mergeCell ref="BAL1:BAM1"/>
    <mergeCell ref="AZP1:AZQ1"/>
    <mergeCell ref="AZR1:AZS1"/>
    <mergeCell ref="AZT1:AZU1"/>
    <mergeCell ref="AZV1:AZW1"/>
    <mergeCell ref="AZX1:AZY1"/>
    <mergeCell ref="AZZ1:BAA1"/>
    <mergeCell ref="AZD1:AZE1"/>
    <mergeCell ref="AZF1:AZG1"/>
    <mergeCell ref="AZH1:AZI1"/>
    <mergeCell ref="AZJ1:AZK1"/>
    <mergeCell ref="AZL1:AZM1"/>
    <mergeCell ref="AZN1:AZO1"/>
    <mergeCell ref="AYR1:AYS1"/>
    <mergeCell ref="AYT1:AYU1"/>
    <mergeCell ref="AYV1:AYW1"/>
    <mergeCell ref="AYX1:AYY1"/>
    <mergeCell ref="AYZ1:AZA1"/>
    <mergeCell ref="AZB1:AZC1"/>
    <mergeCell ref="AYF1:AYG1"/>
    <mergeCell ref="AYH1:AYI1"/>
    <mergeCell ref="AYJ1:AYK1"/>
    <mergeCell ref="AYL1:AYM1"/>
    <mergeCell ref="AYN1:AYO1"/>
    <mergeCell ref="AYP1:AYQ1"/>
    <mergeCell ref="AXT1:AXU1"/>
    <mergeCell ref="AXV1:AXW1"/>
    <mergeCell ref="AXX1:AXY1"/>
    <mergeCell ref="AXZ1:AYA1"/>
    <mergeCell ref="AYB1:AYC1"/>
    <mergeCell ref="AYD1:AYE1"/>
    <mergeCell ref="AXH1:AXI1"/>
    <mergeCell ref="AXJ1:AXK1"/>
    <mergeCell ref="AXL1:AXM1"/>
    <mergeCell ref="AXN1:AXO1"/>
    <mergeCell ref="AXP1:AXQ1"/>
    <mergeCell ref="AXR1:AXS1"/>
    <mergeCell ref="AWV1:AWW1"/>
    <mergeCell ref="AWX1:AWY1"/>
    <mergeCell ref="AWZ1:AXA1"/>
    <mergeCell ref="AXB1:AXC1"/>
    <mergeCell ref="AXD1:AXE1"/>
    <mergeCell ref="AXF1:AXG1"/>
    <mergeCell ref="ASV1:ASW1"/>
    <mergeCell ref="ASX1:ASY1"/>
    <mergeCell ref="ASZ1:ATA1"/>
    <mergeCell ref="ATB1:ATC1"/>
    <mergeCell ref="ATD1:ATE1"/>
    <mergeCell ref="ATF1:ATG1"/>
    <mergeCell ref="ASJ1:ASK1"/>
    <mergeCell ref="ASL1:ASM1"/>
    <mergeCell ref="ASN1:ASO1"/>
    <mergeCell ref="ASP1:ASQ1"/>
    <mergeCell ref="ASR1:ASS1"/>
    <mergeCell ref="AST1:ASU1"/>
    <mergeCell ref="ARX1:ARY1"/>
    <mergeCell ref="ARZ1:ASA1"/>
    <mergeCell ref="ASB1:ASC1"/>
    <mergeCell ref="ASD1:ASE1"/>
    <mergeCell ref="ASF1:ASG1"/>
    <mergeCell ref="ASH1:ASI1"/>
    <mergeCell ref="ARL1:ARM1"/>
    <mergeCell ref="ARN1:ARO1"/>
    <mergeCell ref="ARP1:ARQ1"/>
    <mergeCell ref="ARR1:ARS1"/>
    <mergeCell ref="ART1:ARU1"/>
    <mergeCell ref="ARV1:ARW1"/>
    <mergeCell ref="AQZ1:ARA1"/>
    <mergeCell ref="ARB1:ARC1"/>
    <mergeCell ref="ARD1:ARE1"/>
    <mergeCell ref="ARF1:ARG1"/>
    <mergeCell ref="ARH1:ARI1"/>
    <mergeCell ref="ARJ1:ARK1"/>
    <mergeCell ref="AQN1:AQO1"/>
    <mergeCell ref="AQP1:AQQ1"/>
    <mergeCell ref="AQR1:AQS1"/>
    <mergeCell ref="AQT1:AQU1"/>
    <mergeCell ref="AQV1:AQW1"/>
    <mergeCell ref="AQX1:AQY1"/>
    <mergeCell ref="AQB1:AQC1"/>
    <mergeCell ref="AQD1:AQE1"/>
    <mergeCell ref="AQF1:AQG1"/>
    <mergeCell ref="AQH1:AQI1"/>
    <mergeCell ref="AQJ1:AQK1"/>
    <mergeCell ref="AQL1:AQM1"/>
    <mergeCell ref="APP1:APQ1"/>
    <mergeCell ref="APR1:APS1"/>
    <mergeCell ref="APT1:APU1"/>
    <mergeCell ref="APV1:APW1"/>
    <mergeCell ref="APX1:APY1"/>
    <mergeCell ref="APZ1:AQA1"/>
    <mergeCell ref="APD1:APE1"/>
    <mergeCell ref="APF1:APG1"/>
    <mergeCell ref="APH1:API1"/>
    <mergeCell ref="APJ1:APK1"/>
    <mergeCell ref="APL1:APM1"/>
    <mergeCell ref="APN1:APO1"/>
    <mergeCell ref="AOR1:AOS1"/>
    <mergeCell ref="AOT1:AOU1"/>
    <mergeCell ref="AOV1:AOW1"/>
    <mergeCell ref="AOX1:AOY1"/>
    <mergeCell ref="AOZ1:APA1"/>
    <mergeCell ref="APB1:APC1"/>
    <mergeCell ref="AOF1:AOG1"/>
    <mergeCell ref="AOH1:AOI1"/>
    <mergeCell ref="AOJ1:AOK1"/>
    <mergeCell ref="AOL1:AOM1"/>
    <mergeCell ref="AON1:AOO1"/>
    <mergeCell ref="AOP1:AOQ1"/>
    <mergeCell ref="ANT1:ANU1"/>
    <mergeCell ref="ANV1:ANW1"/>
    <mergeCell ref="ANX1:ANY1"/>
    <mergeCell ref="ANZ1:AOA1"/>
    <mergeCell ref="AOB1:AOC1"/>
    <mergeCell ref="AOD1:AOE1"/>
    <mergeCell ref="ANH1:ANI1"/>
    <mergeCell ref="ANJ1:ANK1"/>
    <mergeCell ref="ANL1:ANM1"/>
    <mergeCell ref="ANN1:ANO1"/>
    <mergeCell ref="ANP1:ANQ1"/>
    <mergeCell ref="ANR1:ANS1"/>
    <mergeCell ref="AJH1:AJI1"/>
    <mergeCell ref="AJJ1:AJK1"/>
    <mergeCell ref="AMZ1:ANA1"/>
    <mergeCell ref="ANB1:ANC1"/>
    <mergeCell ref="AND1:ANE1"/>
    <mergeCell ref="ANF1:ANG1"/>
    <mergeCell ref="AIV1:AIW1"/>
    <mergeCell ref="AIX1:AIY1"/>
    <mergeCell ref="AIZ1:AJA1"/>
    <mergeCell ref="AJB1:AJC1"/>
    <mergeCell ref="AJD1:AJE1"/>
    <mergeCell ref="AJF1:AJG1"/>
    <mergeCell ref="AIJ1:AIK1"/>
    <mergeCell ref="AIL1:AIM1"/>
    <mergeCell ref="AIN1:AIO1"/>
    <mergeCell ref="AIP1:AIQ1"/>
    <mergeCell ref="AIR1:AIS1"/>
    <mergeCell ref="AIT1:AIU1"/>
    <mergeCell ref="AHX1:AHY1"/>
    <mergeCell ref="AHZ1:AIA1"/>
    <mergeCell ref="AIB1:AIC1"/>
    <mergeCell ref="AID1:AIE1"/>
    <mergeCell ref="AIF1:AIG1"/>
    <mergeCell ref="AIH1:AII1"/>
    <mergeCell ref="AHL1:AHM1"/>
    <mergeCell ref="AHN1:AHO1"/>
    <mergeCell ref="AHP1:AHQ1"/>
    <mergeCell ref="AHR1:AHS1"/>
    <mergeCell ref="AHT1:AHU1"/>
    <mergeCell ref="AHV1:AHW1"/>
    <mergeCell ref="AGZ1:AHA1"/>
    <mergeCell ref="AHB1:AHC1"/>
    <mergeCell ref="AHD1:AHE1"/>
    <mergeCell ref="AHF1:AHG1"/>
    <mergeCell ref="AHH1:AHI1"/>
    <mergeCell ref="AHJ1:AHK1"/>
    <mergeCell ref="AGN1:AGO1"/>
    <mergeCell ref="AGP1:AGQ1"/>
    <mergeCell ref="AGR1:AGS1"/>
    <mergeCell ref="AGT1:AGU1"/>
    <mergeCell ref="AGV1:AGW1"/>
    <mergeCell ref="AGX1:AGY1"/>
    <mergeCell ref="AGB1:AGC1"/>
    <mergeCell ref="AGD1:AGE1"/>
    <mergeCell ref="AGF1:AGG1"/>
    <mergeCell ref="AGH1:AGI1"/>
    <mergeCell ref="AGJ1:AGK1"/>
    <mergeCell ref="AGL1:AGM1"/>
    <mergeCell ref="AFP1:AFQ1"/>
    <mergeCell ref="AFR1:AFS1"/>
    <mergeCell ref="AFT1:AFU1"/>
    <mergeCell ref="AFV1:AFW1"/>
    <mergeCell ref="AFX1:AFY1"/>
    <mergeCell ref="AFZ1:AGA1"/>
    <mergeCell ref="AFD1:AFE1"/>
    <mergeCell ref="AFF1:AFG1"/>
    <mergeCell ref="AFH1:AFI1"/>
    <mergeCell ref="AFJ1:AFK1"/>
    <mergeCell ref="AFL1:AFM1"/>
    <mergeCell ref="AFN1:AFO1"/>
    <mergeCell ref="AER1:AES1"/>
    <mergeCell ref="AET1:AEU1"/>
    <mergeCell ref="AEV1:AEW1"/>
    <mergeCell ref="AEX1:AEY1"/>
    <mergeCell ref="AEZ1:AFA1"/>
    <mergeCell ref="AFB1:AFC1"/>
    <mergeCell ref="AEF1:AEG1"/>
    <mergeCell ref="AEH1:AEI1"/>
    <mergeCell ref="AEJ1:AEK1"/>
    <mergeCell ref="AEL1:AEM1"/>
    <mergeCell ref="AEN1:AEO1"/>
    <mergeCell ref="AEP1:AEQ1"/>
    <mergeCell ref="ADT1:ADU1"/>
    <mergeCell ref="ADV1:ADW1"/>
    <mergeCell ref="ADX1:ADY1"/>
    <mergeCell ref="ADZ1:AEA1"/>
    <mergeCell ref="AEB1:AEC1"/>
    <mergeCell ref="AED1:AEE1"/>
    <mergeCell ref="ADH1:ADI1"/>
    <mergeCell ref="ADJ1:ADK1"/>
    <mergeCell ref="ADL1:ADM1"/>
    <mergeCell ref="ADN1:ADO1"/>
    <mergeCell ref="ADP1:ADQ1"/>
    <mergeCell ref="ADR1:ADS1"/>
    <mergeCell ref="ZH1:ZI1"/>
    <mergeCell ref="ZJ1:ZK1"/>
    <mergeCell ref="ZL1:ZM1"/>
    <mergeCell ref="ZN1:ZO1"/>
    <mergeCell ref="ADD1:ADE1"/>
    <mergeCell ref="ADF1:ADG1"/>
    <mergeCell ref="YV1:YW1"/>
    <mergeCell ref="YX1:YY1"/>
    <mergeCell ref="YZ1:ZA1"/>
    <mergeCell ref="ZB1:ZC1"/>
    <mergeCell ref="ZD1:ZE1"/>
    <mergeCell ref="ZF1:ZG1"/>
    <mergeCell ref="YJ1:YK1"/>
    <mergeCell ref="YL1:YM1"/>
    <mergeCell ref="YN1:YO1"/>
    <mergeCell ref="YP1:YQ1"/>
    <mergeCell ref="YR1:YS1"/>
    <mergeCell ref="YT1:YU1"/>
    <mergeCell ref="XX1:XY1"/>
    <mergeCell ref="XZ1:YA1"/>
    <mergeCell ref="YB1:YC1"/>
    <mergeCell ref="YD1:YE1"/>
    <mergeCell ref="YF1:YG1"/>
    <mergeCell ref="YH1:YI1"/>
    <mergeCell ref="XL1:XM1"/>
    <mergeCell ref="XN1:XO1"/>
    <mergeCell ref="XP1:XQ1"/>
    <mergeCell ref="XR1:XS1"/>
    <mergeCell ref="XT1:XU1"/>
    <mergeCell ref="XV1:XW1"/>
    <mergeCell ref="WZ1:XA1"/>
    <mergeCell ref="XB1:XC1"/>
    <mergeCell ref="XD1:XE1"/>
    <mergeCell ref="XF1:XG1"/>
    <mergeCell ref="XH1:XI1"/>
    <mergeCell ref="XJ1:XK1"/>
    <mergeCell ref="WN1:WO1"/>
    <mergeCell ref="WP1:WQ1"/>
    <mergeCell ref="WR1:WS1"/>
    <mergeCell ref="WT1:WU1"/>
    <mergeCell ref="WV1:WW1"/>
    <mergeCell ref="WX1:WY1"/>
    <mergeCell ref="WB1:WC1"/>
    <mergeCell ref="WD1:WE1"/>
    <mergeCell ref="WF1:WG1"/>
    <mergeCell ref="WH1:WI1"/>
    <mergeCell ref="WJ1:WK1"/>
    <mergeCell ref="WL1:WM1"/>
    <mergeCell ref="VP1:VQ1"/>
    <mergeCell ref="VR1:VS1"/>
    <mergeCell ref="VT1:VU1"/>
    <mergeCell ref="VV1:VW1"/>
    <mergeCell ref="VX1:VY1"/>
    <mergeCell ref="VZ1:WA1"/>
    <mergeCell ref="VD1:VE1"/>
    <mergeCell ref="VF1:VG1"/>
    <mergeCell ref="VH1:VI1"/>
    <mergeCell ref="VJ1:VK1"/>
    <mergeCell ref="VL1:VM1"/>
    <mergeCell ref="VN1:VO1"/>
    <mergeCell ref="UR1:US1"/>
    <mergeCell ref="UT1:UU1"/>
    <mergeCell ref="UV1:UW1"/>
    <mergeCell ref="UX1:UY1"/>
    <mergeCell ref="UZ1:VA1"/>
    <mergeCell ref="VB1:VC1"/>
    <mergeCell ref="UF1:UG1"/>
    <mergeCell ref="UH1:UI1"/>
    <mergeCell ref="UJ1:UK1"/>
    <mergeCell ref="UL1:UM1"/>
    <mergeCell ref="UN1:UO1"/>
    <mergeCell ref="UP1:UQ1"/>
    <mergeCell ref="TT1:TU1"/>
    <mergeCell ref="TV1:TW1"/>
    <mergeCell ref="TX1:TY1"/>
    <mergeCell ref="TZ1:UA1"/>
    <mergeCell ref="UB1:UC1"/>
    <mergeCell ref="UD1:UE1"/>
    <mergeCell ref="TH1:TI1"/>
    <mergeCell ref="TJ1:TK1"/>
    <mergeCell ref="TL1:TM1"/>
    <mergeCell ref="TN1:TO1"/>
    <mergeCell ref="TP1:TQ1"/>
    <mergeCell ref="TR1:TS1"/>
    <mergeCell ref="PH1:PI1"/>
    <mergeCell ref="PJ1:PK1"/>
    <mergeCell ref="PL1:PM1"/>
    <mergeCell ref="PN1:PO1"/>
    <mergeCell ref="PP1:PQ1"/>
    <mergeCell ref="PR1:PS1"/>
    <mergeCell ref="OV1:OW1"/>
    <mergeCell ref="OX1:OY1"/>
    <mergeCell ref="OZ1:PA1"/>
    <mergeCell ref="PB1:PC1"/>
    <mergeCell ref="PD1:PE1"/>
    <mergeCell ref="PF1:PG1"/>
    <mergeCell ref="OJ1:OK1"/>
    <mergeCell ref="OL1:OM1"/>
    <mergeCell ref="ON1:OO1"/>
    <mergeCell ref="OP1:OQ1"/>
    <mergeCell ref="OR1:OS1"/>
    <mergeCell ref="OT1:OU1"/>
    <mergeCell ref="NX1:NY1"/>
    <mergeCell ref="NZ1:OA1"/>
    <mergeCell ref="OB1:OC1"/>
    <mergeCell ref="OD1:OE1"/>
    <mergeCell ref="OF1:OG1"/>
    <mergeCell ref="OH1:OI1"/>
    <mergeCell ref="NL1:NM1"/>
    <mergeCell ref="NN1:NO1"/>
    <mergeCell ref="NP1:NQ1"/>
    <mergeCell ref="NR1:NS1"/>
    <mergeCell ref="NT1:NU1"/>
    <mergeCell ref="NV1:NW1"/>
    <mergeCell ref="MZ1:NA1"/>
    <mergeCell ref="NB1:NC1"/>
    <mergeCell ref="ND1:NE1"/>
    <mergeCell ref="NF1:NG1"/>
    <mergeCell ref="NH1:NI1"/>
    <mergeCell ref="NJ1:NK1"/>
    <mergeCell ref="MN1:MO1"/>
    <mergeCell ref="MP1:MQ1"/>
    <mergeCell ref="MR1:MS1"/>
    <mergeCell ref="MT1:MU1"/>
    <mergeCell ref="MV1:MW1"/>
    <mergeCell ref="MX1:MY1"/>
    <mergeCell ref="MB1:MC1"/>
    <mergeCell ref="MD1:ME1"/>
    <mergeCell ref="MF1:MG1"/>
    <mergeCell ref="MH1:MI1"/>
    <mergeCell ref="MJ1:MK1"/>
    <mergeCell ref="ML1:MM1"/>
    <mergeCell ref="LP1:LQ1"/>
    <mergeCell ref="LR1:LS1"/>
    <mergeCell ref="LT1:LU1"/>
    <mergeCell ref="LV1:LW1"/>
    <mergeCell ref="LX1:LY1"/>
    <mergeCell ref="LZ1:MA1"/>
    <mergeCell ref="LD1:LE1"/>
    <mergeCell ref="LF1:LG1"/>
    <mergeCell ref="LH1:LI1"/>
    <mergeCell ref="LJ1:LK1"/>
    <mergeCell ref="LL1:LM1"/>
    <mergeCell ref="LN1:LO1"/>
    <mergeCell ref="KT1:KU1"/>
    <mergeCell ref="KV1:KW1"/>
    <mergeCell ref="KX1:KY1"/>
    <mergeCell ref="KZ1:LA1"/>
    <mergeCell ref="LB1:LC1"/>
    <mergeCell ref="KF1:KG1"/>
    <mergeCell ref="KH1:KI1"/>
    <mergeCell ref="KJ1:KK1"/>
    <mergeCell ref="KL1:KM1"/>
    <mergeCell ref="KN1:KO1"/>
    <mergeCell ref="KP1:KQ1"/>
    <mergeCell ref="JT1:JU1"/>
    <mergeCell ref="JV1:JW1"/>
    <mergeCell ref="JX1:JY1"/>
    <mergeCell ref="JZ1:KA1"/>
    <mergeCell ref="KB1:KC1"/>
    <mergeCell ref="KD1:KE1"/>
    <mergeCell ref="JL1:JM1"/>
    <mergeCell ref="JN1:JO1"/>
    <mergeCell ref="JP1:JQ1"/>
    <mergeCell ref="JR1:JS1"/>
    <mergeCell ref="FG1:FH1"/>
    <mergeCell ref="FI1:FJ1"/>
    <mergeCell ref="FK1:FL1"/>
    <mergeCell ref="FM1:FN1"/>
    <mergeCell ref="FO1:FP1"/>
    <mergeCell ref="FQ1:FR1"/>
    <mergeCell ref="EU1:EV1"/>
    <mergeCell ref="EW1:EX1"/>
    <mergeCell ref="EY1:EZ1"/>
    <mergeCell ref="FA1:FB1"/>
    <mergeCell ref="FC1:FD1"/>
    <mergeCell ref="FE1:FF1"/>
    <mergeCell ref="KR1:KS1"/>
    <mergeCell ref="EO1:EP1"/>
    <mergeCell ref="EQ1:ER1"/>
    <mergeCell ref="ES1:ET1"/>
    <mergeCell ref="DW1:DX1"/>
    <mergeCell ref="DY1:DZ1"/>
    <mergeCell ref="EA1:EB1"/>
    <mergeCell ref="EC1:ED1"/>
    <mergeCell ref="EE1:EF1"/>
    <mergeCell ref="EG1:EH1"/>
    <mergeCell ref="DK1:DL1"/>
    <mergeCell ref="DM1:DN1"/>
    <mergeCell ref="DO1:DP1"/>
    <mergeCell ref="DQ1:DR1"/>
    <mergeCell ref="DS1:DT1"/>
    <mergeCell ref="DU1:DV1"/>
    <mergeCell ref="FS1:FT1"/>
    <mergeCell ref="FU1:FV1"/>
    <mergeCell ref="DG1:DH1"/>
    <mergeCell ref="DI1:DJ1"/>
    <mergeCell ref="CM1:CN1"/>
    <mergeCell ref="CO1:CP1"/>
    <mergeCell ref="CQ1:CR1"/>
    <mergeCell ref="CS1:CT1"/>
    <mergeCell ref="CU1:CV1"/>
    <mergeCell ref="CW1:CX1"/>
    <mergeCell ref="CA1:CB1"/>
    <mergeCell ref="CC1:CD1"/>
    <mergeCell ref="CE1:CF1"/>
    <mergeCell ref="CG1:CH1"/>
    <mergeCell ref="CI1:CJ1"/>
    <mergeCell ref="CK1:CL1"/>
    <mergeCell ref="EI1:EJ1"/>
    <mergeCell ref="EK1:EL1"/>
    <mergeCell ref="EM1:EN1"/>
    <mergeCell ref="BY1:BZ1"/>
    <mergeCell ref="BC1:BD1"/>
    <mergeCell ref="BE1:BF1"/>
    <mergeCell ref="BG1:BH1"/>
    <mergeCell ref="BI1:BJ1"/>
    <mergeCell ref="BK1:BL1"/>
    <mergeCell ref="BM1:BN1"/>
    <mergeCell ref="AQ1:AR1"/>
    <mergeCell ref="AS1:AT1"/>
    <mergeCell ref="AU1:AV1"/>
    <mergeCell ref="AW1:AX1"/>
    <mergeCell ref="AY1:AZ1"/>
    <mergeCell ref="BA1:BB1"/>
    <mergeCell ref="CY1:CZ1"/>
    <mergeCell ref="DA1:DB1"/>
    <mergeCell ref="DC1:DD1"/>
    <mergeCell ref="DE1:DF1"/>
    <mergeCell ref="AE1:AF1"/>
    <mergeCell ref="AG1:AH1"/>
    <mergeCell ref="AI1:AJ1"/>
    <mergeCell ref="AK1:AL1"/>
    <mergeCell ref="AM1:AN1"/>
    <mergeCell ref="AO1:AP1"/>
    <mergeCell ref="S1:T1"/>
    <mergeCell ref="U1:V1"/>
    <mergeCell ref="W1:X1"/>
    <mergeCell ref="Y1:Z1"/>
    <mergeCell ref="AA1:AB1"/>
    <mergeCell ref="AC1:AD1"/>
    <mergeCell ref="BO1:BP1"/>
    <mergeCell ref="BQ1:BR1"/>
    <mergeCell ref="BS1:BT1"/>
    <mergeCell ref="BU1:BV1"/>
    <mergeCell ref="BW1:BX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tabColor theme="5" tint="-0.249977111117893"/>
  </sheetPr>
  <dimension ref="A1:AN85"/>
  <sheetViews>
    <sheetView showGridLines="0" topLeftCell="X1" zoomScale="80" zoomScaleNormal="80" workbookViewId="0">
      <selection activeCell="AH5" sqref="AH5"/>
    </sheetView>
  </sheetViews>
  <sheetFormatPr defaultColWidth="11.5703125" defaultRowHeight="12.75" customHeight="1"/>
  <cols>
    <col min="1" max="1" width="26.7109375" style="2" customWidth="1"/>
    <col min="2" max="2" width="4.28515625" style="2" customWidth="1"/>
    <col min="3" max="3" width="17.85546875" style="2" bestFit="1" customWidth="1"/>
    <col min="4" max="4" width="19.7109375" style="2" customWidth="1"/>
    <col min="5" max="5" width="10.28515625" style="2" bestFit="1" customWidth="1"/>
    <col min="6" max="6" width="3.28515625" style="2" customWidth="1"/>
    <col min="7" max="7" width="16.85546875" style="2" customWidth="1"/>
    <col min="8" max="8" width="13.5703125" style="2" bestFit="1" customWidth="1"/>
    <col min="9" max="9" width="1.7109375" style="2" customWidth="1"/>
    <col min="10" max="11" width="3.5703125" style="2" bestFit="1" customWidth="1"/>
    <col min="12" max="12" width="3.42578125" style="2" bestFit="1" customWidth="1"/>
    <col min="13" max="13" width="12.5703125" style="2" bestFit="1" customWidth="1"/>
    <col min="14" max="14" width="11.5703125" style="2"/>
    <col min="15" max="15" width="7.140625" style="2" customWidth="1"/>
    <col min="16" max="16" width="16.140625" style="2" bestFit="1" customWidth="1"/>
    <col min="17" max="17" width="5.7109375" style="2" customWidth="1"/>
    <col min="18" max="18" width="35.28515625" style="24" bestFit="1" customWidth="1"/>
    <col min="19" max="19" width="5.42578125" style="24" bestFit="1" customWidth="1"/>
    <col min="20" max="20" width="10.7109375" style="2" customWidth="1"/>
    <col min="21" max="21" width="8.5703125" style="2" bestFit="1" customWidth="1"/>
    <col min="22" max="22" width="20.28515625" style="2" bestFit="1" customWidth="1"/>
    <col min="23" max="23" width="23" style="2" customWidth="1"/>
    <col min="24" max="24" width="114.5703125" style="2" customWidth="1"/>
    <col min="25" max="25" width="9.85546875" style="2" bestFit="1" customWidth="1"/>
    <col min="26" max="26" width="4" style="2" customWidth="1"/>
    <col min="27" max="27" width="17.5703125" style="2" bestFit="1" customWidth="1"/>
    <col min="28" max="28" width="5.85546875" style="2" customWidth="1"/>
    <col min="29" max="29" width="12.42578125" style="2" customWidth="1"/>
    <col min="30" max="30" width="11.5703125" style="2"/>
    <col min="31" max="31" width="18.28515625" style="2" bestFit="1" customWidth="1"/>
    <col min="32" max="32" width="16.7109375" style="2" bestFit="1" customWidth="1"/>
    <col min="33" max="33" width="11.5703125" style="2"/>
    <col min="34" max="34" width="15.140625" style="2" bestFit="1" customWidth="1"/>
    <col min="35" max="35" width="20" style="2" bestFit="1" customWidth="1"/>
    <col min="36" max="38" width="11.5703125" style="2"/>
    <col min="39" max="39" width="23.140625" style="2" bestFit="1" customWidth="1"/>
    <col min="40" max="40" width="18.140625" style="2" bestFit="1" customWidth="1"/>
    <col min="41" max="16384" width="11.5703125" style="2"/>
  </cols>
  <sheetData>
    <row r="1" spans="1:40" ht="14.45">
      <c r="A1" s="107" t="s">
        <v>10</v>
      </c>
      <c r="B1" s="108" t="s">
        <v>296</v>
      </c>
      <c r="C1" s="109" t="s">
        <v>297</v>
      </c>
      <c r="D1" s="129" t="s">
        <v>15</v>
      </c>
      <c r="E1" s="208" t="s">
        <v>23</v>
      </c>
      <c r="G1" s="128" t="s">
        <v>298</v>
      </c>
      <c r="H1" s="109" t="s">
        <v>299</v>
      </c>
      <c r="J1" s="115" t="s">
        <v>300</v>
      </c>
      <c r="K1" s="116" t="s">
        <v>301</v>
      </c>
      <c r="L1" s="116" t="s">
        <v>302</v>
      </c>
      <c r="M1" s="116" t="s">
        <v>303</v>
      </c>
      <c r="N1" s="114" t="s">
        <v>304</v>
      </c>
      <c r="P1" s="127" t="s">
        <v>305</v>
      </c>
      <c r="R1" s="217" t="s">
        <v>274</v>
      </c>
      <c r="S1" s="218" t="s">
        <v>306</v>
      </c>
      <c r="U1" s="105" t="s">
        <v>307</v>
      </c>
      <c r="V1" s="131" t="s">
        <v>308</v>
      </c>
      <c r="W1" s="154" t="s">
        <v>309</v>
      </c>
      <c r="X1" s="155" t="s">
        <v>299</v>
      </c>
      <c r="Y1" s="156" t="s">
        <v>310</v>
      </c>
      <c r="AA1" s="104" t="s">
        <v>311</v>
      </c>
      <c r="AC1" s="104" t="s">
        <v>312</v>
      </c>
      <c r="AE1" s="165" t="s">
        <v>12</v>
      </c>
      <c r="AF1" s="166" t="s">
        <v>313</v>
      </c>
      <c r="AH1" s="167" t="s">
        <v>13</v>
      </c>
      <c r="AI1" s="168" t="s">
        <v>313</v>
      </c>
      <c r="AK1" s="259" t="s">
        <v>53</v>
      </c>
      <c r="AM1" s="276" t="s">
        <v>53</v>
      </c>
      <c r="AN1" s="276" t="s">
        <v>314</v>
      </c>
    </row>
    <row r="2" spans="1:40" ht="24">
      <c r="A2" s="153" t="s">
        <v>315</v>
      </c>
      <c r="B2" s="110">
        <v>1</v>
      </c>
      <c r="C2" s="151" t="s">
        <v>82</v>
      </c>
      <c r="D2" s="263" t="s">
        <v>316</v>
      </c>
      <c r="E2" s="209" t="s">
        <v>80</v>
      </c>
      <c r="G2" s="253" t="s">
        <v>83</v>
      </c>
      <c r="H2" s="253" t="s">
        <v>317</v>
      </c>
      <c r="J2" s="117" t="s">
        <v>83</v>
      </c>
      <c r="K2" s="106" t="s">
        <v>83</v>
      </c>
      <c r="L2" s="106" t="s">
        <v>83</v>
      </c>
      <c r="M2" s="106" t="str">
        <f>+J2&amp;K2&amp;L2</f>
        <v>PPP</v>
      </c>
      <c r="N2" s="118" t="s">
        <v>318</v>
      </c>
      <c r="P2" s="224" t="s">
        <v>319</v>
      </c>
      <c r="R2" s="219" t="s">
        <v>320</v>
      </c>
      <c r="S2" s="220">
        <v>5</v>
      </c>
      <c r="U2" s="213" t="s">
        <v>321</v>
      </c>
      <c r="V2" s="214" t="s">
        <v>322</v>
      </c>
      <c r="W2" s="137" t="s">
        <v>323</v>
      </c>
      <c r="X2" s="134" t="s">
        <v>324</v>
      </c>
      <c r="Y2" s="130" t="s">
        <v>325</v>
      </c>
      <c r="AA2" s="254" t="s">
        <v>326</v>
      </c>
      <c r="AC2" s="133" t="s">
        <v>264</v>
      </c>
      <c r="AE2" s="169" t="s">
        <v>327</v>
      </c>
      <c r="AF2" s="170" t="s">
        <v>327</v>
      </c>
      <c r="AH2" s="171" t="s">
        <v>328</v>
      </c>
      <c r="AI2" s="172" t="s">
        <v>329</v>
      </c>
      <c r="AK2" s="260" t="s">
        <v>330</v>
      </c>
      <c r="AM2" s="260" t="s">
        <v>330</v>
      </c>
      <c r="AN2" s="277">
        <v>45658</v>
      </c>
    </row>
    <row r="3" spans="1:40" ht="14.45">
      <c r="A3" s="202" t="s">
        <v>72</v>
      </c>
      <c r="B3" s="110">
        <v>2</v>
      </c>
      <c r="C3" s="111" t="s">
        <v>122</v>
      </c>
      <c r="D3" s="263" t="s">
        <v>331</v>
      </c>
      <c r="E3" s="210" t="s">
        <v>229</v>
      </c>
      <c r="G3" s="253" t="s">
        <v>332</v>
      </c>
      <c r="H3" s="253" t="s">
        <v>326</v>
      </c>
      <c r="J3" s="119" t="s">
        <v>83</v>
      </c>
      <c r="K3" s="26" t="s">
        <v>83</v>
      </c>
      <c r="L3" s="26" t="s">
        <v>88</v>
      </c>
      <c r="M3" s="26" t="str">
        <f t="shared" ref="M3:M17" si="0">+J3&amp;K3&amp;L3</f>
        <v>PPF</v>
      </c>
      <c r="N3" s="120" t="s">
        <v>318</v>
      </c>
      <c r="P3" s="224" t="s">
        <v>333</v>
      </c>
      <c r="R3" s="219" t="s">
        <v>334</v>
      </c>
      <c r="S3" s="220" t="s">
        <v>335</v>
      </c>
      <c r="U3" s="215" t="s">
        <v>336</v>
      </c>
      <c r="V3" s="216" t="s">
        <v>336</v>
      </c>
      <c r="W3" s="137" t="s">
        <v>337</v>
      </c>
      <c r="X3" s="134" t="s">
        <v>338</v>
      </c>
      <c r="Y3" s="130"/>
      <c r="AA3" s="255" t="s">
        <v>81</v>
      </c>
      <c r="AC3" s="133" t="s">
        <v>223</v>
      </c>
      <c r="AE3" s="169" t="s">
        <v>224</v>
      </c>
      <c r="AF3" s="170" t="s">
        <v>339</v>
      </c>
      <c r="AH3" s="171" t="s">
        <v>340</v>
      </c>
      <c r="AI3" s="172" t="s">
        <v>341</v>
      </c>
      <c r="AK3" s="261" t="s">
        <v>342</v>
      </c>
      <c r="AM3" s="261" t="s">
        <v>342</v>
      </c>
      <c r="AN3" s="277">
        <v>45689</v>
      </c>
    </row>
    <row r="4" spans="1:40" ht="14.45">
      <c r="A4" s="153" t="s">
        <v>343</v>
      </c>
      <c r="B4" s="201">
        <v>3</v>
      </c>
      <c r="C4" s="111" t="s">
        <v>344</v>
      </c>
      <c r="D4" s="263" t="s">
        <v>345</v>
      </c>
      <c r="E4" s="211" t="s">
        <v>346</v>
      </c>
      <c r="G4" s="253" t="s">
        <v>88</v>
      </c>
      <c r="H4" s="253" t="s">
        <v>347</v>
      </c>
      <c r="J4" s="119" t="s">
        <v>83</v>
      </c>
      <c r="K4" s="26" t="s">
        <v>88</v>
      </c>
      <c r="L4" s="26" t="s">
        <v>83</v>
      </c>
      <c r="M4" s="26" t="str">
        <f t="shared" si="0"/>
        <v>PFP</v>
      </c>
      <c r="N4" s="120" t="s">
        <v>318</v>
      </c>
      <c r="P4" s="224" t="s">
        <v>348</v>
      </c>
      <c r="R4" s="219" t="s">
        <v>349</v>
      </c>
      <c r="S4" s="220" t="s">
        <v>350</v>
      </c>
      <c r="U4" s="215" t="s">
        <v>351</v>
      </c>
      <c r="V4" s="216" t="s">
        <v>352</v>
      </c>
      <c r="W4" s="137" t="s">
        <v>353</v>
      </c>
      <c r="X4" s="134" t="s">
        <v>354</v>
      </c>
      <c r="Y4" s="130"/>
      <c r="AA4" s="256" t="s">
        <v>355</v>
      </c>
      <c r="AC4" s="133" t="s">
        <v>265</v>
      </c>
      <c r="AE4" s="169" t="s">
        <v>356</v>
      </c>
      <c r="AF4" s="173" t="s">
        <v>357</v>
      </c>
      <c r="AH4" s="171" t="s">
        <v>248</v>
      </c>
      <c r="AI4" s="174" t="s">
        <v>358</v>
      </c>
      <c r="AK4" s="260" t="s">
        <v>359</v>
      </c>
      <c r="AM4" s="260" t="s">
        <v>359</v>
      </c>
      <c r="AN4" s="277">
        <v>45717</v>
      </c>
    </row>
    <row r="5" spans="1:40" ht="24">
      <c r="B5" s="110">
        <v>4</v>
      </c>
      <c r="C5" s="111" t="s">
        <v>146</v>
      </c>
      <c r="D5" s="263" t="s">
        <v>360</v>
      </c>
      <c r="E5" s="211" t="s">
        <v>361</v>
      </c>
      <c r="G5" s="253" t="s">
        <v>362</v>
      </c>
      <c r="H5" s="253" t="s">
        <v>363</v>
      </c>
      <c r="J5" s="121" t="s">
        <v>83</v>
      </c>
      <c r="K5" s="25" t="s">
        <v>88</v>
      </c>
      <c r="L5" s="25" t="s">
        <v>88</v>
      </c>
      <c r="M5" s="25" t="str">
        <f t="shared" si="0"/>
        <v>PFF</v>
      </c>
      <c r="N5" s="122" t="s">
        <v>364</v>
      </c>
      <c r="P5" s="224" t="s">
        <v>365</v>
      </c>
      <c r="R5" s="219" t="s">
        <v>366</v>
      </c>
      <c r="S5" s="220" t="s">
        <v>367</v>
      </c>
      <c r="U5" s="215" t="s">
        <v>368</v>
      </c>
      <c r="V5" s="216" t="s">
        <v>321</v>
      </c>
      <c r="W5" s="137" t="s">
        <v>369</v>
      </c>
      <c r="X5" s="134" t="s">
        <v>370</v>
      </c>
      <c r="Y5" s="130"/>
      <c r="AA5" s="257" t="s">
        <v>371</v>
      </c>
      <c r="AC5" s="133" t="s">
        <v>266</v>
      </c>
      <c r="AE5" s="175" t="s">
        <v>372</v>
      </c>
      <c r="AH5" s="176"/>
      <c r="AK5" s="260" t="s">
        <v>373</v>
      </c>
      <c r="AM5" s="260" t="s">
        <v>373</v>
      </c>
      <c r="AN5" s="277">
        <v>45748</v>
      </c>
    </row>
    <row r="6" spans="1:40" ht="24">
      <c r="B6" s="110">
        <v>5</v>
      </c>
      <c r="C6" s="111" t="s">
        <v>230</v>
      </c>
      <c r="D6" s="263" t="s">
        <v>374</v>
      </c>
      <c r="E6" s="210" t="s">
        <v>375</v>
      </c>
      <c r="G6" s="253" t="s">
        <v>376</v>
      </c>
      <c r="H6" s="253" t="s">
        <v>377</v>
      </c>
      <c r="J6" s="119" t="s">
        <v>88</v>
      </c>
      <c r="K6" s="26" t="s">
        <v>83</v>
      </c>
      <c r="L6" s="26" t="s">
        <v>83</v>
      </c>
      <c r="M6" s="26" t="str">
        <f t="shared" si="0"/>
        <v>FPP</v>
      </c>
      <c r="N6" s="120" t="s">
        <v>318</v>
      </c>
      <c r="P6" s="34" t="s">
        <v>378</v>
      </c>
      <c r="R6" s="219" t="s">
        <v>379</v>
      </c>
      <c r="S6" s="220" t="s">
        <v>335</v>
      </c>
      <c r="W6" s="137" t="s">
        <v>380</v>
      </c>
      <c r="X6" s="134" t="s">
        <v>381</v>
      </c>
      <c r="Y6" s="130" t="s">
        <v>325</v>
      </c>
      <c r="AA6" s="258" t="s">
        <v>382</v>
      </c>
      <c r="AC6" s="133" t="s">
        <v>267</v>
      </c>
      <c r="AE6" s="175"/>
      <c r="AH6" s="176"/>
      <c r="AK6" s="260" t="s">
        <v>383</v>
      </c>
      <c r="AM6" s="260" t="s">
        <v>383</v>
      </c>
      <c r="AN6" s="277">
        <v>45778</v>
      </c>
    </row>
    <row r="7" spans="1:40" ht="14.45">
      <c r="B7" s="110">
        <v>6</v>
      </c>
      <c r="C7" s="111"/>
      <c r="D7" s="263"/>
      <c r="E7" s="210" t="s">
        <v>384</v>
      </c>
      <c r="G7" s="253"/>
      <c r="H7" s="253" t="s">
        <v>385</v>
      </c>
      <c r="J7" s="121" t="s">
        <v>88</v>
      </c>
      <c r="K7" s="25" t="s">
        <v>83</v>
      </c>
      <c r="L7" s="25" t="s">
        <v>88</v>
      </c>
      <c r="M7" s="25" t="str">
        <f t="shared" si="0"/>
        <v>FPF</v>
      </c>
      <c r="N7" s="122" t="s">
        <v>364</v>
      </c>
      <c r="P7" s="224" t="s">
        <v>386</v>
      </c>
      <c r="R7" s="219" t="s">
        <v>387</v>
      </c>
      <c r="S7" s="220">
        <v>6</v>
      </c>
      <c r="W7" s="137" t="s">
        <v>388</v>
      </c>
      <c r="X7" s="134" t="s">
        <v>389</v>
      </c>
      <c r="Y7" s="130"/>
      <c r="AC7" s="133" t="s">
        <v>268</v>
      </c>
      <c r="AE7" s="175"/>
      <c r="AH7" s="176"/>
      <c r="AK7" s="253" t="s">
        <v>390</v>
      </c>
      <c r="AM7" s="253" t="s">
        <v>390</v>
      </c>
      <c r="AN7" s="277">
        <v>45809</v>
      </c>
    </row>
    <row r="8" spans="1:40" ht="24.6" thickBot="1">
      <c r="B8" s="110">
        <v>7</v>
      </c>
      <c r="C8" s="111"/>
      <c r="D8" s="263"/>
      <c r="E8" s="211" t="s">
        <v>391</v>
      </c>
      <c r="J8" s="119" t="s">
        <v>88</v>
      </c>
      <c r="K8" s="26" t="s">
        <v>88</v>
      </c>
      <c r="L8" s="26" t="s">
        <v>83</v>
      </c>
      <c r="M8" s="26" t="str">
        <f t="shared" si="0"/>
        <v>FFP</v>
      </c>
      <c r="N8" s="120" t="s">
        <v>318</v>
      </c>
      <c r="P8" s="224" t="s">
        <v>392</v>
      </c>
      <c r="R8" s="219" t="s">
        <v>393</v>
      </c>
      <c r="S8" s="220" t="s">
        <v>350</v>
      </c>
      <c r="W8" s="138" t="s">
        <v>394</v>
      </c>
      <c r="X8" s="135" t="s">
        <v>395</v>
      </c>
      <c r="Y8" s="132" t="s">
        <v>396</v>
      </c>
      <c r="AC8" s="133" t="s">
        <v>269</v>
      </c>
      <c r="AE8" s="175"/>
      <c r="AH8" s="176"/>
      <c r="AK8" s="253" t="s">
        <v>397</v>
      </c>
      <c r="AM8" s="253" t="s">
        <v>397</v>
      </c>
      <c r="AN8" s="277">
        <v>45839</v>
      </c>
    </row>
    <row r="9" spans="1:40" ht="14.45">
      <c r="B9" s="110">
        <v>8</v>
      </c>
      <c r="C9" s="111"/>
      <c r="D9" s="263"/>
      <c r="E9" s="211" t="s">
        <v>398</v>
      </c>
      <c r="J9" s="121" t="s">
        <v>88</v>
      </c>
      <c r="K9" s="25" t="s">
        <v>88</v>
      </c>
      <c r="L9" s="25" t="s">
        <v>88</v>
      </c>
      <c r="M9" s="25" t="str">
        <f t="shared" si="0"/>
        <v>FFF</v>
      </c>
      <c r="N9" s="122" t="s">
        <v>364</v>
      </c>
      <c r="P9" s="224" t="s">
        <v>399</v>
      </c>
      <c r="R9" s="219" t="s">
        <v>400</v>
      </c>
      <c r="S9" s="220" t="s">
        <v>350</v>
      </c>
      <c r="AC9" s="133" t="s">
        <v>270</v>
      </c>
      <c r="AE9" s="175"/>
      <c r="AH9" s="176"/>
      <c r="AK9" s="253" t="s">
        <v>401</v>
      </c>
      <c r="AM9" s="253" t="s">
        <v>401</v>
      </c>
      <c r="AN9" s="277">
        <v>45870</v>
      </c>
    </row>
    <row r="10" spans="1:40" ht="14.45">
      <c r="B10" s="110">
        <v>9</v>
      </c>
      <c r="C10" s="111"/>
      <c r="D10" s="263"/>
      <c r="E10" s="210" t="s">
        <v>402</v>
      </c>
      <c r="J10" s="121"/>
      <c r="K10" s="25"/>
      <c r="L10" s="25"/>
      <c r="M10" s="25"/>
      <c r="N10" s="120"/>
      <c r="R10" s="219" t="s">
        <v>403</v>
      </c>
      <c r="S10" s="220" t="s">
        <v>350</v>
      </c>
      <c r="AC10" s="133" t="s">
        <v>404</v>
      </c>
      <c r="AE10" s="175"/>
      <c r="AH10" s="176"/>
      <c r="AK10" s="253" t="s">
        <v>405</v>
      </c>
      <c r="AM10" s="253" t="s">
        <v>405</v>
      </c>
      <c r="AN10" s="277">
        <v>45901</v>
      </c>
    </row>
    <row r="11" spans="1:40" ht="14.45">
      <c r="B11" s="110">
        <v>10</v>
      </c>
      <c r="C11" s="111"/>
      <c r="D11" s="263"/>
      <c r="E11" s="210" t="s">
        <v>406</v>
      </c>
      <c r="J11" s="121" t="s">
        <v>83</v>
      </c>
      <c r="K11" s="25" t="s">
        <v>83</v>
      </c>
      <c r="L11" s="25" t="s">
        <v>407</v>
      </c>
      <c r="M11" s="25" t="str">
        <f t="shared" si="0"/>
        <v>PPCG</v>
      </c>
      <c r="N11" s="122" t="s">
        <v>364</v>
      </c>
      <c r="R11" s="219" t="s">
        <v>408</v>
      </c>
      <c r="S11" s="220" t="s">
        <v>350</v>
      </c>
      <c r="AC11" s="133" t="s">
        <v>272</v>
      </c>
      <c r="AK11" s="253" t="s">
        <v>409</v>
      </c>
      <c r="AM11" s="253" t="s">
        <v>409</v>
      </c>
      <c r="AN11" s="277">
        <v>45931</v>
      </c>
    </row>
    <row r="12" spans="1:40" ht="14.45">
      <c r="B12" s="110">
        <v>11</v>
      </c>
      <c r="C12" s="111"/>
      <c r="D12" s="263"/>
      <c r="E12" s="211" t="s">
        <v>410</v>
      </c>
      <c r="J12" s="119" t="s">
        <v>83</v>
      </c>
      <c r="K12" s="26" t="s">
        <v>407</v>
      </c>
      <c r="L12" s="26" t="s">
        <v>83</v>
      </c>
      <c r="M12" s="26" t="str">
        <f t="shared" si="0"/>
        <v>PCGP</v>
      </c>
      <c r="N12" s="123" t="s">
        <v>318</v>
      </c>
      <c r="R12" s="219" t="s">
        <v>411</v>
      </c>
      <c r="S12" s="220" t="s">
        <v>350</v>
      </c>
      <c r="AC12" s="133" t="s">
        <v>273</v>
      </c>
      <c r="AK12" s="253" t="s">
        <v>412</v>
      </c>
      <c r="AM12" s="253" t="s">
        <v>412</v>
      </c>
      <c r="AN12" s="277">
        <v>45962</v>
      </c>
    </row>
    <row r="13" spans="1:40" ht="15" thickBot="1">
      <c r="B13" s="110">
        <v>12</v>
      </c>
      <c r="C13" s="111"/>
      <c r="D13" s="263"/>
      <c r="E13" s="212" t="s">
        <v>413</v>
      </c>
      <c r="J13" s="119" t="s">
        <v>407</v>
      </c>
      <c r="K13" s="26" t="s">
        <v>83</v>
      </c>
      <c r="L13" s="26" t="s">
        <v>83</v>
      </c>
      <c r="M13" s="26" t="str">
        <f t="shared" si="0"/>
        <v>CGPP</v>
      </c>
      <c r="N13" s="123" t="s">
        <v>318</v>
      </c>
      <c r="R13" s="219" t="s">
        <v>414</v>
      </c>
      <c r="S13" s="220" t="s">
        <v>367</v>
      </c>
      <c r="AC13" s="133" t="s">
        <v>263</v>
      </c>
      <c r="AK13" s="253" t="s">
        <v>415</v>
      </c>
      <c r="AM13" s="253" t="s">
        <v>415</v>
      </c>
      <c r="AN13" s="277">
        <v>45992</v>
      </c>
    </row>
    <row r="14" spans="1:40" ht="15" thickBot="1">
      <c r="B14" s="110">
        <v>13</v>
      </c>
      <c r="C14" s="111"/>
      <c r="D14" s="263"/>
      <c r="J14" s="124" t="s">
        <v>83</v>
      </c>
      <c r="K14" s="125" t="s">
        <v>407</v>
      </c>
      <c r="L14" s="125" t="s">
        <v>407</v>
      </c>
      <c r="M14" s="125" t="str">
        <f t="shared" si="0"/>
        <v>PCGCG</v>
      </c>
      <c r="N14" s="126" t="s">
        <v>364</v>
      </c>
      <c r="R14" s="219" t="s">
        <v>416</v>
      </c>
      <c r="S14" s="220">
        <v>6</v>
      </c>
      <c r="AK14" s="253" t="s">
        <v>417</v>
      </c>
      <c r="AM14" s="253" t="s">
        <v>417</v>
      </c>
      <c r="AN14" s="277">
        <v>46023</v>
      </c>
    </row>
    <row r="15" spans="1:40" ht="14.45">
      <c r="B15" s="110">
        <v>14</v>
      </c>
      <c r="C15" s="111"/>
      <c r="D15" s="263"/>
      <c r="J15" s="119" t="s">
        <v>83</v>
      </c>
      <c r="K15" s="26" t="s">
        <v>418</v>
      </c>
      <c r="L15" s="26" t="s">
        <v>83</v>
      </c>
      <c r="M15" s="26" t="str">
        <f t="shared" si="0"/>
        <v>PCLP</v>
      </c>
      <c r="N15" s="123" t="s">
        <v>318</v>
      </c>
      <c r="R15" s="219" t="s">
        <v>419</v>
      </c>
      <c r="S15" s="220" t="s">
        <v>367</v>
      </c>
      <c r="AK15" s="253" t="s">
        <v>420</v>
      </c>
      <c r="AM15" s="253" t="s">
        <v>420</v>
      </c>
      <c r="AN15" s="277">
        <v>46054</v>
      </c>
    </row>
    <row r="16" spans="1:40" ht="14.45">
      <c r="B16" s="110">
        <v>15</v>
      </c>
      <c r="C16" s="111"/>
      <c r="D16" s="263"/>
      <c r="J16" s="119" t="s">
        <v>418</v>
      </c>
      <c r="K16" s="26" t="s">
        <v>83</v>
      </c>
      <c r="L16" s="26" t="s">
        <v>83</v>
      </c>
      <c r="M16" s="26" t="str">
        <f t="shared" si="0"/>
        <v>CLPP</v>
      </c>
      <c r="N16" s="123" t="s">
        <v>318</v>
      </c>
      <c r="R16" s="219" t="s">
        <v>421</v>
      </c>
      <c r="S16" s="220" t="s">
        <v>350</v>
      </c>
      <c r="AK16" s="260" t="s">
        <v>422</v>
      </c>
      <c r="AM16" s="260" t="s">
        <v>422</v>
      </c>
      <c r="AN16" s="277">
        <v>46082</v>
      </c>
    </row>
    <row r="17" spans="2:19" ht="15" thickBot="1">
      <c r="B17" s="110">
        <v>16</v>
      </c>
      <c r="C17" s="111"/>
      <c r="D17" s="263"/>
      <c r="J17" s="124" t="s">
        <v>83</v>
      </c>
      <c r="K17" s="125" t="s">
        <v>418</v>
      </c>
      <c r="L17" s="125" t="s">
        <v>418</v>
      </c>
      <c r="M17" s="125" t="str">
        <f t="shared" si="0"/>
        <v>PCLCL</v>
      </c>
      <c r="N17" s="126" t="s">
        <v>364</v>
      </c>
      <c r="R17" s="219" t="s">
        <v>423</v>
      </c>
      <c r="S17" s="220" t="s">
        <v>350</v>
      </c>
    </row>
    <row r="18" spans="2:19" ht="12.75" customHeight="1">
      <c r="B18" s="110">
        <v>17</v>
      </c>
      <c r="C18" s="111"/>
      <c r="D18" s="263"/>
      <c r="R18" s="219" t="s">
        <v>424</v>
      </c>
      <c r="S18" s="220" t="s">
        <v>335</v>
      </c>
    </row>
    <row r="19" spans="2:19" ht="12.75" customHeight="1">
      <c r="B19" s="110">
        <v>18</v>
      </c>
      <c r="C19" s="111"/>
      <c r="D19" s="263"/>
      <c r="R19" s="219" t="s">
        <v>425</v>
      </c>
      <c r="S19" s="220" t="s">
        <v>335</v>
      </c>
    </row>
    <row r="20" spans="2:19" ht="12.75" customHeight="1">
      <c r="B20" s="110">
        <v>19</v>
      </c>
      <c r="C20" s="111"/>
      <c r="D20" s="263"/>
      <c r="R20" s="219" t="s">
        <v>426</v>
      </c>
      <c r="S20" s="220">
        <v>3</v>
      </c>
    </row>
    <row r="21" spans="2:19" ht="12.75" customHeight="1" thickBot="1">
      <c r="B21" s="110">
        <v>20</v>
      </c>
      <c r="C21" s="111"/>
      <c r="D21" s="264"/>
      <c r="R21" s="219" t="s">
        <v>427</v>
      </c>
      <c r="S21" s="220">
        <v>6</v>
      </c>
    </row>
    <row r="22" spans="2:19" ht="12.75" customHeight="1">
      <c r="B22" s="110">
        <v>21</v>
      </c>
      <c r="C22" s="111"/>
      <c r="R22" s="219" t="s">
        <v>428</v>
      </c>
      <c r="S22" s="220" t="s">
        <v>350</v>
      </c>
    </row>
    <row r="23" spans="2:19" ht="12.75" customHeight="1">
      <c r="B23" s="110">
        <v>22</v>
      </c>
      <c r="C23" s="111"/>
      <c r="R23" s="219" t="s">
        <v>429</v>
      </c>
      <c r="S23" s="220" t="s">
        <v>350</v>
      </c>
    </row>
    <row r="24" spans="2:19" ht="12.75" customHeight="1">
      <c r="B24" s="110">
        <v>23</v>
      </c>
      <c r="C24" s="111"/>
      <c r="R24" s="219" t="s">
        <v>430</v>
      </c>
      <c r="S24" s="220" t="s">
        <v>350</v>
      </c>
    </row>
    <row r="25" spans="2:19" ht="12.75" customHeight="1">
      <c r="B25" s="110">
        <v>24</v>
      </c>
      <c r="C25" s="111"/>
      <c r="R25" s="219" t="s">
        <v>1</v>
      </c>
      <c r="S25" s="220">
        <v>6</v>
      </c>
    </row>
    <row r="26" spans="2:19" ht="12.75" customHeight="1">
      <c r="B26" s="110">
        <v>25</v>
      </c>
      <c r="C26" s="111"/>
      <c r="R26" s="219" t="s">
        <v>431</v>
      </c>
      <c r="S26" s="220" t="s">
        <v>350</v>
      </c>
    </row>
    <row r="27" spans="2:19" ht="12.75" customHeight="1">
      <c r="B27" s="110">
        <v>26</v>
      </c>
      <c r="C27" s="111"/>
      <c r="R27" s="219" t="s">
        <v>432</v>
      </c>
      <c r="S27" s="220" t="s">
        <v>350</v>
      </c>
    </row>
    <row r="28" spans="2:19" ht="12.75" customHeight="1">
      <c r="B28" s="110">
        <v>27</v>
      </c>
      <c r="C28" s="111"/>
      <c r="R28" s="219" t="s">
        <v>433</v>
      </c>
      <c r="S28" s="220" t="s">
        <v>350</v>
      </c>
    </row>
    <row r="29" spans="2:19" ht="12.75" customHeight="1">
      <c r="B29" s="110">
        <v>28</v>
      </c>
      <c r="C29" s="111"/>
      <c r="R29" s="219" t="s">
        <v>434</v>
      </c>
      <c r="S29" s="220" t="s">
        <v>350</v>
      </c>
    </row>
    <row r="30" spans="2:19" ht="12.75" customHeight="1">
      <c r="B30" s="110">
        <v>29</v>
      </c>
      <c r="C30" s="111"/>
      <c r="R30" s="219" t="s">
        <v>435</v>
      </c>
      <c r="S30" s="220" t="s">
        <v>350</v>
      </c>
    </row>
    <row r="31" spans="2:19" ht="12.75" customHeight="1" thickBot="1">
      <c r="B31" s="112">
        <v>30</v>
      </c>
      <c r="C31" s="113"/>
      <c r="R31" s="219" t="s">
        <v>436</v>
      </c>
      <c r="S31" s="220" t="s">
        <v>350</v>
      </c>
    </row>
    <row r="32" spans="2:19" ht="12.75" customHeight="1">
      <c r="R32" s="219" t="s">
        <v>437</v>
      </c>
      <c r="S32" s="220" t="s">
        <v>367</v>
      </c>
    </row>
    <row r="33" spans="18:19" ht="12.75" customHeight="1">
      <c r="R33" s="219" t="s">
        <v>438</v>
      </c>
      <c r="S33" s="220" t="s">
        <v>335</v>
      </c>
    </row>
    <row r="34" spans="18:19" ht="12.75" customHeight="1">
      <c r="R34" s="219" t="s">
        <v>439</v>
      </c>
      <c r="S34" s="220">
        <v>5</v>
      </c>
    </row>
    <row r="35" spans="18:19" ht="12.75" customHeight="1">
      <c r="R35" s="219" t="s">
        <v>440</v>
      </c>
      <c r="S35" s="220" t="s">
        <v>350</v>
      </c>
    </row>
    <row r="36" spans="18:19" ht="12.75" customHeight="1">
      <c r="R36" s="219" t="s">
        <v>441</v>
      </c>
      <c r="S36" s="220" t="s">
        <v>350</v>
      </c>
    </row>
    <row r="37" spans="18:19" ht="12.75" customHeight="1">
      <c r="R37" s="219" t="s">
        <v>442</v>
      </c>
      <c r="S37" s="220">
        <v>4</v>
      </c>
    </row>
    <row r="38" spans="18:19" ht="12.75" customHeight="1">
      <c r="R38" s="219" t="s">
        <v>443</v>
      </c>
      <c r="S38" s="220">
        <v>2</v>
      </c>
    </row>
    <row r="39" spans="18:19" ht="12.75" customHeight="1">
      <c r="R39" s="219" t="s">
        <v>444</v>
      </c>
      <c r="S39" s="220">
        <v>3</v>
      </c>
    </row>
    <row r="40" spans="18:19" ht="12.75" customHeight="1">
      <c r="R40" s="219" t="s">
        <v>445</v>
      </c>
      <c r="S40" s="220" t="s">
        <v>350</v>
      </c>
    </row>
    <row r="41" spans="18:19" ht="12.75" customHeight="1">
      <c r="R41" s="219" t="s">
        <v>446</v>
      </c>
      <c r="S41" s="220">
        <v>4</v>
      </c>
    </row>
    <row r="42" spans="18:19" ht="12.75" customHeight="1">
      <c r="R42" s="219" t="s">
        <v>447</v>
      </c>
      <c r="S42" s="220" t="s">
        <v>350</v>
      </c>
    </row>
    <row r="43" spans="18:19" ht="12.75" customHeight="1">
      <c r="R43" s="219" t="s">
        <v>448</v>
      </c>
      <c r="S43" s="220">
        <v>3</v>
      </c>
    </row>
    <row r="44" spans="18:19" ht="12.75" customHeight="1">
      <c r="R44" s="219" t="s">
        <v>449</v>
      </c>
      <c r="S44" s="220">
        <v>6</v>
      </c>
    </row>
    <row r="45" spans="18:19" ht="12.75" customHeight="1">
      <c r="R45" s="219" t="s">
        <v>450</v>
      </c>
      <c r="S45" s="220" t="s">
        <v>350</v>
      </c>
    </row>
    <row r="46" spans="18:19" ht="12.75" customHeight="1">
      <c r="R46" s="219" t="s">
        <v>451</v>
      </c>
      <c r="S46" s="220" t="s">
        <v>350</v>
      </c>
    </row>
    <row r="47" spans="18:19" ht="12.75" customHeight="1">
      <c r="R47" s="219" t="s">
        <v>452</v>
      </c>
      <c r="S47" s="220" t="s">
        <v>367</v>
      </c>
    </row>
    <row r="48" spans="18:19" ht="12.75" customHeight="1">
      <c r="R48" s="219" t="s">
        <v>453</v>
      </c>
      <c r="S48" s="220">
        <v>2</v>
      </c>
    </row>
    <row r="49" spans="18:19" ht="12.75" customHeight="1">
      <c r="R49" s="219" t="s">
        <v>454</v>
      </c>
      <c r="S49" s="220">
        <v>3</v>
      </c>
    </row>
    <row r="50" spans="18:19" ht="12.75" customHeight="1">
      <c r="R50" s="219" t="s">
        <v>455</v>
      </c>
      <c r="S50" s="220" t="s">
        <v>367</v>
      </c>
    </row>
    <row r="51" spans="18:19" ht="12.75" customHeight="1">
      <c r="R51" s="219" t="s">
        <v>456</v>
      </c>
      <c r="S51" s="220">
        <v>7</v>
      </c>
    </row>
    <row r="52" spans="18:19" ht="12.75" customHeight="1">
      <c r="R52" s="219" t="s">
        <v>457</v>
      </c>
      <c r="S52" s="220">
        <v>3</v>
      </c>
    </row>
    <row r="53" spans="18:19" ht="12.75" customHeight="1">
      <c r="R53" s="219" t="s">
        <v>458</v>
      </c>
      <c r="S53" s="220" t="s">
        <v>350</v>
      </c>
    </row>
    <row r="54" spans="18:19" ht="12.75" customHeight="1">
      <c r="R54" s="219" t="s">
        <v>459</v>
      </c>
      <c r="S54" s="220">
        <v>4</v>
      </c>
    </row>
    <row r="55" spans="18:19" ht="12.75" customHeight="1">
      <c r="R55" s="219" t="s">
        <v>460</v>
      </c>
      <c r="S55" s="220" t="s">
        <v>350</v>
      </c>
    </row>
    <row r="56" spans="18:19" ht="12.75" customHeight="1">
      <c r="R56" s="219" t="s">
        <v>461</v>
      </c>
      <c r="S56" s="220">
        <v>2</v>
      </c>
    </row>
    <row r="57" spans="18:19" ht="12.75" customHeight="1">
      <c r="R57" s="219" t="s">
        <v>462</v>
      </c>
      <c r="S57" s="220">
        <v>4</v>
      </c>
    </row>
    <row r="58" spans="18:19" ht="12.75" customHeight="1">
      <c r="R58" s="219" t="s">
        <v>463</v>
      </c>
      <c r="S58" s="220">
        <v>2</v>
      </c>
    </row>
    <row r="59" spans="18:19" ht="12.75" customHeight="1">
      <c r="R59" s="219" t="s">
        <v>464</v>
      </c>
      <c r="S59" s="220" t="s">
        <v>350</v>
      </c>
    </row>
    <row r="60" spans="18:19" ht="12.75" customHeight="1">
      <c r="R60" s="219" t="s">
        <v>465</v>
      </c>
      <c r="S60" s="220" t="s">
        <v>335</v>
      </c>
    </row>
    <row r="61" spans="18:19" ht="12.75" customHeight="1">
      <c r="R61" s="219" t="s">
        <v>466</v>
      </c>
      <c r="S61" s="220">
        <v>2</v>
      </c>
    </row>
    <row r="62" spans="18:19" ht="12.75" customHeight="1">
      <c r="R62" s="219" t="s">
        <v>467</v>
      </c>
      <c r="S62" s="220">
        <v>5</v>
      </c>
    </row>
    <row r="63" spans="18:19" ht="12.75" customHeight="1">
      <c r="R63" s="219" t="s">
        <v>468</v>
      </c>
      <c r="S63" s="220" t="s">
        <v>350</v>
      </c>
    </row>
    <row r="64" spans="18:19" ht="12.75" customHeight="1">
      <c r="R64" s="219" t="s">
        <v>469</v>
      </c>
      <c r="S64" s="220" t="s">
        <v>350</v>
      </c>
    </row>
    <row r="65" spans="18:19" ht="12.75" customHeight="1">
      <c r="R65" s="219" t="s">
        <v>470</v>
      </c>
      <c r="S65" s="220" t="s">
        <v>350</v>
      </c>
    </row>
    <row r="66" spans="18:19" ht="12.75" customHeight="1">
      <c r="R66" s="219" t="s">
        <v>471</v>
      </c>
      <c r="S66" s="220" t="s">
        <v>367</v>
      </c>
    </row>
    <row r="67" spans="18:19" ht="12.75" customHeight="1">
      <c r="R67" s="219" t="s">
        <v>472</v>
      </c>
      <c r="S67" s="220" t="s">
        <v>335</v>
      </c>
    </row>
    <row r="68" spans="18:19" ht="12.75" customHeight="1">
      <c r="R68" s="219" t="s">
        <v>473</v>
      </c>
      <c r="S68" s="220" t="s">
        <v>350</v>
      </c>
    </row>
    <row r="69" spans="18:19" ht="12.75" customHeight="1">
      <c r="R69" s="219"/>
      <c r="S69" s="221"/>
    </row>
    <row r="70" spans="18:19" ht="12.75" customHeight="1">
      <c r="R70" s="219"/>
      <c r="S70" s="221"/>
    </row>
    <row r="71" spans="18:19" ht="12.75" customHeight="1">
      <c r="R71" s="219"/>
      <c r="S71" s="221"/>
    </row>
    <row r="72" spans="18:19" ht="12.75" customHeight="1">
      <c r="R72" s="219"/>
      <c r="S72" s="221"/>
    </row>
    <row r="73" spans="18:19" ht="12.75" customHeight="1">
      <c r="R73" s="219"/>
      <c r="S73" s="221"/>
    </row>
    <row r="74" spans="18:19" ht="12.75" customHeight="1">
      <c r="R74" s="219"/>
      <c r="S74" s="221"/>
    </row>
    <row r="75" spans="18:19" ht="12.75" customHeight="1">
      <c r="R75" s="219"/>
      <c r="S75" s="221"/>
    </row>
    <row r="76" spans="18:19" ht="12.75" customHeight="1">
      <c r="R76" s="219"/>
      <c r="S76" s="221"/>
    </row>
    <row r="77" spans="18:19" ht="12.75" customHeight="1">
      <c r="R77" s="219"/>
      <c r="S77" s="221"/>
    </row>
    <row r="78" spans="18:19" ht="12.75" customHeight="1">
      <c r="R78" s="219"/>
      <c r="S78" s="221"/>
    </row>
    <row r="79" spans="18:19" ht="12.75" customHeight="1">
      <c r="R79" s="219"/>
      <c r="S79" s="221"/>
    </row>
    <row r="80" spans="18:19" ht="12.75" customHeight="1">
      <c r="R80" s="219"/>
      <c r="S80" s="221"/>
    </row>
    <row r="81" spans="18:19" ht="12.75" customHeight="1">
      <c r="R81" s="219"/>
      <c r="S81" s="221"/>
    </row>
    <row r="82" spans="18:19" ht="12.75" customHeight="1">
      <c r="R82" s="219"/>
      <c r="S82" s="221"/>
    </row>
    <row r="83" spans="18:19" ht="12.75" customHeight="1">
      <c r="R83" s="219"/>
      <c r="S83" s="221"/>
    </row>
    <row r="84" spans="18:19" ht="12.75" customHeight="1">
      <c r="R84" s="219"/>
      <c r="S84" s="221"/>
    </row>
    <row r="85" spans="18:19" ht="12.75" customHeight="1" thickBot="1">
      <c r="R85" s="222"/>
      <c r="S85" s="223"/>
    </row>
  </sheetData>
  <sheetProtection algorithmName="SHA-512" hashValue="LEDFDTkGho82GK1zYnx25SYKj5OrbmJZUg2AhAuY/UFdQvb//2QhypxOdbCn88SZxNlAIwA8t5erCFZzhZbm3w==" saltValue="19eoRn7u/NKNqLlsDwtzVg==" spinCount="100000" sheet="1" objects="1" scenarios="1"/>
  <protectedRanges>
    <protectedRange sqref="B1:C31" name="Rango1"/>
    <protectedRange sqref="R2:S85" name="Rango2"/>
    <protectedRange sqref="AE2:AE10" name="Rango3"/>
    <protectedRange sqref="AH2:AH10" name="Rango4"/>
    <protectedRange sqref="AE2:AE15" name="Rango5"/>
    <protectedRange sqref="AH2:AH15" name="Rango6"/>
    <protectedRange sqref="D2:D21" name="Rango7"/>
  </protectedRanges>
  <sortState xmlns:xlrd2="http://schemas.microsoft.com/office/spreadsheetml/2017/richdata2" ref="R2:S68">
    <sortCondition ref="R2:R68"/>
  </sortState>
  <phoneticPr fontId="15" type="noConversion"/>
  <pageMargins left="0.7" right="0.7" top="0.75" bottom="0.75" header="0.3" footer="0.3"/>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4E29C-4E06-4C3A-9C67-CDD9F2866A8E}">
  <sheetPr codeName="Hoja7"/>
  <dimension ref="B1:Y102"/>
  <sheetViews>
    <sheetView showGridLines="0" topLeftCell="A4" zoomScale="90" zoomScaleNormal="90" workbookViewId="0">
      <selection activeCell="I8" sqref="I8"/>
    </sheetView>
  </sheetViews>
  <sheetFormatPr defaultColWidth="11.42578125" defaultRowHeight="14.45"/>
  <cols>
    <col min="1" max="1" width="5.140625" customWidth="1"/>
    <col min="2" max="2" width="17.140625" customWidth="1"/>
    <col min="3" max="3" width="30.42578125" customWidth="1"/>
    <col min="4" max="7" width="1.85546875" customWidth="1"/>
    <col min="8" max="8" width="13.42578125" bestFit="1" customWidth="1"/>
    <col min="9" max="9" width="16.140625" bestFit="1" customWidth="1"/>
    <col min="10" max="10" width="9" style="265" customWidth="1"/>
    <col min="11" max="15" width="7.42578125" bestFit="1" customWidth="1"/>
    <col min="16" max="19" width="7.7109375" bestFit="1" customWidth="1"/>
    <col min="20" max="20" width="7.42578125" bestFit="1" customWidth="1"/>
    <col min="21" max="25" width="7.7109375" bestFit="1" customWidth="1"/>
  </cols>
  <sheetData>
    <row r="1" spans="2:25" ht="15" thickBot="1"/>
    <row r="2" spans="2:25" ht="18.600000000000001" thickBot="1">
      <c r="B2" s="401" t="s">
        <v>474</v>
      </c>
      <c r="C2" s="402"/>
      <c r="H2" s="405" t="s">
        <v>475</v>
      </c>
      <c r="I2" s="406"/>
      <c r="J2" s="406"/>
      <c r="K2" s="406"/>
      <c r="L2" s="406"/>
      <c r="M2" s="406"/>
      <c r="N2" s="406"/>
      <c r="O2" s="406"/>
      <c r="P2" s="406"/>
      <c r="Q2" s="406"/>
      <c r="R2" s="406"/>
      <c r="S2" s="406"/>
      <c r="T2" s="406"/>
      <c r="U2" s="406"/>
      <c r="V2" s="406"/>
      <c r="W2" s="406"/>
      <c r="X2" s="406"/>
      <c r="Y2" s="407"/>
    </row>
    <row r="3" spans="2:25" ht="15" thickBot="1">
      <c r="B3" s="403"/>
      <c r="C3" s="404"/>
    </row>
    <row r="4" spans="2:25">
      <c r="H4" s="266" t="s">
        <v>476</v>
      </c>
      <c r="I4" s="267"/>
      <c r="K4" s="408" t="s">
        <v>477</v>
      </c>
      <c r="L4" s="408"/>
      <c r="M4" s="408"/>
      <c r="N4" s="409"/>
      <c r="O4" s="409"/>
      <c r="P4" s="409"/>
      <c r="Q4" s="409"/>
      <c r="R4" s="409"/>
      <c r="S4" s="411"/>
      <c r="T4" s="411"/>
      <c r="U4" s="411"/>
    </row>
    <row r="5" spans="2:25" ht="15">
      <c r="B5" s="23" t="s">
        <v>478</v>
      </c>
      <c r="C5" s="23" t="s">
        <v>299</v>
      </c>
      <c r="H5" s="301" t="s">
        <v>33</v>
      </c>
      <c r="I5" s="290" t="s">
        <v>13</v>
      </c>
      <c r="J5" s="265" t="s">
        <v>479</v>
      </c>
      <c r="K5" s="268" t="s">
        <v>34</v>
      </c>
      <c r="L5" s="268" t="s">
        <v>35</v>
      </c>
      <c r="M5" s="268" t="s">
        <v>36</v>
      </c>
      <c r="N5" s="269" t="s">
        <v>37</v>
      </c>
      <c r="O5" s="269" t="s">
        <v>38</v>
      </c>
      <c r="P5" s="269" t="s">
        <v>39</v>
      </c>
      <c r="Q5" s="269" t="s">
        <v>40</v>
      </c>
      <c r="R5" s="269" t="s">
        <v>41</v>
      </c>
      <c r="S5" s="269" t="s">
        <v>42</v>
      </c>
      <c r="T5" s="269" t="s">
        <v>43</v>
      </c>
      <c r="U5" s="269" t="s">
        <v>44</v>
      </c>
      <c r="V5" s="269" t="s">
        <v>45</v>
      </c>
      <c r="W5" s="269" t="s">
        <v>46</v>
      </c>
      <c r="X5" s="269" t="s">
        <v>47</v>
      </c>
      <c r="Y5" s="269" t="s">
        <v>48</v>
      </c>
    </row>
    <row r="6" spans="2:25" ht="15">
      <c r="B6" s="270">
        <v>45658</v>
      </c>
      <c r="C6" s="271" t="s">
        <v>480</v>
      </c>
      <c r="H6" s="272">
        <v>45668</v>
      </c>
      <c r="I6" s="24" t="s">
        <v>75</v>
      </c>
      <c r="J6" s="273" t="str">
        <f>IF(H6="","",H6&amp;"-"&amp;I6)</f>
        <v>45668-7:00pm a 9:00pm</v>
      </c>
      <c r="K6" s="274">
        <f>IF($H6="(en blanco)","",IF($H6="","",IFERROR(IF(VLOOKUP(H6+7,'Fechas de clase'!$B$5:$B$102,1,0),H6+14),H6+7)))</f>
        <v>45675</v>
      </c>
      <c r="L6" s="274">
        <f>IF($H6="(en blanco)","",IF($H6="","",IFERROR(IF(VLOOKUP(K6+7,'Fechas de clase'!$B$5:$B$102,1,0),K6+14),K6+7)))</f>
        <v>45682</v>
      </c>
      <c r="M6" s="274">
        <f>IF($H6="(en blanco)","",IF($H6="","",IFERROR(IF(VLOOKUP(L6+7,'Fechas de clase'!$B$5:$B$102,1,0),L6+14),L6+7)))</f>
        <v>45689</v>
      </c>
      <c r="N6" s="274">
        <f>IF($H6="(en blanco)","",IF($H6="","",IFERROR(IF(VLOOKUP(M6+7,'Fechas de clase'!$B$5:$B$102,1,0),M6+14),M6+7)))</f>
        <v>45696</v>
      </c>
      <c r="O6" s="274">
        <f>IF($H6="(en blanco)","",IF($H6="","",IFERROR(IF(VLOOKUP(N6+7,'Fechas de clase'!$B$5:$B$102,1,0),N6+14),N6+7)))</f>
        <v>45703</v>
      </c>
      <c r="P6" s="274">
        <f>IF($H6="(en blanco)","",IF($H6="","",IFERROR(IF(VLOOKUP(O6+7,'Fechas de clase'!$B$5:$B$102,1,0),O6+14),O6+7)))</f>
        <v>45710</v>
      </c>
      <c r="Q6" s="274">
        <f>IF($H6="(en blanco)","",IF($H6="","",IFERROR(IF(VLOOKUP(P6+7,'Fechas de clase'!$B$5:$B$102,1,0),P6+14),P6+7)))</f>
        <v>45717</v>
      </c>
      <c r="R6" s="274">
        <f>IF($H6="(en blanco)","",IF($H6="","",IFERROR(IF(VLOOKUP(Q6+7,'Fechas de clase'!$B$5:$B$102,1,0),Q6+14),Q6+7)))</f>
        <v>45724</v>
      </c>
      <c r="S6" s="274">
        <f>IF($H6="(en blanco)","",IF($H6="","",IFERROR(IF(VLOOKUP(R6+7,'Fechas de clase'!$B$5:$B$102,1,0),R6+14),R6+7)))</f>
        <v>45731</v>
      </c>
      <c r="T6" s="274">
        <f>IF($H6="(en blanco)","",IF($H6="","",IFERROR(IF(VLOOKUP(S6+7,'Fechas de clase'!$B$5:$B$102,1,0),S6+14),S6+7)))</f>
        <v>45738</v>
      </c>
      <c r="U6" s="274">
        <f>IF($H6="(en blanco)","",IF($H6="","",IFERROR(IF(VLOOKUP(T6+7,'Fechas de clase'!$B$5:$B$102,1,0),T6+14),T6+7)))</f>
        <v>45745</v>
      </c>
      <c r="V6" s="274">
        <f>IF($H6="(en blanco)","",IF($H6="","",IFERROR(IF(VLOOKUP(U6+7,'Fechas de clase'!$B$5:$B$102,1,0),U6+14),U6+7)))</f>
        <v>45752</v>
      </c>
      <c r="W6" s="274">
        <f>IF($H6="(en blanco)","",IF($H6="","",IFERROR(IF(VLOOKUP(V6+7,'Fechas de clase'!$B$5:$B$102,1,0),V6+14),V6+7)))</f>
        <v>45759</v>
      </c>
      <c r="X6" s="274">
        <f>IF($H6="(en blanco)","",IF($H6="","",IFERROR(IF(VLOOKUP(W6+7,'Fechas de clase'!$B$5:$B$102,1,0),W6+14),W6+7)))</f>
        <v>45766</v>
      </c>
      <c r="Y6" s="274">
        <f>IF($H6="(en blanco)","",IF($H6="","",IFERROR(IF(VLOOKUP(X6+7,'Fechas de clase'!$B$5:$B$102,1,0),X6+14),X6+7)))</f>
        <v>45773</v>
      </c>
    </row>
    <row r="7" spans="2:25" ht="15">
      <c r="B7" s="270">
        <v>45764</v>
      </c>
      <c r="C7" s="271" t="s">
        <v>481</v>
      </c>
      <c r="H7" s="272">
        <v>45670</v>
      </c>
      <c r="I7" s="24" t="s">
        <v>75</v>
      </c>
      <c r="J7" s="273" t="str">
        <f t="shared" ref="J7:J70" si="0">IF(H7="","",H7&amp;"-"&amp;I7)</f>
        <v>45670-7:00pm a 9:00pm</v>
      </c>
      <c r="K7" s="274">
        <f>IF($H7="(en blanco)","",IF($H7="","",IFERROR(IF(VLOOKUP(H7+7,'Fechas de clase'!$B$5:$B$102,1,0),H7+14),H7+7)))</f>
        <v>45677</v>
      </c>
      <c r="L7" s="274">
        <f>IF($H7="(en blanco)","",IF($H7="","",IFERROR(IF(VLOOKUP(K7+7,'Fechas de clase'!$B$5:$B$102,1,0),K7+14),K7+7)))</f>
        <v>45684</v>
      </c>
      <c r="M7" s="274">
        <f>IF($H7="(en blanco)","",IF($H7="","",IFERROR(IF(VLOOKUP(L7+7,'Fechas de clase'!$B$5:$B$102,1,0),L7+14),L7+7)))</f>
        <v>45691</v>
      </c>
      <c r="N7" s="274">
        <f>IF($H7="(en blanco)","",IF($H7="","",IFERROR(IF(VLOOKUP(M7+7,'Fechas de clase'!$B$5:$B$102,1,0),M7+14),M7+7)))</f>
        <v>45698</v>
      </c>
      <c r="O7" s="274">
        <f>IF($H7="(en blanco)","",IF($H7="","",IFERROR(IF(VLOOKUP(N7+7,'Fechas de clase'!$B$5:$B$102,1,0),N7+14),N7+7)))</f>
        <v>45705</v>
      </c>
      <c r="P7" s="274">
        <f>IF($H7="(en blanco)","",IF($H7="","",IFERROR(IF(VLOOKUP(O7+7,'Fechas de clase'!$B$5:$B$102,1,0),O7+14),O7+7)))</f>
        <v>45712</v>
      </c>
      <c r="Q7" s="274">
        <f>IF($H7="(en blanco)","",IF($H7="","",IFERROR(IF(VLOOKUP(P7+7,'Fechas de clase'!$B$5:$B$102,1,0),P7+14),P7+7)))</f>
        <v>45719</v>
      </c>
      <c r="R7" s="274">
        <f>IF($H7="(en blanco)","",IF($H7="","",IFERROR(IF(VLOOKUP(Q7+7,'Fechas de clase'!$B$5:$B$102,1,0),Q7+14),Q7+7)))</f>
        <v>45726</v>
      </c>
      <c r="S7" s="274">
        <f>IF($H7="(en blanco)","",IF($H7="","",IFERROR(IF(VLOOKUP(R7+7,'Fechas de clase'!$B$5:$B$102,1,0),R7+14),R7+7)))</f>
        <v>45733</v>
      </c>
      <c r="T7" s="274">
        <f>IF($H7="(en blanco)","",IF($H7="","",IFERROR(IF(VLOOKUP(S7+7,'Fechas de clase'!$B$5:$B$102,1,0),S7+14),S7+7)))</f>
        <v>45740</v>
      </c>
      <c r="U7" s="274">
        <f>IF($H7="(en blanco)","",IF($H7="","",IFERROR(IF(VLOOKUP(T7+7,'Fechas de clase'!$B$5:$B$102,1,0),T7+14),T7+7)))</f>
        <v>45747</v>
      </c>
      <c r="V7" s="274">
        <f>IF($H7="(en blanco)","",IF($H7="","",IFERROR(IF(VLOOKUP(U7+7,'Fechas de clase'!$B$5:$B$102,1,0),U7+14),U7+7)))</f>
        <v>45754</v>
      </c>
      <c r="W7" s="274">
        <f>IF($H7="(en blanco)","",IF($H7="","",IFERROR(IF(VLOOKUP(V7+7,'Fechas de clase'!$B$5:$B$102,1,0),V7+14),V7+7)))</f>
        <v>45761</v>
      </c>
      <c r="X7" s="274">
        <f>IF($H7="(en blanco)","",IF($H7="","",IFERROR(IF(VLOOKUP(W7+7,'Fechas de clase'!$B$5:$B$102,1,0),W7+14),W7+7)))</f>
        <v>45768</v>
      </c>
      <c r="Y7" s="274">
        <f>IF($H7="(en blanco)","",IF($H7="","",IFERROR(IF(VLOOKUP(X7+7,'Fechas de clase'!$B$5:$B$102,1,0),X7+14),X7+7)))</f>
        <v>45775</v>
      </c>
    </row>
    <row r="8" spans="2:25" ht="15">
      <c r="B8" s="270">
        <v>45765</v>
      </c>
      <c r="C8" s="271" t="s">
        <v>482</v>
      </c>
      <c r="H8" s="272">
        <v>45672</v>
      </c>
      <c r="I8" s="24" t="s">
        <v>75</v>
      </c>
      <c r="J8" s="273" t="str">
        <f t="shared" si="0"/>
        <v>45672-7:00pm a 9:00pm</v>
      </c>
      <c r="K8" s="274">
        <f>IF($H8="(en blanco)","",IF($H8="","",IFERROR(IF(VLOOKUP(H8+7,'Fechas de clase'!$B$5:$B$102,1,0),H8+14),H8+7)))</f>
        <v>45679</v>
      </c>
      <c r="L8" s="274">
        <f>IF($H8="(en blanco)","",IF($H8="","",IFERROR(IF(VLOOKUP(K8+7,'Fechas de clase'!$B$5:$B$102,1,0),K8+14),K8+7)))</f>
        <v>45686</v>
      </c>
      <c r="M8" s="274">
        <f>IF($H8="(en blanco)","",IF($H8="","",IFERROR(IF(VLOOKUP(L8+7,'Fechas de clase'!$B$5:$B$102,1,0),L8+14),L8+7)))</f>
        <v>45693</v>
      </c>
      <c r="N8" s="274">
        <f>IF($H8="(en blanco)","",IF($H8="","",IFERROR(IF(VLOOKUP(M8+7,'Fechas de clase'!$B$5:$B$102,1,0),M8+14),M8+7)))</f>
        <v>45700</v>
      </c>
      <c r="O8" s="274">
        <f>IF($H8="(en blanco)","",IF($H8="","",IFERROR(IF(VLOOKUP(N8+7,'Fechas de clase'!$B$5:$B$102,1,0),N8+14),N8+7)))</f>
        <v>45707</v>
      </c>
      <c r="P8" s="274">
        <f>IF($H8="(en blanco)","",IF($H8="","",IFERROR(IF(VLOOKUP(O8+7,'Fechas de clase'!$B$5:$B$102,1,0),O8+14),O8+7)))</f>
        <v>45714</v>
      </c>
      <c r="Q8" s="274">
        <f>IF($H8="(en blanco)","",IF($H8="","",IFERROR(IF(VLOOKUP(P8+7,'Fechas de clase'!$B$5:$B$102,1,0),P8+14),P8+7)))</f>
        <v>45721</v>
      </c>
      <c r="R8" s="274">
        <f>IF($H8="(en blanco)","",IF($H8="","",IFERROR(IF(VLOOKUP(Q8+7,'Fechas de clase'!$B$5:$B$102,1,0),Q8+14),Q8+7)))</f>
        <v>45728</v>
      </c>
      <c r="S8" s="274">
        <f>IF($H8="(en blanco)","",IF($H8="","",IFERROR(IF(VLOOKUP(R8+7,'Fechas de clase'!$B$5:$B$102,1,0),R8+14),R8+7)))</f>
        <v>45735</v>
      </c>
      <c r="T8" s="274">
        <f>IF($H8="(en blanco)","",IF($H8="","",IFERROR(IF(VLOOKUP(S8+7,'Fechas de clase'!$B$5:$B$102,1,0),S8+14),S8+7)))</f>
        <v>45742</v>
      </c>
      <c r="U8" s="274">
        <f>IF($H8="(en blanco)","",IF($H8="","",IFERROR(IF(VLOOKUP(T8+7,'Fechas de clase'!$B$5:$B$102,1,0),T8+14),T8+7)))</f>
        <v>45749</v>
      </c>
      <c r="V8" s="274">
        <f>IF($H8="(en blanco)","",IF($H8="","",IFERROR(IF(VLOOKUP(U8+7,'Fechas de clase'!$B$5:$B$102,1,0),U8+14),U8+7)))</f>
        <v>45756</v>
      </c>
      <c r="W8" s="274">
        <f>IF($H8="(en blanco)","",IF($H8="","",IFERROR(IF(VLOOKUP(V8+7,'Fechas de clase'!$B$5:$B$102,1,0),V8+14),V8+7)))</f>
        <v>45763</v>
      </c>
      <c r="X8" s="274">
        <f>IF($H8="(en blanco)","",IF($H8="","",IFERROR(IF(VLOOKUP(W8+7,'Fechas de clase'!$B$5:$B$102,1,0),W8+14),W8+7)))</f>
        <v>45770</v>
      </c>
      <c r="Y8" s="274">
        <f>IF($H8="(en blanco)","",IF($H8="","",IFERROR(IF(VLOOKUP(X8+7,'Fechas de clase'!$B$5:$B$102,1,0),X8+14),X8+7)))</f>
        <v>45777</v>
      </c>
    </row>
    <row r="9" spans="2:25" ht="15">
      <c r="B9" s="270">
        <v>45778</v>
      </c>
      <c r="C9" s="271" t="s">
        <v>483</v>
      </c>
      <c r="H9" s="272">
        <v>45699</v>
      </c>
      <c r="I9" t="s">
        <v>75</v>
      </c>
      <c r="J9" s="273" t="str">
        <f t="shared" si="0"/>
        <v>45699-7:00pm a 9:00pm</v>
      </c>
      <c r="K9" s="274">
        <f>IF($H9="(en blanco)","",IF($H9="","",IFERROR(IF(VLOOKUP(H9+7,'Fechas de clase'!$B$5:$B$102,1,0),H9+14),H9+7)))</f>
        <v>45706</v>
      </c>
      <c r="L9" s="274">
        <f>IF($H9="(en blanco)","",IF($H9="","",IFERROR(IF(VLOOKUP(K9+7,'Fechas de clase'!$B$5:$B$102,1,0),K9+14),K9+7)))</f>
        <v>45713</v>
      </c>
      <c r="M9" s="274">
        <f>IF($H9="(en blanco)","",IF($H9="","",IFERROR(IF(VLOOKUP(L9+7,'Fechas de clase'!$B$5:$B$102,1,0),L9+14),L9+7)))</f>
        <v>45720</v>
      </c>
      <c r="N9" s="274">
        <f>IF($H9="(en blanco)","",IF($H9="","",IFERROR(IF(VLOOKUP(M9+7,'Fechas de clase'!$B$5:$B$102,1,0),M9+14),M9+7)))</f>
        <v>45727</v>
      </c>
      <c r="O9" s="274">
        <f>IF($H9="(en blanco)","",IF($H9="","",IFERROR(IF(VLOOKUP(N9+7,'Fechas de clase'!$B$5:$B$102,1,0),N9+14),N9+7)))</f>
        <v>45734</v>
      </c>
      <c r="P9" s="274">
        <f>IF($H9="(en blanco)","",IF($H9="","",IFERROR(IF(VLOOKUP(O9+7,'Fechas de clase'!$B$5:$B$102,1,0),O9+14),O9+7)))</f>
        <v>45741</v>
      </c>
      <c r="Q9" s="274">
        <f>IF($H9="(en blanco)","",IF($H9="","",IFERROR(IF(VLOOKUP(P9+7,'Fechas de clase'!$B$5:$B$102,1,0),P9+14),P9+7)))</f>
        <v>45748</v>
      </c>
      <c r="R9" s="274">
        <f>IF($H9="(en blanco)","",IF($H9="","",IFERROR(IF(VLOOKUP(Q9+7,'Fechas de clase'!$B$5:$B$102,1,0),Q9+14),Q9+7)))</f>
        <v>45755</v>
      </c>
      <c r="S9" s="274">
        <f>IF($H9="(en blanco)","",IF($H9="","",IFERROR(IF(VLOOKUP(R9+7,'Fechas de clase'!$B$5:$B$102,1,0),R9+14),R9+7)))</f>
        <v>45762</v>
      </c>
      <c r="T9" s="274">
        <f>IF($H9="(en blanco)","",IF($H9="","",IFERROR(IF(VLOOKUP(S9+7,'Fechas de clase'!$B$5:$B$102,1,0),S9+14),S9+7)))</f>
        <v>45769</v>
      </c>
      <c r="U9" s="274">
        <f>IF($H9="(en blanco)","",IF($H9="","",IFERROR(IF(VLOOKUP(T9+7,'Fechas de clase'!$B$5:$B$102,1,0),T9+14),T9+7)))</f>
        <v>45776</v>
      </c>
      <c r="V9" s="274">
        <f>IF($H9="(en blanco)","",IF($H9="","",IFERROR(IF(VLOOKUP(U9+7,'Fechas de clase'!$B$5:$B$102,1,0),U9+14),U9+7)))</f>
        <v>45783</v>
      </c>
      <c r="W9" s="274">
        <f>IF($H9="(en blanco)","",IF($H9="","",IFERROR(IF(VLOOKUP(V9+7,'Fechas de clase'!$B$5:$B$102,1,0),V9+14),V9+7)))</f>
        <v>45790</v>
      </c>
      <c r="X9" s="274">
        <f>IF($H9="(en blanco)","",IF($H9="","",IFERROR(IF(VLOOKUP(W9+7,'Fechas de clase'!$B$5:$B$102,1,0),W9+14),W9+7)))</f>
        <v>45797</v>
      </c>
      <c r="Y9" s="274">
        <f>IF($H9="(en blanco)","",IF($H9="","",IFERROR(IF(VLOOKUP(X9+7,'Fechas de clase'!$B$5:$B$102,1,0),X9+14),X9+7)))</f>
        <v>45804</v>
      </c>
    </row>
    <row r="10" spans="2:25" ht="15">
      <c r="B10" s="270">
        <v>45815</v>
      </c>
      <c r="C10" s="271" t="s">
        <v>484</v>
      </c>
      <c r="H10" s="272">
        <v>45702</v>
      </c>
      <c r="I10" t="s">
        <v>248</v>
      </c>
      <c r="J10" s="273" t="str">
        <f t="shared" si="0"/>
        <v>45702-5:00 -7:00</v>
      </c>
      <c r="K10" s="274">
        <f>IF($H10="(en blanco)","",IF($H10="","",IFERROR(IF(VLOOKUP(H10+7,'Fechas de clase'!$B$5:$B$102,1,0),H10+14),H10+7)))</f>
        <v>45709</v>
      </c>
      <c r="L10" s="274">
        <f>IF($H10="(en blanco)","",IF($H10="","",IFERROR(IF(VLOOKUP(K10+7,'Fechas de clase'!$B$5:$B$102,1,0),K10+14),K10+7)))</f>
        <v>45716</v>
      </c>
      <c r="M10" s="274">
        <f>IF($H10="(en blanco)","",IF($H10="","",IFERROR(IF(VLOOKUP(L10+7,'Fechas de clase'!$B$5:$B$102,1,0),L10+14),L10+7)))</f>
        <v>45723</v>
      </c>
      <c r="N10" s="274">
        <f>IF($H10="(en blanco)","",IF($H10="","",IFERROR(IF(VLOOKUP(M10+7,'Fechas de clase'!$B$5:$B$102,1,0),M10+14),M10+7)))</f>
        <v>45730</v>
      </c>
      <c r="O10" s="274">
        <f>IF($H10="(en blanco)","",IF($H10="","",IFERROR(IF(VLOOKUP(N10+7,'Fechas de clase'!$B$5:$B$102,1,0),N10+14),N10+7)))</f>
        <v>45737</v>
      </c>
      <c r="P10" s="274">
        <f>IF($H10="(en blanco)","",IF($H10="","",IFERROR(IF(VLOOKUP(O10+7,'Fechas de clase'!$B$5:$B$102,1,0),O10+14),O10+7)))</f>
        <v>45744</v>
      </c>
      <c r="Q10" s="274">
        <f>IF($H10="(en blanco)","",IF($H10="","",IFERROR(IF(VLOOKUP(P10+7,'Fechas de clase'!$B$5:$B$102,1,0),P10+14),P10+7)))</f>
        <v>45751</v>
      </c>
      <c r="R10" s="274">
        <f>IF($H10="(en blanco)","",IF($H10="","",IFERROR(IF(VLOOKUP(Q10+7,'Fechas de clase'!$B$5:$B$102,1,0),Q10+14),Q10+7)))</f>
        <v>45758</v>
      </c>
      <c r="S10" s="274">
        <f>IF($H10="(en blanco)","",IF($H10="","",IFERROR(IF(VLOOKUP(R10+7,'Fechas de clase'!$B$5:$B$102,1,0),R10+14),R10+7)))</f>
        <v>45772</v>
      </c>
      <c r="T10" s="274">
        <f>IF($H10="(en blanco)","",IF($H10="","",IFERROR(IF(VLOOKUP(S10+7,'Fechas de clase'!$B$5:$B$102,1,0),S10+14),S10+7)))</f>
        <v>45779</v>
      </c>
      <c r="U10" s="274">
        <f>IF($H10="(en blanco)","",IF($H10="","",IFERROR(IF(VLOOKUP(T10+7,'Fechas de clase'!$B$5:$B$102,1,0),T10+14),T10+7)))</f>
        <v>45786</v>
      </c>
      <c r="V10" s="274">
        <f>IF($H10="(en blanco)","",IF($H10="","",IFERROR(IF(VLOOKUP(U10+7,'Fechas de clase'!$B$5:$B$102,1,0),U10+14),U10+7)))</f>
        <v>45793</v>
      </c>
      <c r="W10" s="274">
        <f>IF($H10="(en blanco)","",IF($H10="","",IFERROR(IF(VLOOKUP(V10+7,'Fechas de clase'!$B$5:$B$102,1,0),V10+14),V10+7)))</f>
        <v>45800</v>
      </c>
      <c r="X10" s="274">
        <f>IF($H10="(en blanco)","",IF($H10="","",IFERROR(IF(VLOOKUP(W10+7,'Fechas de clase'!$B$5:$B$102,1,0),W10+14),W10+7)))</f>
        <v>45807</v>
      </c>
      <c r="Y10" s="274">
        <f>IF($H10="(en blanco)","",IF($H10="","",IFERROR(IF(VLOOKUP(X10+7,'Fechas de clase'!$B$5:$B$102,1,0),X10+14),X10+7)))</f>
        <v>45814</v>
      </c>
    </row>
    <row r="11" spans="2:25" ht="15">
      <c r="B11" s="270">
        <v>45837</v>
      </c>
      <c r="C11" s="271" t="s">
        <v>485</v>
      </c>
      <c r="H11" s="272">
        <v>45702</v>
      </c>
      <c r="I11" t="s">
        <v>252</v>
      </c>
      <c r="J11" s="273" t="str">
        <f t="shared" si="0"/>
        <v>45702-5:00 -7:01</v>
      </c>
      <c r="K11" s="274">
        <f>IF($H11="(en blanco)","",IF($H11="","",IFERROR(IF(VLOOKUP(H11+7,'Fechas de clase'!$B$5:$B$102,1,0),H11+14),H11+7)))</f>
        <v>45709</v>
      </c>
      <c r="L11" s="274">
        <f>IF($H11="(en blanco)","",IF($H11="","",IFERROR(IF(VLOOKUP(K11+7,'Fechas de clase'!$B$5:$B$102,1,0),K11+14),K11+7)))</f>
        <v>45716</v>
      </c>
      <c r="M11" s="274">
        <f>IF($H11="(en blanco)","",IF($H11="","",IFERROR(IF(VLOOKUP(L11+7,'Fechas de clase'!$B$5:$B$102,1,0),L11+14),L11+7)))</f>
        <v>45723</v>
      </c>
      <c r="N11" s="274">
        <f>IF($H11="(en blanco)","",IF($H11="","",IFERROR(IF(VLOOKUP(M11+7,'Fechas de clase'!$B$5:$B$102,1,0),M11+14),M11+7)))</f>
        <v>45730</v>
      </c>
      <c r="O11" s="274">
        <f>IF($H11="(en blanco)","",IF($H11="","",IFERROR(IF(VLOOKUP(N11+7,'Fechas de clase'!$B$5:$B$102,1,0),N11+14),N11+7)))</f>
        <v>45737</v>
      </c>
      <c r="P11" s="274">
        <f>IF($H11="(en blanco)","",IF($H11="","",IFERROR(IF(VLOOKUP(O11+7,'Fechas de clase'!$B$5:$B$102,1,0),O11+14),O11+7)))</f>
        <v>45744</v>
      </c>
      <c r="Q11" s="274">
        <f>IF($H11="(en blanco)","",IF($H11="","",IFERROR(IF(VLOOKUP(P11+7,'Fechas de clase'!$B$5:$B$102,1,0),P11+14),P11+7)))</f>
        <v>45751</v>
      </c>
      <c r="R11" s="274">
        <f>IF($H11="(en blanco)","",IF($H11="","",IFERROR(IF(VLOOKUP(Q11+7,'Fechas de clase'!$B$5:$B$102,1,0),Q11+14),Q11+7)))</f>
        <v>45758</v>
      </c>
      <c r="S11" s="274">
        <f>IF($H11="(en blanco)","",IF($H11="","",IFERROR(IF(VLOOKUP(R11+7,'Fechas de clase'!$B$5:$B$102,1,0),R11+14),R11+7)))</f>
        <v>45772</v>
      </c>
      <c r="T11" s="274">
        <f>IF($H11="(en blanco)","",IF($H11="","",IFERROR(IF(VLOOKUP(S11+7,'Fechas de clase'!$B$5:$B$102,1,0),S11+14),S11+7)))</f>
        <v>45779</v>
      </c>
      <c r="U11" s="274">
        <f>IF($H11="(en blanco)","",IF($H11="","",IFERROR(IF(VLOOKUP(T11+7,'Fechas de clase'!$B$5:$B$102,1,0),T11+14),T11+7)))</f>
        <v>45786</v>
      </c>
      <c r="V11" s="274">
        <f>IF($H11="(en blanco)","",IF($H11="","",IFERROR(IF(VLOOKUP(U11+7,'Fechas de clase'!$B$5:$B$102,1,0),U11+14),U11+7)))</f>
        <v>45793</v>
      </c>
      <c r="W11" s="274">
        <f>IF($H11="(en blanco)","",IF($H11="","",IFERROR(IF(VLOOKUP(V11+7,'Fechas de clase'!$B$5:$B$102,1,0),V11+14),V11+7)))</f>
        <v>45800</v>
      </c>
      <c r="X11" s="274">
        <f>IF($H11="(en blanco)","",IF($H11="","",IFERROR(IF(VLOOKUP(W11+7,'Fechas de clase'!$B$5:$B$102,1,0),W11+14),W11+7)))</f>
        <v>45807</v>
      </c>
      <c r="Y11" s="274">
        <f>IF($H11="(en blanco)","",IF($H11="","",IFERROR(IF(VLOOKUP(X11+7,'Fechas de clase'!$B$5:$B$102,1,0),X11+14),X11+7)))</f>
        <v>45814</v>
      </c>
    </row>
    <row r="12" spans="2:25" ht="15">
      <c r="B12" s="270">
        <v>45861</v>
      </c>
      <c r="C12" s="271" t="s">
        <v>486</v>
      </c>
      <c r="H12" s="272">
        <v>45702</v>
      </c>
      <c r="I12" t="s">
        <v>256</v>
      </c>
      <c r="J12" s="273" t="str">
        <f t="shared" si="0"/>
        <v>45702-5:00 -7:02</v>
      </c>
      <c r="K12" s="274">
        <f>IF($H12="(en blanco)","",IF($H12="","",IFERROR(IF(VLOOKUP(H12+7,'Fechas de clase'!$B$5:$B$102,1,0),H12+14),H12+7)))</f>
        <v>45709</v>
      </c>
      <c r="L12" s="274">
        <f>IF($H12="(en blanco)","",IF($H12="","",IFERROR(IF(VLOOKUP(K12+7,'Fechas de clase'!$B$5:$B$102,1,0),K12+14),K12+7)))</f>
        <v>45716</v>
      </c>
      <c r="M12" s="274">
        <f>IF($H12="(en blanco)","",IF($H12="","",IFERROR(IF(VLOOKUP(L12+7,'Fechas de clase'!$B$5:$B$102,1,0),L12+14),L12+7)))</f>
        <v>45723</v>
      </c>
      <c r="N12" s="274">
        <f>IF($H12="(en blanco)","",IF($H12="","",IFERROR(IF(VLOOKUP(M12+7,'Fechas de clase'!$B$5:$B$102,1,0),M12+14),M12+7)))</f>
        <v>45730</v>
      </c>
      <c r="O12" s="274">
        <f>IF($H12="(en blanco)","",IF($H12="","",IFERROR(IF(VLOOKUP(N12+7,'Fechas de clase'!$B$5:$B$102,1,0),N12+14),N12+7)))</f>
        <v>45737</v>
      </c>
      <c r="P12" s="274">
        <f>IF($H12="(en blanco)","",IF($H12="","",IFERROR(IF(VLOOKUP(O12+7,'Fechas de clase'!$B$5:$B$102,1,0),O12+14),O12+7)))</f>
        <v>45744</v>
      </c>
      <c r="Q12" s="274">
        <f>IF($H12="(en blanco)","",IF($H12="","",IFERROR(IF(VLOOKUP(P12+7,'Fechas de clase'!$B$5:$B$102,1,0),P12+14),P12+7)))</f>
        <v>45751</v>
      </c>
      <c r="R12" s="274">
        <f>IF($H12="(en blanco)","",IF($H12="","",IFERROR(IF(VLOOKUP(Q12+7,'Fechas de clase'!$B$5:$B$102,1,0),Q12+14),Q12+7)))</f>
        <v>45758</v>
      </c>
      <c r="S12" s="274">
        <f>IF($H12="(en blanco)","",IF($H12="","",IFERROR(IF(VLOOKUP(R12+7,'Fechas de clase'!$B$5:$B$102,1,0),R12+14),R12+7)))</f>
        <v>45772</v>
      </c>
      <c r="T12" s="274">
        <f>IF($H12="(en blanco)","",IF($H12="","",IFERROR(IF(VLOOKUP(S12+7,'Fechas de clase'!$B$5:$B$102,1,0),S12+14),S12+7)))</f>
        <v>45779</v>
      </c>
      <c r="U12" s="274">
        <f>IF($H12="(en blanco)","",IF($H12="","",IFERROR(IF(VLOOKUP(T12+7,'Fechas de clase'!$B$5:$B$102,1,0),T12+14),T12+7)))</f>
        <v>45786</v>
      </c>
      <c r="V12" s="274">
        <f>IF($H12="(en blanco)","",IF($H12="","",IFERROR(IF(VLOOKUP(U12+7,'Fechas de clase'!$B$5:$B$102,1,0),U12+14),U12+7)))</f>
        <v>45793</v>
      </c>
      <c r="W12" s="274">
        <f>IF($H12="(en blanco)","",IF($H12="","",IFERROR(IF(VLOOKUP(V12+7,'Fechas de clase'!$B$5:$B$102,1,0),V12+14),V12+7)))</f>
        <v>45800</v>
      </c>
      <c r="X12" s="274">
        <f>IF($H12="(en blanco)","",IF($H12="","",IFERROR(IF(VLOOKUP(W12+7,'Fechas de clase'!$B$5:$B$102,1,0),W12+14),W12+7)))</f>
        <v>45807</v>
      </c>
      <c r="Y12" s="274">
        <f>IF($H12="(en blanco)","",IF($H12="","",IFERROR(IF(VLOOKUP(X12+7,'Fechas de clase'!$B$5:$B$102,1,0),X12+14),X12+7)))</f>
        <v>45814</v>
      </c>
    </row>
    <row r="13" spans="2:25" ht="15">
      <c r="B13" s="270">
        <v>45866</v>
      </c>
      <c r="C13" s="271" t="s">
        <v>487</v>
      </c>
      <c r="H13" s="272" t="s">
        <v>488</v>
      </c>
      <c r="I13" s="24" t="s">
        <v>488</v>
      </c>
      <c r="J13" s="273" t="str">
        <f t="shared" si="0"/>
        <v>(en blanco)-(en blanco)</v>
      </c>
      <c r="K13" s="274" t="str">
        <f>IF($H13="(en blanco)","",IF($H13="","",IFERROR(IF(VLOOKUP(H13+7,'Fechas de clase'!$B$5:$B$102,1,0),H13+14),H13+7)))</f>
        <v/>
      </c>
      <c r="L13" s="274" t="str">
        <f>IF($H13="(en blanco)","",IF($H13="","",IFERROR(IF(VLOOKUP(K13+7,'Fechas de clase'!$B$5:$B$102,1,0),K13+14),K13+7)))</f>
        <v/>
      </c>
      <c r="M13" s="274" t="str">
        <f>IF($H13="(en blanco)","",IF($H13="","",IFERROR(IF(VLOOKUP(L13+7,'Fechas de clase'!$B$5:$B$102,1,0),L13+14),L13+7)))</f>
        <v/>
      </c>
      <c r="N13" s="274" t="str">
        <f>IF($H13="(en blanco)","",IF($H13="","",IFERROR(IF(VLOOKUP(M13+7,'Fechas de clase'!$B$5:$B$102,1,0),M13+14),M13+7)))</f>
        <v/>
      </c>
      <c r="O13" s="274" t="str">
        <f>IF($H13="(en blanco)","",IF($H13="","",IFERROR(IF(VLOOKUP(N13+7,'Fechas de clase'!$B$5:$B$102,1,0),N13+14),N13+7)))</f>
        <v/>
      </c>
      <c r="P13" s="274" t="str">
        <f>IF($H13="(en blanco)","",IF($H13="","",IFERROR(IF(VLOOKUP(O13+7,'Fechas de clase'!$B$5:$B$102,1,0),O13+14),O13+7)))</f>
        <v/>
      </c>
      <c r="Q13" s="274" t="str">
        <f>IF($H13="(en blanco)","",IF($H13="","",IFERROR(IF(VLOOKUP(P13+7,'Fechas de clase'!$B$5:$B$102,1,0),P13+14),P13+7)))</f>
        <v/>
      </c>
      <c r="R13" s="274" t="str">
        <f>IF($H13="(en blanco)","",IF($H13="","",IFERROR(IF(VLOOKUP(Q13+7,'Fechas de clase'!$B$5:$B$102,1,0),Q13+14),Q13+7)))</f>
        <v/>
      </c>
      <c r="S13" s="274" t="str">
        <f>IF($H13="(en blanco)","",IF($H13="","",IFERROR(IF(VLOOKUP(R13+7,'Fechas de clase'!$B$5:$B$102,1,0),R13+14),R13+7)))</f>
        <v/>
      </c>
      <c r="T13" s="274" t="str">
        <f>IF($H13="(en blanco)","",IF($H13="","",IFERROR(IF(VLOOKUP(S13+7,'Fechas de clase'!$B$5:$B$102,1,0),S13+14),S13+7)))</f>
        <v/>
      </c>
      <c r="U13" s="274" t="str">
        <f>IF($H13="(en blanco)","",IF($H13="","",IFERROR(IF(VLOOKUP(T13+7,'Fechas de clase'!$B$5:$B$102,1,0),T13+14),T13+7)))</f>
        <v/>
      </c>
      <c r="V13" s="274" t="str">
        <f>IF($H13="(en blanco)","",IF($H13="","",IFERROR(IF(VLOOKUP(U13+7,'Fechas de clase'!$B$5:$B$102,1,0),U13+14),U13+7)))</f>
        <v/>
      </c>
      <c r="W13" s="274" t="str">
        <f>IF($H13="(en blanco)","",IF($H13="","",IFERROR(IF(VLOOKUP(V13+7,'Fechas de clase'!$B$5:$B$102,1,0),V13+14),V13+7)))</f>
        <v/>
      </c>
      <c r="X13" s="274" t="str">
        <f>IF($H13="(en blanco)","",IF($H13="","",IFERROR(IF(VLOOKUP(W13+7,'Fechas de clase'!$B$5:$B$102,1,0),W13+14),W13+7)))</f>
        <v/>
      </c>
      <c r="Y13" s="274" t="str">
        <f>IF($H13="(en blanco)","",IF($H13="","",IFERROR(IF(VLOOKUP(X13+7,'Fechas de clase'!$B$5:$B$102,1,0),X13+14),X13+7)))</f>
        <v/>
      </c>
    </row>
    <row r="14" spans="2:25">
      <c r="B14" s="270">
        <v>45867</v>
      </c>
      <c r="C14" s="271" t="s">
        <v>489</v>
      </c>
      <c r="J14" s="273" t="str">
        <f t="shared" si="0"/>
        <v/>
      </c>
      <c r="K14" s="274" t="str">
        <f>IF($H14="(en blanco)","",IF($H14="","",IFERROR(IF(VLOOKUP(H14+7,'Fechas de clase'!$B$5:$B$102,1,0),H14+14),H14+7)))</f>
        <v/>
      </c>
      <c r="L14" s="274" t="str">
        <f>IF($H14="(en blanco)","",IF($H14="","",IFERROR(IF(VLOOKUP(K14+7,'Fechas de clase'!$B$5:$B$102,1,0),K14+14),K14+7)))</f>
        <v/>
      </c>
      <c r="M14" s="274" t="str">
        <f>IF($H14="(en blanco)","",IF($H14="","",IFERROR(IF(VLOOKUP(L14+7,'Fechas de clase'!$B$5:$B$102,1,0),L14+14),L14+7)))</f>
        <v/>
      </c>
      <c r="N14" s="274" t="str">
        <f>IF($H14="(en blanco)","",IF($H14="","",IFERROR(IF(VLOOKUP(M14+7,'Fechas de clase'!$B$5:$B$102,1,0),M14+14),M14+7)))</f>
        <v/>
      </c>
      <c r="O14" s="274" t="str">
        <f>IF($H14="(en blanco)","",IF($H14="","",IFERROR(IF(VLOOKUP(N14+7,'Fechas de clase'!$B$5:$B$102,1,0),N14+14),N14+7)))</f>
        <v/>
      </c>
      <c r="P14" s="274" t="str">
        <f>IF($H14="(en blanco)","",IF($H14="","",IFERROR(IF(VLOOKUP(O14+7,'Fechas de clase'!$B$5:$B$102,1,0),O14+14),O14+7)))</f>
        <v/>
      </c>
      <c r="Q14" s="274" t="str">
        <f>IF($H14="(en blanco)","",IF($H14="","",IFERROR(IF(VLOOKUP(P14+7,'Fechas de clase'!$B$5:$B$102,1,0),P14+14),P14+7)))</f>
        <v/>
      </c>
      <c r="R14" s="274" t="str">
        <f>IF($H14="(en blanco)","",IF($H14="","",IFERROR(IF(VLOOKUP(Q14+7,'Fechas de clase'!$B$5:$B$102,1,0),Q14+14),Q14+7)))</f>
        <v/>
      </c>
      <c r="S14" s="274" t="str">
        <f>IF($H14="(en blanco)","",IF($H14="","",IFERROR(IF(VLOOKUP(R14+7,'Fechas de clase'!$B$5:$B$102,1,0),R14+14),R14+7)))</f>
        <v/>
      </c>
      <c r="T14" s="274" t="str">
        <f>IF($H14="(en blanco)","",IF($H14="","",IFERROR(IF(VLOOKUP(S14+7,'Fechas de clase'!$B$5:$B$102,1,0),S14+14),S14+7)))</f>
        <v/>
      </c>
      <c r="U14" s="274" t="str">
        <f>IF($H14="(en blanco)","",IF($H14="","",IFERROR(IF(VLOOKUP(T14+7,'Fechas de clase'!$B$5:$B$102,1,0),T14+14),T14+7)))</f>
        <v/>
      </c>
      <c r="V14" s="274" t="str">
        <f>IF($H14="(en blanco)","",IF($H14="","",IFERROR(IF(VLOOKUP(U14+7,'Fechas de clase'!$B$5:$B$102,1,0),U14+14),U14+7)))</f>
        <v/>
      </c>
      <c r="W14" s="274" t="str">
        <f>IF($H14="(en blanco)","",IF($H14="","",IFERROR(IF(VLOOKUP(V14+7,'Fechas de clase'!$B$5:$B$102,1,0),V14+14),V14+7)))</f>
        <v/>
      </c>
      <c r="X14" s="274" t="str">
        <f>IF($H14="(en blanco)","",IF($H14="","",IFERROR(IF(VLOOKUP(W14+7,'Fechas de clase'!$B$5:$B$102,1,0),W14+14),W14+7)))</f>
        <v/>
      </c>
      <c r="Y14" s="274" t="str">
        <f>IF($H14="(en blanco)","",IF($H14="","",IFERROR(IF(VLOOKUP(X14+7,'Fechas de clase'!$B$5:$B$102,1,0),X14+14),X14+7)))</f>
        <v/>
      </c>
    </row>
    <row r="15" spans="2:25">
      <c r="B15" s="270">
        <v>45875</v>
      </c>
      <c r="C15" s="271" t="s">
        <v>490</v>
      </c>
      <c r="J15" s="273" t="str">
        <f t="shared" si="0"/>
        <v/>
      </c>
      <c r="K15" s="274" t="str">
        <f>IF($H15="(en blanco)","",IF($H15="","",IFERROR(IF(VLOOKUP(H15+7,'Fechas de clase'!$B$5:$B$102,1,0),H15+14),H15+7)))</f>
        <v/>
      </c>
      <c r="L15" s="274" t="str">
        <f>IF($H15="(en blanco)","",IF($H15="","",IFERROR(IF(VLOOKUP(K15+7,'Fechas de clase'!$B$5:$B$102,1,0),K15+14),K15+7)))</f>
        <v/>
      </c>
      <c r="M15" s="274" t="str">
        <f>IF($H15="(en blanco)","",IF($H15="","",IFERROR(IF(VLOOKUP(L15+7,'Fechas de clase'!$B$5:$B$102,1,0),L15+14),L15+7)))</f>
        <v/>
      </c>
      <c r="N15" s="274" t="str">
        <f>IF($H15="(en blanco)","",IF($H15="","",IFERROR(IF(VLOOKUP(M15+7,'Fechas de clase'!$B$5:$B$102,1,0),M15+14),M15+7)))</f>
        <v/>
      </c>
      <c r="O15" s="274" t="str">
        <f>IF($H15="(en blanco)","",IF($H15="","",IFERROR(IF(VLOOKUP(N15+7,'Fechas de clase'!$B$5:$B$102,1,0),N15+14),N15+7)))</f>
        <v/>
      </c>
      <c r="P15" s="274" t="str">
        <f>IF($H15="(en blanco)","",IF($H15="","",IFERROR(IF(VLOOKUP(O15+7,'Fechas de clase'!$B$5:$B$102,1,0),O15+14),O15+7)))</f>
        <v/>
      </c>
      <c r="Q15" s="274" t="str">
        <f>IF($H15="(en blanco)","",IF($H15="","",IFERROR(IF(VLOOKUP(P15+7,'Fechas de clase'!$B$5:$B$102,1,0),P15+14),P15+7)))</f>
        <v/>
      </c>
      <c r="R15" s="274" t="str">
        <f>IF($H15="(en blanco)","",IF($H15="","",IFERROR(IF(VLOOKUP(Q15+7,'Fechas de clase'!$B$5:$B$102,1,0),Q15+14),Q15+7)))</f>
        <v/>
      </c>
      <c r="S15" s="274" t="str">
        <f>IF($H15="(en blanco)","",IF($H15="","",IFERROR(IF(VLOOKUP(R15+7,'Fechas de clase'!$B$5:$B$102,1,0),R15+14),R15+7)))</f>
        <v/>
      </c>
      <c r="T15" s="274" t="str">
        <f>IF($H15="(en blanco)","",IF($H15="","",IFERROR(IF(VLOOKUP(S15+7,'Fechas de clase'!$B$5:$B$102,1,0),S15+14),S15+7)))</f>
        <v/>
      </c>
      <c r="U15" s="274" t="str">
        <f>IF($H15="(en blanco)","",IF($H15="","",IFERROR(IF(VLOOKUP(T15+7,'Fechas de clase'!$B$5:$B$102,1,0),T15+14),T15+7)))</f>
        <v/>
      </c>
      <c r="V15" s="274" t="str">
        <f>IF($H15="(en blanco)","",IF($H15="","",IFERROR(IF(VLOOKUP(U15+7,'Fechas de clase'!$B$5:$B$102,1,0),U15+14),U15+7)))</f>
        <v/>
      </c>
      <c r="W15" s="274" t="str">
        <f>IF($H15="(en blanco)","",IF($H15="","",IFERROR(IF(VLOOKUP(V15+7,'Fechas de clase'!$B$5:$B$102,1,0),V15+14),V15+7)))</f>
        <v/>
      </c>
      <c r="X15" s="274" t="str">
        <f>IF($H15="(en blanco)","",IF($H15="","",IFERROR(IF(VLOOKUP(W15+7,'Fechas de clase'!$B$5:$B$102,1,0),W15+14),W15+7)))</f>
        <v/>
      </c>
      <c r="Y15" s="274" t="str">
        <f>IF($H15="(en blanco)","",IF($H15="","",IFERROR(IF(VLOOKUP(X15+7,'Fechas de clase'!$B$5:$B$102,1,0),X15+14),X15+7)))</f>
        <v/>
      </c>
    </row>
    <row r="16" spans="2:25">
      <c r="B16" s="270">
        <v>45899</v>
      </c>
      <c r="C16" s="271" t="s">
        <v>491</v>
      </c>
      <c r="J16" s="273" t="str">
        <f t="shared" si="0"/>
        <v/>
      </c>
      <c r="K16" s="274" t="str">
        <f>IF($H16="(en blanco)","",IF($H16="","",IFERROR(IF(VLOOKUP(H16+7,'Fechas de clase'!$B$5:$B$102,1,0),H16+14),H16+7)))</f>
        <v/>
      </c>
      <c r="L16" s="274" t="str">
        <f>IF($H16="(en blanco)","",IF($H16="","",IFERROR(IF(VLOOKUP(K16+7,'Fechas de clase'!$B$5:$B$102,1,0),K16+14),K16+7)))</f>
        <v/>
      </c>
      <c r="M16" s="274" t="str">
        <f>IF($H16="(en blanco)","",IF($H16="","",IFERROR(IF(VLOOKUP(L16+7,'Fechas de clase'!$B$5:$B$102,1,0),L16+14),L16+7)))</f>
        <v/>
      </c>
      <c r="N16" s="274" t="str">
        <f>IF($H16="(en blanco)","",IF($H16="","",IFERROR(IF(VLOOKUP(M16+7,'Fechas de clase'!$B$5:$B$102,1,0),M16+14),M16+7)))</f>
        <v/>
      </c>
      <c r="O16" s="274" t="str">
        <f>IF($H16="(en blanco)","",IF($H16="","",IFERROR(IF(VLOOKUP(N16+7,'Fechas de clase'!$B$5:$B$102,1,0),N16+14),N16+7)))</f>
        <v/>
      </c>
      <c r="P16" s="274" t="str">
        <f>IF($H16="(en blanco)","",IF($H16="","",IFERROR(IF(VLOOKUP(O16+7,'Fechas de clase'!$B$5:$B$102,1,0),O16+14),O16+7)))</f>
        <v/>
      </c>
      <c r="Q16" s="274" t="str">
        <f>IF($H16="(en blanco)","",IF($H16="","",IFERROR(IF(VLOOKUP(P16+7,'Fechas de clase'!$B$5:$B$102,1,0),P16+14),P16+7)))</f>
        <v/>
      </c>
      <c r="R16" s="274" t="str">
        <f>IF($H16="(en blanco)","",IF($H16="","",IFERROR(IF(VLOOKUP(Q16+7,'Fechas de clase'!$B$5:$B$102,1,0),Q16+14),Q16+7)))</f>
        <v/>
      </c>
      <c r="S16" s="274" t="str">
        <f>IF($H16="(en blanco)","",IF($H16="","",IFERROR(IF(VLOOKUP(R16+7,'Fechas de clase'!$B$5:$B$102,1,0),R16+14),R16+7)))</f>
        <v/>
      </c>
      <c r="T16" s="274" t="str">
        <f>IF($H16="(en blanco)","",IF($H16="","",IFERROR(IF(VLOOKUP(S16+7,'Fechas de clase'!$B$5:$B$102,1,0),S16+14),S16+7)))</f>
        <v/>
      </c>
      <c r="U16" s="274" t="str">
        <f>IF($H16="(en blanco)","",IF($H16="","",IFERROR(IF(VLOOKUP(T16+7,'Fechas de clase'!$B$5:$B$102,1,0),T16+14),T16+7)))</f>
        <v/>
      </c>
      <c r="V16" s="274" t="str">
        <f>IF($H16="(en blanco)","",IF($H16="","",IFERROR(IF(VLOOKUP(U16+7,'Fechas de clase'!$B$5:$B$102,1,0),U16+14),U16+7)))</f>
        <v/>
      </c>
      <c r="W16" s="274" t="str">
        <f>IF($H16="(en blanco)","",IF($H16="","",IFERROR(IF(VLOOKUP(V16+7,'Fechas de clase'!$B$5:$B$102,1,0),V16+14),V16+7)))</f>
        <v/>
      </c>
      <c r="X16" s="274" t="str">
        <f>IF($H16="(en blanco)","",IF($H16="","",IFERROR(IF(VLOOKUP(W16+7,'Fechas de clase'!$B$5:$B$102,1,0),W16+14),W16+7)))</f>
        <v/>
      </c>
      <c r="Y16" s="274" t="str">
        <f>IF($H16="(en blanco)","",IF($H16="","",IFERROR(IF(VLOOKUP(X16+7,'Fechas de clase'!$B$5:$B$102,1,0),X16+14),X16+7)))</f>
        <v/>
      </c>
    </row>
    <row r="17" spans="2:25">
      <c r="B17" s="270">
        <v>45938</v>
      </c>
      <c r="C17" s="271" t="s">
        <v>492</v>
      </c>
      <c r="J17" s="273" t="str">
        <f t="shared" si="0"/>
        <v/>
      </c>
      <c r="K17" s="274" t="str">
        <f>IF($H17="(en blanco)","",IF($H17="","",IFERROR(IF(VLOOKUP(H17+7,'Fechas de clase'!$B$5:$B$102,1,0),H17+14),H17+7)))</f>
        <v/>
      </c>
      <c r="L17" s="274" t="str">
        <f>IF($H17="(en blanco)","",IF($H17="","",IFERROR(IF(VLOOKUP(K17+7,'Fechas de clase'!$B$5:$B$102,1,0),K17+14),K17+7)))</f>
        <v/>
      </c>
      <c r="M17" s="274" t="str">
        <f>IF($H17="(en blanco)","",IF($H17="","",IFERROR(IF(VLOOKUP(L17+7,'Fechas de clase'!$B$5:$B$102,1,0),L17+14),L17+7)))</f>
        <v/>
      </c>
      <c r="N17" s="274" t="str">
        <f>IF($H17="(en blanco)","",IF($H17="","",IFERROR(IF(VLOOKUP(M17+7,'Fechas de clase'!$B$5:$B$102,1,0),M17+14),M17+7)))</f>
        <v/>
      </c>
      <c r="O17" s="274" t="str">
        <f>IF($H17="(en blanco)","",IF($H17="","",IFERROR(IF(VLOOKUP(N17+7,'Fechas de clase'!$B$5:$B$102,1,0),N17+14),N17+7)))</f>
        <v/>
      </c>
      <c r="P17" s="274" t="str">
        <f>IF($H17="(en blanco)","",IF($H17="","",IFERROR(IF(VLOOKUP(O17+7,'Fechas de clase'!$B$5:$B$102,1,0),O17+14),O17+7)))</f>
        <v/>
      </c>
      <c r="Q17" s="274" t="str">
        <f>IF($H17="(en blanco)","",IF($H17="","",IFERROR(IF(VLOOKUP(P17+7,'Fechas de clase'!$B$5:$B$102,1,0),P17+14),P17+7)))</f>
        <v/>
      </c>
      <c r="R17" s="274" t="str">
        <f>IF($H17="(en blanco)","",IF($H17="","",IFERROR(IF(VLOOKUP(Q17+7,'Fechas de clase'!$B$5:$B$102,1,0),Q17+14),Q17+7)))</f>
        <v/>
      </c>
      <c r="S17" s="274" t="str">
        <f>IF($H17="(en blanco)","",IF($H17="","",IFERROR(IF(VLOOKUP(R17+7,'Fechas de clase'!$B$5:$B$102,1,0),R17+14),R17+7)))</f>
        <v/>
      </c>
      <c r="T17" s="274" t="str">
        <f>IF($H17="(en blanco)","",IF($H17="","",IFERROR(IF(VLOOKUP(S17+7,'Fechas de clase'!$B$5:$B$102,1,0),S17+14),S17+7)))</f>
        <v/>
      </c>
      <c r="U17" s="274" t="str">
        <f>IF($H17="(en blanco)","",IF($H17="","",IFERROR(IF(VLOOKUP(T17+7,'Fechas de clase'!$B$5:$B$102,1,0),T17+14),T17+7)))</f>
        <v/>
      </c>
      <c r="V17" s="274" t="str">
        <f>IF($H17="(en blanco)","",IF($H17="","",IFERROR(IF(VLOOKUP(U17+7,'Fechas de clase'!$B$5:$B$102,1,0),U17+14),U17+7)))</f>
        <v/>
      </c>
      <c r="W17" s="274" t="str">
        <f>IF($H17="(en blanco)","",IF($H17="","",IFERROR(IF(VLOOKUP(V17+7,'Fechas de clase'!$B$5:$B$102,1,0),V17+14),V17+7)))</f>
        <v/>
      </c>
      <c r="X17" s="274" t="str">
        <f>IF($H17="(en blanco)","",IF($H17="","",IFERROR(IF(VLOOKUP(W17+7,'Fechas de clase'!$B$5:$B$102,1,0),W17+14),W17+7)))</f>
        <v/>
      </c>
      <c r="Y17" s="274" t="str">
        <f>IF($H17="(en blanco)","",IF($H17="","",IFERROR(IF(VLOOKUP(X17+7,'Fechas de clase'!$B$5:$B$102,1,0),X17+14),X17+7)))</f>
        <v/>
      </c>
    </row>
    <row r="18" spans="2:25">
      <c r="B18" s="270">
        <v>45962</v>
      </c>
      <c r="C18" s="271" t="s">
        <v>493</v>
      </c>
      <c r="J18" s="273" t="str">
        <f t="shared" si="0"/>
        <v/>
      </c>
      <c r="K18" s="274" t="str">
        <f>IF($H18="(en blanco)","",IF($H18="","",IFERROR(IF(VLOOKUP(H18+7,'Fechas de clase'!$B$5:$B$102,1,0),H18+14),H18+7)))</f>
        <v/>
      </c>
      <c r="L18" s="274" t="str">
        <f>IF($H18="(en blanco)","",IF($H18="","",IFERROR(IF(VLOOKUP(K18+7,'Fechas de clase'!$B$5:$B$102,1,0),K18+14),K18+7)))</f>
        <v/>
      </c>
      <c r="M18" s="274" t="str">
        <f>IF($H18="(en blanco)","",IF($H18="","",IFERROR(IF(VLOOKUP(L18+7,'Fechas de clase'!$B$5:$B$102,1,0),L18+14),L18+7)))</f>
        <v/>
      </c>
      <c r="N18" s="274" t="str">
        <f>IF($H18="(en blanco)","",IF($H18="","",IFERROR(IF(VLOOKUP(M18+7,'Fechas de clase'!$B$5:$B$102,1,0),M18+14),M18+7)))</f>
        <v/>
      </c>
      <c r="O18" s="274" t="str">
        <f>IF($H18="(en blanco)","",IF($H18="","",IFERROR(IF(VLOOKUP(N18+7,'Fechas de clase'!$B$5:$B$102,1,0),N18+14),N18+7)))</f>
        <v/>
      </c>
      <c r="P18" s="274" t="str">
        <f>IF($H18="(en blanco)","",IF($H18="","",IFERROR(IF(VLOOKUP(O18+7,'Fechas de clase'!$B$5:$B$102,1,0),O18+14),O18+7)))</f>
        <v/>
      </c>
      <c r="Q18" s="274" t="str">
        <f>IF($H18="(en blanco)","",IF($H18="","",IFERROR(IF(VLOOKUP(P18+7,'Fechas de clase'!$B$5:$B$102,1,0),P18+14),P18+7)))</f>
        <v/>
      </c>
      <c r="R18" s="274" t="str">
        <f>IF($H18="(en blanco)","",IF($H18="","",IFERROR(IF(VLOOKUP(Q18+7,'Fechas de clase'!$B$5:$B$102,1,0),Q18+14),Q18+7)))</f>
        <v/>
      </c>
      <c r="S18" s="274" t="str">
        <f>IF($H18="(en blanco)","",IF($H18="","",IFERROR(IF(VLOOKUP(R18+7,'Fechas de clase'!$B$5:$B$102,1,0),R18+14),R18+7)))</f>
        <v/>
      </c>
      <c r="T18" s="274" t="str">
        <f>IF($H18="(en blanco)","",IF($H18="","",IFERROR(IF(VLOOKUP(S18+7,'Fechas de clase'!$B$5:$B$102,1,0),S18+14),S18+7)))</f>
        <v/>
      </c>
      <c r="U18" s="274" t="str">
        <f>IF($H18="(en blanco)","",IF($H18="","",IFERROR(IF(VLOOKUP(T18+7,'Fechas de clase'!$B$5:$B$102,1,0),T18+14),T18+7)))</f>
        <v/>
      </c>
      <c r="V18" s="274" t="str">
        <f>IF($H18="(en blanco)","",IF($H18="","",IFERROR(IF(VLOOKUP(U18+7,'Fechas de clase'!$B$5:$B$102,1,0),U18+14),U18+7)))</f>
        <v/>
      </c>
      <c r="W18" s="274" t="str">
        <f>IF($H18="(en blanco)","",IF($H18="","",IFERROR(IF(VLOOKUP(V18+7,'Fechas de clase'!$B$5:$B$102,1,0),V18+14),V18+7)))</f>
        <v/>
      </c>
      <c r="X18" s="274" t="str">
        <f>IF($H18="(en blanco)","",IF($H18="","",IFERROR(IF(VLOOKUP(W18+7,'Fechas de clase'!$B$5:$B$102,1,0),W18+14),W18+7)))</f>
        <v/>
      </c>
      <c r="Y18" s="274" t="str">
        <f>IF($H18="(en blanco)","",IF($H18="","",IFERROR(IF(VLOOKUP(X18+7,'Fechas de clase'!$B$5:$B$102,1,0),X18+14),X18+7)))</f>
        <v/>
      </c>
    </row>
    <row r="19" spans="2:25">
      <c r="B19" s="270">
        <v>45999</v>
      </c>
      <c r="C19" s="271" t="s">
        <v>494</v>
      </c>
      <c r="J19" s="273" t="str">
        <f t="shared" si="0"/>
        <v/>
      </c>
      <c r="K19" s="274" t="str">
        <f>IF($H19="(en blanco)","",IF($H19="","",IFERROR(IF(VLOOKUP(H19+7,'Fechas de clase'!$B$5:$B$102,1,0),H19+14),H19+7)))</f>
        <v/>
      </c>
      <c r="L19" s="274" t="str">
        <f>IF($H19="(en blanco)","",IF($H19="","",IFERROR(IF(VLOOKUP(K19+7,'Fechas de clase'!$B$5:$B$102,1,0),K19+14),K19+7)))</f>
        <v/>
      </c>
      <c r="M19" s="274" t="str">
        <f>IF($H19="(en blanco)","",IF($H19="","",IFERROR(IF(VLOOKUP(L19+7,'Fechas de clase'!$B$5:$B$102,1,0),L19+14),L19+7)))</f>
        <v/>
      </c>
      <c r="N19" s="274" t="str">
        <f>IF($H19="(en blanco)","",IF($H19="","",IFERROR(IF(VLOOKUP(M19+7,'Fechas de clase'!$B$5:$B$102,1,0),M19+14),M19+7)))</f>
        <v/>
      </c>
      <c r="O19" s="274" t="str">
        <f>IF($H19="(en blanco)","",IF($H19="","",IFERROR(IF(VLOOKUP(N19+7,'Fechas de clase'!$B$5:$B$102,1,0),N19+14),N19+7)))</f>
        <v/>
      </c>
      <c r="P19" s="274" t="str">
        <f>IF($H19="(en blanco)","",IF($H19="","",IFERROR(IF(VLOOKUP(O19+7,'Fechas de clase'!$B$5:$B$102,1,0),O19+14),O19+7)))</f>
        <v/>
      </c>
      <c r="Q19" s="274" t="str">
        <f>IF($H19="(en blanco)","",IF($H19="","",IFERROR(IF(VLOOKUP(P19+7,'Fechas de clase'!$B$5:$B$102,1,0),P19+14),P19+7)))</f>
        <v/>
      </c>
      <c r="R19" s="274" t="str">
        <f>IF($H19="(en blanco)","",IF($H19="","",IFERROR(IF(VLOOKUP(Q19+7,'Fechas de clase'!$B$5:$B$102,1,0),Q19+14),Q19+7)))</f>
        <v/>
      </c>
      <c r="S19" s="274" t="str">
        <f>IF($H19="(en blanco)","",IF($H19="","",IFERROR(IF(VLOOKUP(R19+7,'Fechas de clase'!$B$5:$B$102,1,0),R19+14),R19+7)))</f>
        <v/>
      </c>
      <c r="T19" s="274" t="str">
        <f>IF($H19="(en blanco)","",IF($H19="","",IFERROR(IF(VLOOKUP(S19+7,'Fechas de clase'!$B$5:$B$102,1,0),S19+14),S19+7)))</f>
        <v/>
      </c>
      <c r="U19" s="274" t="str">
        <f>IF($H19="(en blanco)","",IF($H19="","",IFERROR(IF(VLOOKUP(T19+7,'Fechas de clase'!$B$5:$B$102,1,0),T19+14),T19+7)))</f>
        <v/>
      </c>
      <c r="V19" s="274" t="str">
        <f>IF($H19="(en blanco)","",IF($H19="","",IFERROR(IF(VLOOKUP(U19+7,'Fechas de clase'!$B$5:$B$102,1,0),U19+14),U19+7)))</f>
        <v/>
      </c>
      <c r="W19" s="274" t="str">
        <f>IF($H19="(en blanco)","",IF($H19="","",IFERROR(IF(VLOOKUP(V19+7,'Fechas de clase'!$B$5:$B$102,1,0),V19+14),V19+7)))</f>
        <v/>
      </c>
      <c r="X19" s="274" t="str">
        <f>IF($H19="(en blanco)","",IF($H19="","",IFERROR(IF(VLOOKUP(W19+7,'Fechas de clase'!$B$5:$B$102,1,0),W19+14),W19+7)))</f>
        <v/>
      </c>
      <c r="Y19" s="274" t="str">
        <f>IF($H19="(en blanco)","",IF($H19="","",IFERROR(IF(VLOOKUP(X19+7,'Fechas de clase'!$B$5:$B$102,1,0),X19+14),X19+7)))</f>
        <v/>
      </c>
    </row>
    <row r="20" spans="2:25">
      <c r="B20" s="270">
        <v>46000</v>
      </c>
      <c r="C20" s="271" t="s">
        <v>495</v>
      </c>
      <c r="J20" s="273" t="str">
        <f t="shared" si="0"/>
        <v/>
      </c>
      <c r="K20" s="274" t="str">
        <f>IF($H20="(en blanco)","",IF($H20="","",IFERROR(IF(VLOOKUP(H20+7,'Fechas de clase'!$B$5:$B$102,1,0),H20+14),H20+7)))</f>
        <v/>
      </c>
      <c r="L20" s="274" t="str">
        <f>IF($H20="(en blanco)","",IF($H20="","",IFERROR(IF(VLOOKUP(K20+7,'Fechas de clase'!$B$5:$B$102,1,0),K20+14),K20+7)))</f>
        <v/>
      </c>
      <c r="M20" s="274" t="str">
        <f>IF($H20="(en blanco)","",IF($H20="","",IFERROR(IF(VLOOKUP(L20+7,'Fechas de clase'!$B$5:$B$102,1,0),L20+14),L20+7)))</f>
        <v/>
      </c>
      <c r="N20" s="274" t="str">
        <f>IF($H20="(en blanco)","",IF($H20="","",IFERROR(IF(VLOOKUP(M20+7,'Fechas de clase'!$B$5:$B$102,1,0),M20+14),M20+7)))</f>
        <v/>
      </c>
      <c r="O20" s="274" t="str">
        <f>IF($H20="(en blanco)","",IF($H20="","",IFERROR(IF(VLOOKUP(N20+7,'Fechas de clase'!$B$5:$B$102,1,0),N20+14),N20+7)))</f>
        <v/>
      </c>
      <c r="P20" s="274" t="str">
        <f>IF($H20="(en blanco)","",IF($H20="","",IFERROR(IF(VLOOKUP(O20+7,'Fechas de clase'!$B$5:$B$102,1,0),O20+14),O20+7)))</f>
        <v/>
      </c>
      <c r="Q20" s="274" t="str">
        <f>IF($H20="(en blanco)","",IF($H20="","",IFERROR(IF(VLOOKUP(P20+7,'Fechas de clase'!$B$5:$B$102,1,0),P20+14),P20+7)))</f>
        <v/>
      </c>
      <c r="R20" s="274" t="str">
        <f>IF($H20="(en blanco)","",IF($H20="","",IFERROR(IF(VLOOKUP(Q20+7,'Fechas de clase'!$B$5:$B$102,1,0),Q20+14),Q20+7)))</f>
        <v/>
      </c>
      <c r="S20" s="274" t="str">
        <f>IF($H20="(en blanco)","",IF($H20="","",IFERROR(IF(VLOOKUP(R20+7,'Fechas de clase'!$B$5:$B$102,1,0),R20+14),R20+7)))</f>
        <v/>
      </c>
      <c r="T20" s="274" t="str">
        <f>IF($H20="(en blanco)","",IF($H20="","",IFERROR(IF(VLOOKUP(S20+7,'Fechas de clase'!$B$5:$B$102,1,0),S20+14),S20+7)))</f>
        <v/>
      </c>
      <c r="U20" s="274" t="str">
        <f>IF($H20="(en blanco)","",IF($H20="","",IFERROR(IF(VLOOKUP(T20+7,'Fechas de clase'!$B$5:$B$102,1,0),T20+14),T20+7)))</f>
        <v/>
      </c>
      <c r="V20" s="274" t="str">
        <f>IF($H20="(en blanco)","",IF($H20="","",IFERROR(IF(VLOOKUP(U20+7,'Fechas de clase'!$B$5:$B$102,1,0),U20+14),U20+7)))</f>
        <v/>
      </c>
      <c r="W20" s="274" t="str">
        <f>IF($H20="(en blanco)","",IF($H20="","",IFERROR(IF(VLOOKUP(V20+7,'Fechas de clase'!$B$5:$B$102,1,0),V20+14),V20+7)))</f>
        <v/>
      </c>
      <c r="X20" s="274" t="str">
        <f>IF($H20="(en blanco)","",IF($H20="","",IFERROR(IF(VLOOKUP(W20+7,'Fechas de clase'!$B$5:$B$102,1,0),W20+14),W20+7)))</f>
        <v/>
      </c>
      <c r="Y20" s="274" t="str">
        <f>IF($H20="(en blanco)","",IF($H20="","",IFERROR(IF(VLOOKUP(X20+7,'Fechas de clase'!$B$5:$B$102,1,0),X20+14),X20+7)))</f>
        <v/>
      </c>
    </row>
    <row r="21" spans="2:25">
      <c r="B21" s="270">
        <v>46016</v>
      </c>
      <c r="C21" s="271" t="s">
        <v>496</v>
      </c>
      <c r="J21" s="273" t="str">
        <f t="shared" si="0"/>
        <v/>
      </c>
      <c r="K21" s="274" t="str">
        <f>IF($H21="(en blanco)","",IF($H21="","",IFERROR(IF(VLOOKUP(H21+7,'Fechas de clase'!$B$5:$B$102,1,0),H21+14),H21+7)))</f>
        <v/>
      </c>
      <c r="L21" s="274" t="str">
        <f>IF($H21="(en blanco)","",IF($H21="","",IFERROR(IF(VLOOKUP(K21+7,'Fechas de clase'!$B$5:$B$102,1,0),K21+14),K21+7)))</f>
        <v/>
      </c>
      <c r="M21" s="274" t="str">
        <f>IF($H21="(en blanco)","",IF($H21="","",IFERROR(IF(VLOOKUP(L21+7,'Fechas de clase'!$B$5:$B$102,1,0),L21+14),L21+7)))</f>
        <v/>
      </c>
      <c r="N21" s="274" t="str">
        <f>IF($H21="(en blanco)","",IF($H21="","",IFERROR(IF(VLOOKUP(M21+7,'Fechas de clase'!$B$5:$B$102,1,0),M21+14),M21+7)))</f>
        <v/>
      </c>
      <c r="O21" s="274" t="str">
        <f>IF($H21="(en blanco)","",IF($H21="","",IFERROR(IF(VLOOKUP(N21+7,'Fechas de clase'!$B$5:$B$102,1,0),N21+14),N21+7)))</f>
        <v/>
      </c>
      <c r="P21" s="274" t="str">
        <f>IF($H21="(en blanco)","",IF($H21="","",IFERROR(IF(VLOOKUP(O21+7,'Fechas de clase'!$B$5:$B$102,1,0),O21+14),O21+7)))</f>
        <v/>
      </c>
      <c r="Q21" s="274" t="str">
        <f>IF($H21="(en blanco)","",IF($H21="","",IFERROR(IF(VLOOKUP(P21+7,'Fechas de clase'!$B$5:$B$102,1,0),P21+14),P21+7)))</f>
        <v/>
      </c>
      <c r="R21" s="274" t="str">
        <f>IF($H21="(en blanco)","",IF($H21="","",IFERROR(IF(VLOOKUP(Q21+7,'Fechas de clase'!$B$5:$B$102,1,0),Q21+14),Q21+7)))</f>
        <v/>
      </c>
      <c r="S21" s="274" t="str">
        <f>IF($H21="(en blanco)","",IF($H21="","",IFERROR(IF(VLOOKUP(R21+7,'Fechas de clase'!$B$5:$B$102,1,0),R21+14),R21+7)))</f>
        <v/>
      </c>
      <c r="T21" s="274" t="str">
        <f>IF($H21="(en blanco)","",IF($H21="","",IFERROR(IF(VLOOKUP(S21+7,'Fechas de clase'!$B$5:$B$102,1,0),S21+14),S21+7)))</f>
        <v/>
      </c>
      <c r="U21" s="274" t="str">
        <f>IF($H21="(en blanco)","",IF($H21="","",IFERROR(IF(VLOOKUP(T21+7,'Fechas de clase'!$B$5:$B$102,1,0),T21+14),T21+7)))</f>
        <v/>
      </c>
      <c r="V21" s="274" t="str">
        <f>IF($H21="(en blanco)","",IF($H21="","",IFERROR(IF(VLOOKUP(U21+7,'Fechas de clase'!$B$5:$B$102,1,0),U21+14),U21+7)))</f>
        <v/>
      </c>
      <c r="W21" s="274" t="str">
        <f>IF($H21="(en blanco)","",IF($H21="","",IFERROR(IF(VLOOKUP(V21+7,'Fechas de clase'!$B$5:$B$102,1,0),V21+14),V21+7)))</f>
        <v/>
      </c>
      <c r="X21" s="274" t="str">
        <f>IF($H21="(en blanco)","",IF($H21="","",IFERROR(IF(VLOOKUP(W21+7,'Fechas de clase'!$B$5:$B$102,1,0),W21+14),W21+7)))</f>
        <v/>
      </c>
      <c r="Y21" s="274" t="str">
        <f>IF($H21="(en blanco)","",IF($H21="","",IFERROR(IF(VLOOKUP(X21+7,'Fechas de clase'!$B$5:$B$102,1,0),X21+14),X21+7)))</f>
        <v/>
      </c>
    </row>
    <row r="22" spans="2:25">
      <c r="J22" s="273" t="str">
        <f t="shared" si="0"/>
        <v/>
      </c>
      <c r="K22" s="274" t="str">
        <f>IF($H22="(en blanco)","",IF($H22="","",IFERROR(IF(VLOOKUP(H22+7,'Fechas de clase'!$B$5:$B$102,1,0),H22+14),H22+7)))</f>
        <v/>
      </c>
      <c r="L22" s="274" t="str">
        <f>IF($H22="(en blanco)","",IF($H22="","",IFERROR(IF(VLOOKUP(K22+7,'Fechas de clase'!$B$5:$B$102,1,0),K22+14),K22+7)))</f>
        <v/>
      </c>
      <c r="M22" s="274" t="str">
        <f>IF($H22="(en blanco)","",IF($H22="","",IFERROR(IF(VLOOKUP(L22+7,'Fechas de clase'!$B$5:$B$102,1,0),L22+14),L22+7)))</f>
        <v/>
      </c>
      <c r="N22" s="274" t="str">
        <f>IF($H22="(en blanco)","",IF($H22="","",IFERROR(IF(VLOOKUP(M22+7,'Fechas de clase'!$B$5:$B$102,1,0),M22+14),M22+7)))</f>
        <v/>
      </c>
      <c r="O22" s="274" t="str">
        <f>IF($H22="(en blanco)","",IF($H22="","",IFERROR(IF(VLOOKUP(N22+7,'Fechas de clase'!$B$5:$B$102,1,0),N22+14),N22+7)))</f>
        <v/>
      </c>
      <c r="P22" s="274" t="str">
        <f>IF($H22="(en blanco)","",IF($H22="","",IFERROR(IF(VLOOKUP(O22+7,'Fechas de clase'!$B$5:$B$102,1,0),O22+14),O22+7)))</f>
        <v/>
      </c>
      <c r="Q22" s="274" t="str">
        <f>IF($H22="(en blanco)","",IF($H22="","",IFERROR(IF(VLOOKUP(P22+7,'Fechas de clase'!$B$5:$B$102,1,0),P22+14),P22+7)))</f>
        <v/>
      </c>
      <c r="R22" s="274" t="str">
        <f>IF($H22="(en blanco)","",IF($H22="","",IFERROR(IF(VLOOKUP(Q22+7,'Fechas de clase'!$B$5:$B$102,1,0),Q22+14),Q22+7)))</f>
        <v/>
      </c>
      <c r="S22" s="274" t="str">
        <f>IF($H22="(en blanco)","",IF($H22="","",IFERROR(IF(VLOOKUP(R22+7,'Fechas de clase'!$B$5:$B$102,1,0),R22+14),R22+7)))</f>
        <v/>
      </c>
      <c r="T22" s="274" t="str">
        <f>IF($H22="(en blanco)","",IF($H22="","",IFERROR(IF(VLOOKUP(S22+7,'Fechas de clase'!$B$5:$B$102,1,0),S22+14),S22+7)))</f>
        <v/>
      </c>
      <c r="U22" s="274" t="str">
        <f>IF($H22="(en blanco)","",IF($H22="","",IFERROR(IF(VLOOKUP(T22+7,'Fechas de clase'!$B$5:$B$102,1,0),T22+14),T22+7)))</f>
        <v/>
      </c>
      <c r="V22" s="274" t="str">
        <f>IF($H22="(en blanco)","",IF($H22="","",IFERROR(IF(VLOOKUP(U22+7,'Fechas de clase'!$B$5:$B$102,1,0),U22+14),U22+7)))</f>
        <v/>
      </c>
      <c r="W22" s="274" t="str">
        <f>IF($H22="(en blanco)","",IF($H22="","",IFERROR(IF(VLOOKUP(V22+7,'Fechas de clase'!$B$5:$B$102,1,0),V22+14),V22+7)))</f>
        <v/>
      </c>
      <c r="X22" s="274" t="str">
        <f>IF($H22="(en blanco)","",IF($H22="","",IFERROR(IF(VLOOKUP(W22+7,'Fechas de clase'!$B$5:$B$102,1,0),W22+14),W22+7)))</f>
        <v/>
      </c>
      <c r="Y22" s="274" t="str">
        <f>IF($H22="(en blanco)","",IF($H22="","",IFERROR(IF(VLOOKUP(X22+7,'Fechas de clase'!$B$5:$B$102,1,0),X22+14),X22+7)))</f>
        <v/>
      </c>
    </row>
    <row r="23" spans="2:25">
      <c r="J23" s="273" t="str">
        <f t="shared" si="0"/>
        <v/>
      </c>
      <c r="K23" s="274" t="str">
        <f>IF($H23="(en blanco)","",IF($H23="","",IFERROR(IF(VLOOKUP(H23+7,'Fechas de clase'!$B$5:$B$102,1,0),H23+14),H23+7)))</f>
        <v/>
      </c>
      <c r="L23" s="274" t="str">
        <f>IF($H23="(en blanco)","",IF($H23="","",IFERROR(IF(VLOOKUP(K23+7,'Fechas de clase'!$B$5:$B$102,1,0),K23+14),K23+7)))</f>
        <v/>
      </c>
      <c r="M23" s="274" t="str">
        <f>IF($H23="(en blanco)","",IF($H23="","",IFERROR(IF(VLOOKUP(L23+7,'Fechas de clase'!$B$5:$B$102,1,0),L23+14),L23+7)))</f>
        <v/>
      </c>
      <c r="N23" s="274" t="str">
        <f>IF($H23="(en blanco)","",IF($H23="","",IFERROR(IF(VLOOKUP(M23+7,'Fechas de clase'!$B$5:$B$102,1,0),M23+14),M23+7)))</f>
        <v/>
      </c>
      <c r="O23" s="274" t="str">
        <f>IF($H23="(en blanco)","",IF($H23="","",IFERROR(IF(VLOOKUP(N23+7,'Fechas de clase'!$B$5:$B$102,1,0),N23+14),N23+7)))</f>
        <v/>
      </c>
      <c r="P23" s="274" t="str">
        <f>IF($H23="(en blanco)","",IF($H23="","",IFERROR(IF(VLOOKUP(O23+7,'Fechas de clase'!$B$5:$B$102,1,0),O23+14),O23+7)))</f>
        <v/>
      </c>
      <c r="Q23" s="274" t="str">
        <f>IF($H23="(en blanco)","",IF($H23="","",IFERROR(IF(VLOOKUP(P23+7,'Fechas de clase'!$B$5:$B$102,1,0),P23+14),P23+7)))</f>
        <v/>
      </c>
      <c r="R23" s="274" t="str">
        <f>IF($H23="(en blanco)","",IF($H23="","",IFERROR(IF(VLOOKUP(Q23+7,'Fechas de clase'!$B$5:$B$102,1,0),Q23+14),Q23+7)))</f>
        <v/>
      </c>
      <c r="S23" s="274" t="str">
        <f>IF($H23="(en blanco)","",IF($H23="","",IFERROR(IF(VLOOKUP(R23+7,'Fechas de clase'!$B$5:$B$102,1,0),R23+14),R23+7)))</f>
        <v/>
      </c>
      <c r="T23" s="274" t="str">
        <f>IF($H23="(en blanco)","",IF($H23="","",IFERROR(IF(VLOOKUP(S23+7,'Fechas de clase'!$B$5:$B$102,1,0),S23+14),S23+7)))</f>
        <v/>
      </c>
      <c r="U23" s="274" t="str">
        <f>IF($H23="(en blanco)","",IF($H23="","",IFERROR(IF(VLOOKUP(T23+7,'Fechas de clase'!$B$5:$B$102,1,0),T23+14),T23+7)))</f>
        <v/>
      </c>
      <c r="V23" s="274" t="str">
        <f>IF($H23="(en blanco)","",IF($H23="","",IFERROR(IF(VLOOKUP(U23+7,'Fechas de clase'!$B$5:$B$102,1,0),U23+14),U23+7)))</f>
        <v/>
      </c>
      <c r="W23" s="274" t="str">
        <f>IF($H23="(en blanco)","",IF($H23="","",IFERROR(IF(VLOOKUP(V23+7,'Fechas de clase'!$B$5:$B$102,1,0),V23+14),V23+7)))</f>
        <v/>
      </c>
      <c r="X23" s="274" t="str">
        <f>IF($H23="(en blanco)","",IF($H23="","",IFERROR(IF(VLOOKUP(W23+7,'Fechas de clase'!$B$5:$B$102,1,0),W23+14),W23+7)))</f>
        <v/>
      </c>
      <c r="Y23" s="274" t="str">
        <f>IF($H23="(en blanco)","",IF($H23="","",IFERROR(IF(VLOOKUP(X23+7,'Fechas de clase'!$B$5:$B$102,1,0),X23+14),X23+7)))</f>
        <v/>
      </c>
    </row>
    <row r="24" spans="2:25">
      <c r="B24" s="275"/>
      <c r="J24" s="273" t="str">
        <f t="shared" si="0"/>
        <v/>
      </c>
      <c r="K24" s="274" t="str">
        <f>IF($H24="(en blanco)","",IF($H24="","",IFERROR(IF(VLOOKUP(H24+7,'Fechas de clase'!$B$5:$B$102,1,0),H24+14),H24+7)))</f>
        <v/>
      </c>
      <c r="L24" s="274" t="str">
        <f>IF($H24="(en blanco)","",IF($H24="","",IFERROR(IF(VLOOKUP(K24+7,'Fechas de clase'!$B$5:$B$102,1,0),K24+14),K24+7)))</f>
        <v/>
      </c>
      <c r="M24" s="274" t="str">
        <f>IF($H24="(en blanco)","",IF($H24="","",IFERROR(IF(VLOOKUP(L24+7,'Fechas de clase'!$B$5:$B$102,1,0),L24+14),L24+7)))</f>
        <v/>
      </c>
      <c r="N24" s="274" t="str">
        <f>IF($H24="(en blanco)","",IF($H24="","",IFERROR(IF(VLOOKUP(M24+7,'Fechas de clase'!$B$5:$B$102,1,0),M24+14),M24+7)))</f>
        <v/>
      </c>
      <c r="O24" s="274" t="str">
        <f>IF($H24="(en blanco)","",IF($H24="","",IFERROR(IF(VLOOKUP(N24+7,'Fechas de clase'!$B$5:$B$102,1,0),N24+14),N24+7)))</f>
        <v/>
      </c>
      <c r="P24" s="274" t="str">
        <f>IF($H24="(en blanco)","",IF($H24="","",IFERROR(IF(VLOOKUP(O24+7,'Fechas de clase'!$B$5:$B$102,1,0),O24+14),O24+7)))</f>
        <v/>
      </c>
      <c r="Q24" s="274" t="str">
        <f>IF($H24="(en blanco)","",IF($H24="","",IFERROR(IF(VLOOKUP(P24+7,'Fechas de clase'!$B$5:$B$102,1,0),P24+14),P24+7)))</f>
        <v/>
      </c>
      <c r="R24" s="274" t="str">
        <f>IF($H24="(en blanco)","",IF($H24="","",IFERROR(IF(VLOOKUP(Q24+7,'Fechas de clase'!$B$5:$B$102,1,0),Q24+14),Q24+7)))</f>
        <v/>
      </c>
      <c r="S24" s="274" t="str">
        <f>IF($H24="(en blanco)","",IF($H24="","",IFERROR(IF(VLOOKUP(R24+7,'Fechas de clase'!$B$5:$B$102,1,0),R24+14),R24+7)))</f>
        <v/>
      </c>
      <c r="T24" s="274" t="str">
        <f>IF($H24="(en blanco)","",IF($H24="","",IFERROR(IF(VLOOKUP(S24+7,'Fechas de clase'!$B$5:$B$102,1,0),S24+14),S24+7)))</f>
        <v/>
      </c>
      <c r="U24" s="274" t="str">
        <f>IF($H24="(en blanco)","",IF($H24="","",IFERROR(IF(VLOOKUP(T24+7,'Fechas de clase'!$B$5:$B$102,1,0),T24+14),T24+7)))</f>
        <v/>
      </c>
      <c r="V24" s="274" t="str">
        <f>IF($H24="(en blanco)","",IF($H24="","",IFERROR(IF(VLOOKUP(U24+7,'Fechas de clase'!$B$5:$B$102,1,0),U24+14),U24+7)))</f>
        <v/>
      </c>
      <c r="W24" s="274" t="str">
        <f>IF($H24="(en blanco)","",IF($H24="","",IFERROR(IF(VLOOKUP(V24+7,'Fechas de clase'!$B$5:$B$102,1,0),V24+14),V24+7)))</f>
        <v/>
      </c>
      <c r="X24" s="274" t="str">
        <f>IF($H24="(en blanco)","",IF($H24="","",IFERROR(IF(VLOOKUP(W24+7,'Fechas de clase'!$B$5:$B$102,1,0),W24+14),W24+7)))</f>
        <v/>
      </c>
      <c r="Y24" s="274" t="str">
        <f>IF($H24="(en blanco)","",IF($H24="","",IFERROR(IF(VLOOKUP(X24+7,'Fechas de clase'!$B$5:$B$102,1,0),X24+14),X24+7)))</f>
        <v/>
      </c>
    </row>
    <row r="25" spans="2:25">
      <c r="B25" s="275"/>
      <c r="J25" s="273" t="str">
        <f t="shared" si="0"/>
        <v/>
      </c>
      <c r="K25" s="274" t="str">
        <f>IF($H25="(en blanco)","",IF($H25="","",IFERROR(IF(VLOOKUP(H25+7,'Fechas de clase'!$B$5:$B$102,1,0),H25+14),H25+7)))</f>
        <v/>
      </c>
      <c r="L25" s="274" t="str">
        <f>IF($H25="(en blanco)","",IF($H25="","",IFERROR(IF(VLOOKUP(K25+7,'Fechas de clase'!$B$5:$B$102,1,0),K25+14),K25+7)))</f>
        <v/>
      </c>
      <c r="M25" s="274" t="str">
        <f>IF($H25="(en blanco)","",IF($H25="","",IFERROR(IF(VLOOKUP(L25+7,'Fechas de clase'!$B$5:$B$102,1,0),L25+14),L25+7)))</f>
        <v/>
      </c>
      <c r="N25" s="274" t="str">
        <f>IF($H25="(en blanco)","",IF($H25="","",IFERROR(IF(VLOOKUP(M25+7,'Fechas de clase'!$B$5:$B$102,1,0),M25+14),M25+7)))</f>
        <v/>
      </c>
      <c r="O25" s="274" t="str">
        <f>IF($H25="(en blanco)","",IF($H25="","",IFERROR(IF(VLOOKUP(N25+7,'Fechas de clase'!$B$5:$B$102,1,0),N25+14),N25+7)))</f>
        <v/>
      </c>
      <c r="P25" s="274" t="str">
        <f>IF($H25="(en blanco)","",IF($H25="","",IFERROR(IF(VLOOKUP(O25+7,'Fechas de clase'!$B$5:$B$102,1,0),O25+14),O25+7)))</f>
        <v/>
      </c>
      <c r="Q25" s="274" t="str">
        <f>IF($H25="(en blanco)","",IF($H25="","",IFERROR(IF(VLOOKUP(P25+7,'Fechas de clase'!$B$5:$B$102,1,0),P25+14),P25+7)))</f>
        <v/>
      </c>
      <c r="R25" s="274" t="str">
        <f>IF($H25="(en blanco)","",IF($H25="","",IFERROR(IF(VLOOKUP(Q25+7,'Fechas de clase'!$B$5:$B$102,1,0),Q25+14),Q25+7)))</f>
        <v/>
      </c>
      <c r="S25" s="274" t="str">
        <f>IF($H25="(en blanco)","",IF($H25="","",IFERROR(IF(VLOOKUP(R25+7,'Fechas de clase'!$B$5:$B$102,1,0),R25+14),R25+7)))</f>
        <v/>
      </c>
      <c r="T25" s="274" t="str">
        <f>IF($H25="(en blanco)","",IF($H25="","",IFERROR(IF(VLOOKUP(S25+7,'Fechas de clase'!$B$5:$B$102,1,0),S25+14),S25+7)))</f>
        <v/>
      </c>
      <c r="U25" s="274" t="str">
        <f>IF($H25="(en blanco)","",IF($H25="","",IFERROR(IF(VLOOKUP(T25+7,'Fechas de clase'!$B$5:$B$102,1,0),T25+14),T25+7)))</f>
        <v/>
      </c>
      <c r="V25" s="274" t="str">
        <f>IF($H25="(en blanco)","",IF($H25="","",IFERROR(IF(VLOOKUP(U25+7,'Fechas de clase'!$B$5:$B$102,1,0),U25+14),U25+7)))</f>
        <v/>
      </c>
      <c r="W25" s="274" t="str">
        <f>IF($H25="(en blanco)","",IF($H25="","",IFERROR(IF(VLOOKUP(V25+7,'Fechas de clase'!$B$5:$B$102,1,0),V25+14),V25+7)))</f>
        <v/>
      </c>
      <c r="X25" s="274" t="str">
        <f>IF($H25="(en blanco)","",IF($H25="","",IFERROR(IF(VLOOKUP(W25+7,'Fechas de clase'!$B$5:$B$102,1,0),W25+14),W25+7)))</f>
        <v/>
      </c>
      <c r="Y25" s="274" t="str">
        <f>IF($H25="(en blanco)","",IF($H25="","",IFERROR(IF(VLOOKUP(X25+7,'Fechas de clase'!$B$5:$B$102,1,0),X25+14),X25+7)))</f>
        <v/>
      </c>
    </row>
    <row r="26" spans="2:25">
      <c r="B26" s="275"/>
      <c r="J26" s="273" t="str">
        <f t="shared" si="0"/>
        <v/>
      </c>
      <c r="K26" s="274" t="str">
        <f>IF($H26="(en blanco)","",IF($H26="","",IFERROR(IF(VLOOKUP(H26+7,'Fechas de clase'!$B$5:$B$102,1,0),H26+14),H26+7)))</f>
        <v/>
      </c>
      <c r="L26" s="274" t="str">
        <f>IF($H26="(en blanco)","",IF($H26="","",IFERROR(IF(VLOOKUP(K26+7,'Fechas de clase'!$B$5:$B$102,1,0),K26+14),K26+7)))</f>
        <v/>
      </c>
      <c r="M26" s="274" t="str">
        <f>IF($H26="(en blanco)","",IF($H26="","",IFERROR(IF(VLOOKUP(L26+7,'Fechas de clase'!$B$5:$B$102,1,0),L26+14),L26+7)))</f>
        <v/>
      </c>
      <c r="N26" s="274" t="str">
        <f>IF($H26="(en blanco)","",IF($H26="","",IFERROR(IF(VLOOKUP(M26+7,'Fechas de clase'!$B$5:$B$102,1,0),M26+14),M26+7)))</f>
        <v/>
      </c>
      <c r="O26" s="274" t="str">
        <f>IF($H26="(en blanco)","",IF($H26="","",IFERROR(IF(VLOOKUP(N26+7,'Fechas de clase'!$B$5:$B$102,1,0),N26+14),N26+7)))</f>
        <v/>
      </c>
      <c r="P26" s="274" t="str">
        <f>IF($H26="(en blanco)","",IF($H26="","",IFERROR(IF(VLOOKUP(O26+7,'Fechas de clase'!$B$5:$B$102,1,0),O26+14),O26+7)))</f>
        <v/>
      </c>
      <c r="Q26" s="274" t="str">
        <f>IF($H26="(en blanco)","",IF($H26="","",IFERROR(IF(VLOOKUP(P26+7,'Fechas de clase'!$B$5:$B$102,1,0),P26+14),P26+7)))</f>
        <v/>
      </c>
      <c r="R26" s="274" t="str">
        <f>IF($H26="(en blanco)","",IF($H26="","",IFERROR(IF(VLOOKUP(Q26+7,'Fechas de clase'!$B$5:$B$102,1,0),Q26+14),Q26+7)))</f>
        <v/>
      </c>
      <c r="S26" s="274" t="str">
        <f>IF($H26="(en blanco)","",IF($H26="","",IFERROR(IF(VLOOKUP(R26+7,'Fechas de clase'!$B$5:$B$102,1,0),R26+14),R26+7)))</f>
        <v/>
      </c>
      <c r="T26" s="274" t="str">
        <f>IF($H26="(en blanco)","",IF($H26="","",IFERROR(IF(VLOOKUP(S26+7,'Fechas de clase'!$B$5:$B$102,1,0),S26+14),S26+7)))</f>
        <v/>
      </c>
      <c r="U26" s="274" t="str">
        <f>IF($H26="(en blanco)","",IF($H26="","",IFERROR(IF(VLOOKUP(T26+7,'Fechas de clase'!$B$5:$B$102,1,0),T26+14),T26+7)))</f>
        <v/>
      </c>
      <c r="V26" s="274" t="str">
        <f>IF($H26="(en blanco)","",IF($H26="","",IFERROR(IF(VLOOKUP(U26+7,'Fechas de clase'!$B$5:$B$102,1,0),U26+14),U26+7)))</f>
        <v/>
      </c>
      <c r="W26" s="274" t="str">
        <f>IF($H26="(en blanco)","",IF($H26="","",IFERROR(IF(VLOOKUP(V26+7,'Fechas de clase'!$B$5:$B$102,1,0),V26+14),V26+7)))</f>
        <v/>
      </c>
      <c r="X26" s="274" t="str">
        <f>IF($H26="(en blanco)","",IF($H26="","",IFERROR(IF(VLOOKUP(W26+7,'Fechas de clase'!$B$5:$B$102,1,0),W26+14),W26+7)))</f>
        <v/>
      </c>
      <c r="Y26" s="274" t="str">
        <f>IF($H26="(en blanco)","",IF($H26="","",IFERROR(IF(VLOOKUP(X26+7,'Fechas de clase'!$B$5:$B$102,1,0),X26+14),X26+7)))</f>
        <v/>
      </c>
    </row>
    <row r="27" spans="2:25">
      <c r="B27" s="275"/>
      <c r="J27" s="273" t="str">
        <f t="shared" si="0"/>
        <v/>
      </c>
      <c r="K27" s="274" t="str">
        <f>IF($H27="(en blanco)","",IF($H27="","",IFERROR(IF(VLOOKUP(H27+7,'Fechas de clase'!$B$5:$B$102,1,0),H27+14),H27+7)))</f>
        <v/>
      </c>
      <c r="L27" s="274" t="str">
        <f>IF($H27="(en blanco)","",IF($H27="","",IFERROR(IF(VLOOKUP(K27+7,'Fechas de clase'!$B$5:$B$102,1,0),K27+14),K27+7)))</f>
        <v/>
      </c>
      <c r="M27" s="274" t="str">
        <f>IF($H27="(en blanco)","",IF($H27="","",IFERROR(IF(VLOOKUP(L27+7,'Fechas de clase'!$B$5:$B$102,1,0),L27+14),L27+7)))</f>
        <v/>
      </c>
      <c r="N27" s="274" t="str">
        <f>IF($H27="(en blanco)","",IF($H27="","",IFERROR(IF(VLOOKUP(M27+7,'Fechas de clase'!$B$5:$B$102,1,0),M27+14),M27+7)))</f>
        <v/>
      </c>
      <c r="O27" s="274" t="str">
        <f>IF($H27="(en blanco)","",IF($H27="","",IFERROR(IF(VLOOKUP(N27+7,'Fechas de clase'!$B$5:$B$102,1,0),N27+14),N27+7)))</f>
        <v/>
      </c>
      <c r="P27" s="274" t="str">
        <f>IF($H27="(en blanco)","",IF($H27="","",IFERROR(IF(VLOOKUP(O27+7,'Fechas de clase'!$B$5:$B$102,1,0),O27+14),O27+7)))</f>
        <v/>
      </c>
      <c r="Q27" s="274" t="str">
        <f>IF($H27="(en blanco)","",IF($H27="","",IFERROR(IF(VLOOKUP(P27+7,'Fechas de clase'!$B$5:$B$102,1,0),P27+14),P27+7)))</f>
        <v/>
      </c>
      <c r="R27" s="274" t="str">
        <f>IF($H27="(en blanco)","",IF($H27="","",IFERROR(IF(VLOOKUP(Q27+7,'Fechas de clase'!$B$5:$B$102,1,0),Q27+14),Q27+7)))</f>
        <v/>
      </c>
      <c r="S27" s="274" t="str">
        <f>IF($H27="(en blanco)","",IF($H27="","",IFERROR(IF(VLOOKUP(R27+7,'Fechas de clase'!$B$5:$B$102,1,0),R27+14),R27+7)))</f>
        <v/>
      </c>
      <c r="T27" s="274" t="str">
        <f>IF($H27="(en blanco)","",IF($H27="","",IFERROR(IF(VLOOKUP(S27+7,'Fechas de clase'!$B$5:$B$102,1,0),S27+14),S27+7)))</f>
        <v/>
      </c>
      <c r="U27" s="274" t="str">
        <f>IF($H27="(en blanco)","",IF($H27="","",IFERROR(IF(VLOOKUP(T27+7,'Fechas de clase'!$B$5:$B$102,1,0),T27+14),T27+7)))</f>
        <v/>
      </c>
      <c r="V27" s="274" t="str">
        <f>IF($H27="(en blanco)","",IF($H27="","",IFERROR(IF(VLOOKUP(U27+7,'Fechas de clase'!$B$5:$B$102,1,0),U27+14),U27+7)))</f>
        <v/>
      </c>
      <c r="W27" s="274" t="str">
        <f>IF($H27="(en blanco)","",IF($H27="","",IFERROR(IF(VLOOKUP(V27+7,'Fechas de clase'!$B$5:$B$102,1,0),V27+14),V27+7)))</f>
        <v/>
      </c>
      <c r="X27" s="274" t="str">
        <f>IF($H27="(en blanco)","",IF($H27="","",IFERROR(IF(VLOOKUP(W27+7,'Fechas de clase'!$B$5:$B$102,1,0),W27+14),W27+7)))</f>
        <v/>
      </c>
      <c r="Y27" s="274" t="str">
        <f>IF($H27="(en blanco)","",IF($H27="","",IFERROR(IF(VLOOKUP(X27+7,'Fechas de clase'!$B$5:$B$102,1,0),X27+14),X27+7)))</f>
        <v/>
      </c>
    </row>
    <row r="28" spans="2:25">
      <c r="B28" s="275"/>
      <c r="J28" s="273" t="str">
        <f t="shared" si="0"/>
        <v/>
      </c>
      <c r="K28" s="274" t="str">
        <f>IF($H28="(en blanco)","",IF($H28="","",IFERROR(IF(VLOOKUP(H28+7,'Fechas de clase'!$B$5:$B$102,1,0),H28+14),H28+7)))</f>
        <v/>
      </c>
      <c r="L28" s="274" t="str">
        <f>IF($H28="(en blanco)","",IF($H28="","",IFERROR(IF(VLOOKUP(K28+7,'Fechas de clase'!$B$5:$B$102,1,0),K28+14),K28+7)))</f>
        <v/>
      </c>
      <c r="M28" s="274" t="str">
        <f>IF($H28="(en blanco)","",IF($H28="","",IFERROR(IF(VLOOKUP(L28+7,'Fechas de clase'!$B$5:$B$102,1,0),L28+14),L28+7)))</f>
        <v/>
      </c>
      <c r="N28" s="274" t="str">
        <f>IF($H28="(en blanco)","",IF($H28="","",IFERROR(IF(VLOOKUP(M28+7,'Fechas de clase'!$B$5:$B$102,1,0),M28+14),M28+7)))</f>
        <v/>
      </c>
      <c r="O28" s="274" t="str">
        <f>IF($H28="(en blanco)","",IF($H28="","",IFERROR(IF(VLOOKUP(N28+7,'Fechas de clase'!$B$5:$B$102,1,0),N28+14),N28+7)))</f>
        <v/>
      </c>
      <c r="P28" s="274" t="str">
        <f>IF($H28="(en blanco)","",IF($H28="","",IFERROR(IF(VLOOKUP(O28+7,'Fechas de clase'!$B$5:$B$102,1,0),O28+14),O28+7)))</f>
        <v/>
      </c>
      <c r="Q28" s="274" t="str">
        <f>IF($H28="(en blanco)","",IF($H28="","",IFERROR(IF(VLOOKUP(P28+7,'Fechas de clase'!$B$5:$B$102,1,0),P28+14),P28+7)))</f>
        <v/>
      </c>
      <c r="R28" s="274" t="str">
        <f>IF($H28="(en blanco)","",IF($H28="","",IFERROR(IF(VLOOKUP(Q28+7,'Fechas de clase'!$B$5:$B$102,1,0),Q28+14),Q28+7)))</f>
        <v/>
      </c>
      <c r="S28" s="274" t="str">
        <f>IF($H28="(en blanco)","",IF($H28="","",IFERROR(IF(VLOOKUP(R28+7,'Fechas de clase'!$B$5:$B$102,1,0),R28+14),R28+7)))</f>
        <v/>
      </c>
      <c r="T28" s="274" t="str">
        <f>IF($H28="(en blanco)","",IF($H28="","",IFERROR(IF(VLOOKUP(S28+7,'Fechas de clase'!$B$5:$B$102,1,0),S28+14),S28+7)))</f>
        <v/>
      </c>
      <c r="U28" s="274" t="str">
        <f>IF($H28="(en blanco)","",IF($H28="","",IFERROR(IF(VLOOKUP(T28+7,'Fechas de clase'!$B$5:$B$102,1,0),T28+14),T28+7)))</f>
        <v/>
      </c>
      <c r="V28" s="274" t="str">
        <f>IF($H28="(en blanco)","",IF($H28="","",IFERROR(IF(VLOOKUP(U28+7,'Fechas de clase'!$B$5:$B$102,1,0),U28+14),U28+7)))</f>
        <v/>
      </c>
      <c r="W28" s="274" t="str">
        <f>IF($H28="(en blanco)","",IF($H28="","",IFERROR(IF(VLOOKUP(V28+7,'Fechas de clase'!$B$5:$B$102,1,0),V28+14),V28+7)))</f>
        <v/>
      </c>
      <c r="X28" s="274" t="str">
        <f>IF($H28="(en blanco)","",IF($H28="","",IFERROR(IF(VLOOKUP(W28+7,'Fechas de clase'!$B$5:$B$102,1,0),W28+14),W28+7)))</f>
        <v/>
      </c>
      <c r="Y28" s="274" t="str">
        <f>IF($H28="(en blanco)","",IF($H28="","",IFERROR(IF(VLOOKUP(X28+7,'Fechas de clase'!$B$5:$B$102,1,0),X28+14),X28+7)))</f>
        <v/>
      </c>
    </row>
    <row r="29" spans="2:25">
      <c r="B29" s="275"/>
      <c r="J29" s="273" t="str">
        <f t="shared" si="0"/>
        <v/>
      </c>
      <c r="K29" s="274" t="str">
        <f>IF($H29="(en blanco)","",IF($H29="","",IFERROR(IF(VLOOKUP(H29+7,'Fechas de clase'!$B$5:$B$102,1,0),H29+14),H29+7)))</f>
        <v/>
      </c>
      <c r="L29" s="274" t="str">
        <f>IF($H29="(en blanco)","",IF($H29="","",IFERROR(IF(VLOOKUP(K29+7,'Fechas de clase'!$B$5:$B$102,1,0),K29+14),K29+7)))</f>
        <v/>
      </c>
      <c r="M29" s="274" t="str">
        <f>IF($H29="(en blanco)","",IF($H29="","",IFERROR(IF(VLOOKUP(L29+7,'Fechas de clase'!$B$5:$B$102,1,0),L29+14),L29+7)))</f>
        <v/>
      </c>
      <c r="N29" s="274" t="str">
        <f>IF($H29="(en blanco)","",IF($H29="","",IFERROR(IF(VLOOKUP(M29+7,'Fechas de clase'!$B$5:$B$102,1,0),M29+14),M29+7)))</f>
        <v/>
      </c>
      <c r="O29" s="274" t="str">
        <f>IF($H29="(en blanco)","",IF($H29="","",IFERROR(IF(VLOOKUP(N29+7,'Fechas de clase'!$B$5:$B$102,1,0),N29+14),N29+7)))</f>
        <v/>
      </c>
      <c r="P29" s="274" t="str">
        <f>IF($H29="(en blanco)","",IF($H29="","",IFERROR(IF(VLOOKUP(O29+7,'Fechas de clase'!$B$5:$B$102,1,0),O29+14),O29+7)))</f>
        <v/>
      </c>
      <c r="Q29" s="274" t="str">
        <f>IF($H29="(en blanco)","",IF($H29="","",IFERROR(IF(VLOOKUP(P29+7,'Fechas de clase'!$B$5:$B$102,1,0),P29+14),P29+7)))</f>
        <v/>
      </c>
      <c r="R29" s="274" t="str">
        <f>IF($H29="(en blanco)","",IF($H29="","",IFERROR(IF(VLOOKUP(Q29+7,'Fechas de clase'!$B$5:$B$102,1,0),Q29+14),Q29+7)))</f>
        <v/>
      </c>
      <c r="S29" s="274" t="str">
        <f>IF($H29="(en blanco)","",IF($H29="","",IFERROR(IF(VLOOKUP(R29+7,'Fechas de clase'!$B$5:$B$102,1,0),R29+14),R29+7)))</f>
        <v/>
      </c>
      <c r="T29" s="274" t="str">
        <f>IF($H29="(en blanco)","",IF($H29="","",IFERROR(IF(VLOOKUP(S29+7,'Fechas de clase'!$B$5:$B$102,1,0),S29+14),S29+7)))</f>
        <v/>
      </c>
      <c r="U29" s="274" t="str">
        <f>IF($H29="(en blanco)","",IF($H29="","",IFERROR(IF(VLOOKUP(T29+7,'Fechas de clase'!$B$5:$B$102,1,0),T29+14),T29+7)))</f>
        <v/>
      </c>
      <c r="V29" s="274" t="str">
        <f>IF($H29="(en blanco)","",IF($H29="","",IFERROR(IF(VLOOKUP(U29+7,'Fechas de clase'!$B$5:$B$102,1,0),U29+14),U29+7)))</f>
        <v/>
      </c>
      <c r="W29" s="274" t="str">
        <f>IF($H29="(en blanco)","",IF($H29="","",IFERROR(IF(VLOOKUP(V29+7,'Fechas de clase'!$B$5:$B$102,1,0),V29+14),V29+7)))</f>
        <v/>
      </c>
      <c r="X29" s="274" t="str">
        <f>IF($H29="(en blanco)","",IF($H29="","",IFERROR(IF(VLOOKUP(W29+7,'Fechas de clase'!$B$5:$B$102,1,0),W29+14),W29+7)))</f>
        <v/>
      </c>
      <c r="Y29" s="274" t="str">
        <f>IF($H29="(en blanco)","",IF($H29="","",IFERROR(IF(VLOOKUP(X29+7,'Fechas de clase'!$B$5:$B$102,1,0),X29+14),X29+7)))</f>
        <v/>
      </c>
    </row>
    <row r="30" spans="2:25">
      <c r="B30" s="275"/>
      <c r="J30" s="273" t="str">
        <f t="shared" si="0"/>
        <v/>
      </c>
      <c r="K30" s="274" t="str">
        <f>IF($H30="(en blanco)","",IF($H30="","",IFERROR(IF(VLOOKUP(H30+7,'Fechas de clase'!$B$5:$B$102,1,0),H30+14),H30+7)))</f>
        <v/>
      </c>
      <c r="L30" s="274" t="str">
        <f>IF($H30="(en blanco)","",IF($H30="","",IFERROR(IF(VLOOKUP(K30+7,'Fechas de clase'!$B$5:$B$102,1,0),K30+14),K30+7)))</f>
        <v/>
      </c>
      <c r="M30" s="274" t="str">
        <f>IF($H30="(en blanco)","",IF($H30="","",IFERROR(IF(VLOOKUP(L30+7,'Fechas de clase'!$B$5:$B$102,1,0),L30+14),L30+7)))</f>
        <v/>
      </c>
      <c r="N30" s="274" t="str">
        <f>IF($H30="(en blanco)","",IF($H30="","",IFERROR(IF(VLOOKUP(M30+7,'Fechas de clase'!$B$5:$B$102,1,0),M30+14),M30+7)))</f>
        <v/>
      </c>
      <c r="O30" s="274" t="str">
        <f>IF($H30="(en blanco)","",IF($H30="","",IFERROR(IF(VLOOKUP(N30+7,'Fechas de clase'!$B$5:$B$102,1,0),N30+14),N30+7)))</f>
        <v/>
      </c>
      <c r="P30" s="274" t="str">
        <f>IF($H30="(en blanco)","",IF($H30="","",IFERROR(IF(VLOOKUP(O30+7,'Fechas de clase'!$B$5:$B$102,1,0),O30+14),O30+7)))</f>
        <v/>
      </c>
      <c r="Q30" s="274" t="str">
        <f>IF($H30="(en blanco)","",IF($H30="","",IFERROR(IF(VLOOKUP(P30+7,'Fechas de clase'!$B$5:$B$102,1,0),P30+14),P30+7)))</f>
        <v/>
      </c>
      <c r="R30" s="274" t="str">
        <f>IF($H30="(en blanco)","",IF($H30="","",IFERROR(IF(VLOOKUP(Q30+7,'Fechas de clase'!$B$5:$B$102,1,0),Q30+14),Q30+7)))</f>
        <v/>
      </c>
      <c r="S30" s="274" t="str">
        <f>IF($H30="(en blanco)","",IF($H30="","",IFERROR(IF(VLOOKUP(R30+7,'Fechas de clase'!$B$5:$B$102,1,0),R30+14),R30+7)))</f>
        <v/>
      </c>
      <c r="T30" s="274" t="str">
        <f>IF($H30="(en blanco)","",IF($H30="","",IFERROR(IF(VLOOKUP(S30+7,'Fechas de clase'!$B$5:$B$102,1,0),S30+14),S30+7)))</f>
        <v/>
      </c>
      <c r="U30" s="274" t="str">
        <f>IF($H30="(en blanco)","",IF($H30="","",IFERROR(IF(VLOOKUP(T30+7,'Fechas de clase'!$B$5:$B$102,1,0),T30+14),T30+7)))</f>
        <v/>
      </c>
      <c r="V30" s="274" t="str">
        <f>IF($H30="(en blanco)","",IF($H30="","",IFERROR(IF(VLOOKUP(U30+7,'Fechas de clase'!$B$5:$B$102,1,0),U30+14),U30+7)))</f>
        <v/>
      </c>
      <c r="W30" s="274" t="str">
        <f>IF($H30="(en blanco)","",IF($H30="","",IFERROR(IF(VLOOKUP(V30+7,'Fechas de clase'!$B$5:$B$102,1,0),V30+14),V30+7)))</f>
        <v/>
      </c>
      <c r="X30" s="274" t="str">
        <f>IF($H30="(en blanco)","",IF($H30="","",IFERROR(IF(VLOOKUP(W30+7,'Fechas de clase'!$B$5:$B$102,1,0),W30+14),W30+7)))</f>
        <v/>
      </c>
      <c r="Y30" s="274" t="str">
        <f>IF($H30="(en blanco)","",IF($H30="","",IFERROR(IF(VLOOKUP(X30+7,'Fechas de clase'!$B$5:$B$102,1,0),X30+14),X30+7)))</f>
        <v/>
      </c>
    </row>
    <row r="31" spans="2:25">
      <c r="B31" s="275"/>
      <c r="J31" s="273" t="str">
        <f t="shared" si="0"/>
        <v/>
      </c>
      <c r="K31" s="274" t="str">
        <f>IF($H31="(en blanco)","",IF($H31="","",IFERROR(IF(VLOOKUP(H31+7,'Fechas de clase'!$B$5:$B$102,1,0),H31+14),H31+7)))</f>
        <v/>
      </c>
      <c r="L31" s="274" t="str">
        <f>IF($H31="(en blanco)","",IF($H31="","",IFERROR(IF(VLOOKUP(K31+7,'Fechas de clase'!$B$5:$B$102,1,0),K31+14),K31+7)))</f>
        <v/>
      </c>
      <c r="M31" s="274" t="str">
        <f>IF($H31="(en blanco)","",IF($H31="","",IFERROR(IF(VLOOKUP(L31+7,'Fechas de clase'!$B$5:$B$102,1,0),L31+14),L31+7)))</f>
        <v/>
      </c>
      <c r="N31" s="274" t="str">
        <f>IF($H31="(en blanco)","",IF($H31="","",IFERROR(IF(VLOOKUP(M31+7,'Fechas de clase'!$B$5:$B$102,1,0),M31+14),M31+7)))</f>
        <v/>
      </c>
      <c r="O31" s="274" t="str">
        <f>IF($H31="(en blanco)","",IF($H31="","",IFERROR(IF(VLOOKUP(N31+7,'Fechas de clase'!$B$5:$B$102,1,0),N31+14),N31+7)))</f>
        <v/>
      </c>
      <c r="P31" s="274" t="str">
        <f>IF($H31="(en blanco)","",IF($H31="","",IFERROR(IF(VLOOKUP(O31+7,'Fechas de clase'!$B$5:$B$102,1,0),O31+14),O31+7)))</f>
        <v/>
      </c>
      <c r="Q31" s="274" t="str">
        <f>IF($H31="(en blanco)","",IF($H31="","",IFERROR(IF(VLOOKUP(P31+7,'Fechas de clase'!$B$5:$B$102,1,0),P31+14),P31+7)))</f>
        <v/>
      </c>
      <c r="R31" s="274" t="str">
        <f>IF($H31="(en blanco)","",IF($H31="","",IFERROR(IF(VLOOKUP(Q31+7,'Fechas de clase'!$B$5:$B$102,1,0),Q31+14),Q31+7)))</f>
        <v/>
      </c>
      <c r="S31" s="274" t="str">
        <f>IF($H31="(en blanco)","",IF($H31="","",IFERROR(IF(VLOOKUP(R31+7,'Fechas de clase'!$B$5:$B$102,1,0),R31+14),R31+7)))</f>
        <v/>
      </c>
      <c r="T31" s="274" t="str">
        <f>IF($H31="(en blanco)","",IF($H31="","",IFERROR(IF(VLOOKUP(S31+7,'Fechas de clase'!$B$5:$B$102,1,0),S31+14),S31+7)))</f>
        <v/>
      </c>
      <c r="U31" s="274" t="str">
        <f>IF($H31="(en blanco)","",IF($H31="","",IFERROR(IF(VLOOKUP(T31+7,'Fechas de clase'!$B$5:$B$102,1,0),T31+14),T31+7)))</f>
        <v/>
      </c>
      <c r="V31" s="274" t="str">
        <f>IF($H31="(en blanco)","",IF($H31="","",IFERROR(IF(VLOOKUP(U31+7,'Fechas de clase'!$B$5:$B$102,1,0),U31+14),U31+7)))</f>
        <v/>
      </c>
      <c r="W31" s="274" t="str">
        <f>IF($H31="(en blanco)","",IF($H31="","",IFERROR(IF(VLOOKUP(V31+7,'Fechas de clase'!$B$5:$B$102,1,0),V31+14),V31+7)))</f>
        <v/>
      </c>
      <c r="X31" s="274" t="str">
        <f>IF($H31="(en blanco)","",IF($H31="","",IFERROR(IF(VLOOKUP(W31+7,'Fechas de clase'!$B$5:$B$102,1,0),W31+14),W31+7)))</f>
        <v/>
      </c>
      <c r="Y31" s="274" t="str">
        <f>IF($H31="(en blanco)","",IF($H31="","",IFERROR(IF(VLOOKUP(X31+7,'Fechas de clase'!$B$5:$B$102,1,0),X31+14),X31+7)))</f>
        <v/>
      </c>
    </row>
    <row r="32" spans="2:25">
      <c r="B32" s="275"/>
      <c r="J32" s="273" t="str">
        <f t="shared" si="0"/>
        <v/>
      </c>
      <c r="K32" s="274" t="str">
        <f>IF($H32="(en blanco)","",IF($H32="","",IFERROR(IF(VLOOKUP(H32+7,'Fechas de clase'!$B$5:$B$102,1,0),H32+14),H32+7)))</f>
        <v/>
      </c>
      <c r="L32" s="274" t="str">
        <f>IF($H32="(en blanco)","",IF($H32="","",IFERROR(IF(VLOOKUP(K32+7,'Fechas de clase'!$B$5:$B$102,1,0),K32+14),K32+7)))</f>
        <v/>
      </c>
      <c r="M32" s="274" t="str">
        <f>IF($H32="(en blanco)","",IF($H32="","",IFERROR(IF(VLOOKUP(L32+7,'Fechas de clase'!$B$5:$B$102,1,0),L32+14),L32+7)))</f>
        <v/>
      </c>
      <c r="N32" s="274" t="str">
        <f>IF($H32="(en blanco)","",IF($H32="","",IFERROR(IF(VLOOKUP(M32+7,'Fechas de clase'!$B$5:$B$102,1,0),M32+14),M32+7)))</f>
        <v/>
      </c>
      <c r="O32" s="274" t="str">
        <f>IF($H32="(en blanco)","",IF($H32="","",IFERROR(IF(VLOOKUP(N32+7,'Fechas de clase'!$B$5:$B$102,1,0),N32+14),N32+7)))</f>
        <v/>
      </c>
      <c r="P32" s="274" t="str">
        <f>IF($H32="(en blanco)","",IF($H32="","",IFERROR(IF(VLOOKUP(O32+7,'Fechas de clase'!$B$5:$B$102,1,0),O32+14),O32+7)))</f>
        <v/>
      </c>
      <c r="Q32" s="274" t="str">
        <f>IF($H32="(en blanco)","",IF($H32="","",IFERROR(IF(VLOOKUP(P32+7,'Fechas de clase'!$B$5:$B$102,1,0),P32+14),P32+7)))</f>
        <v/>
      </c>
      <c r="R32" s="274" t="str">
        <f>IF($H32="(en blanco)","",IF($H32="","",IFERROR(IF(VLOOKUP(Q32+7,'Fechas de clase'!$B$5:$B$102,1,0),Q32+14),Q32+7)))</f>
        <v/>
      </c>
      <c r="S32" s="274" t="str">
        <f>IF($H32="(en blanco)","",IF($H32="","",IFERROR(IF(VLOOKUP(R32+7,'Fechas de clase'!$B$5:$B$102,1,0),R32+14),R32+7)))</f>
        <v/>
      </c>
      <c r="T32" s="274" t="str">
        <f>IF($H32="(en blanco)","",IF($H32="","",IFERROR(IF(VLOOKUP(S32+7,'Fechas de clase'!$B$5:$B$102,1,0),S32+14),S32+7)))</f>
        <v/>
      </c>
      <c r="U32" s="274" t="str">
        <f>IF($H32="(en blanco)","",IF($H32="","",IFERROR(IF(VLOOKUP(T32+7,'Fechas de clase'!$B$5:$B$102,1,0),T32+14),T32+7)))</f>
        <v/>
      </c>
      <c r="V32" s="274" t="str">
        <f>IF($H32="(en blanco)","",IF($H32="","",IFERROR(IF(VLOOKUP(U32+7,'Fechas de clase'!$B$5:$B$102,1,0),U32+14),U32+7)))</f>
        <v/>
      </c>
      <c r="W32" s="274" t="str">
        <f>IF($H32="(en blanco)","",IF($H32="","",IFERROR(IF(VLOOKUP(V32+7,'Fechas de clase'!$B$5:$B$102,1,0),V32+14),V32+7)))</f>
        <v/>
      </c>
      <c r="X32" s="274" t="str">
        <f>IF($H32="(en blanco)","",IF($H32="","",IFERROR(IF(VLOOKUP(W32+7,'Fechas de clase'!$B$5:$B$102,1,0),W32+14),W32+7)))</f>
        <v/>
      </c>
      <c r="Y32" s="274" t="str">
        <f>IF($H32="(en blanco)","",IF($H32="","",IFERROR(IF(VLOOKUP(X32+7,'Fechas de clase'!$B$5:$B$102,1,0),X32+14),X32+7)))</f>
        <v/>
      </c>
    </row>
    <row r="33" spans="2:25">
      <c r="B33" s="275"/>
      <c r="J33" s="273" t="str">
        <f t="shared" si="0"/>
        <v/>
      </c>
      <c r="K33" s="274" t="str">
        <f>IF($H33="(en blanco)","",IF($H33="","",IFERROR(IF(VLOOKUP(H33+7,'Fechas de clase'!$B$5:$B$102,1,0),H33+14),H33+7)))</f>
        <v/>
      </c>
      <c r="L33" s="274" t="str">
        <f>IF($H33="(en blanco)","",IF($H33="","",IFERROR(IF(VLOOKUP(K33+7,'Fechas de clase'!$B$5:$B$102,1,0),K33+14),K33+7)))</f>
        <v/>
      </c>
      <c r="M33" s="274" t="str">
        <f>IF($H33="(en blanco)","",IF($H33="","",IFERROR(IF(VLOOKUP(L33+7,'Fechas de clase'!$B$5:$B$102,1,0),L33+14),L33+7)))</f>
        <v/>
      </c>
      <c r="N33" s="274" t="str">
        <f>IF($H33="(en blanco)","",IF($H33="","",IFERROR(IF(VLOOKUP(M33+7,'Fechas de clase'!$B$5:$B$102,1,0),M33+14),M33+7)))</f>
        <v/>
      </c>
      <c r="O33" s="274" t="str">
        <f>IF($H33="(en blanco)","",IF($H33="","",IFERROR(IF(VLOOKUP(N33+7,'Fechas de clase'!$B$5:$B$102,1,0),N33+14),N33+7)))</f>
        <v/>
      </c>
      <c r="P33" s="274" t="str">
        <f>IF($H33="(en blanco)","",IF($H33="","",IFERROR(IF(VLOOKUP(O33+7,'Fechas de clase'!$B$5:$B$102,1,0),O33+14),O33+7)))</f>
        <v/>
      </c>
      <c r="Q33" s="274" t="str">
        <f>IF($H33="(en blanco)","",IF($H33="","",IFERROR(IF(VLOOKUP(P33+7,'Fechas de clase'!$B$5:$B$102,1,0),P33+14),P33+7)))</f>
        <v/>
      </c>
      <c r="R33" s="274" t="str">
        <f>IF($H33="(en blanco)","",IF($H33="","",IFERROR(IF(VLOOKUP(Q33+7,'Fechas de clase'!$B$5:$B$102,1,0),Q33+14),Q33+7)))</f>
        <v/>
      </c>
      <c r="S33" s="274" t="str">
        <f>IF($H33="(en blanco)","",IF($H33="","",IFERROR(IF(VLOOKUP(R33+7,'Fechas de clase'!$B$5:$B$102,1,0),R33+14),R33+7)))</f>
        <v/>
      </c>
      <c r="T33" s="274" t="str">
        <f>IF($H33="(en blanco)","",IF($H33="","",IFERROR(IF(VLOOKUP(S33+7,'Fechas de clase'!$B$5:$B$102,1,0),S33+14),S33+7)))</f>
        <v/>
      </c>
      <c r="U33" s="274" t="str">
        <f>IF($H33="(en blanco)","",IF($H33="","",IFERROR(IF(VLOOKUP(T33+7,'Fechas de clase'!$B$5:$B$102,1,0),T33+14),T33+7)))</f>
        <v/>
      </c>
      <c r="V33" s="274" t="str">
        <f>IF($H33="(en blanco)","",IF($H33="","",IFERROR(IF(VLOOKUP(U33+7,'Fechas de clase'!$B$5:$B$102,1,0),U33+14),U33+7)))</f>
        <v/>
      </c>
      <c r="W33" s="274" t="str">
        <f>IF($H33="(en blanco)","",IF($H33="","",IFERROR(IF(VLOOKUP(V33+7,'Fechas de clase'!$B$5:$B$102,1,0),V33+14),V33+7)))</f>
        <v/>
      </c>
      <c r="X33" s="274" t="str">
        <f>IF($H33="(en blanco)","",IF($H33="","",IFERROR(IF(VLOOKUP(W33+7,'Fechas de clase'!$B$5:$B$102,1,0),W33+14),W33+7)))</f>
        <v/>
      </c>
      <c r="Y33" s="274" t="str">
        <f>IF($H33="(en blanco)","",IF($H33="","",IFERROR(IF(VLOOKUP(X33+7,'Fechas de clase'!$B$5:$B$102,1,0),X33+14),X33+7)))</f>
        <v/>
      </c>
    </row>
    <row r="34" spans="2:25">
      <c r="B34" s="275"/>
      <c r="J34" s="273" t="str">
        <f t="shared" si="0"/>
        <v/>
      </c>
      <c r="K34" s="274" t="str">
        <f>IF($H34="(en blanco)","",IF($H34="","",IFERROR(IF(VLOOKUP(H34+7,'Fechas de clase'!$B$5:$B$102,1,0),H34+14),H34+7)))</f>
        <v/>
      </c>
      <c r="L34" s="274" t="str">
        <f>IF($H34="(en blanco)","",IF($H34="","",IFERROR(IF(VLOOKUP(K34+7,'Fechas de clase'!$B$5:$B$102,1,0),K34+14),K34+7)))</f>
        <v/>
      </c>
      <c r="M34" s="274" t="str">
        <f>IF($H34="(en blanco)","",IF($H34="","",IFERROR(IF(VLOOKUP(L34+7,'Fechas de clase'!$B$5:$B$102,1,0),L34+14),L34+7)))</f>
        <v/>
      </c>
      <c r="N34" s="274" t="str">
        <f>IF($H34="(en blanco)","",IF($H34="","",IFERROR(IF(VLOOKUP(M34+7,'Fechas de clase'!$B$5:$B$102,1,0),M34+14),M34+7)))</f>
        <v/>
      </c>
      <c r="O34" s="274" t="str">
        <f>IF($H34="(en blanco)","",IF($H34="","",IFERROR(IF(VLOOKUP(N34+7,'Fechas de clase'!$B$5:$B$102,1,0),N34+14),N34+7)))</f>
        <v/>
      </c>
      <c r="P34" s="274" t="str">
        <f>IF($H34="(en blanco)","",IF($H34="","",IFERROR(IF(VLOOKUP(O34+7,'Fechas de clase'!$B$5:$B$102,1,0),O34+14),O34+7)))</f>
        <v/>
      </c>
      <c r="Q34" s="274" t="str">
        <f>IF($H34="(en blanco)","",IF($H34="","",IFERROR(IF(VLOOKUP(P34+7,'Fechas de clase'!$B$5:$B$102,1,0),P34+14),P34+7)))</f>
        <v/>
      </c>
      <c r="R34" s="274" t="str">
        <f>IF($H34="(en blanco)","",IF($H34="","",IFERROR(IF(VLOOKUP(Q34+7,'Fechas de clase'!$B$5:$B$102,1,0),Q34+14),Q34+7)))</f>
        <v/>
      </c>
      <c r="S34" s="274" t="str">
        <f>IF($H34="(en blanco)","",IF($H34="","",IFERROR(IF(VLOOKUP(R34+7,'Fechas de clase'!$B$5:$B$102,1,0),R34+14),R34+7)))</f>
        <v/>
      </c>
      <c r="T34" s="274" t="str">
        <f>IF($H34="(en blanco)","",IF($H34="","",IFERROR(IF(VLOOKUP(S34+7,'Fechas de clase'!$B$5:$B$102,1,0),S34+14),S34+7)))</f>
        <v/>
      </c>
      <c r="U34" s="274" t="str">
        <f>IF($H34="(en blanco)","",IF($H34="","",IFERROR(IF(VLOOKUP(T34+7,'Fechas de clase'!$B$5:$B$102,1,0),T34+14),T34+7)))</f>
        <v/>
      </c>
      <c r="V34" s="274" t="str">
        <f>IF($H34="(en blanco)","",IF($H34="","",IFERROR(IF(VLOOKUP(U34+7,'Fechas de clase'!$B$5:$B$102,1,0),U34+14),U34+7)))</f>
        <v/>
      </c>
      <c r="W34" s="274" t="str">
        <f>IF($H34="(en blanco)","",IF($H34="","",IFERROR(IF(VLOOKUP(V34+7,'Fechas de clase'!$B$5:$B$102,1,0),V34+14),V34+7)))</f>
        <v/>
      </c>
      <c r="X34" s="274" t="str">
        <f>IF($H34="(en blanco)","",IF($H34="","",IFERROR(IF(VLOOKUP(W34+7,'Fechas de clase'!$B$5:$B$102,1,0),W34+14),W34+7)))</f>
        <v/>
      </c>
      <c r="Y34" s="274" t="str">
        <f>IF($H34="(en blanco)","",IF($H34="","",IFERROR(IF(VLOOKUP(X34+7,'Fechas de clase'!$B$5:$B$102,1,0),X34+14),X34+7)))</f>
        <v/>
      </c>
    </row>
    <row r="35" spans="2:25">
      <c r="B35" s="275"/>
      <c r="J35" s="273" t="str">
        <f t="shared" si="0"/>
        <v/>
      </c>
      <c r="K35" s="274" t="str">
        <f>IF($H35="(en blanco)","",IF($H35="","",IFERROR(IF(VLOOKUP(H35+7,'Fechas de clase'!$B$5:$B$102,1,0),H35+14),H35+7)))</f>
        <v/>
      </c>
      <c r="L35" s="274" t="str">
        <f>IF($H35="(en blanco)","",IF($H35="","",IFERROR(IF(VLOOKUP(K35+7,'Fechas de clase'!$B$5:$B$102,1,0),K35+14),K35+7)))</f>
        <v/>
      </c>
      <c r="M35" s="274" t="str">
        <f>IF($H35="(en blanco)","",IF($H35="","",IFERROR(IF(VLOOKUP(L35+7,'Fechas de clase'!$B$5:$B$102,1,0),L35+14),L35+7)))</f>
        <v/>
      </c>
      <c r="N35" s="274" t="str">
        <f>IF($H35="(en blanco)","",IF($H35="","",IFERROR(IF(VLOOKUP(M35+7,'Fechas de clase'!$B$5:$B$102,1,0),M35+14),M35+7)))</f>
        <v/>
      </c>
      <c r="O35" s="274" t="str">
        <f>IF($H35="(en blanco)","",IF($H35="","",IFERROR(IF(VLOOKUP(N35+7,'Fechas de clase'!$B$5:$B$102,1,0),N35+14),N35+7)))</f>
        <v/>
      </c>
      <c r="P35" s="274" t="str">
        <f>IF($H35="(en blanco)","",IF($H35="","",IFERROR(IF(VLOOKUP(O35+7,'Fechas de clase'!$B$5:$B$102,1,0),O35+14),O35+7)))</f>
        <v/>
      </c>
      <c r="Q35" s="274" t="str">
        <f>IF($H35="(en blanco)","",IF($H35="","",IFERROR(IF(VLOOKUP(P35+7,'Fechas de clase'!$B$5:$B$102,1,0),P35+14),P35+7)))</f>
        <v/>
      </c>
      <c r="R35" s="274" t="str">
        <f>IF($H35="(en blanco)","",IF($H35="","",IFERROR(IF(VLOOKUP(Q35+7,'Fechas de clase'!$B$5:$B$102,1,0),Q35+14),Q35+7)))</f>
        <v/>
      </c>
      <c r="S35" s="274" t="str">
        <f>IF($H35="(en blanco)","",IF($H35="","",IFERROR(IF(VLOOKUP(R35+7,'Fechas de clase'!$B$5:$B$102,1,0),R35+14),R35+7)))</f>
        <v/>
      </c>
      <c r="T35" s="274" t="str">
        <f>IF($H35="(en blanco)","",IF($H35="","",IFERROR(IF(VLOOKUP(S35+7,'Fechas de clase'!$B$5:$B$102,1,0),S35+14),S35+7)))</f>
        <v/>
      </c>
      <c r="U35" s="274" t="str">
        <f>IF($H35="(en blanco)","",IF($H35="","",IFERROR(IF(VLOOKUP(T35+7,'Fechas de clase'!$B$5:$B$102,1,0),T35+14),T35+7)))</f>
        <v/>
      </c>
      <c r="V35" s="274" t="str">
        <f>IF($H35="(en blanco)","",IF($H35="","",IFERROR(IF(VLOOKUP(U35+7,'Fechas de clase'!$B$5:$B$102,1,0),U35+14),U35+7)))</f>
        <v/>
      </c>
      <c r="W35" s="274" t="str">
        <f>IF($H35="(en blanco)","",IF($H35="","",IFERROR(IF(VLOOKUP(V35+7,'Fechas de clase'!$B$5:$B$102,1,0),V35+14),V35+7)))</f>
        <v/>
      </c>
      <c r="X35" s="274" t="str">
        <f>IF($H35="(en blanco)","",IF($H35="","",IFERROR(IF(VLOOKUP(W35+7,'Fechas de clase'!$B$5:$B$102,1,0),W35+14),W35+7)))</f>
        <v/>
      </c>
      <c r="Y35" s="274" t="str">
        <f>IF($H35="(en blanco)","",IF($H35="","",IFERROR(IF(VLOOKUP(X35+7,'Fechas de clase'!$B$5:$B$102,1,0),X35+14),X35+7)))</f>
        <v/>
      </c>
    </row>
    <row r="36" spans="2:25">
      <c r="B36" s="275"/>
      <c r="J36" s="273" t="str">
        <f t="shared" si="0"/>
        <v/>
      </c>
      <c r="K36" s="274" t="str">
        <f>IF($H36="(en blanco)","",IF($H36="","",IFERROR(IF(VLOOKUP(H36+7,'Fechas de clase'!$B$5:$B$102,1,0),H36+14),H36+7)))</f>
        <v/>
      </c>
      <c r="L36" s="274" t="str">
        <f>IF($H36="(en blanco)","",IF($H36="","",IFERROR(IF(VLOOKUP(K36+7,'Fechas de clase'!$B$5:$B$102,1,0),K36+14),K36+7)))</f>
        <v/>
      </c>
      <c r="M36" s="274" t="str">
        <f>IF($H36="(en blanco)","",IF($H36="","",IFERROR(IF(VLOOKUP(L36+7,'Fechas de clase'!$B$5:$B$102,1,0),L36+14),L36+7)))</f>
        <v/>
      </c>
      <c r="N36" s="274" t="str">
        <f>IF($H36="(en blanco)","",IF($H36="","",IFERROR(IF(VLOOKUP(M36+7,'Fechas de clase'!$B$5:$B$102,1,0),M36+14),M36+7)))</f>
        <v/>
      </c>
      <c r="O36" s="274" t="str">
        <f>IF($H36="(en blanco)","",IF($H36="","",IFERROR(IF(VLOOKUP(N36+7,'Fechas de clase'!$B$5:$B$102,1,0),N36+14),N36+7)))</f>
        <v/>
      </c>
      <c r="P36" s="274" t="str">
        <f>IF($H36="(en blanco)","",IF($H36="","",IFERROR(IF(VLOOKUP(O36+7,'Fechas de clase'!$B$5:$B$102,1,0),O36+14),O36+7)))</f>
        <v/>
      </c>
      <c r="Q36" s="274" t="str">
        <f>IF($H36="(en blanco)","",IF($H36="","",IFERROR(IF(VLOOKUP(P36+7,'Fechas de clase'!$B$5:$B$102,1,0),P36+14),P36+7)))</f>
        <v/>
      </c>
      <c r="R36" s="274" t="str">
        <f>IF($H36="(en blanco)","",IF($H36="","",IFERROR(IF(VLOOKUP(Q36+7,'Fechas de clase'!$B$5:$B$102,1,0),Q36+14),Q36+7)))</f>
        <v/>
      </c>
      <c r="S36" s="274" t="str">
        <f>IF($H36="(en blanco)","",IF($H36="","",IFERROR(IF(VLOOKUP(R36+7,'Fechas de clase'!$B$5:$B$102,1,0),R36+14),R36+7)))</f>
        <v/>
      </c>
      <c r="T36" s="274" t="str">
        <f>IF($H36="(en blanco)","",IF($H36="","",IFERROR(IF(VLOOKUP(S36+7,'Fechas de clase'!$B$5:$B$102,1,0),S36+14),S36+7)))</f>
        <v/>
      </c>
      <c r="U36" s="274" t="str">
        <f>IF($H36="(en blanco)","",IF($H36="","",IFERROR(IF(VLOOKUP(T36+7,'Fechas de clase'!$B$5:$B$102,1,0),T36+14),T36+7)))</f>
        <v/>
      </c>
      <c r="V36" s="274" t="str">
        <f>IF($H36="(en blanco)","",IF($H36="","",IFERROR(IF(VLOOKUP(U36+7,'Fechas de clase'!$B$5:$B$102,1,0),U36+14),U36+7)))</f>
        <v/>
      </c>
      <c r="W36" s="274" t="str">
        <f>IF($H36="(en blanco)","",IF($H36="","",IFERROR(IF(VLOOKUP(V36+7,'Fechas de clase'!$B$5:$B$102,1,0),V36+14),V36+7)))</f>
        <v/>
      </c>
      <c r="X36" s="274" t="str">
        <f>IF($H36="(en blanco)","",IF($H36="","",IFERROR(IF(VLOOKUP(W36+7,'Fechas de clase'!$B$5:$B$102,1,0),W36+14),W36+7)))</f>
        <v/>
      </c>
      <c r="Y36" s="274" t="str">
        <f>IF($H36="(en blanco)","",IF($H36="","",IFERROR(IF(VLOOKUP(X36+7,'Fechas de clase'!$B$5:$B$102,1,0),X36+14),X36+7)))</f>
        <v/>
      </c>
    </row>
    <row r="37" spans="2:25">
      <c r="B37" s="275"/>
      <c r="J37" s="273" t="str">
        <f t="shared" si="0"/>
        <v/>
      </c>
      <c r="K37" s="274" t="str">
        <f>IF($H37="(en blanco)","",IF($H37="","",IFERROR(IF(VLOOKUP(H37+7,'Fechas de clase'!$B$5:$B$102,1,0),H37+14),H37+7)))</f>
        <v/>
      </c>
      <c r="L37" s="274" t="str">
        <f>IF($H37="(en blanco)","",IF($H37="","",IFERROR(IF(VLOOKUP(K37+7,'Fechas de clase'!$B$5:$B$102,1,0),K37+14),K37+7)))</f>
        <v/>
      </c>
      <c r="M37" s="274" t="str">
        <f>IF($H37="(en blanco)","",IF($H37="","",IFERROR(IF(VLOOKUP(L37+7,'Fechas de clase'!$B$5:$B$102,1,0),L37+14),L37+7)))</f>
        <v/>
      </c>
      <c r="N37" s="274" t="str">
        <f>IF($H37="(en blanco)","",IF($H37="","",IFERROR(IF(VLOOKUP(M37+7,'Fechas de clase'!$B$5:$B$102,1,0),M37+14),M37+7)))</f>
        <v/>
      </c>
      <c r="O37" s="274" t="str">
        <f>IF($H37="(en blanco)","",IF($H37="","",IFERROR(IF(VLOOKUP(N37+7,'Fechas de clase'!$B$5:$B$102,1,0),N37+14),N37+7)))</f>
        <v/>
      </c>
      <c r="P37" s="274" t="str">
        <f>IF($H37="(en blanco)","",IF($H37="","",IFERROR(IF(VLOOKUP(O37+7,'Fechas de clase'!$B$5:$B$102,1,0),O37+14),O37+7)))</f>
        <v/>
      </c>
      <c r="Q37" s="274" t="str">
        <f>IF($H37="(en blanco)","",IF($H37="","",IFERROR(IF(VLOOKUP(P37+7,'Fechas de clase'!$B$5:$B$102,1,0),P37+14),P37+7)))</f>
        <v/>
      </c>
      <c r="R37" s="274" t="str">
        <f>IF($H37="(en blanco)","",IF($H37="","",IFERROR(IF(VLOOKUP(Q37+7,'Fechas de clase'!$B$5:$B$102,1,0),Q37+14),Q37+7)))</f>
        <v/>
      </c>
      <c r="S37" s="274" t="str">
        <f>IF($H37="(en blanco)","",IF($H37="","",IFERROR(IF(VLOOKUP(R37+7,'Fechas de clase'!$B$5:$B$102,1,0),R37+14),R37+7)))</f>
        <v/>
      </c>
      <c r="T37" s="274" t="str">
        <f>IF($H37="(en blanco)","",IF($H37="","",IFERROR(IF(VLOOKUP(S37+7,'Fechas de clase'!$B$5:$B$102,1,0),S37+14),S37+7)))</f>
        <v/>
      </c>
      <c r="U37" s="274" t="str">
        <f>IF($H37="(en blanco)","",IF($H37="","",IFERROR(IF(VLOOKUP(T37+7,'Fechas de clase'!$B$5:$B$102,1,0),T37+14),T37+7)))</f>
        <v/>
      </c>
      <c r="V37" s="274" t="str">
        <f>IF($H37="(en blanco)","",IF($H37="","",IFERROR(IF(VLOOKUP(U37+7,'Fechas de clase'!$B$5:$B$102,1,0),U37+14),U37+7)))</f>
        <v/>
      </c>
      <c r="W37" s="274" t="str">
        <f>IF($H37="(en blanco)","",IF($H37="","",IFERROR(IF(VLOOKUP(V37+7,'Fechas de clase'!$B$5:$B$102,1,0),V37+14),V37+7)))</f>
        <v/>
      </c>
      <c r="X37" s="274" t="str">
        <f>IF($H37="(en blanco)","",IF($H37="","",IFERROR(IF(VLOOKUP(W37+7,'Fechas de clase'!$B$5:$B$102,1,0),W37+14),W37+7)))</f>
        <v/>
      </c>
      <c r="Y37" s="274" t="str">
        <f>IF($H37="(en blanco)","",IF($H37="","",IFERROR(IF(VLOOKUP(X37+7,'Fechas de clase'!$B$5:$B$102,1,0),X37+14),X37+7)))</f>
        <v/>
      </c>
    </row>
    <row r="38" spans="2:25">
      <c r="B38" s="275"/>
      <c r="J38" s="273" t="str">
        <f t="shared" si="0"/>
        <v/>
      </c>
      <c r="K38" s="274" t="str">
        <f>IF($H38="(en blanco)","",IF($H38="","",IFERROR(IF(VLOOKUP(H38+7,'Fechas de clase'!$B$5:$B$102,1,0),H38+14),H38+7)))</f>
        <v/>
      </c>
      <c r="L38" s="274" t="str">
        <f>IF($H38="(en blanco)","",IF($H38="","",IFERROR(IF(VLOOKUP(K38+7,'Fechas de clase'!$B$5:$B$102,1,0),K38+14),K38+7)))</f>
        <v/>
      </c>
      <c r="M38" s="274" t="str">
        <f>IF($H38="(en blanco)","",IF($H38="","",IFERROR(IF(VLOOKUP(L38+7,'Fechas de clase'!$B$5:$B$102,1,0),L38+14),L38+7)))</f>
        <v/>
      </c>
      <c r="N38" s="274" t="str">
        <f>IF($H38="(en blanco)","",IF($H38="","",IFERROR(IF(VLOOKUP(M38+7,'Fechas de clase'!$B$5:$B$102,1,0),M38+14),M38+7)))</f>
        <v/>
      </c>
      <c r="O38" s="274" t="str">
        <f>IF($H38="(en blanco)","",IF($H38="","",IFERROR(IF(VLOOKUP(N38+7,'Fechas de clase'!$B$5:$B$102,1,0),N38+14),N38+7)))</f>
        <v/>
      </c>
      <c r="P38" s="274" t="str">
        <f>IF($H38="(en blanco)","",IF($H38="","",IFERROR(IF(VLOOKUP(O38+7,'Fechas de clase'!$B$5:$B$102,1,0),O38+14),O38+7)))</f>
        <v/>
      </c>
      <c r="Q38" s="274" t="str">
        <f>IF($H38="(en blanco)","",IF($H38="","",IFERROR(IF(VLOOKUP(P38+7,'Fechas de clase'!$B$5:$B$102,1,0),P38+14),P38+7)))</f>
        <v/>
      </c>
      <c r="R38" s="274" t="str">
        <f>IF($H38="(en blanco)","",IF($H38="","",IFERROR(IF(VLOOKUP(Q38+7,'Fechas de clase'!$B$5:$B$102,1,0),Q38+14),Q38+7)))</f>
        <v/>
      </c>
      <c r="S38" s="274" t="str">
        <f>IF($H38="(en blanco)","",IF($H38="","",IFERROR(IF(VLOOKUP(R38+7,'Fechas de clase'!$B$5:$B$102,1,0),R38+14),R38+7)))</f>
        <v/>
      </c>
      <c r="T38" s="274" t="str">
        <f>IF($H38="(en blanco)","",IF($H38="","",IFERROR(IF(VLOOKUP(S38+7,'Fechas de clase'!$B$5:$B$102,1,0),S38+14),S38+7)))</f>
        <v/>
      </c>
      <c r="U38" s="274" t="str">
        <f>IF($H38="(en blanco)","",IF($H38="","",IFERROR(IF(VLOOKUP(T38+7,'Fechas de clase'!$B$5:$B$102,1,0),T38+14),T38+7)))</f>
        <v/>
      </c>
      <c r="V38" s="274" t="str">
        <f>IF($H38="(en blanco)","",IF($H38="","",IFERROR(IF(VLOOKUP(U38+7,'Fechas de clase'!$B$5:$B$102,1,0),U38+14),U38+7)))</f>
        <v/>
      </c>
      <c r="W38" s="274" t="str">
        <f>IF($H38="(en blanco)","",IF($H38="","",IFERROR(IF(VLOOKUP(V38+7,'Fechas de clase'!$B$5:$B$102,1,0),V38+14),V38+7)))</f>
        <v/>
      </c>
      <c r="X38" s="274" t="str">
        <f>IF($H38="(en blanco)","",IF($H38="","",IFERROR(IF(VLOOKUP(W38+7,'Fechas de clase'!$B$5:$B$102,1,0),W38+14),W38+7)))</f>
        <v/>
      </c>
      <c r="Y38" s="274" t="str">
        <f>IF($H38="(en blanco)","",IF($H38="","",IFERROR(IF(VLOOKUP(X38+7,'Fechas de clase'!$B$5:$B$102,1,0),X38+14),X38+7)))</f>
        <v/>
      </c>
    </row>
    <row r="39" spans="2:25">
      <c r="B39" s="275"/>
      <c r="J39" s="273" t="str">
        <f t="shared" si="0"/>
        <v/>
      </c>
      <c r="K39" s="274" t="str">
        <f>IF($H39="(en blanco)","",IF($H39="","",IFERROR(IF(VLOOKUP(H39+7,'Fechas de clase'!$B$5:$B$102,1,0),H39+14),H39+7)))</f>
        <v/>
      </c>
      <c r="L39" s="274" t="str">
        <f>IF($H39="(en blanco)","",IF($H39="","",IFERROR(IF(VLOOKUP(K39+7,'Fechas de clase'!$B$5:$B$102,1,0),K39+14),K39+7)))</f>
        <v/>
      </c>
      <c r="M39" s="274" t="str">
        <f>IF($H39="(en blanco)","",IF($H39="","",IFERROR(IF(VLOOKUP(L39+7,'Fechas de clase'!$B$5:$B$102,1,0),L39+14),L39+7)))</f>
        <v/>
      </c>
      <c r="N39" s="274" t="str">
        <f>IF($H39="(en blanco)","",IF($H39="","",IFERROR(IF(VLOOKUP(M39+7,'Fechas de clase'!$B$5:$B$102,1,0),M39+14),M39+7)))</f>
        <v/>
      </c>
      <c r="O39" s="274" t="str">
        <f>IF($H39="(en blanco)","",IF($H39="","",IFERROR(IF(VLOOKUP(N39+7,'Fechas de clase'!$B$5:$B$102,1,0),N39+14),N39+7)))</f>
        <v/>
      </c>
      <c r="P39" s="274" t="str">
        <f>IF($H39="(en blanco)","",IF($H39="","",IFERROR(IF(VLOOKUP(O39+7,'Fechas de clase'!$B$5:$B$102,1,0),O39+14),O39+7)))</f>
        <v/>
      </c>
      <c r="Q39" s="274" t="str">
        <f>IF($H39="(en blanco)","",IF($H39="","",IFERROR(IF(VLOOKUP(P39+7,'Fechas de clase'!$B$5:$B$102,1,0),P39+14),P39+7)))</f>
        <v/>
      </c>
      <c r="R39" s="274" t="str">
        <f>IF($H39="(en blanco)","",IF($H39="","",IFERROR(IF(VLOOKUP(Q39+7,'Fechas de clase'!$B$5:$B$102,1,0),Q39+14),Q39+7)))</f>
        <v/>
      </c>
      <c r="S39" s="274" t="str">
        <f>IF($H39="(en blanco)","",IF($H39="","",IFERROR(IF(VLOOKUP(R39+7,'Fechas de clase'!$B$5:$B$102,1,0),R39+14),R39+7)))</f>
        <v/>
      </c>
      <c r="T39" s="274" t="str">
        <f>IF($H39="(en blanco)","",IF($H39="","",IFERROR(IF(VLOOKUP(S39+7,'Fechas de clase'!$B$5:$B$102,1,0),S39+14),S39+7)))</f>
        <v/>
      </c>
      <c r="U39" s="274" t="str">
        <f>IF($H39="(en blanco)","",IF($H39="","",IFERROR(IF(VLOOKUP(T39+7,'Fechas de clase'!$B$5:$B$102,1,0),T39+14),T39+7)))</f>
        <v/>
      </c>
      <c r="V39" s="274" t="str">
        <f>IF($H39="(en blanco)","",IF($H39="","",IFERROR(IF(VLOOKUP(U39+7,'Fechas de clase'!$B$5:$B$102,1,0),U39+14),U39+7)))</f>
        <v/>
      </c>
      <c r="W39" s="274" t="str">
        <f>IF($H39="(en blanco)","",IF($H39="","",IFERROR(IF(VLOOKUP(V39+7,'Fechas de clase'!$B$5:$B$102,1,0),V39+14),V39+7)))</f>
        <v/>
      </c>
      <c r="X39" s="274" t="str">
        <f>IF($H39="(en blanco)","",IF($H39="","",IFERROR(IF(VLOOKUP(W39+7,'Fechas de clase'!$B$5:$B$102,1,0),W39+14),W39+7)))</f>
        <v/>
      </c>
      <c r="Y39" s="274" t="str">
        <f>IF($H39="(en blanco)","",IF($H39="","",IFERROR(IF(VLOOKUP(X39+7,'Fechas de clase'!$B$5:$B$102,1,0),X39+14),X39+7)))</f>
        <v/>
      </c>
    </row>
    <row r="40" spans="2:25">
      <c r="B40" s="275"/>
      <c r="J40" s="273" t="str">
        <f t="shared" si="0"/>
        <v/>
      </c>
      <c r="K40" s="274" t="str">
        <f>IF($H40="(en blanco)","",IF($H40="","",IFERROR(IF(VLOOKUP(H40+7,'Fechas de clase'!$B$5:$B$102,1,0),H40+14),H40+7)))</f>
        <v/>
      </c>
      <c r="L40" s="274" t="str">
        <f>IF($H40="(en blanco)","",IF($H40="","",IFERROR(IF(VLOOKUP(K40+7,'Fechas de clase'!$B$5:$B$102,1,0),K40+14),K40+7)))</f>
        <v/>
      </c>
      <c r="M40" s="274" t="str">
        <f>IF($H40="(en blanco)","",IF($H40="","",IFERROR(IF(VLOOKUP(L40+7,'Fechas de clase'!$B$5:$B$102,1,0),L40+14),L40+7)))</f>
        <v/>
      </c>
      <c r="N40" s="274" t="str">
        <f>IF($H40="(en blanco)","",IF($H40="","",IFERROR(IF(VLOOKUP(M40+7,'Fechas de clase'!$B$5:$B$102,1,0),M40+14),M40+7)))</f>
        <v/>
      </c>
      <c r="O40" s="274" t="str">
        <f>IF($H40="(en blanco)","",IF($H40="","",IFERROR(IF(VLOOKUP(N40+7,'Fechas de clase'!$B$5:$B$102,1,0),N40+14),N40+7)))</f>
        <v/>
      </c>
      <c r="P40" s="274" t="str">
        <f>IF($H40="(en blanco)","",IF($H40="","",IFERROR(IF(VLOOKUP(O40+7,'Fechas de clase'!$B$5:$B$102,1,0),O40+14),O40+7)))</f>
        <v/>
      </c>
      <c r="Q40" s="274" t="str">
        <f>IF($H40="(en blanco)","",IF($H40="","",IFERROR(IF(VLOOKUP(P40+7,'Fechas de clase'!$B$5:$B$102,1,0),P40+14),P40+7)))</f>
        <v/>
      </c>
      <c r="R40" s="274" t="str">
        <f>IF($H40="(en blanco)","",IF($H40="","",IFERROR(IF(VLOOKUP(Q40+7,'Fechas de clase'!$B$5:$B$102,1,0),Q40+14),Q40+7)))</f>
        <v/>
      </c>
      <c r="S40" s="274" t="str">
        <f>IF($H40="(en blanco)","",IF($H40="","",IFERROR(IF(VLOOKUP(R40+7,'Fechas de clase'!$B$5:$B$102,1,0),R40+14),R40+7)))</f>
        <v/>
      </c>
      <c r="T40" s="274" t="str">
        <f>IF($H40="(en blanco)","",IF($H40="","",IFERROR(IF(VLOOKUP(S40+7,'Fechas de clase'!$B$5:$B$102,1,0),S40+14),S40+7)))</f>
        <v/>
      </c>
      <c r="U40" s="274" t="str">
        <f>IF($H40="(en blanco)","",IF($H40="","",IFERROR(IF(VLOOKUP(T40+7,'Fechas de clase'!$B$5:$B$102,1,0),T40+14),T40+7)))</f>
        <v/>
      </c>
      <c r="V40" s="274" t="str">
        <f>IF($H40="(en blanco)","",IF($H40="","",IFERROR(IF(VLOOKUP(U40+7,'Fechas de clase'!$B$5:$B$102,1,0),U40+14),U40+7)))</f>
        <v/>
      </c>
      <c r="W40" s="274" t="str">
        <f>IF($H40="(en blanco)","",IF($H40="","",IFERROR(IF(VLOOKUP(V40+7,'Fechas de clase'!$B$5:$B$102,1,0),V40+14),V40+7)))</f>
        <v/>
      </c>
      <c r="X40" s="274" t="str">
        <f>IF($H40="(en blanco)","",IF($H40="","",IFERROR(IF(VLOOKUP(W40+7,'Fechas de clase'!$B$5:$B$102,1,0),W40+14),W40+7)))</f>
        <v/>
      </c>
      <c r="Y40" s="274" t="str">
        <f>IF($H40="(en blanco)","",IF($H40="","",IFERROR(IF(VLOOKUP(X40+7,'Fechas de clase'!$B$5:$B$102,1,0),X40+14),X40+7)))</f>
        <v/>
      </c>
    </row>
    <row r="41" spans="2:25">
      <c r="B41" s="275"/>
      <c r="J41" s="273" t="str">
        <f t="shared" si="0"/>
        <v/>
      </c>
      <c r="K41" s="274" t="str">
        <f>IF($H41="(en blanco)","",IF($H41="","",IFERROR(IF(VLOOKUP(H41+7,'Fechas de clase'!$B$5:$B$102,1,0),H41+14),H41+7)))</f>
        <v/>
      </c>
      <c r="L41" s="274" t="str">
        <f>IF($H41="(en blanco)","",IF($H41="","",IFERROR(IF(VLOOKUP(K41+7,'Fechas de clase'!$B$5:$B$102,1,0),K41+14),K41+7)))</f>
        <v/>
      </c>
      <c r="M41" s="274" t="str">
        <f>IF($H41="(en blanco)","",IF($H41="","",IFERROR(IF(VLOOKUP(L41+7,'Fechas de clase'!$B$5:$B$102,1,0),L41+14),L41+7)))</f>
        <v/>
      </c>
      <c r="N41" s="274" t="str">
        <f>IF($H41="(en blanco)","",IF($H41="","",IFERROR(IF(VLOOKUP(M41+7,'Fechas de clase'!$B$5:$B$102,1,0),M41+14),M41+7)))</f>
        <v/>
      </c>
      <c r="O41" s="274" t="str">
        <f>IF($H41="(en blanco)","",IF($H41="","",IFERROR(IF(VLOOKUP(N41+7,'Fechas de clase'!$B$5:$B$102,1,0),N41+14),N41+7)))</f>
        <v/>
      </c>
      <c r="P41" s="274" t="str">
        <f>IF($H41="(en blanco)","",IF($H41="","",IFERROR(IF(VLOOKUP(O41+7,'Fechas de clase'!$B$5:$B$102,1,0),O41+14),O41+7)))</f>
        <v/>
      </c>
      <c r="Q41" s="274" t="str">
        <f>IF($H41="(en blanco)","",IF($H41="","",IFERROR(IF(VLOOKUP(P41+7,'Fechas de clase'!$B$5:$B$102,1,0),P41+14),P41+7)))</f>
        <v/>
      </c>
      <c r="R41" s="274" t="str">
        <f>IF($H41="(en blanco)","",IF($H41="","",IFERROR(IF(VLOOKUP(Q41+7,'Fechas de clase'!$B$5:$B$102,1,0),Q41+14),Q41+7)))</f>
        <v/>
      </c>
      <c r="S41" s="274" t="str">
        <f>IF($H41="(en blanco)","",IF($H41="","",IFERROR(IF(VLOOKUP(R41+7,'Fechas de clase'!$B$5:$B$102,1,0),R41+14),R41+7)))</f>
        <v/>
      </c>
      <c r="T41" s="274" t="str">
        <f>IF($H41="(en blanco)","",IF($H41="","",IFERROR(IF(VLOOKUP(S41+7,'Fechas de clase'!$B$5:$B$102,1,0),S41+14),S41+7)))</f>
        <v/>
      </c>
      <c r="U41" s="274" t="str">
        <f>IF($H41="(en blanco)","",IF($H41="","",IFERROR(IF(VLOOKUP(T41+7,'Fechas de clase'!$B$5:$B$102,1,0),T41+14),T41+7)))</f>
        <v/>
      </c>
      <c r="V41" s="274" t="str">
        <f>IF($H41="(en blanco)","",IF($H41="","",IFERROR(IF(VLOOKUP(U41+7,'Fechas de clase'!$B$5:$B$102,1,0),U41+14),U41+7)))</f>
        <v/>
      </c>
      <c r="W41" s="274" t="str">
        <f>IF($H41="(en blanco)","",IF($H41="","",IFERROR(IF(VLOOKUP(V41+7,'Fechas de clase'!$B$5:$B$102,1,0),V41+14),V41+7)))</f>
        <v/>
      </c>
      <c r="X41" s="274" t="str">
        <f>IF($H41="(en blanco)","",IF($H41="","",IFERROR(IF(VLOOKUP(W41+7,'Fechas de clase'!$B$5:$B$102,1,0),W41+14),W41+7)))</f>
        <v/>
      </c>
      <c r="Y41" s="274" t="str">
        <f>IF($H41="(en blanco)","",IF($H41="","",IFERROR(IF(VLOOKUP(X41+7,'Fechas de clase'!$B$5:$B$102,1,0),X41+14),X41+7)))</f>
        <v/>
      </c>
    </row>
    <row r="42" spans="2:25">
      <c r="B42" s="275"/>
      <c r="J42" s="273" t="str">
        <f t="shared" si="0"/>
        <v/>
      </c>
      <c r="K42" s="274" t="str">
        <f>IF($H42="(en blanco)","",IF($H42="","",IFERROR(IF(VLOOKUP(H42+7,'Fechas de clase'!$B$5:$B$102,1,0),H42+14),H42+7)))</f>
        <v/>
      </c>
      <c r="L42" s="274" t="str">
        <f>IF($H42="(en blanco)","",IF($H42="","",IFERROR(IF(VLOOKUP(K42+7,'Fechas de clase'!$B$5:$B$102,1,0),K42+14),K42+7)))</f>
        <v/>
      </c>
      <c r="M42" s="274" t="str">
        <f>IF($H42="(en blanco)","",IF($H42="","",IFERROR(IF(VLOOKUP(L42+7,'Fechas de clase'!$B$5:$B$102,1,0),L42+14),L42+7)))</f>
        <v/>
      </c>
      <c r="N42" s="274" t="str">
        <f>IF($H42="(en blanco)","",IF($H42="","",IFERROR(IF(VLOOKUP(M42+7,'Fechas de clase'!$B$5:$B$102,1,0),M42+14),M42+7)))</f>
        <v/>
      </c>
      <c r="O42" s="274" t="str">
        <f>IF($H42="(en blanco)","",IF($H42="","",IFERROR(IF(VLOOKUP(N42+7,'Fechas de clase'!$B$5:$B$102,1,0),N42+14),N42+7)))</f>
        <v/>
      </c>
      <c r="P42" s="274" t="str">
        <f>IF($H42="(en blanco)","",IF($H42="","",IFERROR(IF(VLOOKUP(O42+7,'Fechas de clase'!$B$5:$B$102,1,0),O42+14),O42+7)))</f>
        <v/>
      </c>
      <c r="Q42" s="274" t="str">
        <f>IF($H42="(en blanco)","",IF($H42="","",IFERROR(IF(VLOOKUP(P42+7,'Fechas de clase'!$B$5:$B$102,1,0),P42+14),P42+7)))</f>
        <v/>
      </c>
      <c r="R42" s="274" t="str">
        <f>IF($H42="(en blanco)","",IF($H42="","",IFERROR(IF(VLOOKUP(Q42+7,'Fechas de clase'!$B$5:$B$102,1,0),Q42+14),Q42+7)))</f>
        <v/>
      </c>
      <c r="S42" s="274" t="str">
        <f>IF($H42="(en blanco)","",IF($H42="","",IFERROR(IF(VLOOKUP(R42+7,'Fechas de clase'!$B$5:$B$102,1,0),R42+14),R42+7)))</f>
        <v/>
      </c>
      <c r="T42" s="274" t="str">
        <f>IF($H42="(en blanco)","",IF($H42="","",IFERROR(IF(VLOOKUP(S42+7,'Fechas de clase'!$B$5:$B$102,1,0),S42+14),S42+7)))</f>
        <v/>
      </c>
      <c r="U42" s="274" t="str">
        <f>IF($H42="(en blanco)","",IF($H42="","",IFERROR(IF(VLOOKUP(T42+7,'Fechas de clase'!$B$5:$B$102,1,0),T42+14),T42+7)))</f>
        <v/>
      </c>
      <c r="V42" s="274" t="str">
        <f>IF($H42="(en blanco)","",IF($H42="","",IFERROR(IF(VLOOKUP(U42+7,'Fechas de clase'!$B$5:$B$102,1,0),U42+14),U42+7)))</f>
        <v/>
      </c>
      <c r="W42" s="274" t="str">
        <f>IF($H42="(en blanco)","",IF($H42="","",IFERROR(IF(VLOOKUP(V42+7,'Fechas de clase'!$B$5:$B$102,1,0),V42+14),V42+7)))</f>
        <v/>
      </c>
      <c r="X42" s="274" t="str">
        <f>IF($H42="(en blanco)","",IF($H42="","",IFERROR(IF(VLOOKUP(W42+7,'Fechas de clase'!$B$5:$B$102,1,0),W42+14),W42+7)))</f>
        <v/>
      </c>
      <c r="Y42" s="274" t="str">
        <f>IF($H42="(en blanco)","",IF($H42="","",IFERROR(IF(VLOOKUP(X42+7,'Fechas de clase'!$B$5:$B$102,1,0),X42+14),X42+7)))</f>
        <v/>
      </c>
    </row>
    <row r="43" spans="2:25">
      <c r="B43" s="275"/>
      <c r="J43" s="273" t="str">
        <f t="shared" si="0"/>
        <v/>
      </c>
      <c r="K43" s="274" t="str">
        <f>IF($H43="(en blanco)","",IF($H43="","",IFERROR(IF(VLOOKUP(H43+7,'Fechas de clase'!$B$5:$B$102,1,0),H43+14),H43+7)))</f>
        <v/>
      </c>
      <c r="L43" s="274" t="str">
        <f>IF($H43="(en blanco)","",IF($H43="","",IFERROR(IF(VLOOKUP(K43+7,'Fechas de clase'!$B$5:$B$102,1,0),K43+14),K43+7)))</f>
        <v/>
      </c>
      <c r="M43" s="274" t="str">
        <f>IF($H43="(en blanco)","",IF($H43="","",IFERROR(IF(VLOOKUP(L43+7,'Fechas de clase'!$B$5:$B$102,1,0),L43+14),L43+7)))</f>
        <v/>
      </c>
      <c r="N43" s="274" t="str">
        <f>IF($H43="(en blanco)","",IF($H43="","",IFERROR(IF(VLOOKUP(M43+7,'Fechas de clase'!$B$5:$B$102,1,0),M43+14),M43+7)))</f>
        <v/>
      </c>
      <c r="O43" s="274" t="str">
        <f>IF($H43="(en blanco)","",IF($H43="","",IFERROR(IF(VLOOKUP(N43+7,'Fechas de clase'!$B$5:$B$102,1,0),N43+14),N43+7)))</f>
        <v/>
      </c>
      <c r="P43" s="274" t="str">
        <f>IF($H43="(en blanco)","",IF($H43="","",IFERROR(IF(VLOOKUP(O43+7,'Fechas de clase'!$B$5:$B$102,1,0),O43+14),O43+7)))</f>
        <v/>
      </c>
      <c r="Q43" s="274" t="str">
        <f>IF($H43="(en blanco)","",IF($H43="","",IFERROR(IF(VLOOKUP(P43+7,'Fechas de clase'!$B$5:$B$102,1,0),P43+14),P43+7)))</f>
        <v/>
      </c>
      <c r="R43" s="274" t="str">
        <f>IF($H43="(en blanco)","",IF($H43="","",IFERROR(IF(VLOOKUP(Q43+7,'Fechas de clase'!$B$5:$B$102,1,0),Q43+14),Q43+7)))</f>
        <v/>
      </c>
      <c r="S43" s="274" t="str">
        <f>IF($H43="(en blanco)","",IF($H43="","",IFERROR(IF(VLOOKUP(R43+7,'Fechas de clase'!$B$5:$B$102,1,0),R43+14),R43+7)))</f>
        <v/>
      </c>
      <c r="T43" s="274" t="str">
        <f>IF($H43="(en blanco)","",IF($H43="","",IFERROR(IF(VLOOKUP(S43+7,'Fechas de clase'!$B$5:$B$102,1,0),S43+14),S43+7)))</f>
        <v/>
      </c>
      <c r="U43" s="274" t="str">
        <f>IF($H43="(en blanco)","",IF($H43="","",IFERROR(IF(VLOOKUP(T43+7,'Fechas de clase'!$B$5:$B$102,1,0),T43+14),T43+7)))</f>
        <v/>
      </c>
      <c r="V43" s="274" t="str">
        <f>IF($H43="(en blanco)","",IF($H43="","",IFERROR(IF(VLOOKUP(U43+7,'Fechas de clase'!$B$5:$B$102,1,0),U43+14),U43+7)))</f>
        <v/>
      </c>
      <c r="W43" s="274" t="str">
        <f>IF($H43="(en blanco)","",IF($H43="","",IFERROR(IF(VLOOKUP(V43+7,'Fechas de clase'!$B$5:$B$102,1,0),V43+14),V43+7)))</f>
        <v/>
      </c>
      <c r="X43" s="274" t="str">
        <f>IF($H43="(en blanco)","",IF($H43="","",IFERROR(IF(VLOOKUP(W43+7,'Fechas de clase'!$B$5:$B$102,1,0),W43+14),W43+7)))</f>
        <v/>
      </c>
      <c r="Y43" s="274" t="str">
        <f>IF($H43="(en blanco)","",IF($H43="","",IFERROR(IF(VLOOKUP(X43+7,'Fechas de clase'!$B$5:$B$102,1,0),X43+14),X43+7)))</f>
        <v/>
      </c>
    </row>
    <row r="44" spans="2:25">
      <c r="B44" s="275"/>
      <c r="J44" s="273" t="str">
        <f t="shared" si="0"/>
        <v/>
      </c>
      <c r="K44" s="274" t="str">
        <f>IF($H44="(en blanco)","",IF($H44="","",IFERROR(IF(VLOOKUP(H44+7,'Fechas de clase'!$B$5:$B$102,1,0),H44+14),H44+7)))</f>
        <v/>
      </c>
      <c r="L44" s="274" t="str">
        <f>IF($H44="(en blanco)","",IF($H44="","",IFERROR(IF(VLOOKUP(K44+7,'Fechas de clase'!$B$5:$B$102,1,0),K44+14),K44+7)))</f>
        <v/>
      </c>
      <c r="M44" s="274" t="str">
        <f>IF($H44="(en blanco)","",IF($H44="","",IFERROR(IF(VLOOKUP(L44+7,'Fechas de clase'!$B$5:$B$102,1,0),L44+14),L44+7)))</f>
        <v/>
      </c>
      <c r="N44" s="274" t="str">
        <f>IF($H44="(en blanco)","",IF($H44="","",IFERROR(IF(VLOOKUP(M44+7,'Fechas de clase'!$B$5:$B$102,1,0),M44+14),M44+7)))</f>
        <v/>
      </c>
      <c r="O44" s="274" t="str">
        <f>IF($H44="(en blanco)","",IF($H44="","",IFERROR(IF(VLOOKUP(N44+7,'Fechas de clase'!$B$5:$B$102,1,0),N44+14),N44+7)))</f>
        <v/>
      </c>
      <c r="P44" s="274" t="str">
        <f>IF($H44="(en blanco)","",IF($H44="","",IFERROR(IF(VLOOKUP(O44+7,'Fechas de clase'!$B$5:$B$102,1,0),O44+14),O44+7)))</f>
        <v/>
      </c>
      <c r="Q44" s="274" t="str">
        <f>IF($H44="(en blanco)","",IF($H44="","",IFERROR(IF(VLOOKUP(P44+7,'Fechas de clase'!$B$5:$B$102,1,0),P44+14),P44+7)))</f>
        <v/>
      </c>
      <c r="R44" s="274" t="str">
        <f>IF($H44="(en blanco)","",IF($H44="","",IFERROR(IF(VLOOKUP(Q44+7,'Fechas de clase'!$B$5:$B$102,1,0),Q44+14),Q44+7)))</f>
        <v/>
      </c>
      <c r="S44" s="274" t="str">
        <f>IF($H44="(en blanco)","",IF($H44="","",IFERROR(IF(VLOOKUP(R44+7,'Fechas de clase'!$B$5:$B$102,1,0),R44+14),R44+7)))</f>
        <v/>
      </c>
      <c r="T44" s="274" t="str">
        <f>IF($H44="(en blanco)","",IF($H44="","",IFERROR(IF(VLOOKUP(S44+7,'Fechas de clase'!$B$5:$B$102,1,0),S44+14),S44+7)))</f>
        <v/>
      </c>
      <c r="U44" s="274" t="str">
        <f>IF($H44="(en blanco)","",IF($H44="","",IFERROR(IF(VLOOKUP(T44+7,'Fechas de clase'!$B$5:$B$102,1,0),T44+14),T44+7)))</f>
        <v/>
      </c>
      <c r="V44" s="274" t="str">
        <f>IF($H44="(en blanco)","",IF($H44="","",IFERROR(IF(VLOOKUP(U44+7,'Fechas de clase'!$B$5:$B$102,1,0),U44+14),U44+7)))</f>
        <v/>
      </c>
      <c r="W44" s="274" t="str">
        <f>IF($H44="(en blanco)","",IF($H44="","",IFERROR(IF(VLOOKUP(V44+7,'Fechas de clase'!$B$5:$B$102,1,0),V44+14),V44+7)))</f>
        <v/>
      </c>
      <c r="X44" s="274" t="str">
        <f>IF($H44="(en blanco)","",IF($H44="","",IFERROR(IF(VLOOKUP(W44+7,'Fechas de clase'!$B$5:$B$102,1,0),W44+14),W44+7)))</f>
        <v/>
      </c>
      <c r="Y44" s="274" t="str">
        <f>IF($H44="(en blanco)","",IF($H44="","",IFERROR(IF(VLOOKUP(X44+7,'Fechas de clase'!$B$5:$B$102,1,0),X44+14),X44+7)))</f>
        <v/>
      </c>
    </row>
    <row r="45" spans="2:25">
      <c r="B45" s="275"/>
      <c r="J45" s="273" t="str">
        <f t="shared" si="0"/>
        <v/>
      </c>
      <c r="K45" s="274" t="str">
        <f>IF($H45="(en blanco)","",IF($H45="","",IFERROR(IF(VLOOKUP(H45+7,'Fechas de clase'!$B$5:$B$102,1,0),H45+14),H45+7)))</f>
        <v/>
      </c>
      <c r="L45" s="274" t="str">
        <f>IF($H45="(en blanco)","",IF($H45="","",IFERROR(IF(VLOOKUP(K45+7,'Fechas de clase'!$B$5:$B$102,1,0),K45+14),K45+7)))</f>
        <v/>
      </c>
      <c r="M45" s="274" t="str">
        <f>IF($H45="(en blanco)","",IF($H45="","",IFERROR(IF(VLOOKUP(L45+7,'Fechas de clase'!$B$5:$B$102,1,0),L45+14),L45+7)))</f>
        <v/>
      </c>
      <c r="N45" s="274" t="str">
        <f>IF($H45="(en blanco)","",IF($H45="","",IFERROR(IF(VLOOKUP(M45+7,'Fechas de clase'!$B$5:$B$102,1,0),M45+14),M45+7)))</f>
        <v/>
      </c>
      <c r="O45" s="274" t="str">
        <f>IF($H45="(en blanco)","",IF($H45="","",IFERROR(IF(VLOOKUP(N45+7,'Fechas de clase'!$B$5:$B$102,1,0),N45+14),N45+7)))</f>
        <v/>
      </c>
      <c r="P45" s="274" t="str">
        <f>IF($H45="(en blanco)","",IF($H45="","",IFERROR(IF(VLOOKUP(O45+7,'Fechas de clase'!$B$5:$B$102,1,0),O45+14),O45+7)))</f>
        <v/>
      </c>
      <c r="Q45" s="274" t="str">
        <f>IF($H45="(en blanco)","",IF($H45="","",IFERROR(IF(VLOOKUP(P45+7,'Fechas de clase'!$B$5:$B$102,1,0),P45+14),P45+7)))</f>
        <v/>
      </c>
      <c r="R45" s="274" t="str">
        <f>IF($H45="(en blanco)","",IF($H45="","",IFERROR(IF(VLOOKUP(Q45+7,'Fechas de clase'!$B$5:$B$102,1,0),Q45+14),Q45+7)))</f>
        <v/>
      </c>
      <c r="S45" s="274" t="str">
        <f>IF($H45="(en blanco)","",IF($H45="","",IFERROR(IF(VLOOKUP(R45+7,'Fechas de clase'!$B$5:$B$102,1,0),R45+14),R45+7)))</f>
        <v/>
      </c>
      <c r="T45" s="274" t="str">
        <f>IF($H45="(en blanco)","",IF($H45="","",IFERROR(IF(VLOOKUP(S45+7,'Fechas de clase'!$B$5:$B$102,1,0),S45+14),S45+7)))</f>
        <v/>
      </c>
      <c r="U45" s="274" t="str">
        <f>IF($H45="(en blanco)","",IF($H45="","",IFERROR(IF(VLOOKUP(T45+7,'Fechas de clase'!$B$5:$B$102,1,0),T45+14),T45+7)))</f>
        <v/>
      </c>
      <c r="V45" s="274" t="str">
        <f>IF($H45="(en blanco)","",IF($H45="","",IFERROR(IF(VLOOKUP(U45+7,'Fechas de clase'!$B$5:$B$102,1,0),U45+14),U45+7)))</f>
        <v/>
      </c>
      <c r="W45" s="274" t="str">
        <f>IF($H45="(en blanco)","",IF($H45="","",IFERROR(IF(VLOOKUP(V45+7,'Fechas de clase'!$B$5:$B$102,1,0),V45+14),V45+7)))</f>
        <v/>
      </c>
      <c r="X45" s="274" t="str">
        <f>IF($H45="(en blanco)","",IF($H45="","",IFERROR(IF(VLOOKUP(W45+7,'Fechas de clase'!$B$5:$B$102,1,0),W45+14),W45+7)))</f>
        <v/>
      </c>
      <c r="Y45" s="274" t="str">
        <f>IF($H45="(en blanco)","",IF($H45="","",IFERROR(IF(VLOOKUP(X45+7,'Fechas de clase'!$B$5:$B$102,1,0),X45+14),X45+7)))</f>
        <v/>
      </c>
    </row>
    <row r="46" spans="2:25">
      <c r="B46" s="275"/>
      <c r="J46" s="273" t="str">
        <f t="shared" si="0"/>
        <v/>
      </c>
      <c r="K46" s="274" t="str">
        <f>IF($H46="(en blanco)","",IF($H46="","",IFERROR(IF(VLOOKUP(H46+7,'Fechas de clase'!$B$5:$B$102,1,0),H46+14),H46+7)))</f>
        <v/>
      </c>
      <c r="L46" s="274" t="str">
        <f>IF($H46="(en blanco)","",IF($H46="","",IFERROR(IF(VLOOKUP(K46+7,'Fechas de clase'!$B$5:$B$102,1,0),K46+14),K46+7)))</f>
        <v/>
      </c>
      <c r="M46" s="274" t="str">
        <f>IF($H46="(en blanco)","",IF($H46="","",IFERROR(IF(VLOOKUP(L46+7,'Fechas de clase'!$B$5:$B$102,1,0),L46+14),L46+7)))</f>
        <v/>
      </c>
      <c r="N46" s="274" t="str">
        <f>IF($H46="(en blanco)","",IF($H46="","",IFERROR(IF(VLOOKUP(M46+7,'Fechas de clase'!$B$5:$B$102,1,0),M46+14),M46+7)))</f>
        <v/>
      </c>
      <c r="O46" s="274" t="str">
        <f>IF($H46="(en blanco)","",IF($H46="","",IFERROR(IF(VLOOKUP(N46+7,'Fechas de clase'!$B$5:$B$102,1,0),N46+14),N46+7)))</f>
        <v/>
      </c>
      <c r="P46" s="274" t="str">
        <f>IF($H46="(en blanco)","",IF($H46="","",IFERROR(IF(VLOOKUP(O46+7,'Fechas de clase'!$B$5:$B$102,1,0),O46+14),O46+7)))</f>
        <v/>
      </c>
      <c r="Q46" s="274" t="str">
        <f>IF($H46="(en blanco)","",IF($H46="","",IFERROR(IF(VLOOKUP(P46+7,'Fechas de clase'!$B$5:$B$102,1,0),P46+14),P46+7)))</f>
        <v/>
      </c>
      <c r="R46" s="274" t="str">
        <f>IF($H46="(en blanco)","",IF($H46="","",IFERROR(IF(VLOOKUP(Q46+7,'Fechas de clase'!$B$5:$B$102,1,0),Q46+14),Q46+7)))</f>
        <v/>
      </c>
      <c r="S46" s="274" t="str">
        <f>IF($H46="(en blanco)","",IF($H46="","",IFERROR(IF(VLOOKUP(R46+7,'Fechas de clase'!$B$5:$B$102,1,0),R46+14),R46+7)))</f>
        <v/>
      </c>
      <c r="T46" s="274" t="str">
        <f>IF($H46="(en blanco)","",IF($H46="","",IFERROR(IF(VLOOKUP(S46+7,'Fechas de clase'!$B$5:$B$102,1,0),S46+14),S46+7)))</f>
        <v/>
      </c>
      <c r="U46" s="274" t="str">
        <f>IF($H46="(en blanco)","",IF($H46="","",IFERROR(IF(VLOOKUP(T46+7,'Fechas de clase'!$B$5:$B$102,1,0),T46+14),T46+7)))</f>
        <v/>
      </c>
      <c r="V46" s="274" t="str">
        <f>IF($H46="(en blanco)","",IF($H46="","",IFERROR(IF(VLOOKUP(U46+7,'Fechas de clase'!$B$5:$B$102,1,0),U46+14),U46+7)))</f>
        <v/>
      </c>
      <c r="W46" s="274" t="str">
        <f>IF($H46="(en blanco)","",IF($H46="","",IFERROR(IF(VLOOKUP(V46+7,'Fechas de clase'!$B$5:$B$102,1,0),V46+14),V46+7)))</f>
        <v/>
      </c>
      <c r="X46" s="274" t="str">
        <f>IF($H46="(en blanco)","",IF($H46="","",IFERROR(IF(VLOOKUP(W46+7,'Fechas de clase'!$B$5:$B$102,1,0),W46+14),W46+7)))</f>
        <v/>
      </c>
      <c r="Y46" s="274" t="str">
        <f>IF($H46="(en blanco)","",IF($H46="","",IFERROR(IF(VLOOKUP(X46+7,'Fechas de clase'!$B$5:$B$102,1,0),X46+14),X46+7)))</f>
        <v/>
      </c>
    </row>
    <row r="47" spans="2:25">
      <c r="B47" s="275"/>
      <c r="J47" s="273" t="str">
        <f t="shared" si="0"/>
        <v/>
      </c>
      <c r="K47" s="274" t="str">
        <f>IF($H47="(en blanco)","",IF($H47="","",IFERROR(IF(VLOOKUP(H47+7,'Fechas de clase'!$B$5:$B$102,1,0),H47+14),H47+7)))</f>
        <v/>
      </c>
      <c r="L47" s="274" t="str">
        <f>IF($H47="(en blanco)","",IF($H47="","",IFERROR(IF(VLOOKUP(K47+7,'Fechas de clase'!$B$5:$B$102,1,0),K47+14),K47+7)))</f>
        <v/>
      </c>
      <c r="M47" s="274" t="str">
        <f>IF($H47="(en blanco)","",IF($H47="","",IFERROR(IF(VLOOKUP(L47+7,'Fechas de clase'!$B$5:$B$102,1,0),L47+14),L47+7)))</f>
        <v/>
      </c>
      <c r="N47" s="274" t="str">
        <f>IF($H47="(en blanco)","",IF($H47="","",IFERROR(IF(VLOOKUP(M47+7,'Fechas de clase'!$B$5:$B$102,1,0),M47+14),M47+7)))</f>
        <v/>
      </c>
      <c r="O47" s="274" t="str">
        <f>IF($H47="(en blanco)","",IF($H47="","",IFERROR(IF(VLOOKUP(N47+7,'Fechas de clase'!$B$5:$B$102,1,0),N47+14),N47+7)))</f>
        <v/>
      </c>
      <c r="P47" s="274" t="str">
        <f>IF($H47="(en blanco)","",IF($H47="","",IFERROR(IF(VLOOKUP(O47+7,'Fechas de clase'!$B$5:$B$102,1,0),O47+14),O47+7)))</f>
        <v/>
      </c>
      <c r="Q47" s="274" t="str">
        <f>IF($H47="(en blanco)","",IF($H47="","",IFERROR(IF(VLOOKUP(P47+7,'Fechas de clase'!$B$5:$B$102,1,0),P47+14),P47+7)))</f>
        <v/>
      </c>
      <c r="R47" s="274" t="str">
        <f>IF($H47="(en blanco)","",IF($H47="","",IFERROR(IF(VLOOKUP(Q47+7,'Fechas de clase'!$B$5:$B$102,1,0),Q47+14),Q47+7)))</f>
        <v/>
      </c>
      <c r="S47" s="274" t="str">
        <f>IF($H47="(en blanco)","",IF($H47="","",IFERROR(IF(VLOOKUP(R47+7,'Fechas de clase'!$B$5:$B$102,1,0),R47+14),R47+7)))</f>
        <v/>
      </c>
      <c r="T47" s="274" t="str">
        <f>IF($H47="(en blanco)","",IF($H47="","",IFERROR(IF(VLOOKUP(S47+7,'Fechas de clase'!$B$5:$B$102,1,0),S47+14),S47+7)))</f>
        <v/>
      </c>
      <c r="U47" s="274" t="str">
        <f>IF($H47="(en blanco)","",IF($H47="","",IFERROR(IF(VLOOKUP(T47+7,'Fechas de clase'!$B$5:$B$102,1,0),T47+14),T47+7)))</f>
        <v/>
      </c>
      <c r="V47" s="274" t="str">
        <f>IF($H47="(en blanco)","",IF($H47="","",IFERROR(IF(VLOOKUP(U47+7,'Fechas de clase'!$B$5:$B$102,1,0),U47+14),U47+7)))</f>
        <v/>
      </c>
      <c r="W47" s="274" t="str">
        <f>IF($H47="(en blanco)","",IF($H47="","",IFERROR(IF(VLOOKUP(V47+7,'Fechas de clase'!$B$5:$B$102,1,0),V47+14),V47+7)))</f>
        <v/>
      </c>
      <c r="X47" s="274" t="str">
        <f>IF($H47="(en blanco)","",IF($H47="","",IFERROR(IF(VLOOKUP(W47+7,'Fechas de clase'!$B$5:$B$102,1,0),W47+14),W47+7)))</f>
        <v/>
      </c>
      <c r="Y47" s="274" t="str">
        <f>IF($H47="(en blanco)","",IF($H47="","",IFERROR(IF(VLOOKUP(X47+7,'Fechas de clase'!$B$5:$B$102,1,0),X47+14),X47+7)))</f>
        <v/>
      </c>
    </row>
    <row r="48" spans="2:25">
      <c r="B48" s="275"/>
      <c r="J48" s="273" t="str">
        <f t="shared" si="0"/>
        <v/>
      </c>
      <c r="K48" s="274" t="str">
        <f>IF($H48="(en blanco)","",IF($H48="","",IFERROR(IF(VLOOKUP(H48+7,'Fechas de clase'!$B$5:$B$102,1,0),H48+14),H48+7)))</f>
        <v/>
      </c>
      <c r="L48" s="274" t="str">
        <f>IF($H48="(en blanco)","",IF($H48="","",IFERROR(IF(VLOOKUP(K48+7,'Fechas de clase'!$B$5:$B$102,1,0),K48+14),K48+7)))</f>
        <v/>
      </c>
      <c r="M48" s="274" t="str">
        <f>IF($H48="(en blanco)","",IF($H48="","",IFERROR(IF(VLOOKUP(L48+7,'Fechas de clase'!$B$5:$B$102,1,0),L48+14),L48+7)))</f>
        <v/>
      </c>
      <c r="N48" s="274" t="str">
        <f>IF($H48="(en blanco)","",IF($H48="","",IFERROR(IF(VLOOKUP(M48+7,'Fechas de clase'!$B$5:$B$102,1,0),M48+14),M48+7)))</f>
        <v/>
      </c>
      <c r="O48" s="274" t="str">
        <f>IF($H48="(en blanco)","",IF($H48="","",IFERROR(IF(VLOOKUP(N48+7,'Fechas de clase'!$B$5:$B$102,1,0),N48+14),N48+7)))</f>
        <v/>
      </c>
      <c r="P48" s="274" t="str">
        <f>IF($H48="(en blanco)","",IF($H48="","",IFERROR(IF(VLOOKUP(O48+7,'Fechas de clase'!$B$5:$B$102,1,0),O48+14),O48+7)))</f>
        <v/>
      </c>
      <c r="Q48" s="274" t="str">
        <f>IF($H48="(en blanco)","",IF($H48="","",IFERROR(IF(VLOOKUP(P48+7,'Fechas de clase'!$B$5:$B$102,1,0),P48+14),P48+7)))</f>
        <v/>
      </c>
      <c r="R48" s="274" t="str">
        <f>IF($H48="(en blanco)","",IF($H48="","",IFERROR(IF(VLOOKUP(Q48+7,'Fechas de clase'!$B$5:$B$102,1,0),Q48+14),Q48+7)))</f>
        <v/>
      </c>
      <c r="S48" s="274" t="str">
        <f>IF($H48="(en blanco)","",IF($H48="","",IFERROR(IF(VLOOKUP(R48+7,'Fechas de clase'!$B$5:$B$102,1,0),R48+14),R48+7)))</f>
        <v/>
      </c>
      <c r="T48" s="274" t="str">
        <f>IF($H48="(en blanco)","",IF($H48="","",IFERROR(IF(VLOOKUP(S48+7,'Fechas de clase'!$B$5:$B$102,1,0),S48+14),S48+7)))</f>
        <v/>
      </c>
      <c r="U48" s="274" t="str">
        <f>IF($H48="(en blanco)","",IF($H48="","",IFERROR(IF(VLOOKUP(T48+7,'Fechas de clase'!$B$5:$B$102,1,0),T48+14),T48+7)))</f>
        <v/>
      </c>
      <c r="V48" s="274" t="str">
        <f>IF($H48="(en blanco)","",IF($H48="","",IFERROR(IF(VLOOKUP(U48+7,'Fechas de clase'!$B$5:$B$102,1,0),U48+14),U48+7)))</f>
        <v/>
      </c>
      <c r="W48" s="274" t="str">
        <f>IF($H48="(en blanco)","",IF($H48="","",IFERROR(IF(VLOOKUP(V48+7,'Fechas de clase'!$B$5:$B$102,1,0),V48+14),V48+7)))</f>
        <v/>
      </c>
      <c r="X48" s="274" t="str">
        <f>IF($H48="(en blanco)","",IF($H48="","",IFERROR(IF(VLOOKUP(W48+7,'Fechas de clase'!$B$5:$B$102,1,0),W48+14),W48+7)))</f>
        <v/>
      </c>
      <c r="Y48" s="274" t="str">
        <f>IF($H48="(en blanco)","",IF($H48="","",IFERROR(IF(VLOOKUP(X48+7,'Fechas de clase'!$B$5:$B$102,1,0),X48+14),X48+7)))</f>
        <v/>
      </c>
    </row>
    <row r="49" spans="2:25">
      <c r="B49" s="275"/>
      <c r="J49" s="273" t="str">
        <f t="shared" si="0"/>
        <v/>
      </c>
      <c r="K49" s="274" t="str">
        <f>IF($H49="(en blanco)","",IF($H49="","",IFERROR(IF(VLOOKUP(H49+7,'Fechas de clase'!$B$5:$B$102,1,0),H49+14),H49+7)))</f>
        <v/>
      </c>
      <c r="L49" s="274" t="str">
        <f>IF($H49="(en blanco)","",IF($H49="","",IFERROR(IF(VLOOKUP(K49+7,'Fechas de clase'!$B$5:$B$102,1,0),K49+14),K49+7)))</f>
        <v/>
      </c>
      <c r="M49" s="274" t="str">
        <f>IF($H49="(en blanco)","",IF($H49="","",IFERROR(IF(VLOOKUP(L49+7,'Fechas de clase'!$B$5:$B$102,1,0),L49+14),L49+7)))</f>
        <v/>
      </c>
      <c r="N49" s="274" t="str">
        <f>IF($H49="(en blanco)","",IF($H49="","",IFERROR(IF(VLOOKUP(M49+7,'Fechas de clase'!$B$5:$B$102,1,0),M49+14),M49+7)))</f>
        <v/>
      </c>
      <c r="O49" s="274" t="str">
        <f>IF($H49="(en blanco)","",IF($H49="","",IFERROR(IF(VLOOKUP(N49+7,'Fechas de clase'!$B$5:$B$102,1,0),N49+14),N49+7)))</f>
        <v/>
      </c>
      <c r="P49" s="274" t="str">
        <f>IF($H49="(en blanco)","",IF($H49="","",IFERROR(IF(VLOOKUP(O49+7,'Fechas de clase'!$B$5:$B$102,1,0),O49+14),O49+7)))</f>
        <v/>
      </c>
      <c r="Q49" s="274" t="str">
        <f>IF($H49="(en blanco)","",IF($H49="","",IFERROR(IF(VLOOKUP(P49+7,'Fechas de clase'!$B$5:$B$102,1,0),P49+14),P49+7)))</f>
        <v/>
      </c>
      <c r="R49" s="274" t="str">
        <f>IF($H49="(en blanco)","",IF($H49="","",IFERROR(IF(VLOOKUP(Q49+7,'Fechas de clase'!$B$5:$B$102,1,0),Q49+14),Q49+7)))</f>
        <v/>
      </c>
      <c r="S49" s="274" t="str">
        <f>IF($H49="(en blanco)","",IF($H49="","",IFERROR(IF(VLOOKUP(R49+7,'Fechas de clase'!$B$5:$B$102,1,0),R49+14),R49+7)))</f>
        <v/>
      </c>
      <c r="T49" s="274" t="str">
        <f>IF($H49="(en blanco)","",IF($H49="","",IFERROR(IF(VLOOKUP(S49+7,'Fechas de clase'!$B$5:$B$102,1,0),S49+14),S49+7)))</f>
        <v/>
      </c>
      <c r="U49" s="274" t="str">
        <f>IF($H49="(en blanco)","",IF($H49="","",IFERROR(IF(VLOOKUP(T49+7,'Fechas de clase'!$B$5:$B$102,1,0),T49+14),T49+7)))</f>
        <v/>
      </c>
      <c r="V49" s="274" t="str">
        <f>IF($H49="(en blanco)","",IF($H49="","",IFERROR(IF(VLOOKUP(U49+7,'Fechas de clase'!$B$5:$B$102,1,0),U49+14),U49+7)))</f>
        <v/>
      </c>
      <c r="W49" s="274" t="str">
        <f>IF($H49="(en blanco)","",IF($H49="","",IFERROR(IF(VLOOKUP(V49+7,'Fechas de clase'!$B$5:$B$102,1,0),V49+14),V49+7)))</f>
        <v/>
      </c>
      <c r="X49" s="274" t="str">
        <f>IF($H49="(en blanco)","",IF($H49="","",IFERROR(IF(VLOOKUP(W49+7,'Fechas de clase'!$B$5:$B$102,1,0),W49+14),W49+7)))</f>
        <v/>
      </c>
      <c r="Y49" s="274" t="str">
        <f>IF($H49="(en blanco)","",IF($H49="","",IFERROR(IF(VLOOKUP(X49+7,'Fechas de clase'!$B$5:$B$102,1,0),X49+14),X49+7)))</f>
        <v/>
      </c>
    </row>
    <row r="50" spans="2:25">
      <c r="B50" s="275"/>
      <c r="J50" s="273" t="str">
        <f t="shared" si="0"/>
        <v/>
      </c>
      <c r="K50" s="274" t="str">
        <f>IF($H50="(en blanco)","",IF($H50="","",IFERROR(IF(VLOOKUP(H50+7,'Fechas de clase'!$B$5:$B$102,1,0),H50+14),H50+7)))</f>
        <v/>
      </c>
      <c r="L50" s="274" t="str">
        <f>IF($H50="(en blanco)","",IF($H50="","",IFERROR(IF(VLOOKUP(K50+7,'Fechas de clase'!$B$5:$B$102,1,0),K50+14),K50+7)))</f>
        <v/>
      </c>
      <c r="M50" s="274" t="str">
        <f>IF($H50="(en blanco)","",IF($H50="","",IFERROR(IF(VLOOKUP(L50+7,'Fechas de clase'!$B$5:$B$102,1,0),L50+14),L50+7)))</f>
        <v/>
      </c>
      <c r="N50" s="274" t="str">
        <f>IF($H50="(en blanco)","",IF($H50="","",IFERROR(IF(VLOOKUP(M50+7,'Fechas de clase'!$B$5:$B$102,1,0),M50+14),M50+7)))</f>
        <v/>
      </c>
      <c r="O50" s="274" t="str">
        <f>IF($H50="(en blanco)","",IF($H50="","",IFERROR(IF(VLOOKUP(N50+7,'Fechas de clase'!$B$5:$B$102,1,0),N50+14),N50+7)))</f>
        <v/>
      </c>
      <c r="P50" s="274" t="str">
        <f>IF($H50="(en blanco)","",IF($H50="","",IFERROR(IF(VLOOKUP(O50+7,'Fechas de clase'!$B$5:$B$102,1,0),O50+14),O50+7)))</f>
        <v/>
      </c>
      <c r="Q50" s="274" t="str">
        <f>IF($H50="(en blanco)","",IF($H50="","",IFERROR(IF(VLOOKUP(P50+7,'Fechas de clase'!$B$5:$B$102,1,0),P50+14),P50+7)))</f>
        <v/>
      </c>
      <c r="R50" s="274" t="str">
        <f>IF($H50="(en blanco)","",IF($H50="","",IFERROR(IF(VLOOKUP(Q50+7,'Fechas de clase'!$B$5:$B$102,1,0),Q50+14),Q50+7)))</f>
        <v/>
      </c>
      <c r="S50" s="274" t="str">
        <f>IF($H50="(en blanco)","",IF($H50="","",IFERROR(IF(VLOOKUP(R50+7,'Fechas de clase'!$B$5:$B$102,1,0),R50+14),R50+7)))</f>
        <v/>
      </c>
      <c r="T50" s="274" t="str">
        <f>IF($H50="(en blanco)","",IF($H50="","",IFERROR(IF(VLOOKUP(S50+7,'Fechas de clase'!$B$5:$B$102,1,0),S50+14),S50+7)))</f>
        <v/>
      </c>
      <c r="U50" s="274" t="str">
        <f>IF($H50="(en blanco)","",IF($H50="","",IFERROR(IF(VLOOKUP(T50+7,'Fechas de clase'!$B$5:$B$102,1,0),T50+14),T50+7)))</f>
        <v/>
      </c>
      <c r="V50" s="274" t="str">
        <f>IF($H50="(en blanco)","",IF($H50="","",IFERROR(IF(VLOOKUP(U50+7,'Fechas de clase'!$B$5:$B$102,1,0),U50+14),U50+7)))</f>
        <v/>
      </c>
      <c r="W50" s="274" t="str">
        <f>IF($H50="(en blanco)","",IF($H50="","",IFERROR(IF(VLOOKUP(V50+7,'Fechas de clase'!$B$5:$B$102,1,0),V50+14),V50+7)))</f>
        <v/>
      </c>
      <c r="X50" s="274" t="str">
        <f>IF($H50="(en blanco)","",IF($H50="","",IFERROR(IF(VLOOKUP(W50+7,'Fechas de clase'!$B$5:$B$102,1,0),W50+14),W50+7)))</f>
        <v/>
      </c>
      <c r="Y50" s="274" t="str">
        <f>IF($H50="(en blanco)","",IF($H50="","",IFERROR(IF(VLOOKUP(X50+7,'Fechas de clase'!$B$5:$B$102,1,0),X50+14),X50+7)))</f>
        <v/>
      </c>
    </row>
    <row r="51" spans="2:25">
      <c r="B51" s="275"/>
      <c r="J51" s="273" t="str">
        <f t="shared" si="0"/>
        <v/>
      </c>
      <c r="K51" s="274" t="str">
        <f>IF($H51="(en blanco)","",IF($H51="","",IFERROR(IF(VLOOKUP(H51+7,'Fechas de clase'!$B$5:$B$102,1,0),H51+14),H51+7)))</f>
        <v/>
      </c>
      <c r="L51" s="274" t="str">
        <f>IF($H51="(en blanco)","",IF($H51="","",IFERROR(IF(VLOOKUP(K51+7,'Fechas de clase'!$B$5:$B$102,1,0),K51+14),K51+7)))</f>
        <v/>
      </c>
      <c r="M51" s="274" t="str">
        <f>IF($H51="(en blanco)","",IF($H51="","",IFERROR(IF(VLOOKUP(L51+7,'Fechas de clase'!$B$5:$B$102,1,0),L51+14),L51+7)))</f>
        <v/>
      </c>
      <c r="N51" s="274" t="str">
        <f>IF($H51="(en blanco)","",IF($H51="","",IFERROR(IF(VLOOKUP(M51+7,'Fechas de clase'!$B$5:$B$102,1,0),M51+14),M51+7)))</f>
        <v/>
      </c>
      <c r="O51" s="274" t="str">
        <f>IF($H51="(en blanco)","",IF($H51="","",IFERROR(IF(VLOOKUP(N51+7,'Fechas de clase'!$B$5:$B$102,1,0),N51+14),N51+7)))</f>
        <v/>
      </c>
      <c r="P51" s="274" t="str">
        <f>IF($H51="(en blanco)","",IF($H51="","",IFERROR(IF(VLOOKUP(O51+7,'Fechas de clase'!$B$5:$B$102,1,0),O51+14),O51+7)))</f>
        <v/>
      </c>
      <c r="Q51" s="274" t="str">
        <f>IF($H51="(en blanco)","",IF($H51="","",IFERROR(IF(VLOOKUP(P51+7,'Fechas de clase'!$B$5:$B$102,1,0),P51+14),P51+7)))</f>
        <v/>
      </c>
      <c r="R51" s="274" t="str">
        <f>IF($H51="(en blanco)","",IF($H51="","",IFERROR(IF(VLOOKUP(Q51+7,'Fechas de clase'!$B$5:$B$102,1,0),Q51+14),Q51+7)))</f>
        <v/>
      </c>
      <c r="S51" s="274" t="str">
        <f>IF($H51="(en blanco)","",IF($H51="","",IFERROR(IF(VLOOKUP(R51+7,'Fechas de clase'!$B$5:$B$102,1,0),R51+14),R51+7)))</f>
        <v/>
      </c>
      <c r="T51" s="274" t="str">
        <f>IF($H51="(en blanco)","",IF($H51="","",IFERROR(IF(VLOOKUP(S51+7,'Fechas de clase'!$B$5:$B$102,1,0),S51+14),S51+7)))</f>
        <v/>
      </c>
      <c r="U51" s="274" t="str">
        <f>IF($H51="(en blanco)","",IF($H51="","",IFERROR(IF(VLOOKUP(T51+7,'Fechas de clase'!$B$5:$B$102,1,0),T51+14),T51+7)))</f>
        <v/>
      </c>
      <c r="V51" s="274" t="str">
        <f>IF($H51="(en blanco)","",IF($H51="","",IFERROR(IF(VLOOKUP(U51+7,'Fechas de clase'!$B$5:$B$102,1,0),U51+14),U51+7)))</f>
        <v/>
      </c>
      <c r="W51" s="274" t="str">
        <f>IF($H51="(en blanco)","",IF($H51="","",IFERROR(IF(VLOOKUP(V51+7,'Fechas de clase'!$B$5:$B$102,1,0),V51+14),V51+7)))</f>
        <v/>
      </c>
      <c r="X51" s="274" t="str">
        <f>IF($H51="(en blanco)","",IF($H51="","",IFERROR(IF(VLOOKUP(W51+7,'Fechas de clase'!$B$5:$B$102,1,0),W51+14),W51+7)))</f>
        <v/>
      </c>
      <c r="Y51" s="274" t="str">
        <f>IF($H51="(en blanco)","",IF($H51="","",IFERROR(IF(VLOOKUP(X51+7,'Fechas de clase'!$B$5:$B$102,1,0),X51+14),X51+7)))</f>
        <v/>
      </c>
    </row>
    <row r="52" spans="2:25">
      <c r="B52" s="275"/>
      <c r="J52" s="273" t="str">
        <f t="shared" si="0"/>
        <v/>
      </c>
      <c r="K52" s="274" t="str">
        <f>IF($H52="(en blanco)","",IF($H52="","",IFERROR(IF(VLOOKUP(H52+7,'Fechas de clase'!$B$5:$B$102,1,0),H52+14),H52+7)))</f>
        <v/>
      </c>
      <c r="L52" s="274" t="str">
        <f>IF($H52="(en blanco)","",IF($H52="","",IFERROR(IF(VLOOKUP(K52+7,'Fechas de clase'!$B$5:$B$102,1,0),K52+14),K52+7)))</f>
        <v/>
      </c>
      <c r="M52" s="274" t="str">
        <f>IF($H52="(en blanco)","",IF($H52="","",IFERROR(IF(VLOOKUP(L52+7,'Fechas de clase'!$B$5:$B$102,1,0),L52+14),L52+7)))</f>
        <v/>
      </c>
      <c r="N52" s="274" t="str">
        <f>IF($H52="(en blanco)","",IF($H52="","",IFERROR(IF(VLOOKUP(M52+7,'Fechas de clase'!$B$5:$B$102,1,0),M52+14),M52+7)))</f>
        <v/>
      </c>
      <c r="O52" s="274" t="str">
        <f>IF($H52="(en blanco)","",IF($H52="","",IFERROR(IF(VLOOKUP(N52+7,'Fechas de clase'!$B$5:$B$102,1,0),N52+14),N52+7)))</f>
        <v/>
      </c>
      <c r="P52" s="274" t="str">
        <f>IF($H52="(en blanco)","",IF($H52="","",IFERROR(IF(VLOOKUP(O52+7,'Fechas de clase'!$B$5:$B$102,1,0),O52+14),O52+7)))</f>
        <v/>
      </c>
      <c r="Q52" s="274" t="str">
        <f>IF($H52="(en blanco)","",IF($H52="","",IFERROR(IF(VLOOKUP(P52+7,'Fechas de clase'!$B$5:$B$102,1,0),P52+14),P52+7)))</f>
        <v/>
      </c>
      <c r="R52" s="274" t="str">
        <f>IF($H52="(en blanco)","",IF($H52="","",IFERROR(IF(VLOOKUP(Q52+7,'Fechas de clase'!$B$5:$B$102,1,0),Q52+14),Q52+7)))</f>
        <v/>
      </c>
      <c r="S52" s="274" t="str">
        <f>IF($H52="(en blanco)","",IF($H52="","",IFERROR(IF(VLOOKUP(R52+7,'Fechas de clase'!$B$5:$B$102,1,0),R52+14),R52+7)))</f>
        <v/>
      </c>
      <c r="T52" s="274" t="str">
        <f>IF($H52="(en blanco)","",IF($H52="","",IFERROR(IF(VLOOKUP(S52+7,'Fechas de clase'!$B$5:$B$102,1,0),S52+14),S52+7)))</f>
        <v/>
      </c>
      <c r="U52" s="274" t="str">
        <f>IF($H52="(en blanco)","",IF($H52="","",IFERROR(IF(VLOOKUP(T52+7,'Fechas de clase'!$B$5:$B$102,1,0),T52+14),T52+7)))</f>
        <v/>
      </c>
      <c r="V52" s="274" t="str">
        <f>IF($H52="(en blanco)","",IF($H52="","",IFERROR(IF(VLOOKUP(U52+7,'Fechas de clase'!$B$5:$B$102,1,0),U52+14),U52+7)))</f>
        <v/>
      </c>
      <c r="W52" s="274" t="str">
        <f>IF($H52="(en blanco)","",IF($H52="","",IFERROR(IF(VLOOKUP(V52+7,'Fechas de clase'!$B$5:$B$102,1,0),V52+14),V52+7)))</f>
        <v/>
      </c>
      <c r="X52" s="274" t="str">
        <f>IF($H52="(en blanco)","",IF($H52="","",IFERROR(IF(VLOOKUP(W52+7,'Fechas de clase'!$B$5:$B$102,1,0),W52+14),W52+7)))</f>
        <v/>
      </c>
      <c r="Y52" s="274" t="str">
        <f>IF($H52="(en blanco)","",IF($H52="","",IFERROR(IF(VLOOKUP(X52+7,'Fechas de clase'!$B$5:$B$102,1,0),X52+14),X52+7)))</f>
        <v/>
      </c>
    </row>
    <row r="53" spans="2:25">
      <c r="B53" s="275"/>
      <c r="J53" s="273" t="str">
        <f t="shared" si="0"/>
        <v/>
      </c>
      <c r="K53" s="274" t="str">
        <f>IF($H53="(en blanco)","",IF($H53="","",IFERROR(IF(VLOOKUP(H53+7,'Fechas de clase'!$B$5:$B$102,1,0),H53+14),H53+7)))</f>
        <v/>
      </c>
      <c r="L53" s="274" t="str">
        <f>IF($H53="(en blanco)","",IF($H53="","",IFERROR(IF(VLOOKUP(K53+7,'Fechas de clase'!$B$5:$B$102,1,0),K53+14),K53+7)))</f>
        <v/>
      </c>
      <c r="M53" s="274" t="str">
        <f>IF($H53="(en blanco)","",IF($H53="","",IFERROR(IF(VLOOKUP(L53+7,'Fechas de clase'!$B$5:$B$102,1,0),L53+14),L53+7)))</f>
        <v/>
      </c>
      <c r="N53" s="274" t="str">
        <f>IF($H53="(en blanco)","",IF($H53="","",IFERROR(IF(VLOOKUP(M53+7,'Fechas de clase'!$B$5:$B$102,1,0),M53+14),M53+7)))</f>
        <v/>
      </c>
      <c r="O53" s="274" t="str">
        <f>IF($H53="(en blanco)","",IF($H53="","",IFERROR(IF(VLOOKUP(N53+7,'Fechas de clase'!$B$5:$B$102,1,0),N53+14),N53+7)))</f>
        <v/>
      </c>
      <c r="P53" s="274" t="str">
        <f>IF($H53="(en blanco)","",IF($H53="","",IFERROR(IF(VLOOKUP(O53+7,'Fechas de clase'!$B$5:$B$102,1,0),O53+14),O53+7)))</f>
        <v/>
      </c>
      <c r="Q53" s="274" t="str">
        <f>IF($H53="(en blanco)","",IF($H53="","",IFERROR(IF(VLOOKUP(P53+7,'Fechas de clase'!$B$5:$B$102,1,0),P53+14),P53+7)))</f>
        <v/>
      </c>
      <c r="R53" s="274" t="str">
        <f>IF($H53="(en blanco)","",IF($H53="","",IFERROR(IF(VLOOKUP(Q53+7,'Fechas de clase'!$B$5:$B$102,1,0),Q53+14),Q53+7)))</f>
        <v/>
      </c>
      <c r="S53" s="274" t="str">
        <f>IF($H53="(en blanco)","",IF($H53="","",IFERROR(IF(VLOOKUP(R53+7,'Fechas de clase'!$B$5:$B$102,1,0),R53+14),R53+7)))</f>
        <v/>
      </c>
      <c r="T53" s="274" t="str">
        <f>IF($H53="(en blanco)","",IF($H53="","",IFERROR(IF(VLOOKUP(S53+7,'Fechas de clase'!$B$5:$B$102,1,0),S53+14),S53+7)))</f>
        <v/>
      </c>
      <c r="U53" s="274" t="str">
        <f>IF($H53="(en blanco)","",IF($H53="","",IFERROR(IF(VLOOKUP(T53+7,'Fechas de clase'!$B$5:$B$102,1,0),T53+14),T53+7)))</f>
        <v/>
      </c>
      <c r="V53" s="274" t="str">
        <f>IF($H53="(en blanco)","",IF($H53="","",IFERROR(IF(VLOOKUP(U53+7,'Fechas de clase'!$B$5:$B$102,1,0),U53+14),U53+7)))</f>
        <v/>
      </c>
      <c r="W53" s="274" t="str">
        <f>IF($H53="(en blanco)","",IF($H53="","",IFERROR(IF(VLOOKUP(V53+7,'Fechas de clase'!$B$5:$B$102,1,0),V53+14),V53+7)))</f>
        <v/>
      </c>
      <c r="X53" s="274" t="str">
        <f>IF($H53="(en blanco)","",IF($H53="","",IFERROR(IF(VLOOKUP(W53+7,'Fechas de clase'!$B$5:$B$102,1,0),W53+14),W53+7)))</f>
        <v/>
      </c>
      <c r="Y53" s="274" t="str">
        <f>IF($H53="(en blanco)","",IF($H53="","",IFERROR(IF(VLOOKUP(X53+7,'Fechas de clase'!$B$5:$B$102,1,0),X53+14),X53+7)))</f>
        <v/>
      </c>
    </row>
    <row r="54" spans="2:25">
      <c r="B54" s="275"/>
      <c r="J54" s="273" t="str">
        <f t="shared" si="0"/>
        <v/>
      </c>
      <c r="K54" s="274" t="str">
        <f>IF($H54="(en blanco)","",IF($H54="","",IFERROR(IF(VLOOKUP(H54+7,'Fechas de clase'!$B$5:$B$102,1,0),H54+14),H54+7)))</f>
        <v/>
      </c>
      <c r="L54" s="274" t="str">
        <f>IF($H54="(en blanco)","",IF($H54="","",IFERROR(IF(VLOOKUP(K54+7,'Fechas de clase'!$B$5:$B$102,1,0),K54+14),K54+7)))</f>
        <v/>
      </c>
      <c r="M54" s="274" t="str">
        <f>IF($H54="(en blanco)","",IF($H54="","",IFERROR(IF(VLOOKUP(L54+7,'Fechas de clase'!$B$5:$B$102,1,0),L54+14),L54+7)))</f>
        <v/>
      </c>
      <c r="N54" s="274" t="str">
        <f>IF($H54="(en blanco)","",IF($H54="","",IFERROR(IF(VLOOKUP(M54+7,'Fechas de clase'!$B$5:$B$102,1,0),M54+14),M54+7)))</f>
        <v/>
      </c>
      <c r="O54" s="274" t="str">
        <f>IF($H54="(en blanco)","",IF($H54="","",IFERROR(IF(VLOOKUP(N54+7,'Fechas de clase'!$B$5:$B$102,1,0),N54+14),N54+7)))</f>
        <v/>
      </c>
      <c r="P54" s="274" t="str">
        <f>IF($H54="(en blanco)","",IF($H54="","",IFERROR(IF(VLOOKUP(O54+7,'Fechas de clase'!$B$5:$B$102,1,0),O54+14),O54+7)))</f>
        <v/>
      </c>
      <c r="Q54" s="274" t="str">
        <f>IF($H54="(en blanco)","",IF($H54="","",IFERROR(IF(VLOOKUP(P54+7,'Fechas de clase'!$B$5:$B$102,1,0),P54+14),P54+7)))</f>
        <v/>
      </c>
      <c r="R54" s="274" t="str">
        <f>IF($H54="(en blanco)","",IF($H54="","",IFERROR(IF(VLOOKUP(Q54+7,'Fechas de clase'!$B$5:$B$102,1,0),Q54+14),Q54+7)))</f>
        <v/>
      </c>
      <c r="S54" s="274" t="str">
        <f>IF($H54="(en blanco)","",IF($H54="","",IFERROR(IF(VLOOKUP(R54+7,'Fechas de clase'!$B$5:$B$102,1,0),R54+14),R54+7)))</f>
        <v/>
      </c>
      <c r="T54" s="274" t="str">
        <f>IF($H54="(en blanco)","",IF($H54="","",IFERROR(IF(VLOOKUP(S54+7,'Fechas de clase'!$B$5:$B$102,1,0),S54+14),S54+7)))</f>
        <v/>
      </c>
      <c r="U54" s="274" t="str">
        <f>IF($H54="(en blanco)","",IF($H54="","",IFERROR(IF(VLOOKUP(T54+7,'Fechas de clase'!$B$5:$B$102,1,0),T54+14),T54+7)))</f>
        <v/>
      </c>
      <c r="V54" s="274" t="str">
        <f>IF($H54="(en blanco)","",IF($H54="","",IFERROR(IF(VLOOKUP(U54+7,'Fechas de clase'!$B$5:$B$102,1,0),U54+14),U54+7)))</f>
        <v/>
      </c>
      <c r="W54" s="274" t="str">
        <f>IF($H54="(en blanco)","",IF($H54="","",IFERROR(IF(VLOOKUP(V54+7,'Fechas de clase'!$B$5:$B$102,1,0),V54+14),V54+7)))</f>
        <v/>
      </c>
      <c r="X54" s="274" t="str">
        <f>IF($H54="(en blanco)","",IF($H54="","",IFERROR(IF(VLOOKUP(W54+7,'Fechas de clase'!$B$5:$B$102,1,0),W54+14),W54+7)))</f>
        <v/>
      </c>
      <c r="Y54" s="274" t="str">
        <f>IF($H54="(en blanco)","",IF($H54="","",IFERROR(IF(VLOOKUP(X54+7,'Fechas de clase'!$B$5:$B$102,1,0),X54+14),X54+7)))</f>
        <v/>
      </c>
    </row>
    <row r="55" spans="2:25">
      <c r="B55" s="275"/>
      <c r="J55" s="273" t="str">
        <f t="shared" si="0"/>
        <v/>
      </c>
      <c r="K55" s="274" t="str">
        <f>IF($H55="(en blanco)","",IF($H55="","",IFERROR(IF(VLOOKUP(H55+7,'Fechas de clase'!$B$5:$B$102,1,0),H55+14),H55+7)))</f>
        <v/>
      </c>
      <c r="L55" s="274" t="str">
        <f>IF($H55="(en blanco)","",IF($H55="","",IFERROR(IF(VLOOKUP(K55+7,'Fechas de clase'!$B$5:$B$102,1,0),K55+14),K55+7)))</f>
        <v/>
      </c>
      <c r="M55" s="274" t="str">
        <f>IF($H55="(en blanco)","",IF($H55="","",IFERROR(IF(VLOOKUP(L55+7,'Fechas de clase'!$B$5:$B$102,1,0),L55+14),L55+7)))</f>
        <v/>
      </c>
      <c r="N55" s="274" t="str">
        <f>IF($H55="(en blanco)","",IF($H55="","",IFERROR(IF(VLOOKUP(M55+7,'Fechas de clase'!$B$5:$B$102,1,0),M55+14),M55+7)))</f>
        <v/>
      </c>
      <c r="O55" s="274" t="str">
        <f>IF($H55="(en blanco)","",IF($H55="","",IFERROR(IF(VLOOKUP(N55+7,'Fechas de clase'!$B$5:$B$102,1,0),N55+14),N55+7)))</f>
        <v/>
      </c>
      <c r="P55" s="274" t="str">
        <f>IF($H55="(en blanco)","",IF($H55="","",IFERROR(IF(VLOOKUP(O55+7,'Fechas de clase'!$B$5:$B$102,1,0),O55+14),O55+7)))</f>
        <v/>
      </c>
      <c r="Q55" s="274" t="str">
        <f>IF($H55="(en blanco)","",IF($H55="","",IFERROR(IF(VLOOKUP(P55+7,'Fechas de clase'!$B$5:$B$102,1,0),P55+14),P55+7)))</f>
        <v/>
      </c>
      <c r="R55" s="274" t="str">
        <f>IF($H55="(en blanco)","",IF($H55="","",IFERROR(IF(VLOOKUP(Q55+7,'Fechas de clase'!$B$5:$B$102,1,0),Q55+14),Q55+7)))</f>
        <v/>
      </c>
      <c r="S55" s="274" t="str">
        <f>IF($H55="(en blanco)","",IF($H55="","",IFERROR(IF(VLOOKUP(R55+7,'Fechas de clase'!$B$5:$B$102,1,0),R55+14),R55+7)))</f>
        <v/>
      </c>
      <c r="T55" s="274" t="str">
        <f>IF($H55="(en blanco)","",IF($H55="","",IFERROR(IF(VLOOKUP(S55+7,'Fechas de clase'!$B$5:$B$102,1,0),S55+14),S55+7)))</f>
        <v/>
      </c>
      <c r="U55" s="274" t="str">
        <f>IF($H55="(en blanco)","",IF($H55="","",IFERROR(IF(VLOOKUP(T55+7,'Fechas de clase'!$B$5:$B$102,1,0),T55+14),T55+7)))</f>
        <v/>
      </c>
      <c r="V55" s="274" t="str">
        <f>IF($H55="(en blanco)","",IF($H55="","",IFERROR(IF(VLOOKUP(U55+7,'Fechas de clase'!$B$5:$B$102,1,0),U55+14),U55+7)))</f>
        <v/>
      </c>
      <c r="W55" s="274" t="str">
        <f>IF($H55="(en blanco)","",IF($H55="","",IFERROR(IF(VLOOKUP(V55+7,'Fechas de clase'!$B$5:$B$102,1,0),V55+14),V55+7)))</f>
        <v/>
      </c>
      <c r="X55" s="274" t="str">
        <f>IF($H55="(en blanco)","",IF($H55="","",IFERROR(IF(VLOOKUP(W55+7,'Fechas de clase'!$B$5:$B$102,1,0),W55+14),W55+7)))</f>
        <v/>
      </c>
      <c r="Y55" s="274" t="str">
        <f>IF($H55="(en blanco)","",IF($H55="","",IFERROR(IF(VLOOKUP(X55+7,'Fechas de clase'!$B$5:$B$102,1,0),X55+14),X55+7)))</f>
        <v/>
      </c>
    </row>
    <row r="56" spans="2:25">
      <c r="B56" s="275"/>
      <c r="J56" s="273" t="str">
        <f t="shared" si="0"/>
        <v/>
      </c>
      <c r="K56" s="274" t="str">
        <f>IF($H56="(en blanco)","",IF($H56="","",IFERROR(IF(VLOOKUP(H56+7,'Fechas de clase'!$B$5:$B$102,1,0),H56+14),H56+7)))</f>
        <v/>
      </c>
      <c r="L56" s="274" t="str">
        <f>IF($H56="(en blanco)","",IF($H56="","",IFERROR(IF(VLOOKUP(K56+7,'Fechas de clase'!$B$5:$B$102,1,0),K56+14),K56+7)))</f>
        <v/>
      </c>
      <c r="M56" s="274" t="str">
        <f>IF($H56="(en blanco)","",IF($H56="","",IFERROR(IF(VLOOKUP(L56+7,'Fechas de clase'!$B$5:$B$102,1,0),L56+14),L56+7)))</f>
        <v/>
      </c>
      <c r="N56" s="274" t="str">
        <f>IF($H56="(en blanco)","",IF($H56="","",IFERROR(IF(VLOOKUP(M56+7,'Fechas de clase'!$B$5:$B$102,1,0),M56+14),M56+7)))</f>
        <v/>
      </c>
      <c r="O56" s="274" t="str">
        <f>IF($H56="(en blanco)","",IF($H56="","",IFERROR(IF(VLOOKUP(N56+7,'Fechas de clase'!$B$5:$B$102,1,0),N56+14),N56+7)))</f>
        <v/>
      </c>
      <c r="P56" s="274" t="str">
        <f>IF($H56="(en blanco)","",IF($H56="","",IFERROR(IF(VLOOKUP(O56+7,'Fechas de clase'!$B$5:$B$102,1,0),O56+14),O56+7)))</f>
        <v/>
      </c>
      <c r="Q56" s="274" t="str">
        <f>IF($H56="(en blanco)","",IF($H56="","",IFERROR(IF(VLOOKUP(P56+7,'Fechas de clase'!$B$5:$B$102,1,0),P56+14),P56+7)))</f>
        <v/>
      </c>
      <c r="R56" s="274" t="str">
        <f>IF($H56="(en blanco)","",IF($H56="","",IFERROR(IF(VLOOKUP(Q56+7,'Fechas de clase'!$B$5:$B$102,1,0),Q56+14),Q56+7)))</f>
        <v/>
      </c>
      <c r="S56" s="274" t="str">
        <f>IF($H56="(en blanco)","",IF($H56="","",IFERROR(IF(VLOOKUP(R56+7,'Fechas de clase'!$B$5:$B$102,1,0),R56+14),R56+7)))</f>
        <v/>
      </c>
      <c r="T56" s="274" t="str">
        <f>IF($H56="(en blanco)","",IF($H56="","",IFERROR(IF(VLOOKUP(S56+7,'Fechas de clase'!$B$5:$B$102,1,0),S56+14),S56+7)))</f>
        <v/>
      </c>
      <c r="U56" s="274" t="str">
        <f>IF($H56="(en blanco)","",IF($H56="","",IFERROR(IF(VLOOKUP(T56+7,'Fechas de clase'!$B$5:$B$102,1,0),T56+14),T56+7)))</f>
        <v/>
      </c>
      <c r="V56" s="274" t="str">
        <f>IF($H56="(en blanco)","",IF($H56="","",IFERROR(IF(VLOOKUP(U56+7,'Fechas de clase'!$B$5:$B$102,1,0),U56+14),U56+7)))</f>
        <v/>
      </c>
      <c r="W56" s="274" t="str">
        <f>IF($H56="(en blanco)","",IF($H56="","",IFERROR(IF(VLOOKUP(V56+7,'Fechas de clase'!$B$5:$B$102,1,0),V56+14),V56+7)))</f>
        <v/>
      </c>
      <c r="X56" s="274" t="str">
        <f>IF($H56="(en blanco)","",IF($H56="","",IFERROR(IF(VLOOKUP(W56+7,'Fechas de clase'!$B$5:$B$102,1,0),W56+14),W56+7)))</f>
        <v/>
      </c>
      <c r="Y56" s="274" t="str">
        <f>IF($H56="(en blanco)","",IF($H56="","",IFERROR(IF(VLOOKUP(X56+7,'Fechas de clase'!$B$5:$B$102,1,0),X56+14),X56+7)))</f>
        <v/>
      </c>
    </row>
    <row r="57" spans="2:25">
      <c r="B57" s="275"/>
      <c r="J57" s="273" t="str">
        <f t="shared" si="0"/>
        <v/>
      </c>
      <c r="K57" s="274" t="str">
        <f>IF($H57="(en blanco)","",IF($H57="","",IFERROR(IF(VLOOKUP(H57+7,'Fechas de clase'!$B$5:$B$102,1,0),H57+14),H57+7)))</f>
        <v/>
      </c>
      <c r="L57" s="274" t="str">
        <f>IF($H57="(en blanco)","",IF($H57="","",IFERROR(IF(VLOOKUP(K57+7,'Fechas de clase'!$B$5:$B$102,1,0),K57+14),K57+7)))</f>
        <v/>
      </c>
      <c r="M57" s="274" t="str">
        <f>IF($H57="(en blanco)","",IF($H57="","",IFERROR(IF(VLOOKUP(L57+7,'Fechas de clase'!$B$5:$B$102,1,0),L57+14),L57+7)))</f>
        <v/>
      </c>
      <c r="N57" s="274" t="str">
        <f>IF($H57="(en blanco)","",IF($H57="","",IFERROR(IF(VLOOKUP(M57+7,'Fechas de clase'!$B$5:$B$102,1,0),M57+14),M57+7)))</f>
        <v/>
      </c>
      <c r="O57" s="274" t="str">
        <f>IF($H57="(en blanco)","",IF($H57="","",IFERROR(IF(VLOOKUP(N57+7,'Fechas de clase'!$B$5:$B$102,1,0),N57+14),N57+7)))</f>
        <v/>
      </c>
      <c r="P57" s="274" t="str">
        <f>IF($H57="(en blanco)","",IF($H57="","",IFERROR(IF(VLOOKUP(O57+7,'Fechas de clase'!$B$5:$B$102,1,0),O57+14),O57+7)))</f>
        <v/>
      </c>
      <c r="Q57" s="274" t="str">
        <f>IF($H57="(en blanco)","",IF($H57="","",IFERROR(IF(VLOOKUP(P57+7,'Fechas de clase'!$B$5:$B$102,1,0),P57+14),P57+7)))</f>
        <v/>
      </c>
      <c r="R57" s="274" t="str">
        <f>IF($H57="(en blanco)","",IF($H57="","",IFERROR(IF(VLOOKUP(Q57+7,'Fechas de clase'!$B$5:$B$102,1,0),Q57+14),Q57+7)))</f>
        <v/>
      </c>
      <c r="S57" s="274" t="str">
        <f>IF($H57="(en blanco)","",IF($H57="","",IFERROR(IF(VLOOKUP(R57+7,'Fechas de clase'!$B$5:$B$102,1,0),R57+14),R57+7)))</f>
        <v/>
      </c>
      <c r="T57" s="274" t="str">
        <f>IF($H57="(en blanco)","",IF($H57="","",IFERROR(IF(VLOOKUP(S57+7,'Fechas de clase'!$B$5:$B$102,1,0),S57+14),S57+7)))</f>
        <v/>
      </c>
      <c r="U57" s="274" t="str">
        <f>IF($H57="(en blanco)","",IF($H57="","",IFERROR(IF(VLOOKUP(T57+7,'Fechas de clase'!$B$5:$B$102,1,0),T57+14),T57+7)))</f>
        <v/>
      </c>
      <c r="V57" s="274" t="str">
        <f>IF($H57="(en blanco)","",IF($H57="","",IFERROR(IF(VLOOKUP(U57+7,'Fechas de clase'!$B$5:$B$102,1,0),U57+14),U57+7)))</f>
        <v/>
      </c>
      <c r="W57" s="274" t="str">
        <f>IF($H57="(en blanco)","",IF($H57="","",IFERROR(IF(VLOOKUP(V57+7,'Fechas de clase'!$B$5:$B$102,1,0),V57+14),V57+7)))</f>
        <v/>
      </c>
      <c r="X57" s="274" t="str">
        <f>IF($H57="(en blanco)","",IF($H57="","",IFERROR(IF(VLOOKUP(W57+7,'Fechas de clase'!$B$5:$B$102,1,0),W57+14),W57+7)))</f>
        <v/>
      </c>
      <c r="Y57" s="274" t="str">
        <f>IF($H57="(en blanco)","",IF($H57="","",IFERROR(IF(VLOOKUP(X57+7,'Fechas de clase'!$B$5:$B$102,1,0),X57+14),X57+7)))</f>
        <v/>
      </c>
    </row>
    <row r="58" spans="2:25">
      <c r="B58" s="275"/>
      <c r="J58" s="273" t="str">
        <f t="shared" si="0"/>
        <v/>
      </c>
      <c r="K58" s="274" t="str">
        <f>IF($H58="(en blanco)","",IF($H58="","",IFERROR(IF(VLOOKUP(H58+7,'Fechas de clase'!$B$5:$B$102,1,0),H58+14),H58+7)))</f>
        <v/>
      </c>
      <c r="L58" s="274" t="str">
        <f>IF($H58="(en blanco)","",IF($H58="","",IFERROR(IF(VLOOKUP(K58+7,'Fechas de clase'!$B$5:$B$102,1,0),K58+14),K58+7)))</f>
        <v/>
      </c>
      <c r="M58" s="274" t="str">
        <f>IF($H58="(en blanco)","",IF($H58="","",IFERROR(IF(VLOOKUP(L58+7,'Fechas de clase'!$B$5:$B$102,1,0),L58+14),L58+7)))</f>
        <v/>
      </c>
      <c r="N58" s="274" t="str">
        <f>IF($H58="(en blanco)","",IF($H58="","",IFERROR(IF(VLOOKUP(M58+7,'Fechas de clase'!$B$5:$B$102,1,0),M58+14),M58+7)))</f>
        <v/>
      </c>
      <c r="O58" s="274" t="str">
        <f>IF($H58="(en blanco)","",IF($H58="","",IFERROR(IF(VLOOKUP(N58+7,'Fechas de clase'!$B$5:$B$102,1,0),N58+14),N58+7)))</f>
        <v/>
      </c>
      <c r="P58" s="274" t="str">
        <f>IF($H58="(en blanco)","",IF($H58="","",IFERROR(IF(VLOOKUP(O58+7,'Fechas de clase'!$B$5:$B$102,1,0),O58+14),O58+7)))</f>
        <v/>
      </c>
      <c r="Q58" s="274" t="str">
        <f>IF($H58="(en blanco)","",IF($H58="","",IFERROR(IF(VLOOKUP(P58+7,'Fechas de clase'!$B$5:$B$102,1,0),P58+14),P58+7)))</f>
        <v/>
      </c>
      <c r="R58" s="274" t="str">
        <f>IF($H58="(en blanco)","",IF($H58="","",IFERROR(IF(VLOOKUP(Q58+7,'Fechas de clase'!$B$5:$B$102,1,0),Q58+14),Q58+7)))</f>
        <v/>
      </c>
      <c r="S58" s="274" t="str">
        <f>IF($H58="(en blanco)","",IF($H58="","",IFERROR(IF(VLOOKUP(R58+7,'Fechas de clase'!$B$5:$B$102,1,0),R58+14),R58+7)))</f>
        <v/>
      </c>
      <c r="T58" s="274" t="str">
        <f>IF($H58="(en blanco)","",IF($H58="","",IFERROR(IF(VLOOKUP(S58+7,'Fechas de clase'!$B$5:$B$102,1,0),S58+14),S58+7)))</f>
        <v/>
      </c>
      <c r="U58" s="274" t="str">
        <f>IF($H58="(en blanco)","",IF($H58="","",IFERROR(IF(VLOOKUP(T58+7,'Fechas de clase'!$B$5:$B$102,1,0),T58+14),T58+7)))</f>
        <v/>
      </c>
      <c r="V58" s="274" t="str">
        <f>IF($H58="(en blanco)","",IF($H58="","",IFERROR(IF(VLOOKUP(U58+7,'Fechas de clase'!$B$5:$B$102,1,0),U58+14),U58+7)))</f>
        <v/>
      </c>
      <c r="W58" s="274" t="str">
        <f>IF($H58="(en blanco)","",IF($H58="","",IFERROR(IF(VLOOKUP(V58+7,'Fechas de clase'!$B$5:$B$102,1,0),V58+14),V58+7)))</f>
        <v/>
      </c>
      <c r="X58" s="274" t="str">
        <f>IF($H58="(en blanco)","",IF($H58="","",IFERROR(IF(VLOOKUP(W58+7,'Fechas de clase'!$B$5:$B$102,1,0),W58+14),W58+7)))</f>
        <v/>
      </c>
      <c r="Y58" s="274" t="str">
        <f>IF($H58="(en blanco)","",IF($H58="","",IFERROR(IF(VLOOKUP(X58+7,'Fechas de clase'!$B$5:$B$102,1,0),X58+14),X58+7)))</f>
        <v/>
      </c>
    </row>
    <row r="59" spans="2:25">
      <c r="B59" s="275"/>
      <c r="J59" s="273" t="str">
        <f t="shared" si="0"/>
        <v/>
      </c>
      <c r="K59" s="274" t="str">
        <f>IF($H59="(en blanco)","",IF($H59="","",IFERROR(IF(VLOOKUP(H59+7,'Fechas de clase'!$B$5:$B$102,1,0),H59+14),H59+7)))</f>
        <v/>
      </c>
      <c r="L59" s="274" t="str">
        <f>IF($H59="(en blanco)","",IF($H59="","",IFERROR(IF(VLOOKUP(K59+7,'Fechas de clase'!$B$5:$B$102,1,0),K59+14),K59+7)))</f>
        <v/>
      </c>
      <c r="M59" s="274" t="str">
        <f>IF($H59="(en blanco)","",IF($H59="","",IFERROR(IF(VLOOKUP(L59+7,'Fechas de clase'!$B$5:$B$102,1,0),L59+14),L59+7)))</f>
        <v/>
      </c>
      <c r="N59" s="274" t="str">
        <f>IF($H59="(en blanco)","",IF($H59="","",IFERROR(IF(VLOOKUP(M59+7,'Fechas de clase'!$B$5:$B$102,1,0),M59+14),M59+7)))</f>
        <v/>
      </c>
      <c r="O59" s="274" t="str">
        <f>IF($H59="(en blanco)","",IF($H59="","",IFERROR(IF(VLOOKUP(N59+7,'Fechas de clase'!$B$5:$B$102,1,0),N59+14),N59+7)))</f>
        <v/>
      </c>
      <c r="P59" s="274" t="str">
        <f>IF($H59="(en blanco)","",IF($H59="","",IFERROR(IF(VLOOKUP(O59+7,'Fechas de clase'!$B$5:$B$102,1,0),O59+14),O59+7)))</f>
        <v/>
      </c>
      <c r="Q59" s="274" t="str">
        <f>IF($H59="(en blanco)","",IF($H59="","",IFERROR(IF(VLOOKUP(P59+7,'Fechas de clase'!$B$5:$B$102,1,0),P59+14),P59+7)))</f>
        <v/>
      </c>
      <c r="R59" s="274" t="str">
        <f>IF($H59="(en blanco)","",IF($H59="","",IFERROR(IF(VLOOKUP(Q59+7,'Fechas de clase'!$B$5:$B$102,1,0),Q59+14),Q59+7)))</f>
        <v/>
      </c>
      <c r="S59" s="274" t="str">
        <f>IF($H59="(en blanco)","",IF($H59="","",IFERROR(IF(VLOOKUP(R59+7,'Fechas de clase'!$B$5:$B$102,1,0),R59+14),R59+7)))</f>
        <v/>
      </c>
      <c r="T59" s="274" t="str">
        <f>IF($H59="(en blanco)","",IF($H59="","",IFERROR(IF(VLOOKUP(S59+7,'Fechas de clase'!$B$5:$B$102,1,0),S59+14),S59+7)))</f>
        <v/>
      </c>
      <c r="U59" s="274" t="str">
        <f>IF($H59="(en blanco)","",IF($H59="","",IFERROR(IF(VLOOKUP(T59+7,'Fechas de clase'!$B$5:$B$102,1,0),T59+14),T59+7)))</f>
        <v/>
      </c>
      <c r="V59" s="274" t="str">
        <f>IF($H59="(en blanco)","",IF($H59="","",IFERROR(IF(VLOOKUP(U59+7,'Fechas de clase'!$B$5:$B$102,1,0),U59+14),U59+7)))</f>
        <v/>
      </c>
      <c r="W59" s="274" t="str">
        <f>IF($H59="(en blanco)","",IF($H59="","",IFERROR(IF(VLOOKUP(V59+7,'Fechas de clase'!$B$5:$B$102,1,0),V59+14),V59+7)))</f>
        <v/>
      </c>
      <c r="X59" s="274" t="str">
        <f>IF($H59="(en blanco)","",IF($H59="","",IFERROR(IF(VLOOKUP(W59+7,'Fechas de clase'!$B$5:$B$102,1,0),W59+14),W59+7)))</f>
        <v/>
      </c>
      <c r="Y59" s="274" t="str">
        <f>IF($H59="(en blanco)","",IF($H59="","",IFERROR(IF(VLOOKUP(X59+7,'Fechas de clase'!$B$5:$B$102,1,0),X59+14),X59+7)))</f>
        <v/>
      </c>
    </row>
    <row r="60" spans="2:25">
      <c r="B60" s="275"/>
      <c r="J60" s="273" t="str">
        <f t="shared" si="0"/>
        <v/>
      </c>
      <c r="K60" s="274" t="str">
        <f>IF($H60="(en blanco)","",IF($H60="","",IFERROR(IF(VLOOKUP(H60+7,'Fechas de clase'!$B$5:$B$102,1,0),H60+14),H60+7)))</f>
        <v/>
      </c>
      <c r="L60" s="274" t="str">
        <f>IF($H60="(en blanco)","",IF($H60="","",IFERROR(IF(VLOOKUP(K60+7,'Fechas de clase'!$B$5:$B$102,1,0),K60+14),K60+7)))</f>
        <v/>
      </c>
      <c r="M60" s="274" t="str">
        <f>IF($H60="(en blanco)","",IF($H60="","",IFERROR(IF(VLOOKUP(L60+7,'Fechas de clase'!$B$5:$B$102,1,0),L60+14),L60+7)))</f>
        <v/>
      </c>
      <c r="N60" s="274" t="str">
        <f>IF($H60="(en blanco)","",IF($H60="","",IFERROR(IF(VLOOKUP(M60+7,'Fechas de clase'!$B$5:$B$102,1,0),M60+14),M60+7)))</f>
        <v/>
      </c>
      <c r="O60" s="274" t="str">
        <f>IF($H60="(en blanco)","",IF($H60="","",IFERROR(IF(VLOOKUP(N60+7,'Fechas de clase'!$B$5:$B$102,1,0),N60+14),N60+7)))</f>
        <v/>
      </c>
      <c r="P60" s="274" t="str">
        <f>IF($H60="(en blanco)","",IF($H60="","",IFERROR(IF(VLOOKUP(O60+7,'Fechas de clase'!$B$5:$B$102,1,0),O60+14),O60+7)))</f>
        <v/>
      </c>
      <c r="Q60" s="274" t="str">
        <f>IF($H60="(en blanco)","",IF($H60="","",IFERROR(IF(VLOOKUP(P60+7,'Fechas de clase'!$B$5:$B$102,1,0),P60+14),P60+7)))</f>
        <v/>
      </c>
      <c r="R60" s="274" t="str">
        <f>IF($H60="(en blanco)","",IF($H60="","",IFERROR(IF(VLOOKUP(Q60+7,'Fechas de clase'!$B$5:$B$102,1,0),Q60+14),Q60+7)))</f>
        <v/>
      </c>
      <c r="S60" s="274" t="str">
        <f>IF($H60="(en blanco)","",IF($H60="","",IFERROR(IF(VLOOKUP(R60+7,'Fechas de clase'!$B$5:$B$102,1,0),R60+14),R60+7)))</f>
        <v/>
      </c>
      <c r="T60" s="274" t="str">
        <f>IF($H60="(en blanco)","",IF($H60="","",IFERROR(IF(VLOOKUP(S60+7,'Fechas de clase'!$B$5:$B$102,1,0),S60+14),S60+7)))</f>
        <v/>
      </c>
      <c r="U60" s="274" t="str">
        <f>IF($H60="(en blanco)","",IF($H60="","",IFERROR(IF(VLOOKUP(T60+7,'Fechas de clase'!$B$5:$B$102,1,0),T60+14),T60+7)))</f>
        <v/>
      </c>
      <c r="V60" s="274" t="str">
        <f>IF($H60="(en blanco)","",IF($H60="","",IFERROR(IF(VLOOKUP(U60+7,'Fechas de clase'!$B$5:$B$102,1,0),U60+14),U60+7)))</f>
        <v/>
      </c>
      <c r="W60" s="274" t="str">
        <f>IF($H60="(en blanco)","",IF($H60="","",IFERROR(IF(VLOOKUP(V60+7,'Fechas de clase'!$B$5:$B$102,1,0),V60+14),V60+7)))</f>
        <v/>
      </c>
      <c r="X60" s="274" t="str">
        <f>IF($H60="(en blanco)","",IF($H60="","",IFERROR(IF(VLOOKUP(W60+7,'Fechas de clase'!$B$5:$B$102,1,0),W60+14),W60+7)))</f>
        <v/>
      </c>
      <c r="Y60" s="274" t="str">
        <f>IF($H60="(en blanco)","",IF($H60="","",IFERROR(IF(VLOOKUP(X60+7,'Fechas de clase'!$B$5:$B$102,1,0),X60+14),X60+7)))</f>
        <v/>
      </c>
    </row>
    <row r="61" spans="2:25">
      <c r="B61" s="275"/>
      <c r="J61" s="273" t="str">
        <f t="shared" si="0"/>
        <v/>
      </c>
      <c r="K61" s="274" t="str">
        <f>IF($H61="(en blanco)","",IF($H61="","",IFERROR(IF(VLOOKUP(H61+7,'Fechas de clase'!$B$5:$B$102,1,0),H61+14),H61+7)))</f>
        <v/>
      </c>
      <c r="L61" s="274" t="str">
        <f>IF($H61="(en blanco)","",IF($H61="","",IFERROR(IF(VLOOKUP(K61+7,'Fechas de clase'!$B$5:$B$102,1,0),K61+14),K61+7)))</f>
        <v/>
      </c>
      <c r="M61" s="274" t="str">
        <f>IF($H61="(en blanco)","",IF($H61="","",IFERROR(IF(VLOOKUP(L61+7,'Fechas de clase'!$B$5:$B$102,1,0),L61+14),L61+7)))</f>
        <v/>
      </c>
      <c r="N61" s="274" t="str">
        <f>IF($H61="(en blanco)","",IF($H61="","",IFERROR(IF(VLOOKUP(M61+7,'Fechas de clase'!$B$5:$B$102,1,0),M61+14),M61+7)))</f>
        <v/>
      </c>
      <c r="O61" s="274" t="str">
        <f>IF($H61="(en blanco)","",IF($H61="","",IFERROR(IF(VLOOKUP(N61+7,'Fechas de clase'!$B$5:$B$102,1,0),N61+14),N61+7)))</f>
        <v/>
      </c>
      <c r="P61" s="274" t="str">
        <f>IF($H61="(en blanco)","",IF($H61="","",IFERROR(IF(VLOOKUP(O61+7,'Fechas de clase'!$B$5:$B$102,1,0),O61+14),O61+7)))</f>
        <v/>
      </c>
      <c r="Q61" s="274" t="str">
        <f>IF($H61="(en blanco)","",IF($H61="","",IFERROR(IF(VLOOKUP(P61+7,'Fechas de clase'!$B$5:$B$102,1,0),P61+14),P61+7)))</f>
        <v/>
      </c>
      <c r="R61" s="274" t="str">
        <f>IF($H61="(en blanco)","",IF($H61="","",IFERROR(IF(VLOOKUP(Q61+7,'Fechas de clase'!$B$5:$B$102,1,0),Q61+14),Q61+7)))</f>
        <v/>
      </c>
      <c r="S61" s="274" t="str">
        <f>IF($H61="(en blanco)","",IF($H61="","",IFERROR(IF(VLOOKUP(R61+7,'Fechas de clase'!$B$5:$B$102,1,0),R61+14),R61+7)))</f>
        <v/>
      </c>
      <c r="T61" s="274" t="str">
        <f>IF($H61="(en blanco)","",IF($H61="","",IFERROR(IF(VLOOKUP(S61+7,'Fechas de clase'!$B$5:$B$102,1,0),S61+14),S61+7)))</f>
        <v/>
      </c>
      <c r="U61" s="274" t="str">
        <f>IF($H61="(en blanco)","",IF($H61="","",IFERROR(IF(VLOOKUP(T61+7,'Fechas de clase'!$B$5:$B$102,1,0),T61+14),T61+7)))</f>
        <v/>
      </c>
      <c r="V61" s="274" t="str">
        <f>IF($H61="(en blanco)","",IF($H61="","",IFERROR(IF(VLOOKUP(U61+7,'Fechas de clase'!$B$5:$B$102,1,0),U61+14),U61+7)))</f>
        <v/>
      </c>
      <c r="W61" s="274" t="str">
        <f>IF($H61="(en blanco)","",IF($H61="","",IFERROR(IF(VLOOKUP(V61+7,'Fechas de clase'!$B$5:$B$102,1,0),V61+14),V61+7)))</f>
        <v/>
      </c>
      <c r="X61" s="274" t="str">
        <f>IF($H61="(en blanco)","",IF($H61="","",IFERROR(IF(VLOOKUP(W61+7,'Fechas de clase'!$B$5:$B$102,1,0),W61+14),W61+7)))</f>
        <v/>
      </c>
      <c r="Y61" s="274" t="str">
        <f>IF($H61="(en blanco)","",IF($H61="","",IFERROR(IF(VLOOKUP(X61+7,'Fechas de clase'!$B$5:$B$102,1,0),X61+14),X61+7)))</f>
        <v/>
      </c>
    </row>
    <row r="62" spans="2:25">
      <c r="B62" s="275"/>
      <c r="J62" s="273" t="str">
        <f t="shared" si="0"/>
        <v/>
      </c>
      <c r="K62" s="274" t="str">
        <f>IF($H62="(en blanco)","",IF($H62="","",IFERROR(IF(VLOOKUP(H62+7,'Fechas de clase'!$B$5:$B$102,1,0),H62+14),H62+7)))</f>
        <v/>
      </c>
      <c r="L62" s="274" t="str">
        <f>IF($H62="(en blanco)","",IF($H62="","",IFERROR(IF(VLOOKUP(K62+7,'Fechas de clase'!$B$5:$B$102,1,0),K62+14),K62+7)))</f>
        <v/>
      </c>
      <c r="M62" s="274" t="str">
        <f>IF($H62="(en blanco)","",IF($H62="","",IFERROR(IF(VLOOKUP(L62+7,'Fechas de clase'!$B$5:$B$102,1,0),L62+14),L62+7)))</f>
        <v/>
      </c>
      <c r="N62" s="274" t="str">
        <f>IF($H62="(en blanco)","",IF($H62="","",IFERROR(IF(VLOOKUP(M62+7,'Fechas de clase'!$B$5:$B$102,1,0),M62+14),M62+7)))</f>
        <v/>
      </c>
      <c r="O62" s="274" t="str">
        <f>IF($H62="(en blanco)","",IF($H62="","",IFERROR(IF(VLOOKUP(N62+7,'Fechas de clase'!$B$5:$B$102,1,0),N62+14),N62+7)))</f>
        <v/>
      </c>
      <c r="P62" s="274" t="str">
        <f>IF($H62="(en blanco)","",IF($H62="","",IFERROR(IF(VLOOKUP(O62+7,'Fechas de clase'!$B$5:$B$102,1,0),O62+14),O62+7)))</f>
        <v/>
      </c>
      <c r="Q62" s="274" t="str">
        <f>IF($H62="(en blanco)","",IF($H62="","",IFERROR(IF(VLOOKUP(P62+7,'Fechas de clase'!$B$5:$B$102,1,0),P62+14),P62+7)))</f>
        <v/>
      </c>
      <c r="R62" s="274" t="str">
        <f>IF($H62="(en blanco)","",IF($H62="","",IFERROR(IF(VLOOKUP(Q62+7,'Fechas de clase'!$B$5:$B$102,1,0),Q62+14),Q62+7)))</f>
        <v/>
      </c>
      <c r="S62" s="274" t="str">
        <f>IF($H62="(en blanco)","",IF($H62="","",IFERROR(IF(VLOOKUP(R62+7,'Fechas de clase'!$B$5:$B$102,1,0),R62+14),R62+7)))</f>
        <v/>
      </c>
      <c r="T62" s="274" t="str">
        <f>IF($H62="(en blanco)","",IF($H62="","",IFERROR(IF(VLOOKUP(S62+7,'Fechas de clase'!$B$5:$B$102,1,0),S62+14),S62+7)))</f>
        <v/>
      </c>
      <c r="U62" s="274" t="str">
        <f>IF($H62="(en blanco)","",IF($H62="","",IFERROR(IF(VLOOKUP(T62+7,'Fechas de clase'!$B$5:$B$102,1,0),T62+14),T62+7)))</f>
        <v/>
      </c>
      <c r="V62" s="274" t="str">
        <f>IF($H62="(en blanco)","",IF($H62="","",IFERROR(IF(VLOOKUP(U62+7,'Fechas de clase'!$B$5:$B$102,1,0),U62+14),U62+7)))</f>
        <v/>
      </c>
      <c r="W62" s="274" t="str">
        <f>IF($H62="(en blanco)","",IF($H62="","",IFERROR(IF(VLOOKUP(V62+7,'Fechas de clase'!$B$5:$B$102,1,0),V62+14),V62+7)))</f>
        <v/>
      </c>
      <c r="X62" s="274" t="str">
        <f>IF($H62="(en blanco)","",IF($H62="","",IFERROR(IF(VLOOKUP(W62+7,'Fechas de clase'!$B$5:$B$102,1,0),W62+14),W62+7)))</f>
        <v/>
      </c>
      <c r="Y62" s="274" t="str">
        <f>IF($H62="(en blanco)","",IF($H62="","",IFERROR(IF(VLOOKUP(X62+7,'Fechas de clase'!$B$5:$B$102,1,0),X62+14),X62+7)))</f>
        <v/>
      </c>
    </row>
    <row r="63" spans="2:25">
      <c r="B63" s="275"/>
      <c r="J63" s="273" t="str">
        <f t="shared" si="0"/>
        <v/>
      </c>
      <c r="K63" s="274" t="str">
        <f>IF($H63="(en blanco)","",IF($H63="","",IFERROR(IF(VLOOKUP(H63+7,'Fechas de clase'!$B$5:$B$102,1,0),H63+14),H63+7)))</f>
        <v/>
      </c>
      <c r="L63" s="274" t="str">
        <f>IF($H63="(en blanco)","",IF($H63="","",IFERROR(IF(VLOOKUP(K63+7,'Fechas de clase'!$B$5:$B$102,1,0),K63+14),K63+7)))</f>
        <v/>
      </c>
      <c r="M63" s="274" t="str">
        <f>IF($H63="(en blanco)","",IF($H63="","",IFERROR(IF(VLOOKUP(L63+7,'Fechas de clase'!$B$5:$B$102,1,0),L63+14),L63+7)))</f>
        <v/>
      </c>
      <c r="N63" s="274" t="str">
        <f>IF($H63="(en blanco)","",IF($H63="","",IFERROR(IF(VLOOKUP(M63+7,'Fechas de clase'!$B$5:$B$102,1,0),M63+14),M63+7)))</f>
        <v/>
      </c>
      <c r="O63" s="274" t="str">
        <f>IF($H63="(en blanco)","",IF($H63="","",IFERROR(IF(VLOOKUP(N63+7,'Fechas de clase'!$B$5:$B$102,1,0),N63+14),N63+7)))</f>
        <v/>
      </c>
      <c r="P63" s="274" t="str">
        <f>IF($H63="(en blanco)","",IF($H63="","",IFERROR(IF(VLOOKUP(O63+7,'Fechas de clase'!$B$5:$B$102,1,0),O63+14),O63+7)))</f>
        <v/>
      </c>
      <c r="Q63" s="274" t="str">
        <f>IF($H63="(en blanco)","",IF($H63="","",IFERROR(IF(VLOOKUP(P63+7,'Fechas de clase'!$B$5:$B$102,1,0),P63+14),P63+7)))</f>
        <v/>
      </c>
      <c r="R63" s="274" t="str">
        <f>IF($H63="(en blanco)","",IF($H63="","",IFERROR(IF(VLOOKUP(Q63+7,'Fechas de clase'!$B$5:$B$102,1,0),Q63+14),Q63+7)))</f>
        <v/>
      </c>
      <c r="S63" s="274" t="str">
        <f>IF($H63="(en blanco)","",IF($H63="","",IFERROR(IF(VLOOKUP(R63+7,'Fechas de clase'!$B$5:$B$102,1,0),R63+14),R63+7)))</f>
        <v/>
      </c>
      <c r="T63" s="274" t="str">
        <f>IF($H63="(en blanco)","",IF($H63="","",IFERROR(IF(VLOOKUP(S63+7,'Fechas de clase'!$B$5:$B$102,1,0),S63+14),S63+7)))</f>
        <v/>
      </c>
      <c r="U63" s="274" t="str">
        <f>IF($H63="(en blanco)","",IF($H63="","",IFERROR(IF(VLOOKUP(T63+7,'Fechas de clase'!$B$5:$B$102,1,0),T63+14),T63+7)))</f>
        <v/>
      </c>
      <c r="V63" s="274" t="str">
        <f>IF($H63="(en blanco)","",IF($H63="","",IFERROR(IF(VLOOKUP(U63+7,'Fechas de clase'!$B$5:$B$102,1,0),U63+14),U63+7)))</f>
        <v/>
      </c>
      <c r="W63" s="274" t="str">
        <f>IF($H63="(en blanco)","",IF($H63="","",IFERROR(IF(VLOOKUP(V63+7,'Fechas de clase'!$B$5:$B$102,1,0),V63+14),V63+7)))</f>
        <v/>
      </c>
      <c r="X63" s="274" t="str">
        <f>IF($H63="(en blanco)","",IF($H63="","",IFERROR(IF(VLOOKUP(W63+7,'Fechas de clase'!$B$5:$B$102,1,0),W63+14),W63+7)))</f>
        <v/>
      </c>
      <c r="Y63" s="274" t="str">
        <f>IF($H63="(en blanco)","",IF($H63="","",IFERROR(IF(VLOOKUP(X63+7,'Fechas de clase'!$B$5:$B$102,1,0),X63+14),X63+7)))</f>
        <v/>
      </c>
    </row>
    <row r="64" spans="2:25">
      <c r="B64" s="275"/>
      <c r="J64" s="273" t="str">
        <f t="shared" si="0"/>
        <v/>
      </c>
      <c r="K64" s="274" t="str">
        <f>IF($H64="(en blanco)","",IF($H64="","",IFERROR(IF(VLOOKUP(H64+7,'Fechas de clase'!$B$5:$B$102,1,0),H64+14),H64+7)))</f>
        <v/>
      </c>
      <c r="L64" s="274" t="str">
        <f>IF($H64="(en blanco)","",IF($H64="","",IFERROR(IF(VLOOKUP(K64+7,'Fechas de clase'!$B$5:$B$102,1,0),K64+14),K64+7)))</f>
        <v/>
      </c>
      <c r="M64" s="274" t="str">
        <f>IF($H64="(en blanco)","",IF($H64="","",IFERROR(IF(VLOOKUP(L64+7,'Fechas de clase'!$B$5:$B$102,1,0),L64+14),L64+7)))</f>
        <v/>
      </c>
      <c r="N64" s="274" t="str">
        <f>IF($H64="(en blanco)","",IF($H64="","",IFERROR(IF(VLOOKUP(M64+7,'Fechas de clase'!$B$5:$B$102,1,0),M64+14),M64+7)))</f>
        <v/>
      </c>
      <c r="O64" s="274" t="str">
        <f>IF($H64="(en blanco)","",IF($H64="","",IFERROR(IF(VLOOKUP(N64+7,'Fechas de clase'!$B$5:$B$102,1,0),N64+14),N64+7)))</f>
        <v/>
      </c>
      <c r="P64" s="274" t="str">
        <f>IF($H64="(en blanco)","",IF($H64="","",IFERROR(IF(VLOOKUP(O64+7,'Fechas de clase'!$B$5:$B$102,1,0),O64+14),O64+7)))</f>
        <v/>
      </c>
      <c r="Q64" s="274" t="str">
        <f>IF($H64="(en blanco)","",IF($H64="","",IFERROR(IF(VLOOKUP(P64+7,'Fechas de clase'!$B$5:$B$102,1,0),P64+14),P64+7)))</f>
        <v/>
      </c>
      <c r="R64" s="274" t="str">
        <f>IF($H64="(en blanco)","",IF($H64="","",IFERROR(IF(VLOOKUP(Q64+7,'Fechas de clase'!$B$5:$B$102,1,0),Q64+14),Q64+7)))</f>
        <v/>
      </c>
      <c r="S64" s="274" t="str">
        <f>IF($H64="(en blanco)","",IF($H64="","",IFERROR(IF(VLOOKUP(R64+7,'Fechas de clase'!$B$5:$B$102,1,0),R64+14),R64+7)))</f>
        <v/>
      </c>
      <c r="T64" s="274" t="str">
        <f>IF($H64="(en blanco)","",IF($H64="","",IFERROR(IF(VLOOKUP(S64+7,'Fechas de clase'!$B$5:$B$102,1,0),S64+14),S64+7)))</f>
        <v/>
      </c>
      <c r="U64" s="274" t="str">
        <f>IF($H64="(en blanco)","",IF($H64="","",IFERROR(IF(VLOOKUP(T64+7,'Fechas de clase'!$B$5:$B$102,1,0),T64+14),T64+7)))</f>
        <v/>
      </c>
      <c r="V64" s="274" t="str">
        <f>IF($H64="(en blanco)","",IF($H64="","",IFERROR(IF(VLOOKUP(U64+7,'Fechas de clase'!$B$5:$B$102,1,0),U64+14),U64+7)))</f>
        <v/>
      </c>
      <c r="W64" s="274" t="str">
        <f>IF($H64="(en blanco)","",IF($H64="","",IFERROR(IF(VLOOKUP(V64+7,'Fechas de clase'!$B$5:$B$102,1,0),V64+14),V64+7)))</f>
        <v/>
      </c>
      <c r="X64" s="274" t="str">
        <f>IF($H64="(en blanco)","",IF($H64="","",IFERROR(IF(VLOOKUP(W64+7,'Fechas de clase'!$B$5:$B$102,1,0),W64+14),W64+7)))</f>
        <v/>
      </c>
      <c r="Y64" s="274" t="str">
        <f>IF($H64="(en blanco)","",IF($H64="","",IFERROR(IF(VLOOKUP(X64+7,'Fechas de clase'!$B$5:$B$102,1,0),X64+14),X64+7)))</f>
        <v/>
      </c>
    </row>
    <row r="65" spans="2:25">
      <c r="B65" s="275"/>
      <c r="J65" s="273" t="str">
        <f t="shared" si="0"/>
        <v/>
      </c>
      <c r="K65" s="274" t="str">
        <f>IF($H65="(en blanco)","",IF($H65="","",IFERROR(IF(VLOOKUP(H65+7,'Fechas de clase'!$B$5:$B$102,1,0),H65+14),H65+7)))</f>
        <v/>
      </c>
      <c r="L65" s="274" t="str">
        <f>IF($H65="(en blanco)","",IF($H65="","",IFERROR(IF(VLOOKUP(K65+7,'Fechas de clase'!$B$5:$B$102,1,0),K65+14),K65+7)))</f>
        <v/>
      </c>
      <c r="M65" s="274" t="str">
        <f>IF($H65="(en blanco)","",IF($H65="","",IFERROR(IF(VLOOKUP(L65+7,'Fechas de clase'!$B$5:$B$102,1,0),L65+14),L65+7)))</f>
        <v/>
      </c>
      <c r="N65" s="274" t="str">
        <f>IF($H65="(en blanco)","",IF($H65="","",IFERROR(IF(VLOOKUP(M65+7,'Fechas de clase'!$B$5:$B$102,1,0),M65+14),M65+7)))</f>
        <v/>
      </c>
      <c r="O65" s="274" t="str">
        <f>IF($H65="(en blanco)","",IF($H65="","",IFERROR(IF(VLOOKUP(N65+7,'Fechas de clase'!$B$5:$B$102,1,0),N65+14),N65+7)))</f>
        <v/>
      </c>
      <c r="P65" s="274" t="str">
        <f>IF($H65="(en blanco)","",IF($H65="","",IFERROR(IF(VLOOKUP(O65+7,'Fechas de clase'!$B$5:$B$102,1,0),O65+14),O65+7)))</f>
        <v/>
      </c>
      <c r="Q65" s="274" t="str">
        <f>IF($H65="(en blanco)","",IF($H65="","",IFERROR(IF(VLOOKUP(P65+7,'Fechas de clase'!$B$5:$B$102,1,0),P65+14),P65+7)))</f>
        <v/>
      </c>
      <c r="R65" s="274" t="str">
        <f>IF($H65="(en blanco)","",IF($H65="","",IFERROR(IF(VLOOKUP(Q65+7,'Fechas de clase'!$B$5:$B$102,1,0),Q65+14),Q65+7)))</f>
        <v/>
      </c>
      <c r="S65" s="274" t="str">
        <f>IF($H65="(en blanco)","",IF($H65="","",IFERROR(IF(VLOOKUP(R65+7,'Fechas de clase'!$B$5:$B$102,1,0),R65+14),R65+7)))</f>
        <v/>
      </c>
      <c r="T65" s="274" t="str">
        <f>IF($H65="(en blanco)","",IF($H65="","",IFERROR(IF(VLOOKUP(S65+7,'Fechas de clase'!$B$5:$B$102,1,0),S65+14),S65+7)))</f>
        <v/>
      </c>
      <c r="U65" s="274" t="str">
        <f>IF($H65="(en blanco)","",IF($H65="","",IFERROR(IF(VLOOKUP(T65+7,'Fechas de clase'!$B$5:$B$102,1,0),T65+14),T65+7)))</f>
        <v/>
      </c>
      <c r="V65" s="274" t="str">
        <f>IF($H65="(en blanco)","",IF($H65="","",IFERROR(IF(VLOOKUP(U65+7,'Fechas de clase'!$B$5:$B$102,1,0),U65+14),U65+7)))</f>
        <v/>
      </c>
      <c r="W65" s="274" t="str">
        <f>IF($H65="(en blanco)","",IF($H65="","",IFERROR(IF(VLOOKUP(V65+7,'Fechas de clase'!$B$5:$B$102,1,0),V65+14),V65+7)))</f>
        <v/>
      </c>
      <c r="X65" s="274" t="str">
        <f>IF($H65="(en blanco)","",IF($H65="","",IFERROR(IF(VLOOKUP(W65+7,'Fechas de clase'!$B$5:$B$102,1,0),W65+14),W65+7)))</f>
        <v/>
      </c>
      <c r="Y65" s="274" t="str">
        <f>IF($H65="(en blanco)","",IF($H65="","",IFERROR(IF(VLOOKUP(X65+7,'Fechas de clase'!$B$5:$B$102,1,0),X65+14),X65+7)))</f>
        <v/>
      </c>
    </row>
    <row r="66" spans="2:25">
      <c r="B66" s="275"/>
      <c r="J66" s="273" t="str">
        <f t="shared" si="0"/>
        <v/>
      </c>
      <c r="K66" s="274" t="str">
        <f>IF($H66="(en blanco)","",IF($H66="","",IFERROR(IF(VLOOKUP(H66+7,'Fechas de clase'!$B$5:$B$102,1,0),H66+14),H66+7)))</f>
        <v/>
      </c>
      <c r="L66" s="274" t="str">
        <f>IF($H66="(en blanco)","",IF($H66="","",IFERROR(IF(VLOOKUP(K66+7,'Fechas de clase'!$B$5:$B$102,1,0),K66+14),K66+7)))</f>
        <v/>
      </c>
      <c r="M66" s="274" t="str">
        <f>IF($H66="(en blanco)","",IF($H66="","",IFERROR(IF(VLOOKUP(L66+7,'Fechas de clase'!$B$5:$B$102,1,0),L66+14),L66+7)))</f>
        <v/>
      </c>
      <c r="N66" s="274" t="str">
        <f>IF($H66="(en blanco)","",IF($H66="","",IFERROR(IF(VLOOKUP(M66+7,'Fechas de clase'!$B$5:$B$102,1,0),M66+14),M66+7)))</f>
        <v/>
      </c>
      <c r="O66" s="274" t="str">
        <f>IF($H66="(en blanco)","",IF($H66="","",IFERROR(IF(VLOOKUP(N66+7,'Fechas de clase'!$B$5:$B$102,1,0),N66+14),N66+7)))</f>
        <v/>
      </c>
      <c r="P66" s="274" t="str">
        <f>IF($H66="(en blanco)","",IF($H66="","",IFERROR(IF(VLOOKUP(O66+7,'Fechas de clase'!$B$5:$B$102,1,0),O66+14),O66+7)))</f>
        <v/>
      </c>
      <c r="Q66" s="274" t="str">
        <f>IF($H66="(en blanco)","",IF($H66="","",IFERROR(IF(VLOOKUP(P66+7,'Fechas de clase'!$B$5:$B$102,1,0),P66+14),P66+7)))</f>
        <v/>
      </c>
      <c r="R66" s="274" t="str">
        <f>IF($H66="(en blanco)","",IF($H66="","",IFERROR(IF(VLOOKUP(Q66+7,'Fechas de clase'!$B$5:$B$102,1,0),Q66+14),Q66+7)))</f>
        <v/>
      </c>
      <c r="S66" s="274" t="str">
        <f>IF($H66="(en blanco)","",IF($H66="","",IFERROR(IF(VLOOKUP(R66+7,'Fechas de clase'!$B$5:$B$102,1,0),R66+14),R66+7)))</f>
        <v/>
      </c>
      <c r="T66" s="274" t="str">
        <f>IF($H66="(en blanco)","",IF($H66="","",IFERROR(IF(VLOOKUP(S66+7,'Fechas de clase'!$B$5:$B$102,1,0),S66+14),S66+7)))</f>
        <v/>
      </c>
      <c r="U66" s="274" t="str">
        <f>IF($H66="(en blanco)","",IF($H66="","",IFERROR(IF(VLOOKUP(T66+7,'Fechas de clase'!$B$5:$B$102,1,0),T66+14),T66+7)))</f>
        <v/>
      </c>
      <c r="V66" s="274" t="str">
        <f>IF($H66="(en blanco)","",IF($H66="","",IFERROR(IF(VLOOKUP(U66+7,'Fechas de clase'!$B$5:$B$102,1,0),U66+14),U66+7)))</f>
        <v/>
      </c>
      <c r="W66" s="274" t="str">
        <f>IF($H66="(en blanco)","",IF($H66="","",IFERROR(IF(VLOOKUP(V66+7,'Fechas de clase'!$B$5:$B$102,1,0),V66+14),V66+7)))</f>
        <v/>
      </c>
      <c r="X66" s="274" t="str">
        <f>IF($H66="(en blanco)","",IF($H66="","",IFERROR(IF(VLOOKUP(W66+7,'Fechas de clase'!$B$5:$B$102,1,0),W66+14),W66+7)))</f>
        <v/>
      </c>
      <c r="Y66" s="274" t="str">
        <f>IF($H66="(en blanco)","",IF($H66="","",IFERROR(IF(VLOOKUP(X66+7,'Fechas de clase'!$B$5:$B$102,1,0),X66+14),X66+7)))</f>
        <v/>
      </c>
    </row>
    <row r="67" spans="2:25">
      <c r="B67" s="275"/>
      <c r="J67" s="273" t="str">
        <f t="shared" si="0"/>
        <v/>
      </c>
      <c r="K67" s="274" t="str">
        <f>IF($H67="(en blanco)","",IF($H67="","",IFERROR(IF(VLOOKUP(H67+7,'Fechas de clase'!$B$5:$B$102,1,0),H67+14),H67+7)))</f>
        <v/>
      </c>
      <c r="L67" s="274" t="str">
        <f>IF($H67="(en blanco)","",IF($H67="","",IFERROR(IF(VLOOKUP(K67+7,'Fechas de clase'!$B$5:$B$102,1,0),K67+14),K67+7)))</f>
        <v/>
      </c>
      <c r="M67" s="274" t="str">
        <f>IF($H67="(en blanco)","",IF($H67="","",IFERROR(IF(VLOOKUP(L67+7,'Fechas de clase'!$B$5:$B$102,1,0),L67+14),L67+7)))</f>
        <v/>
      </c>
      <c r="N67" s="274" t="str">
        <f>IF($H67="(en blanco)","",IF($H67="","",IFERROR(IF(VLOOKUP(M67+7,'Fechas de clase'!$B$5:$B$102,1,0),M67+14),M67+7)))</f>
        <v/>
      </c>
      <c r="O67" s="274" t="str">
        <f>IF($H67="(en blanco)","",IF($H67="","",IFERROR(IF(VLOOKUP(N67+7,'Fechas de clase'!$B$5:$B$102,1,0),N67+14),N67+7)))</f>
        <v/>
      </c>
      <c r="P67" s="274" t="str">
        <f>IF($H67="(en blanco)","",IF($H67="","",IFERROR(IF(VLOOKUP(O67+7,'Fechas de clase'!$B$5:$B$102,1,0),O67+14),O67+7)))</f>
        <v/>
      </c>
      <c r="Q67" s="274" t="str">
        <f>IF($H67="(en blanco)","",IF($H67="","",IFERROR(IF(VLOOKUP(P67+7,'Fechas de clase'!$B$5:$B$102,1,0),P67+14),P67+7)))</f>
        <v/>
      </c>
      <c r="R67" s="274" t="str">
        <f>IF($H67="(en blanco)","",IF($H67="","",IFERROR(IF(VLOOKUP(Q67+7,'Fechas de clase'!$B$5:$B$102,1,0),Q67+14),Q67+7)))</f>
        <v/>
      </c>
      <c r="S67" s="274" t="str">
        <f>IF($H67="(en blanco)","",IF($H67="","",IFERROR(IF(VLOOKUP(R67+7,'Fechas de clase'!$B$5:$B$102,1,0),R67+14),R67+7)))</f>
        <v/>
      </c>
      <c r="T67" s="274" t="str">
        <f>IF($H67="(en blanco)","",IF($H67="","",IFERROR(IF(VLOOKUP(S67+7,'Fechas de clase'!$B$5:$B$102,1,0),S67+14),S67+7)))</f>
        <v/>
      </c>
      <c r="U67" s="274" t="str">
        <f>IF($H67="(en blanco)","",IF($H67="","",IFERROR(IF(VLOOKUP(T67+7,'Fechas de clase'!$B$5:$B$102,1,0),T67+14),T67+7)))</f>
        <v/>
      </c>
      <c r="V67" s="274" t="str">
        <f>IF($H67="(en blanco)","",IF($H67="","",IFERROR(IF(VLOOKUP(U67+7,'Fechas de clase'!$B$5:$B$102,1,0),U67+14),U67+7)))</f>
        <v/>
      </c>
      <c r="W67" s="274" t="str">
        <f>IF($H67="(en blanco)","",IF($H67="","",IFERROR(IF(VLOOKUP(V67+7,'Fechas de clase'!$B$5:$B$102,1,0),V67+14),V67+7)))</f>
        <v/>
      </c>
      <c r="X67" s="274" t="str">
        <f>IF($H67="(en blanco)","",IF($H67="","",IFERROR(IF(VLOOKUP(W67+7,'Fechas de clase'!$B$5:$B$102,1,0),W67+14),W67+7)))</f>
        <v/>
      </c>
      <c r="Y67" s="274" t="str">
        <f>IF($H67="(en blanco)","",IF($H67="","",IFERROR(IF(VLOOKUP(X67+7,'Fechas de clase'!$B$5:$B$102,1,0),X67+14),X67+7)))</f>
        <v/>
      </c>
    </row>
    <row r="68" spans="2:25">
      <c r="B68" s="275"/>
      <c r="J68" s="273" t="str">
        <f t="shared" si="0"/>
        <v/>
      </c>
      <c r="K68" s="274" t="str">
        <f>IF($H68="(en blanco)","",IF($H68="","",IFERROR(IF(VLOOKUP(H68+7,'Fechas de clase'!$B$5:$B$102,1,0),H68+14),H68+7)))</f>
        <v/>
      </c>
      <c r="L68" s="274" t="str">
        <f>IF($H68="(en blanco)","",IF($H68="","",IFERROR(IF(VLOOKUP(K68+7,'Fechas de clase'!$B$5:$B$102,1,0),K68+14),K68+7)))</f>
        <v/>
      </c>
      <c r="M68" s="274" t="str">
        <f>IF($H68="(en blanco)","",IF($H68="","",IFERROR(IF(VLOOKUP(L68+7,'Fechas de clase'!$B$5:$B$102,1,0),L68+14),L68+7)))</f>
        <v/>
      </c>
      <c r="N68" s="274" t="str">
        <f>IF($H68="(en blanco)","",IF($H68="","",IFERROR(IF(VLOOKUP(M68+7,'Fechas de clase'!$B$5:$B$102,1,0),M68+14),M68+7)))</f>
        <v/>
      </c>
      <c r="O68" s="274" t="str">
        <f>IF($H68="(en blanco)","",IF($H68="","",IFERROR(IF(VLOOKUP(N68+7,'Fechas de clase'!$B$5:$B$102,1,0),N68+14),N68+7)))</f>
        <v/>
      </c>
      <c r="P68" s="274" t="str">
        <f>IF($H68="(en blanco)","",IF($H68="","",IFERROR(IF(VLOOKUP(O68+7,'Fechas de clase'!$B$5:$B$102,1,0),O68+14),O68+7)))</f>
        <v/>
      </c>
      <c r="Q68" s="274" t="str">
        <f>IF($H68="(en blanco)","",IF($H68="","",IFERROR(IF(VLOOKUP(P68+7,'Fechas de clase'!$B$5:$B$102,1,0),P68+14),P68+7)))</f>
        <v/>
      </c>
      <c r="R68" s="274" t="str">
        <f>IF($H68="(en blanco)","",IF($H68="","",IFERROR(IF(VLOOKUP(Q68+7,'Fechas de clase'!$B$5:$B$102,1,0),Q68+14),Q68+7)))</f>
        <v/>
      </c>
      <c r="S68" s="274" t="str">
        <f>IF($H68="(en blanco)","",IF($H68="","",IFERROR(IF(VLOOKUP(R68+7,'Fechas de clase'!$B$5:$B$102,1,0),R68+14),R68+7)))</f>
        <v/>
      </c>
      <c r="T68" s="274" t="str">
        <f>IF($H68="(en blanco)","",IF($H68="","",IFERROR(IF(VLOOKUP(S68+7,'Fechas de clase'!$B$5:$B$102,1,0),S68+14),S68+7)))</f>
        <v/>
      </c>
      <c r="U68" s="274" t="str">
        <f>IF($H68="(en blanco)","",IF($H68="","",IFERROR(IF(VLOOKUP(T68+7,'Fechas de clase'!$B$5:$B$102,1,0),T68+14),T68+7)))</f>
        <v/>
      </c>
      <c r="V68" s="274" t="str">
        <f>IF($H68="(en blanco)","",IF($H68="","",IFERROR(IF(VLOOKUP(U68+7,'Fechas de clase'!$B$5:$B$102,1,0),U68+14),U68+7)))</f>
        <v/>
      </c>
      <c r="W68" s="274" t="str">
        <f>IF($H68="(en blanco)","",IF($H68="","",IFERROR(IF(VLOOKUP(V68+7,'Fechas de clase'!$B$5:$B$102,1,0),V68+14),V68+7)))</f>
        <v/>
      </c>
      <c r="X68" s="274" t="str">
        <f>IF($H68="(en blanco)","",IF($H68="","",IFERROR(IF(VLOOKUP(W68+7,'Fechas de clase'!$B$5:$B$102,1,0),W68+14),W68+7)))</f>
        <v/>
      </c>
      <c r="Y68" s="274" t="str">
        <f>IF($H68="(en blanco)","",IF($H68="","",IFERROR(IF(VLOOKUP(X68+7,'Fechas de clase'!$B$5:$B$102,1,0),X68+14),X68+7)))</f>
        <v/>
      </c>
    </row>
    <row r="69" spans="2:25">
      <c r="B69" s="275"/>
      <c r="J69" s="273" t="str">
        <f t="shared" si="0"/>
        <v/>
      </c>
      <c r="K69" s="274" t="str">
        <f>IF($H69="(en blanco)","",IF($H69="","",IFERROR(IF(VLOOKUP(H69+7,'Fechas de clase'!$B$5:$B$102,1,0),H69+14),H69+7)))</f>
        <v/>
      </c>
      <c r="L69" s="274" t="str">
        <f>IF($H69="(en blanco)","",IF($H69="","",IFERROR(IF(VLOOKUP(K69+7,'Fechas de clase'!$B$5:$B$102,1,0),K69+14),K69+7)))</f>
        <v/>
      </c>
      <c r="M69" s="274" t="str">
        <f>IF($H69="(en blanco)","",IF($H69="","",IFERROR(IF(VLOOKUP(L69+7,'Fechas de clase'!$B$5:$B$102,1,0),L69+14),L69+7)))</f>
        <v/>
      </c>
      <c r="N69" s="274" t="str">
        <f>IF($H69="(en blanco)","",IF($H69="","",IFERROR(IF(VLOOKUP(M69+7,'Fechas de clase'!$B$5:$B$102,1,0),M69+14),M69+7)))</f>
        <v/>
      </c>
      <c r="O69" s="274" t="str">
        <f>IF($H69="(en blanco)","",IF($H69="","",IFERROR(IF(VLOOKUP(N69+7,'Fechas de clase'!$B$5:$B$102,1,0),N69+14),N69+7)))</f>
        <v/>
      </c>
      <c r="P69" s="274" t="str">
        <f>IF($H69="(en blanco)","",IF($H69="","",IFERROR(IF(VLOOKUP(O69+7,'Fechas de clase'!$B$5:$B$102,1,0),O69+14),O69+7)))</f>
        <v/>
      </c>
      <c r="Q69" s="274" t="str">
        <f>IF($H69="(en blanco)","",IF($H69="","",IFERROR(IF(VLOOKUP(P69+7,'Fechas de clase'!$B$5:$B$102,1,0),P69+14),P69+7)))</f>
        <v/>
      </c>
      <c r="R69" s="274" t="str">
        <f>IF($H69="(en blanco)","",IF($H69="","",IFERROR(IF(VLOOKUP(Q69+7,'Fechas de clase'!$B$5:$B$102,1,0),Q69+14),Q69+7)))</f>
        <v/>
      </c>
      <c r="S69" s="274" t="str">
        <f>IF($H69="(en blanco)","",IF($H69="","",IFERROR(IF(VLOOKUP(R69+7,'Fechas de clase'!$B$5:$B$102,1,0),R69+14),R69+7)))</f>
        <v/>
      </c>
      <c r="T69" s="274" t="str">
        <f>IF($H69="(en blanco)","",IF($H69="","",IFERROR(IF(VLOOKUP(S69+7,'Fechas de clase'!$B$5:$B$102,1,0),S69+14),S69+7)))</f>
        <v/>
      </c>
      <c r="U69" s="274" t="str">
        <f>IF($H69="(en blanco)","",IF($H69="","",IFERROR(IF(VLOOKUP(T69+7,'Fechas de clase'!$B$5:$B$102,1,0),T69+14),T69+7)))</f>
        <v/>
      </c>
      <c r="V69" s="274" t="str">
        <f>IF($H69="(en blanco)","",IF($H69="","",IFERROR(IF(VLOOKUP(U69+7,'Fechas de clase'!$B$5:$B$102,1,0),U69+14),U69+7)))</f>
        <v/>
      </c>
      <c r="W69" s="274" t="str">
        <f>IF($H69="(en blanco)","",IF($H69="","",IFERROR(IF(VLOOKUP(V69+7,'Fechas de clase'!$B$5:$B$102,1,0),V69+14),V69+7)))</f>
        <v/>
      </c>
      <c r="X69" s="274" t="str">
        <f>IF($H69="(en blanco)","",IF($H69="","",IFERROR(IF(VLOOKUP(W69+7,'Fechas de clase'!$B$5:$B$102,1,0),W69+14),W69+7)))</f>
        <v/>
      </c>
      <c r="Y69" s="274" t="str">
        <f>IF($H69="(en blanco)","",IF($H69="","",IFERROR(IF(VLOOKUP(X69+7,'Fechas de clase'!$B$5:$B$102,1,0),X69+14),X69+7)))</f>
        <v/>
      </c>
    </row>
    <row r="70" spans="2:25">
      <c r="B70" s="275"/>
      <c r="J70" s="273" t="str">
        <f t="shared" si="0"/>
        <v/>
      </c>
      <c r="K70" s="274" t="str">
        <f>IF($H70="(en blanco)","",IF($H70="","",IFERROR(IF(VLOOKUP(H70+7,'Fechas de clase'!$B$5:$B$102,1,0),H70+14),H70+7)))</f>
        <v/>
      </c>
      <c r="L70" s="274" t="str">
        <f>IF($H70="(en blanco)","",IF($H70="","",IFERROR(IF(VLOOKUP(K70+7,'Fechas de clase'!$B$5:$B$102,1,0),K70+14),K70+7)))</f>
        <v/>
      </c>
      <c r="M70" s="274" t="str">
        <f>IF($H70="(en blanco)","",IF($H70="","",IFERROR(IF(VLOOKUP(L70+7,'Fechas de clase'!$B$5:$B$102,1,0),L70+14),L70+7)))</f>
        <v/>
      </c>
      <c r="N70" s="274" t="str">
        <f>IF($H70="(en blanco)","",IF($H70="","",IFERROR(IF(VLOOKUP(M70+7,'Fechas de clase'!$B$5:$B$102,1,0),M70+14),M70+7)))</f>
        <v/>
      </c>
      <c r="O70" s="274" t="str">
        <f>IF($H70="(en blanco)","",IF($H70="","",IFERROR(IF(VLOOKUP(N70+7,'Fechas de clase'!$B$5:$B$102,1,0),N70+14),N70+7)))</f>
        <v/>
      </c>
      <c r="P70" s="274" t="str">
        <f>IF($H70="(en blanco)","",IF($H70="","",IFERROR(IF(VLOOKUP(O70+7,'Fechas de clase'!$B$5:$B$102,1,0),O70+14),O70+7)))</f>
        <v/>
      </c>
      <c r="Q70" s="274" t="str">
        <f>IF($H70="(en blanco)","",IF($H70="","",IFERROR(IF(VLOOKUP(P70+7,'Fechas de clase'!$B$5:$B$102,1,0),P70+14),P70+7)))</f>
        <v/>
      </c>
      <c r="R70" s="274" t="str">
        <f>IF($H70="(en blanco)","",IF($H70="","",IFERROR(IF(VLOOKUP(Q70+7,'Fechas de clase'!$B$5:$B$102,1,0),Q70+14),Q70+7)))</f>
        <v/>
      </c>
      <c r="S70" s="274" t="str">
        <f>IF($H70="(en blanco)","",IF($H70="","",IFERROR(IF(VLOOKUP(R70+7,'Fechas de clase'!$B$5:$B$102,1,0),R70+14),R70+7)))</f>
        <v/>
      </c>
      <c r="T70" s="274" t="str">
        <f>IF($H70="(en blanco)","",IF($H70="","",IFERROR(IF(VLOOKUP(S70+7,'Fechas de clase'!$B$5:$B$102,1,0),S70+14),S70+7)))</f>
        <v/>
      </c>
      <c r="U70" s="274" t="str">
        <f>IF($H70="(en blanco)","",IF($H70="","",IFERROR(IF(VLOOKUP(T70+7,'Fechas de clase'!$B$5:$B$102,1,0),T70+14),T70+7)))</f>
        <v/>
      </c>
      <c r="V70" s="274" t="str">
        <f>IF($H70="(en blanco)","",IF($H70="","",IFERROR(IF(VLOOKUP(U70+7,'Fechas de clase'!$B$5:$B$102,1,0),U70+14),U70+7)))</f>
        <v/>
      </c>
      <c r="W70" s="274" t="str">
        <f>IF($H70="(en blanco)","",IF($H70="","",IFERROR(IF(VLOOKUP(V70+7,'Fechas de clase'!$B$5:$B$102,1,0),V70+14),V70+7)))</f>
        <v/>
      </c>
      <c r="X70" s="274" t="str">
        <f>IF($H70="(en blanco)","",IF($H70="","",IFERROR(IF(VLOOKUP(W70+7,'Fechas de clase'!$B$5:$B$102,1,0),W70+14),W70+7)))</f>
        <v/>
      </c>
      <c r="Y70" s="274" t="str">
        <f>IF($H70="(en blanco)","",IF($H70="","",IFERROR(IF(VLOOKUP(X70+7,'Fechas de clase'!$B$5:$B$102,1,0),X70+14),X70+7)))</f>
        <v/>
      </c>
    </row>
    <row r="71" spans="2:25">
      <c r="B71" s="275"/>
      <c r="J71" s="273" t="str">
        <f t="shared" ref="J71:J102" si="1">IF(H71="","",H71&amp;"-"&amp;I71)</f>
        <v/>
      </c>
      <c r="K71" s="274" t="str">
        <f>IF($H71="(en blanco)","",IF($H71="","",IFERROR(IF(VLOOKUP(H71+7,'Fechas de clase'!$B$5:$B$102,1,0),H71+14),H71+7)))</f>
        <v/>
      </c>
      <c r="L71" s="274" t="str">
        <f>IF($H71="(en blanco)","",IF($H71="","",IFERROR(IF(VLOOKUP(K71+7,'Fechas de clase'!$B$5:$B$102,1,0),K71+14),K71+7)))</f>
        <v/>
      </c>
      <c r="M71" s="274" t="str">
        <f>IF($H71="(en blanco)","",IF($H71="","",IFERROR(IF(VLOOKUP(L71+7,'Fechas de clase'!$B$5:$B$102,1,0),L71+14),L71+7)))</f>
        <v/>
      </c>
      <c r="N71" s="274" t="str">
        <f>IF($H71="(en blanco)","",IF($H71="","",IFERROR(IF(VLOOKUP(M71+7,'Fechas de clase'!$B$5:$B$102,1,0),M71+14),M71+7)))</f>
        <v/>
      </c>
      <c r="O71" s="274" t="str">
        <f>IF($H71="(en blanco)","",IF($H71="","",IFERROR(IF(VLOOKUP(N71+7,'Fechas de clase'!$B$5:$B$102,1,0),N71+14),N71+7)))</f>
        <v/>
      </c>
      <c r="P71" s="274" t="str">
        <f>IF($H71="(en blanco)","",IF($H71="","",IFERROR(IF(VLOOKUP(O71+7,'Fechas de clase'!$B$5:$B$102,1,0),O71+14),O71+7)))</f>
        <v/>
      </c>
      <c r="Q71" s="274" t="str">
        <f>IF($H71="(en blanco)","",IF($H71="","",IFERROR(IF(VLOOKUP(P71+7,'Fechas de clase'!$B$5:$B$102,1,0),P71+14),P71+7)))</f>
        <v/>
      </c>
      <c r="R71" s="274" t="str">
        <f>IF($H71="(en blanco)","",IF($H71="","",IFERROR(IF(VLOOKUP(Q71+7,'Fechas de clase'!$B$5:$B$102,1,0),Q71+14),Q71+7)))</f>
        <v/>
      </c>
      <c r="S71" s="274" t="str">
        <f>IF($H71="(en blanco)","",IF($H71="","",IFERROR(IF(VLOOKUP(R71+7,'Fechas de clase'!$B$5:$B$102,1,0),R71+14),R71+7)))</f>
        <v/>
      </c>
      <c r="T71" s="274" t="str">
        <f>IF($H71="(en blanco)","",IF($H71="","",IFERROR(IF(VLOOKUP(S71+7,'Fechas de clase'!$B$5:$B$102,1,0),S71+14),S71+7)))</f>
        <v/>
      </c>
      <c r="U71" s="274" t="str">
        <f>IF($H71="(en blanco)","",IF($H71="","",IFERROR(IF(VLOOKUP(T71+7,'Fechas de clase'!$B$5:$B$102,1,0),T71+14),T71+7)))</f>
        <v/>
      </c>
      <c r="V71" s="274" t="str">
        <f>IF($H71="(en blanco)","",IF($H71="","",IFERROR(IF(VLOOKUP(U71+7,'Fechas de clase'!$B$5:$B$102,1,0),U71+14),U71+7)))</f>
        <v/>
      </c>
      <c r="W71" s="274" t="str">
        <f>IF($H71="(en blanco)","",IF($H71="","",IFERROR(IF(VLOOKUP(V71+7,'Fechas de clase'!$B$5:$B$102,1,0),V71+14),V71+7)))</f>
        <v/>
      </c>
      <c r="X71" s="274" t="str">
        <f>IF($H71="(en blanco)","",IF($H71="","",IFERROR(IF(VLOOKUP(W71+7,'Fechas de clase'!$B$5:$B$102,1,0),W71+14),W71+7)))</f>
        <v/>
      </c>
      <c r="Y71" s="274" t="str">
        <f>IF($H71="(en blanco)","",IF($H71="","",IFERROR(IF(VLOOKUP(X71+7,'Fechas de clase'!$B$5:$B$102,1,0),X71+14),X71+7)))</f>
        <v/>
      </c>
    </row>
    <row r="72" spans="2:25">
      <c r="B72" s="275"/>
      <c r="J72" s="273" t="str">
        <f t="shared" si="1"/>
        <v/>
      </c>
      <c r="K72" s="274" t="str">
        <f>IF($H72="(en blanco)","",IF($H72="","",IFERROR(IF(VLOOKUP(H72+7,'Fechas de clase'!$B$5:$B$102,1,0),H72+14),H72+7)))</f>
        <v/>
      </c>
      <c r="L72" s="274" t="str">
        <f>IF($H72="(en blanco)","",IF($H72="","",IFERROR(IF(VLOOKUP(K72+7,'Fechas de clase'!$B$5:$B$102,1,0),K72+14),K72+7)))</f>
        <v/>
      </c>
      <c r="M72" s="274" t="str">
        <f>IF($H72="(en blanco)","",IF($H72="","",IFERROR(IF(VLOOKUP(L72+7,'Fechas de clase'!$B$5:$B$102,1,0),L72+14),L72+7)))</f>
        <v/>
      </c>
      <c r="N72" s="274" t="str">
        <f>IF($H72="(en blanco)","",IF($H72="","",IFERROR(IF(VLOOKUP(M72+7,'Fechas de clase'!$B$5:$B$102,1,0),M72+14),M72+7)))</f>
        <v/>
      </c>
      <c r="O72" s="274" t="str">
        <f>IF($H72="(en blanco)","",IF($H72="","",IFERROR(IF(VLOOKUP(N72+7,'Fechas de clase'!$B$5:$B$102,1,0),N72+14),N72+7)))</f>
        <v/>
      </c>
      <c r="P72" s="274" t="str">
        <f>IF($H72="(en blanco)","",IF($H72="","",IFERROR(IF(VLOOKUP(O72+7,'Fechas de clase'!$B$5:$B$102,1,0),O72+14),O72+7)))</f>
        <v/>
      </c>
      <c r="Q72" s="274" t="str">
        <f>IF($H72="(en blanco)","",IF($H72="","",IFERROR(IF(VLOOKUP(P72+7,'Fechas de clase'!$B$5:$B$102,1,0),P72+14),P72+7)))</f>
        <v/>
      </c>
      <c r="R72" s="274" t="str">
        <f>IF($H72="(en blanco)","",IF($H72="","",IFERROR(IF(VLOOKUP(Q72+7,'Fechas de clase'!$B$5:$B$102,1,0),Q72+14),Q72+7)))</f>
        <v/>
      </c>
      <c r="S72" s="274" t="str">
        <f>IF($H72="(en blanco)","",IF($H72="","",IFERROR(IF(VLOOKUP(R72+7,'Fechas de clase'!$B$5:$B$102,1,0),R72+14),R72+7)))</f>
        <v/>
      </c>
      <c r="T72" s="274" t="str">
        <f>IF($H72="(en blanco)","",IF($H72="","",IFERROR(IF(VLOOKUP(S72+7,'Fechas de clase'!$B$5:$B$102,1,0),S72+14),S72+7)))</f>
        <v/>
      </c>
      <c r="U72" s="274" t="str">
        <f>IF($H72="(en blanco)","",IF($H72="","",IFERROR(IF(VLOOKUP(T72+7,'Fechas de clase'!$B$5:$B$102,1,0),T72+14),T72+7)))</f>
        <v/>
      </c>
      <c r="V72" s="274" t="str">
        <f>IF($H72="(en blanco)","",IF($H72="","",IFERROR(IF(VLOOKUP(U72+7,'Fechas de clase'!$B$5:$B$102,1,0),U72+14),U72+7)))</f>
        <v/>
      </c>
      <c r="W72" s="274" t="str">
        <f>IF($H72="(en blanco)","",IF($H72="","",IFERROR(IF(VLOOKUP(V72+7,'Fechas de clase'!$B$5:$B$102,1,0),V72+14),V72+7)))</f>
        <v/>
      </c>
      <c r="X72" s="274" t="str">
        <f>IF($H72="(en blanco)","",IF($H72="","",IFERROR(IF(VLOOKUP(W72+7,'Fechas de clase'!$B$5:$B$102,1,0),W72+14),W72+7)))</f>
        <v/>
      </c>
      <c r="Y72" s="274" t="str">
        <f>IF($H72="(en blanco)","",IF($H72="","",IFERROR(IF(VLOOKUP(X72+7,'Fechas de clase'!$B$5:$B$102,1,0),X72+14),X72+7)))</f>
        <v/>
      </c>
    </row>
    <row r="73" spans="2:25">
      <c r="B73" s="275"/>
      <c r="J73" s="273" t="str">
        <f t="shared" si="1"/>
        <v/>
      </c>
      <c r="K73" s="274" t="str">
        <f>IF($H73="(en blanco)","",IF($H73="","",IFERROR(IF(VLOOKUP(H73+7,'Fechas de clase'!$B$5:$B$102,1,0),H73+14),H73+7)))</f>
        <v/>
      </c>
      <c r="L73" s="274" t="str">
        <f>IF($H73="(en blanco)","",IF($H73="","",IFERROR(IF(VLOOKUP(K73+7,'Fechas de clase'!$B$5:$B$102,1,0),K73+14),K73+7)))</f>
        <v/>
      </c>
      <c r="M73" s="274" t="str">
        <f>IF($H73="(en blanco)","",IF($H73="","",IFERROR(IF(VLOOKUP(L73+7,'Fechas de clase'!$B$5:$B$102,1,0),L73+14),L73+7)))</f>
        <v/>
      </c>
      <c r="N73" s="274" t="str">
        <f>IF($H73="(en blanco)","",IF($H73="","",IFERROR(IF(VLOOKUP(M73+7,'Fechas de clase'!$B$5:$B$102,1,0),M73+14),M73+7)))</f>
        <v/>
      </c>
      <c r="O73" s="274" t="str">
        <f>IF($H73="(en blanco)","",IF($H73="","",IFERROR(IF(VLOOKUP(N73+7,'Fechas de clase'!$B$5:$B$102,1,0),N73+14),N73+7)))</f>
        <v/>
      </c>
      <c r="P73" s="274" t="str">
        <f>IF($H73="(en blanco)","",IF($H73="","",IFERROR(IF(VLOOKUP(O73+7,'Fechas de clase'!$B$5:$B$102,1,0),O73+14),O73+7)))</f>
        <v/>
      </c>
      <c r="Q73" s="274" t="str">
        <f>IF($H73="(en blanco)","",IF($H73="","",IFERROR(IF(VLOOKUP(P73+7,'Fechas de clase'!$B$5:$B$102,1,0),P73+14),P73+7)))</f>
        <v/>
      </c>
      <c r="R73" s="274" t="str">
        <f>IF($H73="(en blanco)","",IF($H73="","",IFERROR(IF(VLOOKUP(Q73+7,'Fechas de clase'!$B$5:$B$102,1,0),Q73+14),Q73+7)))</f>
        <v/>
      </c>
      <c r="S73" s="274" t="str">
        <f>IF($H73="(en blanco)","",IF($H73="","",IFERROR(IF(VLOOKUP(R73+7,'Fechas de clase'!$B$5:$B$102,1,0),R73+14),R73+7)))</f>
        <v/>
      </c>
      <c r="T73" s="274" t="str">
        <f>IF($H73="(en blanco)","",IF($H73="","",IFERROR(IF(VLOOKUP(S73+7,'Fechas de clase'!$B$5:$B$102,1,0),S73+14),S73+7)))</f>
        <v/>
      </c>
      <c r="U73" s="274" t="str">
        <f>IF($H73="(en blanco)","",IF($H73="","",IFERROR(IF(VLOOKUP(T73+7,'Fechas de clase'!$B$5:$B$102,1,0),T73+14),T73+7)))</f>
        <v/>
      </c>
      <c r="V73" s="274" t="str">
        <f>IF($H73="(en blanco)","",IF($H73="","",IFERROR(IF(VLOOKUP(U73+7,'Fechas de clase'!$B$5:$B$102,1,0),U73+14),U73+7)))</f>
        <v/>
      </c>
      <c r="W73" s="274" t="str">
        <f>IF($H73="(en blanco)","",IF($H73="","",IFERROR(IF(VLOOKUP(V73+7,'Fechas de clase'!$B$5:$B$102,1,0),V73+14),V73+7)))</f>
        <v/>
      </c>
      <c r="X73" s="274" t="str">
        <f>IF($H73="(en blanco)","",IF($H73="","",IFERROR(IF(VLOOKUP(W73+7,'Fechas de clase'!$B$5:$B$102,1,0),W73+14),W73+7)))</f>
        <v/>
      </c>
      <c r="Y73" s="274" t="str">
        <f>IF($H73="(en blanco)","",IF($H73="","",IFERROR(IF(VLOOKUP(X73+7,'Fechas de clase'!$B$5:$B$102,1,0),X73+14),X73+7)))</f>
        <v/>
      </c>
    </row>
    <row r="74" spans="2:25">
      <c r="B74" s="275"/>
      <c r="J74" s="273" t="str">
        <f t="shared" si="1"/>
        <v/>
      </c>
      <c r="K74" s="274" t="str">
        <f>IF($H74="(en blanco)","",IF($H74="","",IFERROR(IF(VLOOKUP(H74+7,'Fechas de clase'!$B$5:$B$102,1,0),H74+14),H74+7)))</f>
        <v/>
      </c>
      <c r="L74" s="274" t="str">
        <f>IF($H74="(en blanco)","",IF($H74="","",IFERROR(IF(VLOOKUP(K74+7,'Fechas de clase'!$B$5:$B$102,1,0),K74+14),K74+7)))</f>
        <v/>
      </c>
      <c r="M74" s="274" t="str">
        <f>IF($H74="(en blanco)","",IF($H74="","",IFERROR(IF(VLOOKUP(L74+7,'Fechas de clase'!$B$5:$B$102,1,0),L74+14),L74+7)))</f>
        <v/>
      </c>
      <c r="N74" s="274" t="str">
        <f>IF($H74="(en blanco)","",IF($H74="","",IFERROR(IF(VLOOKUP(M74+7,'Fechas de clase'!$B$5:$B$102,1,0),M74+14),M74+7)))</f>
        <v/>
      </c>
      <c r="O74" s="274" t="str">
        <f>IF($H74="(en blanco)","",IF($H74="","",IFERROR(IF(VLOOKUP(N74+7,'Fechas de clase'!$B$5:$B$102,1,0),N74+14),N74+7)))</f>
        <v/>
      </c>
      <c r="P74" s="274" t="str">
        <f>IF($H74="(en blanco)","",IF($H74="","",IFERROR(IF(VLOOKUP(O74+7,'Fechas de clase'!$B$5:$B$102,1,0),O74+14),O74+7)))</f>
        <v/>
      </c>
      <c r="Q74" s="274" t="str">
        <f>IF($H74="(en blanco)","",IF($H74="","",IFERROR(IF(VLOOKUP(P74+7,'Fechas de clase'!$B$5:$B$102,1,0),P74+14),P74+7)))</f>
        <v/>
      </c>
      <c r="R74" s="274" t="str">
        <f>IF($H74="(en blanco)","",IF($H74="","",IFERROR(IF(VLOOKUP(Q74+7,'Fechas de clase'!$B$5:$B$102,1,0),Q74+14),Q74+7)))</f>
        <v/>
      </c>
      <c r="S74" s="274" t="str">
        <f>IF($H74="(en blanco)","",IF($H74="","",IFERROR(IF(VLOOKUP(R74+7,'Fechas de clase'!$B$5:$B$102,1,0),R74+14),R74+7)))</f>
        <v/>
      </c>
      <c r="T74" s="274" t="str">
        <f>IF($H74="(en blanco)","",IF($H74="","",IFERROR(IF(VLOOKUP(S74+7,'Fechas de clase'!$B$5:$B$102,1,0),S74+14),S74+7)))</f>
        <v/>
      </c>
      <c r="U74" s="274" t="str">
        <f>IF($H74="(en blanco)","",IF($H74="","",IFERROR(IF(VLOOKUP(T74+7,'Fechas de clase'!$B$5:$B$102,1,0),T74+14),T74+7)))</f>
        <v/>
      </c>
      <c r="V74" s="274" t="str">
        <f>IF($H74="(en blanco)","",IF($H74="","",IFERROR(IF(VLOOKUP(U74+7,'Fechas de clase'!$B$5:$B$102,1,0),U74+14),U74+7)))</f>
        <v/>
      </c>
      <c r="W74" s="274" t="str">
        <f>IF($H74="(en blanco)","",IF($H74="","",IFERROR(IF(VLOOKUP(V74+7,'Fechas de clase'!$B$5:$B$102,1,0),V74+14),V74+7)))</f>
        <v/>
      </c>
      <c r="X74" s="274" t="str">
        <f>IF($H74="(en blanco)","",IF($H74="","",IFERROR(IF(VLOOKUP(W74+7,'Fechas de clase'!$B$5:$B$102,1,0),W74+14),W74+7)))</f>
        <v/>
      </c>
      <c r="Y74" s="274" t="str">
        <f>IF($H74="(en blanco)","",IF($H74="","",IFERROR(IF(VLOOKUP(X74+7,'Fechas de clase'!$B$5:$B$102,1,0),X74+14),X74+7)))</f>
        <v/>
      </c>
    </row>
    <row r="75" spans="2:25">
      <c r="B75" s="275"/>
      <c r="J75" s="273" t="str">
        <f t="shared" si="1"/>
        <v/>
      </c>
      <c r="K75" s="274" t="str">
        <f>IF($H75="(en blanco)","",IF($H75="","",IFERROR(IF(VLOOKUP(H75+7,'Fechas de clase'!$B$5:$B$102,1,0),H75+14),H75+7)))</f>
        <v/>
      </c>
      <c r="L75" s="274" t="str">
        <f>IF($H75="(en blanco)","",IF($H75="","",IFERROR(IF(VLOOKUP(K75+7,'Fechas de clase'!$B$5:$B$102,1,0),K75+14),K75+7)))</f>
        <v/>
      </c>
      <c r="M75" s="274" t="str">
        <f>IF($H75="(en blanco)","",IF($H75="","",IFERROR(IF(VLOOKUP(L75+7,'Fechas de clase'!$B$5:$B$102,1,0),L75+14),L75+7)))</f>
        <v/>
      </c>
      <c r="N75" s="274" t="str">
        <f>IF($H75="(en blanco)","",IF($H75="","",IFERROR(IF(VLOOKUP(M75+7,'Fechas de clase'!$B$5:$B$102,1,0),M75+14),M75+7)))</f>
        <v/>
      </c>
      <c r="O75" s="274" t="str">
        <f>IF($H75="(en blanco)","",IF($H75="","",IFERROR(IF(VLOOKUP(N75+7,'Fechas de clase'!$B$5:$B$102,1,0),N75+14),N75+7)))</f>
        <v/>
      </c>
      <c r="P75" s="274" t="str">
        <f>IF($H75="(en blanco)","",IF($H75="","",IFERROR(IF(VLOOKUP(O75+7,'Fechas de clase'!$B$5:$B$102,1,0),O75+14),O75+7)))</f>
        <v/>
      </c>
      <c r="Q75" s="274" t="str">
        <f>IF($H75="(en blanco)","",IF($H75="","",IFERROR(IF(VLOOKUP(P75+7,'Fechas de clase'!$B$5:$B$102,1,0),P75+14),P75+7)))</f>
        <v/>
      </c>
      <c r="R75" s="274" t="str">
        <f>IF($H75="(en blanco)","",IF($H75="","",IFERROR(IF(VLOOKUP(Q75+7,'Fechas de clase'!$B$5:$B$102,1,0),Q75+14),Q75+7)))</f>
        <v/>
      </c>
      <c r="S75" s="274" t="str">
        <f>IF($H75="(en blanco)","",IF($H75="","",IFERROR(IF(VLOOKUP(R75+7,'Fechas de clase'!$B$5:$B$102,1,0),R75+14),R75+7)))</f>
        <v/>
      </c>
      <c r="T75" s="274" t="str">
        <f>IF($H75="(en blanco)","",IF($H75="","",IFERROR(IF(VLOOKUP(S75+7,'Fechas de clase'!$B$5:$B$102,1,0),S75+14),S75+7)))</f>
        <v/>
      </c>
      <c r="U75" s="274" t="str">
        <f>IF($H75="(en blanco)","",IF($H75="","",IFERROR(IF(VLOOKUP(T75+7,'Fechas de clase'!$B$5:$B$102,1,0),T75+14),T75+7)))</f>
        <v/>
      </c>
      <c r="V75" s="274" t="str">
        <f>IF($H75="(en blanco)","",IF($H75="","",IFERROR(IF(VLOOKUP(U75+7,'Fechas de clase'!$B$5:$B$102,1,0),U75+14),U75+7)))</f>
        <v/>
      </c>
      <c r="W75" s="274" t="str">
        <f>IF($H75="(en blanco)","",IF($H75="","",IFERROR(IF(VLOOKUP(V75+7,'Fechas de clase'!$B$5:$B$102,1,0),V75+14),V75+7)))</f>
        <v/>
      </c>
      <c r="X75" s="274" t="str">
        <f>IF($H75="(en blanco)","",IF($H75="","",IFERROR(IF(VLOOKUP(W75+7,'Fechas de clase'!$B$5:$B$102,1,0),W75+14),W75+7)))</f>
        <v/>
      </c>
      <c r="Y75" s="274" t="str">
        <f>IF($H75="(en blanco)","",IF($H75="","",IFERROR(IF(VLOOKUP(X75+7,'Fechas de clase'!$B$5:$B$102,1,0),X75+14),X75+7)))</f>
        <v/>
      </c>
    </row>
    <row r="76" spans="2:25">
      <c r="B76" s="275"/>
      <c r="J76" s="273" t="str">
        <f t="shared" si="1"/>
        <v/>
      </c>
      <c r="K76" s="274" t="str">
        <f>IF($H76="(en blanco)","",IF($H76="","",IFERROR(IF(VLOOKUP(H76+7,'Fechas de clase'!$B$5:$B$102,1,0),H76+14),H76+7)))</f>
        <v/>
      </c>
      <c r="L76" s="274" t="str">
        <f>IF($H76="(en blanco)","",IF($H76="","",IFERROR(IF(VLOOKUP(K76+7,'Fechas de clase'!$B$5:$B$102,1,0),K76+14),K76+7)))</f>
        <v/>
      </c>
      <c r="M76" s="274" t="str">
        <f>IF($H76="(en blanco)","",IF($H76="","",IFERROR(IF(VLOOKUP(L76+7,'Fechas de clase'!$B$5:$B$102,1,0),L76+14),L76+7)))</f>
        <v/>
      </c>
      <c r="N76" s="274" t="str">
        <f>IF($H76="(en blanco)","",IF($H76="","",IFERROR(IF(VLOOKUP(M76+7,'Fechas de clase'!$B$5:$B$102,1,0),M76+14),M76+7)))</f>
        <v/>
      </c>
      <c r="O76" s="274" t="str">
        <f>IF($H76="(en blanco)","",IF($H76="","",IFERROR(IF(VLOOKUP(N76+7,'Fechas de clase'!$B$5:$B$102,1,0),N76+14),N76+7)))</f>
        <v/>
      </c>
      <c r="P76" s="274" t="str">
        <f>IF($H76="(en blanco)","",IF($H76="","",IFERROR(IF(VLOOKUP(O76+7,'Fechas de clase'!$B$5:$B$102,1,0),O76+14),O76+7)))</f>
        <v/>
      </c>
      <c r="Q76" s="274" t="str">
        <f>IF($H76="(en blanco)","",IF($H76="","",IFERROR(IF(VLOOKUP(P76+7,'Fechas de clase'!$B$5:$B$102,1,0),P76+14),P76+7)))</f>
        <v/>
      </c>
      <c r="R76" s="274" t="str">
        <f>IF($H76="(en blanco)","",IF($H76="","",IFERROR(IF(VLOOKUP(Q76+7,'Fechas de clase'!$B$5:$B$102,1,0),Q76+14),Q76+7)))</f>
        <v/>
      </c>
      <c r="S76" s="274" t="str">
        <f>IF($H76="(en blanco)","",IF($H76="","",IFERROR(IF(VLOOKUP(R76+7,'Fechas de clase'!$B$5:$B$102,1,0),R76+14),R76+7)))</f>
        <v/>
      </c>
      <c r="T76" s="274" t="str">
        <f>IF($H76="(en blanco)","",IF($H76="","",IFERROR(IF(VLOOKUP(S76+7,'Fechas de clase'!$B$5:$B$102,1,0),S76+14),S76+7)))</f>
        <v/>
      </c>
      <c r="U76" s="274" t="str">
        <f>IF($H76="(en blanco)","",IF($H76="","",IFERROR(IF(VLOOKUP(T76+7,'Fechas de clase'!$B$5:$B$102,1,0),T76+14),T76+7)))</f>
        <v/>
      </c>
      <c r="V76" s="274" t="str">
        <f>IF($H76="(en blanco)","",IF($H76="","",IFERROR(IF(VLOOKUP(U76+7,'Fechas de clase'!$B$5:$B$102,1,0),U76+14),U76+7)))</f>
        <v/>
      </c>
      <c r="W76" s="274" t="str">
        <f>IF($H76="(en blanco)","",IF($H76="","",IFERROR(IF(VLOOKUP(V76+7,'Fechas de clase'!$B$5:$B$102,1,0),V76+14),V76+7)))</f>
        <v/>
      </c>
      <c r="X76" s="274" t="str">
        <f>IF($H76="(en blanco)","",IF($H76="","",IFERROR(IF(VLOOKUP(W76+7,'Fechas de clase'!$B$5:$B$102,1,0),W76+14),W76+7)))</f>
        <v/>
      </c>
      <c r="Y76" s="274" t="str">
        <f>IF($H76="(en blanco)","",IF($H76="","",IFERROR(IF(VLOOKUP(X76+7,'Fechas de clase'!$B$5:$B$102,1,0),X76+14),X76+7)))</f>
        <v/>
      </c>
    </row>
    <row r="77" spans="2:25">
      <c r="B77" s="275"/>
      <c r="J77" s="273" t="str">
        <f t="shared" si="1"/>
        <v/>
      </c>
      <c r="K77" s="274" t="str">
        <f>IF($H77="(en blanco)","",IF($H77="","",IFERROR(IF(VLOOKUP(H77+7,'Fechas de clase'!$B$5:$B$102,1,0),H77+14),H77+7)))</f>
        <v/>
      </c>
      <c r="L77" s="274" t="str">
        <f>IF($H77="(en blanco)","",IF($H77="","",IFERROR(IF(VLOOKUP(K77+7,'Fechas de clase'!$B$5:$B$102,1,0),K77+14),K77+7)))</f>
        <v/>
      </c>
      <c r="M77" s="274" t="str">
        <f>IF($H77="(en blanco)","",IF($H77="","",IFERROR(IF(VLOOKUP(L77+7,'Fechas de clase'!$B$5:$B$102,1,0),L77+14),L77+7)))</f>
        <v/>
      </c>
      <c r="N77" s="274" t="str">
        <f>IF($H77="(en blanco)","",IF($H77="","",IFERROR(IF(VLOOKUP(M77+7,'Fechas de clase'!$B$5:$B$102,1,0),M77+14),M77+7)))</f>
        <v/>
      </c>
      <c r="O77" s="274" t="str">
        <f>IF($H77="(en blanco)","",IF($H77="","",IFERROR(IF(VLOOKUP(N77+7,'Fechas de clase'!$B$5:$B$102,1,0),N77+14),N77+7)))</f>
        <v/>
      </c>
      <c r="P77" s="274" t="str">
        <f>IF($H77="(en blanco)","",IF($H77="","",IFERROR(IF(VLOOKUP(O77+7,'Fechas de clase'!$B$5:$B$102,1,0),O77+14),O77+7)))</f>
        <v/>
      </c>
      <c r="Q77" s="274" t="str">
        <f>IF($H77="(en blanco)","",IF($H77="","",IFERROR(IF(VLOOKUP(P77+7,'Fechas de clase'!$B$5:$B$102,1,0),P77+14),P77+7)))</f>
        <v/>
      </c>
      <c r="R77" s="274" t="str">
        <f>IF($H77="(en blanco)","",IF($H77="","",IFERROR(IF(VLOOKUP(Q77+7,'Fechas de clase'!$B$5:$B$102,1,0),Q77+14),Q77+7)))</f>
        <v/>
      </c>
      <c r="S77" s="274" t="str">
        <f>IF($H77="(en blanco)","",IF($H77="","",IFERROR(IF(VLOOKUP(R77+7,'Fechas de clase'!$B$5:$B$102,1,0),R77+14),R77+7)))</f>
        <v/>
      </c>
      <c r="T77" s="274" t="str">
        <f>IF($H77="(en blanco)","",IF($H77="","",IFERROR(IF(VLOOKUP(S77+7,'Fechas de clase'!$B$5:$B$102,1,0),S77+14),S77+7)))</f>
        <v/>
      </c>
      <c r="U77" s="274" t="str">
        <f>IF($H77="(en blanco)","",IF($H77="","",IFERROR(IF(VLOOKUP(T77+7,'Fechas de clase'!$B$5:$B$102,1,0),T77+14),T77+7)))</f>
        <v/>
      </c>
      <c r="V77" s="274" t="str">
        <f>IF($H77="(en blanco)","",IF($H77="","",IFERROR(IF(VLOOKUP(U77+7,'Fechas de clase'!$B$5:$B$102,1,0),U77+14),U77+7)))</f>
        <v/>
      </c>
      <c r="W77" s="274" t="str">
        <f>IF($H77="(en blanco)","",IF($H77="","",IFERROR(IF(VLOOKUP(V77+7,'Fechas de clase'!$B$5:$B$102,1,0),V77+14),V77+7)))</f>
        <v/>
      </c>
      <c r="X77" s="274" t="str">
        <f>IF($H77="(en blanco)","",IF($H77="","",IFERROR(IF(VLOOKUP(W77+7,'Fechas de clase'!$B$5:$B$102,1,0),W77+14),W77+7)))</f>
        <v/>
      </c>
      <c r="Y77" s="274" t="str">
        <f>IF($H77="(en blanco)","",IF($H77="","",IFERROR(IF(VLOOKUP(X77+7,'Fechas de clase'!$B$5:$B$102,1,0),X77+14),X77+7)))</f>
        <v/>
      </c>
    </row>
    <row r="78" spans="2:25">
      <c r="B78" s="275"/>
      <c r="J78" s="273" t="str">
        <f t="shared" si="1"/>
        <v/>
      </c>
      <c r="K78" s="274" t="str">
        <f>IF($H78="(en blanco)","",IF($H78="","",IFERROR(IF(VLOOKUP(H78+7,'Fechas de clase'!$B$5:$B$102,1,0),H78+14),H78+7)))</f>
        <v/>
      </c>
      <c r="L78" s="274" t="str">
        <f>IF($H78="(en blanco)","",IF($H78="","",IFERROR(IF(VLOOKUP(K78+7,'Fechas de clase'!$B$5:$B$102,1,0),K78+14),K78+7)))</f>
        <v/>
      </c>
      <c r="M78" s="274" t="str">
        <f>IF($H78="(en blanco)","",IF($H78="","",IFERROR(IF(VLOOKUP(L78+7,'Fechas de clase'!$B$5:$B$102,1,0),L78+14),L78+7)))</f>
        <v/>
      </c>
      <c r="N78" s="274" t="str">
        <f>IF($H78="(en blanco)","",IF($H78="","",IFERROR(IF(VLOOKUP(M78+7,'Fechas de clase'!$B$5:$B$102,1,0),M78+14),M78+7)))</f>
        <v/>
      </c>
      <c r="O78" s="274" t="str">
        <f>IF($H78="(en blanco)","",IF($H78="","",IFERROR(IF(VLOOKUP(N78+7,'Fechas de clase'!$B$5:$B$102,1,0),N78+14),N78+7)))</f>
        <v/>
      </c>
      <c r="P78" s="274" t="str">
        <f>IF($H78="(en blanco)","",IF($H78="","",IFERROR(IF(VLOOKUP(O78+7,'Fechas de clase'!$B$5:$B$102,1,0),O78+14),O78+7)))</f>
        <v/>
      </c>
      <c r="Q78" s="274" t="str">
        <f>IF($H78="(en blanco)","",IF($H78="","",IFERROR(IF(VLOOKUP(P78+7,'Fechas de clase'!$B$5:$B$102,1,0),P78+14),P78+7)))</f>
        <v/>
      </c>
      <c r="R78" s="274" t="str">
        <f>IF($H78="(en blanco)","",IF($H78="","",IFERROR(IF(VLOOKUP(Q78+7,'Fechas de clase'!$B$5:$B$102,1,0),Q78+14),Q78+7)))</f>
        <v/>
      </c>
      <c r="S78" s="274" t="str">
        <f>IF($H78="(en blanco)","",IF($H78="","",IFERROR(IF(VLOOKUP(R78+7,'Fechas de clase'!$B$5:$B$102,1,0),R78+14),R78+7)))</f>
        <v/>
      </c>
      <c r="T78" s="274" t="str">
        <f>IF($H78="(en blanco)","",IF($H78="","",IFERROR(IF(VLOOKUP(S78+7,'Fechas de clase'!$B$5:$B$102,1,0),S78+14),S78+7)))</f>
        <v/>
      </c>
      <c r="U78" s="274" t="str">
        <f>IF($H78="(en blanco)","",IF($H78="","",IFERROR(IF(VLOOKUP(T78+7,'Fechas de clase'!$B$5:$B$102,1,0),T78+14),T78+7)))</f>
        <v/>
      </c>
      <c r="V78" s="274" t="str">
        <f>IF($H78="(en blanco)","",IF($H78="","",IFERROR(IF(VLOOKUP(U78+7,'Fechas de clase'!$B$5:$B$102,1,0),U78+14),U78+7)))</f>
        <v/>
      </c>
      <c r="W78" s="274" t="str">
        <f>IF($H78="(en blanco)","",IF($H78="","",IFERROR(IF(VLOOKUP(V78+7,'Fechas de clase'!$B$5:$B$102,1,0),V78+14),V78+7)))</f>
        <v/>
      </c>
      <c r="X78" s="274" t="str">
        <f>IF($H78="(en blanco)","",IF($H78="","",IFERROR(IF(VLOOKUP(W78+7,'Fechas de clase'!$B$5:$B$102,1,0),W78+14),W78+7)))</f>
        <v/>
      </c>
      <c r="Y78" s="274" t="str">
        <f>IF($H78="(en blanco)","",IF($H78="","",IFERROR(IF(VLOOKUP(X78+7,'Fechas de clase'!$B$5:$B$102,1,0),X78+14),X78+7)))</f>
        <v/>
      </c>
    </row>
    <row r="79" spans="2:25">
      <c r="B79" s="275"/>
      <c r="J79" s="273" t="str">
        <f t="shared" si="1"/>
        <v/>
      </c>
      <c r="K79" s="274" t="str">
        <f>IF($H79="(en blanco)","",IF($H79="","",IFERROR(IF(VLOOKUP(H79+7,'Fechas de clase'!$B$5:$B$102,1,0),H79+14),H79+7)))</f>
        <v/>
      </c>
      <c r="L79" s="274" t="str">
        <f>IF($H79="(en blanco)","",IF($H79="","",IFERROR(IF(VLOOKUP(K79+7,'Fechas de clase'!$B$5:$B$102,1,0),K79+14),K79+7)))</f>
        <v/>
      </c>
      <c r="M79" s="274" t="str">
        <f>IF($H79="(en blanco)","",IF($H79="","",IFERROR(IF(VLOOKUP(L79+7,'Fechas de clase'!$B$5:$B$102,1,0),L79+14),L79+7)))</f>
        <v/>
      </c>
      <c r="N79" s="274" t="str">
        <f>IF($H79="(en blanco)","",IF($H79="","",IFERROR(IF(VLOOKUP(M79+7,'Fechas de clase'!$B$5:$B$102,1,0),M79+14),M79+7)))</f>
        <v/>
      </c>
      <c r="O79" s="274" t="str">
        <f>IF($H79="(en blanco)","",IF($H79="","",IFERROR(IF(VLOOKUP(N79+7,'Fechas de clase'!$B$5:$B$102,1,0),N79+14),N79+7)))</f>
        <v/>
      </c>
      <c r="P79" s="274" t="str">
        <f>IF($H79="(en blanco)","",IF($H79="","",IFERROR(IF(VLOOKUP(O79+7,'Fechas de clase'!$B$5:$B$102,1,0),O79+14),O79+7)))</f>
        <v/>
      </c>
      <c r="Q79" s="274" t="str">
        <f>IF($H79="(en blanco)","",IF($H79="","",IFERROR(IF(VLOOKUP(P79+7,'Fechas de clase'!$B$5:$B$102,1,0),P79+14),P79+7)))</f>
        <v/>
      </c>
      <c r="R79" s="274" t="str">
        <f>IF($H79="(en blanco)","",IF($H79="","",IFERROR(IF(VLOOKUP(Q79+7,'Fechas de clase'!$B$5:$B$102,1,0),Q79+14),Q79+7)))</f>
        <v/>
      </c>
      <c r="S79" s="274" t="str">
        <f>IF($H79="(en blanco)","",IF($H79="","",IFERROR(IF(VLOOKUP(R79+7,'Fechas de clase'!$B$5:$B$102,1,0),R79+14),R79+7)))</f>
        <v/>
      </c>
      <c r="T79" s="274" t="str">
        <f>IF($H79="(en blanco)","",IF($H79="","",IFERROR(IF(VLOOKUP(S79+7,'Fechas de clase'!$B$5:$B$102,1,0),S79+14),S79+7)))</f>
        <v/>
      </c>
      <c r="U79" s="274" t="str">
        <f>IF($H79="(en blanco)","",IF($H79="","",IFERROR(IF(VLOOKUP(T79+7,'Fechas de clase'!$B$5:$B$102,1,0),T79+14),T79+7)))</f>
        <v/>
      </c>
      <c r="V79" s="274" t="str">
        <f>IF($H79="(en blanco)","",IF($H79="","",IFERROR(IF(VLOOKUP(U79+7,'Fechas de clase'!$B$5:$B$102,1,0),U79+14),U79+7)))</f>
        <v/>
      </c>
      <c r="W79" s="274" t="str">
        <f>IF($H79="(en blanco)","",IF($H79="","",IFERROR(IF(VLOOKUP(V79+7,'Fechas de clase'!$B$5:$B$102,1,0),V79+14),V79+7)))</f>
        <v/>
      </c>
      <c r="X79" s="274" t="str">
        <f>IF($H79="(en blanco)","",IF($H79="","",IFERROR(IF(VLOOKUP(W79+7,'Fechas de clase'!$B$5:$B$102,1,0),W79+14),W79+7)))</f>
        <v/>
      </c>
      <c r="Y79" s="274" t="str">
        <f>IF($H79="(en blanco)","",IF($H79="","",IFERROR(IF(VLOOKUP(X79+7,'Fechas de clase'!$B$5:$B$102,1,0),X79+14),X79+7)))</f>
        <v/>
      </c>
    </row>
    <row r="80" spans="2:25">
      <c r="B80" s="275"/>
      <c r="J80" s="273" t="str">
        <f t="shared" si="1"/>
        <v/>
      </c>
      <c r="K80" s="274" t="str">
        <f>IF($H80="(en blanco)","",IF($H80="","",IFERROR(IF(VLOOKUP(H80+7,'Fechas de clase'!$B$5:$B$102,1,0),H80+14),H80+7)))</f>
        <v/>
      </c>
      <c r="L80" s="274" t="str">
        <f>IF($H80="(en blanco)","",IF($H80="","",IFERROR(IF(VLOOKUP(K80+7,'Fechas de clase'!$B$5:$B$102,1,0),K80+14),K80+7)))</f>
        <v/>
      </c>
      <c r="M80" s="274" t="str">
        <f>IF($H80="(en blanco)","",IF($H80="","",IFERROR(IF(VLOOKUP(L80+7,'Fechas de clase'!$B$5:$B$102,1,0),L80+14),L80+7)))</f>
        <v/>
      </c>
      <c r="N80" s="274" t="str">
        <f>IF($H80="(en blanco)","",IF($H80="","",IFERROR(IF(VLOOKUP(M80+7,'Fechas de clase'!$B$5:$B$102,1,0),M80+14),M80+7)))</f>
        <v/>
      </c>
      <c r="O80" s="274" t="str">
        <f>IF($H80="(en blanco)","",IF($H80="","",IFERROR(IF(VLOOKUP(N80+7,'Fechas de clase'!$B$5:$B$102,1,0),N80+14),N80+7)))</f>
        <v/>
      </c>
      <c r="P80" s="274" t="str">
        <f>IF($H80="(en blanco)","",IF($H80="","",IFERROR(IF(VLOOKUP(O80+7,'Fechas de clase'!$B$5:$B$102,1,0),O80+14),O80+7)))</f>
        <v/>
      </c>
      <c r="Q80" s="274" t="str">
        <f>IF($H80="(en blanco)","",IF($H80="","",IFERROR(IF(VLOOKUP(P80+7,'Fechas de clase'!$B$5:$B$102,1,0),P80+14),P80+7)))</f>
        <v/>
      </c>
      <c r="R80" s="274" t="str">
        <f>IF($H80="(en blanco)","",IF($H80="","",IFERROR(IF(VLOOKUP(Q80+7,'Fechas de clase'!$B$5:$B$102,1,0),Q80+14),Q80+7)))</f>
        <v/>
      </c>
      <c r="S80" s="274" t="str">
        <f>IF($H80="(en blanco)","",IF($H80="","",IFERROR(IF(VLOOKUP(R80+7,'Fechas de clase'!$B$5:$B$102,1,0),R80+14),R80+7)))</f>
        <v/>
      </c>
      <c r="T80" s="274" t="str">
        <f>IF($H80="(en blanco)","",IF($H80="","",IFERROR(IF(VLOOKUP(S80+7,'Fechas de clase'!$B$5:$B$102,1,0),S80+14),S80+7)))</f>
        <v/>
      </c>
      <c r="U80" s="274" t="str">
        <f>IF($H80="(en blanco)","",IF($H80="","",IFERROR(IF(VLOOKUP(T80+7,'Fechas de clase'!$B$5:$B$102,1,0),T80+14),T80+7)))</f>
        <v/>
      </c>
      <c r="V80" s="274" t="str">
        <f>IF($H80="(en blanco)","",IF($H80="","",IFERROR(IF(VLOOKUP(U80+7,'Fechas de clase'!$B$5:$B$102,1,0),U80+14),U80+7)))</f>
        <v/>
      </c>
      <c r="W80" s="274" t="str">
        <f>IF($H80="(en blanco)","",IF($H80="","",IFERROR(IF(VLOOKUP(V80+7,'Fechas de clase'!$B$5:$B$102,1,0),V80+14),V80+7)))</f>
        <v/>
      </c>
      <c r="X80" s="274" t="str">
        <f>IF($H80="(en blanco)","",IF($H80="","",IFERROR(IF(VLOOKUP(W80+7,'Fechas de clase'!$B$5:$B$102,1,0),W80+14),W80+7)))</f>
        <v/>
      </c>
      <c r="Y80" s="274" t="str">
        <f>IF($H80="(en blanco)","",IF($H80="","",IFERROR(IF(VLOOKUP(X80+7,'Fechas de clase'!$B$5:$B$102,1,0),X80+14),X80+7)))</f>
        <v/>
      </c>
    </row>
    <row r="81" spans="2:25">
      <c r="B81" s="275"/>
      <c r="J81" s="273" t="str">
        <f t="shared" si="1"/>
        <v/>
      </c>
      <c r="K81" s="274" t="str">
        <f>IF($H81="(en blanco)","",IF($H81="","",IFERROR(IF(VLOOKUP(H81+7,'Fechas de clase'!$B$5:$B$102,1,0),H81+14),H81+7)))</f>
        <v/>
      </c>
      <c r="L81" s="274" t="str">
        <f>IF($H81="(en blanco)","",IF($H81="","",IFERROR(IF(VLOOKUP(K81+7,'Fechas de clase'!$B$5:$B$102,1,0),K81+14),K81+7)))</f>
        <v/>
      </c>
      <c r="M81" s="274" t="str">
        <f>IF($H81="(en blanco)","",IF($H81="","",IFERROR(IF(VLOOKUP(L81+7,'Fechas de clase'!$B$5:$B$102,1,0),L81+14),L81+7)))</f>
        <v/>
      </c>
      <c r="N81" s="274" t="str">
        <f>IF($H81="(en blanco)","",IF($H81="","",IFERROR(IF(VLOOKUP(M81+7,'Fechas de clase'!$B$5:$B$102,1,0),M81+14),M81+7)))</f>
        <v/>
      </c>
      <c r="O81" s="274" t="str">
        <f>IF($H81="(en blanco)","",IF($H81="","",IFERROR(IF(VLOOKUP(N81+7,'Fechas de clase'!$B$5:$B$102,1,0),N81+14),N81+7)))</f>
        <v/>
      </c>
      <c r="P81" s="274" t="str">
        <f>IF($H81="(en blanco)","",IF($H81="","",IFERROR(IF(VLOOKUP(O81+7,'Fechas de clase'!$B$5:$B$102,1,0),O81+14),O81+7)))</f>
        <v/>
      </c>
      <c r="Q81" s="274" t="str">
        <f>IF($H81="(en blanco)","",IF($H81="","",IFERROR(IF(VLOOKUP(P81+7,'Fechas de clase'!$B$5:$B$102,1,0),P81+14),P81+7)))</f>
        <v/>
      </c>
      <c r="R81" s="274" t="str">
        <f>IF($H81="(en blanco)","",IF($H81="","",IFERROR(IF(VLOOKUP(Q81+7,'Fechas de clase'!$B$5:$B$102,1,0),Q81+14),Q81+7)))</f>
        <v/>
      </c>
      <c r="S81" s="274" t="str">
        <f>IF($H81="(en blanco)","",IF($H81="","",IFERROR(IF(VLOOKUP(R81+7,'Fechas de clase'!$B$5:$B$102,1,0),R81+14),R81+7)))</f>
        <v/>
      </c>
      <c r="T81" s="274" t="str">
        <f>IF($H81="(en blanco)","",IF($H81="","",IFERROR(IF(VLOOKUP(S81+7,'Fechas de clase'!$B$5:$B$102,1,0),S81+14),S81+7)))</f>
        <v/>
      </c>
      <c r="U81" s="274" t="str">
        <f>IF($H81="(en blanco)","",IF($H81="","",IFERROR(IF(VLOOKUP(T81+7,'Fechas de clase'!$B$5:$B$102,1,0),T81+14),T81+7)))</f>
        <v/>
      </c>
      <c r="V81" s="274" t="str">
        <f>IF($H81="(en blanco)","",IF($H81="","",IFERROR(IF(VLOOKUP(U81+7,'Fechas de clase'!$B$5:$B$102,1,0),U81+14),U81+7)))</f>
        <v/>
      </c>
      <c r="W81" s="274" t="str">
        <f>IF($H81="(en blanco)","",IF($H81="","",IFERROR(IF(VLOOKUP(V81+7,'Fechas de clase'!$B$5:$B$102,1,0),V81+14),V81+7)))</f>
        <v/>
      </c>
      <c r="X81" s="274" t="str">
        <f>IF($H81="(en blanco)","",IF($H81="","",IFERROR(IF(VLOOKUP(W81+7,'Fechas de clase'!$B$5:$B$102,1,0),W81+14),W81+7)))</f>
        <v/>
      </c>
      <c r="Y81" s="274" t="str">
        <f>IF($H81="(en blanco)","",IF($H81="","",IFERROR(IF(VLOOKUP(X81+7,'Fechas de clase'!$B$5:$B$102,1,0),X81+14),X81+7)))</f>
        <v/>
      </c>
    </row>
    <row r="82" spans="2:25">
      <c r="B82" s="275"/>
      <c r="J82" s="273" t="str">
        <f t="shared" si="1"/>
        <v/>
      </c>
      <c r="K82" s="274" t="str">
        <f>IF($H82="(en blanco)","",IF($H82="","",IFERROR(IF(VLOOKUP(H82+7,'Fechas de clase'!$B$5:$B$102,1,0),H82+14),H82+7)))</f>
        <v/>
      </c>
      <c r="L82" s="274" t="str">
        <f>IF($H82="(en blanco)","",IF($H82="","",IFERROR(IF(VLOOKUP(K82+7,'Fechas de clase'!$B$5:$B$102,1,0),K82+14),K82+7)))</f>
        <v/>
      </c>
      <c r="M82" s="274" t="str">
        <f>IF($H82="(en blanco)","",IF($H82="","",IFERROR(IF(VLOOKUP(L82+7,'Fechas de clase'!$B$5:$B$102,1,0),L82+14),L82+7)))</f>
        <v/>
      </c>
      <c r="N82" s="274" t="str">
        <f>IF($H82="(en blanco)","",IF($H82="","",IFERROR(IF(VLOOKUP(M82+7,'Fechas de clase'!$B$5:$B$102,1,0),M82+14),M82+7)))</f>
        <v/>
      </c>
      <c r="O82" s="274" t="str">
        <f>IF($H82="(en blanco)","",IF($H82="","",IFERROR(IF(VLOOKUP(N82+7,'Fechas de clase'!$B$5:$B$102,1,0),N82+14),N82+7)))</f>
        <v/>
      </c>
      <c r="P82" s="274" t="str">
        <f>IF($H82="(en blanco)","",IF($H82="","",IFERROR(IF(VLOOKUP(O82+7,'Fechas de clase'!$B$5:$B$102,1,0),O82+14),O82+7)))</f>
        <v/>
      </c>
      <c r="Q82" s="274" t="str">
        <f>IF($H82="(en blanco)","",IF($H82="","",IFERROR(IF(VLOOKUP(P82+7,'Fechas de clase'!$B$5:$B$102,1,0),P82+14),P82+7)))</f>
        <v/>
      </c>
      <c r="R82" s="274" t="str">
        <f>IF($H82="(en blanco)","",IF($H82="","",IFERROR(IF(VLOOKUP(Q82+7,'Fechas de clase'!$B$5:$B$102,1,0),Q82+14),Q82+7)))</f>
        <v/>
      </c>
      <c r="S82" s="274" t="str">
        <f>IF($H82="(en blanco)","",IF($H82="","",IFERROR(IF(VLOOKUP(R82+7,'Fechas de clase'!$B$5:$B$102,1,0),R82+14),R82+7)))</f>
        <v/>
      </c>
      <c r="T82" s="274" t="str">
        <f>IF($H82="(en blanco)","",IF($H82="","",IFERROR(IF(VLOOKUP(S82+7,'Fechas de clase'!$B$5:$B$102,1,0),S82+14),S82+7)))</f>
        <v/>
      </c>
      <c r="U82" s="274" t="str">
        <f>IF($H82="(en blanco)","",IF($H82="","",IFERROR(IF(VLOOKUP(T82+7,'Fechas de clase'!$B$5:$B$102,1,0),T82+14),T82+7)))</f>
        <v/>
      </c>
      <c r="V82" s="274" t="str">
        <f>IF($H82="(en blanco)","",IF($H82="","",IFERROR(IF(VLOOKUP(U82+7,'Fechas de clase'!$B$5:$B$102,1,0),U82+14),U82+7)))</f>
        <v/>
      </c>
      <c r="W82" s="274" t="str">
        <f>IF($H82="(en blanco)","",IF($H82="","",IFERROR(IF(VLOOKUP(V82+7,'Fechas de clase'!$B$5:$B$102,1,0),V82+14),V82+7)))</f>
        <v/>
      </c>
      <c r="X82" s="274" t="str">
        <f>IF($H82="(en blanco)","",IF($H82="","",IFERROR(IF(VLOOKUP(W82+7,'Fechas de clase'!$B$5:$B$102,1,0),W82+14),W82+7)))</f>
        <v/>
      </c>
      <c r="Y82" s="274" t="str">
        <f>IF($H82="(en blanco)","",IF($H82="","",IFERROR(IF(VLOOKUP(X82+7,'Fechas de clase'!$B$5:$B$102,1,0),X82+14),X82+7)))</f>
        <v/>
      </c>
    </row>
    <row r="83" spans="2:25">
      <c r="B83" s="275"/>
      <c r="J83" s="273" t="str">
        <f t="shared" si="1"/>
        <v/>
      </c>
      <c r="K83" s="274" t="str">
        <f>IF($H83="(en blanco)","",IF($H83="","",IFERROR(IF(VLOOKUP(H83+7,'Fechas de clase'!$B$5:$B$102,1,0),H83+14),H83+7)))</f>
        <v/>
      </c>
      <c r="L83" s="274" t="str">
        <f>IF($H83="(en blanco)","",IF($H83="","",IFERROR(IF(VLOOKUP(K83+7,'Fechas de clase'!$B$5:$B$102,1,0),K83+14),K83+7)))</f>
        <v/>
      </c>
      <c r="M83" s="274" t="str">
        <f>IF($H83="(en blanco)","",IF($H83="","",IFERROR(IF(VLOOKUP(L83+7,'Fechas de clase'!$B$5:$B$102,1,0),L83+14),L83+7)))</f>
        <v/>
      </c>
      <c r="N83" s="274" t="str">
        <f>IF($H83="(en blanco)","",IF($H83="","",IFERROR(IF(VLOOKUP(M83+7,'Fechas de clase'!$B$5:$B$102,1,0),M83+14),M83+7)))</f>
        <v/>
      </c>
      <c r="O83" s="274" t="str">
        <f>IF($H83="(en blanco)","",IF($H83="","",IFERROR(IF(VLOOKUP(N83+7,'Fechas de clase'!$B$5:$B$102,1,0),N83+14),N83+7)))</f>
        <v/>
      </c>
      <c r="P83" s="274" t="str">
        <f>IF($H83="(en blanco)","",IF($H83="","",IFERROR(IF(VLOOKUP(O83+7,'Fechas de clase'!$B$5:$B$102,1,0),O83+14),O83+7)))</f>
        <v/>
      </c>
      <c r="Q83" s="274" t="str">
        <f>IF($H83="(en blanco)","",IF($H83="","",IFERROR(IF(VLOOKUP(P83+7,'Fechas de clase'!$B$5:$B$102,1,0),P83+14),P83+7)))</f>
        <v/>
      </c>
      <c r="R83" s="274" t="str">
        <f>IF($H83="(en blanco)","",IF($H83="","",IFERROR(IF(VLOOKUP(Q83+7,'Fechas de clase'!$B$5:$B$102,1,0),Q83+14),Q83+7)))</f>
        <v/>
      </c>
      <c r="S83" s="274" t="str">
        <f>IF($H83="(en blanco)","",IF($H83="","",IFERROR(IF(VLOOKUP(R83+7,'Fechas de clase'!$B$5:$B$102,1,0),R83+14),R83+7)))</f>
        <v/>
      </c>
      <c r="T83" s="274" t="str">
        <f>IF($H83="(en blanco)","",IF($H83="","",IFERROR(IF(VLOOKUP(S83+7,'Fechas de clase'!$B$5:$B$102,1,0),S83+14),S83+7)))</f>
        <v/>
      </c>
      <c r="U83" s="274" t="str">
        <f>IF($H83="(en blanco)","",IF($H83="","",IFERROR(IF(VLOOKUP(T83+7,'Fechas de clase'!$B$5:$B$102,1,0),T83+14),T83+7)))</f>
        <v/>
      </c>
      <c r="V83" s="274" t="str">
        <f>IF($H83="(en blanco)","",IF($H83="","",IFERROR(IF(VLOOKUP(U83+7,'Fechas de clase'!$B$5:$B$102,1,0),U83+14),U83+7)))</f>
        <v/>
      </c>
      <c r="W83" s="274" t="str">
        <f>IF($H83="(en blanco)","",IF($H83="","",IFERROR(IF(VLOOKUP(V83+7,'Fechas de clase'!$B$5:$B$102,1,0),V83+14),V83+7)))</f>
        <v/>
      </c>
      <c r="X83" s="274" t="str">
        <f>IF($H83="(en blanco)","",IF($H83="","",IFERROR(IF(VLOOKUP(W83+7,'Fechas de clase'!$B$5:$B$102,1,0),W83+14),W83+7)))</f>
        <v/>
      </c>
      <c r="Y83" s="274" t="str">
        <f>IF($H83="(en blanco)","",IF($H83="","",IFERROR(IF(VLOOKUP(X83+7,'Fechas de clase'!$B$5:$B$102,1,0),X83+14),X83+7)))</f>
        <v/>
      </c>
    </row>
    <row r="84" spans="2:25">
      <c r="B84" s="275"/>
      <c r="J84" s="273" t="str">
        <f t="shared" si="1"/>
        <v/>
      </c>
      <c r="K84" s="274" t="str">
        <f>IF($H84="(en blanco)","",IF($H84="","",IFERROR(IF(VLOOKUP(H84+7,'Fechas de clase'!$B$5:$B$102,1,0),H84+14),H84+7)))</f>
        <v/>
      </c>
      <c r="L84" s="274" t="str">
        <f>IF($H84="(en blanco)","",IF($H84="","",IFERROR(IF(VLOOKUP(K84+7,'Fechas de clase'!$B$5:$B$102,1,0),K84+14),K84+7)))</f>
        <v/>
      </c>
      <c r="M84" s="274" t="str">
        <f>IF($H84="(en blanco)","",IF($H84="","",IFERROR(IF(VLOOKUP(L84+7,'Fechas de clase'!$B$5:$B$102,1,0),L84+14),L84+7)))</f>
        <v/>
      </c>
      <c r="N84" s="274" t="str">
        <f>IF($H84="(en blanco)","",IF($H84="","",IFERROR(IF(VLOOKUP(M84+7,'Fechas de clase'!$B$5:$B$102,1,0),M84+14),M84+7)))</f>
        <v/>
      </c>
      <c r="O84" s="274" t="str">
        <f>IF($H84="(en blanco)","",IF($H84="","",IFERROR(IF(VLOOKUP(N84+7,'Fechas de clase'!$B$5:$B$102,1,0),N84+14),N84+7)))</f>
        <v/>
      </c>
      <c r="P84" s="274" t="str">
        <f>IF($H84="(en blanco)","",IF($H84="","",IFERROR(IF(VLOOKUP(O84+7,'Fechas de clase'!$B$5:$B$102,1,0),O84+14),O84+7)))</f>
        <v/>
      </c>
      <c r="Q84" s="274" t="str">
        <f>IF($H84="(en blanco)","",IF($H84="","",IFERROR(IF(VLOOKUP(P84+7,'Fechas de clase'!$B$5:$B$102,1,0),P84+14),P84+7)))</f>
        <v/>
      </c>
      <c r="R84" s="274" t="str">
        <f>IF($H84="(en blanco)","",IF($H84="","",IFERROR(IF(VLOOKUP(Q84+7,'Fechas de clase'!$B$5:$B$102,1,0),Q84+14),Q84+7)))</f>
        <v/>
      </c>
      <c r="S84" s="274" t="str">
        <f>IF($H84="(en blanco)","",IF($H84="","",IFERROR(IF(VLOOKUP(R84+7,'Fechas de clase'!$B$5:$B$102,1,0),R84+14),R84+7)))</f>
        <v/>
      </c>
      <c r="T84" s="274" t="str">
        <f>IF($H84="(en blanco)","",IF($H84="","",IFERROR(IF(VLOOKUP(S84+7,'Fechas de clase'!$B$5:$B$102,1,0),S84+14),S84+7)))</f>
        <v/>
      </c>
      <c r="U84" s="274" t="str">
        <f>IF($H84="(en blanco)","",IF($H84="","",IFERROR(IF(VLOOKUP(T84+7,'Fechas de clase'!$B$5:$B$102,1,0),T84+14),T84+7)))</f>
        <v/>
      </c>
      <c r="V84" s="274" t="str">
        <f>IF($H84="(en blanco)","",IF($H84="","",IFERROR(IF(VLOOKUP(U84+7,'Fechas de clase'!$B$5:$B$102,1,0),U84+14),U84+7)))</f>
        <v/>
      </c>
      <c r="W84" s="274" t="str">
        <f>IF($H84="(en blanco)","",IF($H84="","",IFERROR(IF(VLOOKUP(V84+7,'Fechas de clase'!$B$5:$B$102,1,0),V84+14),V84+7)))</f>
        <v/>
      </c>
      <c r="X84" s="274" t="str">
        <f>IF($H84="(en blanco)","",IF($H84="","",IFERROR(IF(VLOOKUP(W84+7,'Fechas de clase'!$B$5:$B$102,1,0),W84+14),W84+7)))</f>
        <v/>
      </c>
      <c r="Y84" s="274" t="str">
        <f>IF($H84="(en blanco)","",IF($H84="","",IFERROR(IF(VLOOKUP(X84+7,'Fechas de clase'!$B$5:$B$102,1,0),X84+14),X84+7)))</f>
        <v/>
      </c>
    </row>
    <row r="85" spans="2:25">
      <c r="B85" s="275"/>
      <c r="J85" s="273" t="str">
        <f t="shared" si="1"/>
        <v/>
      </c>
      <c r="K85" s="274" t="str">
        <f>IF($H85="(en blanco)","",IF($H85="","",IFERROR(IF(VLOOKUP(H85+7,'Fechas de clase'!$B$5:$B$102,1,0),H85+14),H85+7)))</f>
        <v/>
      </c>
      <c r="L85" s="274" t="str">
        <f>IF($H85="(en blanco)","",IF($H85="","",IFERROR(IF(VLOOKUP(K85+7,'Fechas de clase'!$B$5:$B$102,1,0),K85+14),K85+7)))</f>
        <v/>
      </c>
      <c r="M85" s="274" t="str">
        <f>IF($H85="(en blanco)","",IF($H85="","",IFERROR(IF(VLOOKUP(L85+7,'Fechas de clase'!$B$5:$B$102,1,0),L85+14),L85+7)))</f>
        <v/>
      </c>
      <c r="N85" s="274" t="str">
        <f>IF($H85="(en blanco)","",IF($H85="","",IFERROR(IF(VLOOKUP(M85+7,'Fechas de clase'!$B$5:$B$102,1,0),M85+14),M85+7)))</f>
        <v/>
      </c>
      <c r="O85" s="274" t="str">
        <f>IF($H85="(en blanco)","",IF($H85="","",IFERROR(IF(VLOOKUP(N85+7,'Fechas de clase'!$B$5:$B$102,1,0),N85+14),N85+7)))</f>
        <v/>
      </c>
      <c r="P85" s="274" t="str">
        <f>IF($H85="(en blanco)","",IF($H85="","",IFERROR(IF(VLOOKUP(O85+7,'Fechas de clase'!$B$5:$B$102,1,0),O85+14),O85+7)))</f>
        <v/>
      </c>
      <c r="Q85" s="274" t="str">
        <f>IF($H85="(en blanco)","",IF($H85="","",IFERROR(IF(VLOOKUP(P85+7,'Fechas de clase'!$B$5:$B$102,1,0),P85+14),P85+7)))</f>
        <v/>
      </c>
      <c r="R85" s="274" t="str">
        <f>IF($H85="(en blanco)","",IF($H85="","",IFERROR(IF(VLOOKUP(Q85+7,'Fechas de clase'!$B$5:$B$102,1,0),Q85+14),Q85+7)))</f>
        <v/>
      </c>
      <c r="S85" s="274" t="str">
        <f>IF($H85="(en blanco)","",IF($H85="","",IFERROR(IF(VLOOKUP(R85+7,'Fechas de clase'!$B$5:$B$102,1,0),R85+14),R85+7)))</f>
        <v/>
      </c>
      <c r="T85" s="274" t="str">
        <f>IF($H85="(en blanco)","",IF($H85="","",IFERROR(IF(VLOOKUP(S85+7,'Fechas de clase'!$B$5:$B$102,1,0),S85+14),S85+7)))</f>
        <v/>
      </c>
      <c r="U85" s="274" t="str">
        <f>IF($H85="(en blanco)","",IF($H85="","",IFERROR(IF(VLOOKUP(T85+7,'Fechas de clase'!$B$5:$B$102,1,0),T85+14),T85+7)))</f>
        <v/>
      </c>
      <c r="V85" s="274" t="str">
        <f>IF($H85="(en blanco)","",IF($H85="","",IFERROR(IF(VLOOKUP(U85+7,'Fechas de clase'!$B$5:$B$102,1,0),U85+14),U85+7)))</f>
        <v/>
      </c>
      <c r="W85" s="274" t="str">
        <f>IF($H85="(en blanco)","",IF($H85="","",IFERROR(IF(VLOOKUP(V85+7,'Fechas de clase'!$B$5:$B$102,1,0),V85+14),V85+7)))</f>
        <v/>
      </c>
      <c r="X85" s="274" t="str">
        <f>IF($H85="(en blanco)","",IF($H85="","",IFERROR(IF(VLOOKUP(W85+7,'Fechas de clase'!$B$5:$B$102,1,0),W85+14),W85+7)))</f>
        <v/>
      </c>
      <c r="Y85" s="274" t="str">
        <f>IF($H85="(en blanco)","",IF($H85="","",IFERROR(IF(VLOOKUP(X85+7,'Fechas de clase'!$B$5:$B$102,1,0),X85+14),X85+7)))</f>
        <v/>
      </c>
    </row>
    <row r="86" spans="2:25">
      <c r="B86" s="275"/>
      <c r="J86" s="273" t="str">
        <f t="shared" si="1"/>
        <v/>
      </c>
      <c r="K86" s="274" t="str">
        <f>IF($H86="(en blanco)","",IF($H86="","",IFERROR(IF(VLOOKUP(H86+7,'Fechas de clase'!$B$5:$B$102,1,0),H86+14),H86+7)))</f>
        <v/>
      </c>
      <c r="L86" s="274" t="str">
        <f>IF($H86="(en blanco)","",IF($H86="","",IFERROR(IF(VLOOKUP(K86+7,'Fechas de clase'!$B$5:$B$102,1,0),K86+14),K86+7)))</f>
        <v/>
      </c>
      <c r="M86" s="274" t="str">
        <f>IF($H86="(en blanco)","",IF($H86="","",IFERROR(IF(VLOOKUP(L86+7,'Fechas de clase'!$B$5:$B$102,1,0),L86+14),L86+7)))</f>
        <v/>
      </c>
      <c r="N86" s="274" t="str">
        <f>IF($H86="(en blanco)","",IF($H86="","",IFERROR(IF(VLOOKUP(M86+7,'Fechas de clase'!$B$5:$B$102,1,0),M86+14),M86+7)))</f>
        <v/>
      </c>
      <c r="O86" s="274" t="str">
        <f>IF($H86="(en blanco)","",IF($H86="","",IFERROR(IF(VLOOKUP(N86+7,'Fechas de clase'!$B$5:$B$102,1,0),N86+14),N86+7)))</f>
        <v/>
      </c>
      <c r="P86" s="274" t="str">
        <f>IF($H86="(en blanco)","",IF($H86="","",IFERROR(IF(VLOOKUP(O86+7,'Fechas de clase'!$B$5:$B$102,1,0),O86+14),O86+7)))</f>
        <v/>
      </c>
      <c r="Q86" s="274" t="str">
        <f>IF($H86="(en blanco)","",IF($H86="","",IFERROR(IF(VLOOKUP(P86+7,'Fechas de clase'!$B$5:$B$102,1,0),P86+14),P86+7)))</f>
        <v/>
      </c>
      <c r="R86" s="274" t="str">
        <f>IF($H86="(en blanco)","",IF($H86="","",IFERROR(IF(VLOOKUP(Q86+7,'Fechas de clase'!$B$5:$B$102,1,0),Q86+14),Q86+7)))</f>
        <v/>
      </c>
      <c r="S86" s="274" t="str">
        <f>IF($H86="(en blanco)","",IF($H86="","",IFERROR(IF(VLOOKUP(R86+7,'Fechas de clase'!$B$5:$B$102,1,0),R86+14),R86+7)))</f>
        <v/>
      </c>
      <c r="T86" s="274" t="str">
        <f>IF($H86="(en blanco)","",IF($H86="","",IFERROR(IF(VLOOKUP(S86+7,'Fechas de clase'!$B$5:$B$102,1,0),S86+14),S86+7)))</f>
        <v/>
      </c>
      <c r="U86" s="274" t="str">
        <f>IF($H86="(en blanco)","",IF($H86="","",IFERROR(IF(VLOOKUP(T86+7,'Fechas de clase'!$B$5:$B$102,1,0),T86+14),T86+7)))</f>
        <v/>
      </c>
      <c r="V86" s="274" t="str">
        <f>IF($H86="(en blanco)","",IF($H86="","",IFERROR(IF(VLOOKUP(U86+7,'Fechas de clase'!$B$5:$B$102,1,0),U86+14),U86+7)))</f>
        <v/>
      </c>
      <c r="W86" s="274" t="str">
        <f>IF($H86="(en blanco)","",IF($H86="","",IFERROR(IF(VLOOKUP(V86+7,'Fechas de clase'!$B$5:$B$102,1,0),V86+14),V86+7)))</f>
        <v/>
      </c>
      <c r="X86" s="274" t="str">
        <f>IF($H86="(en blanco)","",IF($H86="","",IFERROR(IF(VLOOKUP(W86+7,'Fechas de clase'!$B$5:$B$102,1,0),W86+14),W86+7)))</f>
        <v/>
      </c>
      <c r="Y86" s="274" t="str">
        <f>IF($H86="(en blanco)","",IF($H86="","",IFERROR(IF(VLOOKUP(X86+7,'Fechas de clase'!$B$5:$B$102,1,0),X86+14),X86+7)))</f>
        <v/>
      </c>
    </row>
    <row r="87" spans="2:25">
      <c r="B87" s="275"/>
      <c r="J87" s="273" t="str">
        <f t="shared" si="1"/>
        <v/>
      </c>
      <c r="K87" s="274" t="str">
        <f>IF($H87="(en blanco)","",IF($H87="","",IFERROR(IF(VLOOKUP(H87+7,'Fechas de clase'!$B$5:$B$102,1,0),H87+14),H87+7)))</f>
        <v/>
      </c>
      <c r="L87" s="274" t="str">
        <f>IF($H87="(en blanco)","",IF($H87="","",IFERROR(IF(VLOOKUP(K87+7,'Fechas de clase'!$B$5:$B$102,1,0),K87+14),K87+7)))</f>
        <v/>
      </c>
      <c r="M87" s="274" t="str">
        <f>IF($H87="(en blanco)","",IF($H87="","",IFERROR(IF(VLOOKUP(L87+7,'Fechas de clase'!$B$5:$B$102,1,0),L87+14),L87+7)))</f>
        <v/>
      </c>
      <c r="N87" s="274" t="str">
        <f>IF($H87="(en blanco)","",IF($H87="","",IFERROR(IF(VLOOKUP(M87+7,'Fechas de clase'!$B$5:$B$102,1,0),M87+14),M87+7)))</f>
        <v/>
      </c>
      <c r="O87" s="274" t="str">
        <f>IF($H87="(en blanco)","",IF($H87="","",IFERROR(IF(VLOOKUP(N87+7,'Fechas de clase'!$B$5:$B$102,1,0),N87+14),N87+7)))</f>
        <v/>
      </c>
      <c r="P87" s="274" t="str">
        <f>IF($H87="(en blanco)","",IF($H87="","",IFERROR(IF(VLOOKUP(O87+7,'Fechas de clase'!$B$5:$B$102,1,0),O87+14),O87+7)))</f>
        <v/>
      </c>
      <c r="Q87" s="274" t="str">
        <f>IF($H87="(en blanco)","",IF($H87="","",IFERROR(IF(VLOOKUP(P87+7,'Fechas de clase'!$B$5:$B$102,1,0),P87+14),P87+7)))</f>
        <v/>
      </c>
      <c r="R87" s="274" t="str">
        <f>IF($H87="(en blanco)","",IF($H87="","",IFERROR(IF(VLOOKUP(Q87+7,'Fechas de clase'!$B$5:$B$102,1,0),Q87+14),Q87+7)))</f>
        <v/>
      </c>
      <c r="S87" s="274" t="str">
        <f>IF($H87="(en blanco)","",IF($H87="","",IFERROR(IF(VLOOKUP(R87+7,'Fechas de clase'!$B$5:$B$102,1,0),R87+14),R87+7)))</f>
        <v/>
      </c>
      <c r="T87" s="274" t="str">
        <f>IF($H87="(en blanco)","",IF($H87="","",IFERROR(IF(VLOOKUP(S87+7,'Fechas de clase'!$B$5:$B$102,1,0),S87+14),S87+7)))</f>
        <v/>
      </c>
      <c r="U87" s="274" t="str">
        <f>IF($H87="(en blanco)","",IF($H87="","",IFERROR(IF(VLOOKUP(T87+7,'Fechas de clase'!$B$5:$B$102,1,0),T87+14),T87+7)))</f>
        <v/>
      </c>
      <c r="V87" s="274" t="str">
        <f>IF($H87="(en blanco)","",IF($H87="","",IFERROR(IF(VLOOKUP(U87+7,'Fechas de clase'!$B$5:$B$102,1,0),U87+14),U87+7)))</f>
        <v/>
      </c>
      <c r="W87" s="274" t="str">
        <f>IF($H87="(en blanco)","",IF($H87="","",IFERROR(IF(VLOOKUP(V87+7,'Fechas de clase'!$B$5:$B$102,1,0),V87+14),V87+7)))</f>
        <v/>
      </c>
      <c r="X87" s="274" t="str">
        <f>IF($H87="(en blanco)","",IF($H87="","",IFERROR(IF(VLOOKUP(W87+7,'Fechas de clase'!$B$5:$B$102,1,0),W87+14),W87+7)))</f>
        <v/>
      </c>
      <c r="Y87" s="274" t="str">
        <f>IF($H87="(en blanco)","",IF($H87="","",IFERROR(IF(VLOOKUP(X87+7,'Fechas de clase'!$B$5:$B$102,1,0),X87+14),X87+7)))</f>
        <v/>
      </c>
    </row>
    <row r="88" spans="2:25">
      <c r="B88" s="275"/>
      <c r="J88" s="273" t="str">
        <f t="shared" si="1"/>
        <v/>
      </c>
      <c r="K88" s="274" t="str">
        <f>IF($H88="(en blanco)","",IF($H88="","",IFERROR(IF(VLOOKUP(H88+7,'Fechas de clase'!$B$5:$B$102,1,0),H88+14),H88+7)))</f>
        <v/>
      </c>
      <c r="L88" s="274" t="str">
        <f>IF($H88="(en blanco)","",IF($H88="","",IFERROR(IF(VLOOKUP(K88+7,'Fechas de clase'!$B$5:$B$102,1,0),K88+14),K88+7)))</f>
        <v/>
      </c>
      <c r="M88" s="274" t="str">
        <f>IF($H88="(en blanco)","",IF($H88="","",IFERROR(IF(VLOOKUP(L88+7,'Fechas de clase'!$B$5:$B$102,1,0),L88+14),L88+7)))</f>
        <v/>
      </c>
      <c r="N88" s="274" t="str">
        <f>IF($H88="(en blanco)","",IF($H88="","",IFERROR(IF(VLOOKUP(M88+7,'Fechas de clase'!$B$5:$B$102,1,0),M88+14),M88+7)))</f>
        <v/>
      </c>
      <c r="O88" s="274" t="str">
        <f>IF($H88="(en blanco)","",IF($H88="","",IFERROR(IF(VLOOKUP(N88+7,'Fechas de clase'!$B$5:$B$102,1,0),N88+14),N88+7)))</f>
        <v/>
      </c>
      <c r="P88" s="274" t="str">
        <f>IF($H88="(en blanco)","",IF($H88="","",IFERROR(IF(VLOOKUP(O88+7,'Fechas de clase'!$B$5:$B$102,1,0),O88+14),O88+7)))</f>
        <v/>
      </c>
      <c r="Q88" s="274" t="str">
        <f>IF($H88="(en blanco)","",IF($H88="","",IFERROR(IF(VLOOKUP(P88+7,'Fechas de clase'!$B$5:$B$102,1,0),P88+14),P88+7)))</f>
        <v/>
      </c>
      <c r="R88" s="274" t="str">
        <f>IF($H88="(en blanco)","",IF($H88="","",IFERROR(IF(VLOOKUP(Q88+7,'Fechas de clase'!$B$5:$B$102,1,0),Q88+14),Q88+7)))</f>
        <v/>
      </c>
      <c r="S88" s="274" t="str">
        <f>IF($H88="(en blanco)","",IF($H88="","",IFERROR(IF(VLOOKUP(R88+7,'Fechas de clase'!$B$5:$B$102,1,0),R88+14),R88+7)))</f>
        <v/>
      </c>
      <c r="T88" s="274" t="str">
        <f>IF($H88="(en blanco)","",IF($H88="","",IFERROR(IF(VLOOKUP(S88+7,'Fechas de clase'!$B$5:$B$102,1,0),S88+14),S88+7)))</f>
        <v/>
      </c>
      <c r="U88" s="274" t="str">
        <f>IF($H88="(en blanco)","",IF($H88="","",IFERROR(IF(VLOOKUP(T88+7,'Fechas de clase'!$B$5:$B$102,1,0),T88+14),T88+7)))</f>
        <v/>
      </c>
      <c r="V88" s="274" t="str">
        <f>IF($H88="(en blanco)","",IF($H88="","",IFERROR(IF(VLOOKUP(U88+7,'Fechas de clase'!$B$5:$B$102,1,0),U88+14),U88+7)))</f>
        <v/>
      </c>
      <c r="W88" s="274" t="str">
        <f>IF($H88="(en blanco)","",IF($H88="","",IFERROR(IF(VLOOKUP(V88+7,'Fechas de clase'!$B$5:$B$102,1,0),V88+14),V88+7)))</f>
        <v/>
      </c>
      <c r="X88" s="274" t="str">
        <f>IF($H88="(en blanco)","",IF($H88="","",IFERROR(IF(VLOOKUP(W88+7,'Fechas de clase'!$B$5:$B$102,1,0),W88+14),W88+7)))</f>
        <v/>
      </c>
      <c r="Y88" s="274" t="str">
        <f>IF($H88="(en blanco)","",IF($H88="","",IFERROR(IF(VLOOKUP(X88+7,'Fechas de clase'!$B$5:$B$102,1,0),X88+14),X88+7)))</f>
        <v/>
      </c>
    </row>
    <row r="89" spans="2:25">
      <c r="B89" s="275"/>
      <c r="J89" s="273" t="str">
        <f t="shared" si="1"/>
        <v/>
      </c>
      <c r="K89" s="274" t="str">
        <f>IF($H89="(en blanco)","",IF($H89="","",IFERROR(IF(VLOOKUP(H89+7,'Fechas de clase'!$B$5:$B$102,1,0),H89+14),H89+7)))</f>
        <v/>
      </c>
      <c r="L89" s="274" t="str">
        <f>IF($H89="(en blanco)","",IF($H89="","",IFERROR(IF(VLOOKUP(K89+7,'Fechas de clase'!$B$5:$B$102,1,0),K89+14),K89+7)))</f>
        <v/>
      </c>
      <c r="M89" s="274" t="str">
        <f>IF($H89="(en blanco)","",IF($H89="","",IFERROR(IF(VLOOKUP(L89+7,'Fechas de clase'!$B$5:$B$102,1,0),L89+14),L89+7)))</f>
        <v/>
      </c>
      <c r="N89" s="274" t="str">
        <f>IF($H89="(en blanco)","",IF($H89="","",IFERROR(IF(VLOOKUP(M89+7,'Fechas de clase'!$B$5:$B$102,1,0),M89+14),M89+7)))</f>
        <v/>
      </c>
      <c r="O89" s="274" t="str">
        <f>IF($H89="(en blanco)","",IF($H89="","",IFERROR(IF(VLOOKUP(N89+7,'Fechas de clase'!$B$5:$B$102,1,0),N89+14),N89+7)))</f>
        <v/>
      </c>
      <c r="P89" s="274" t="str">
        <f>IF($H89="(en blanco)","",IF($H89="","",IFERROR(IF(VLOOKUP(O89+7,'Fechas de clase'!$B$5:$B$102,1,0),O89+14),O89+7)))</f>
        <v/>
      </c>
      <c r="Q89" s="274" t="str">
        <f>IF($H89="(en blanco)","",IF($H89="","",IFERROR(IF(VLOOKUP(P89+7,'Fechas de clase'!$B$5:$B$102,1,0),P89+14),P89+7)))</f>
        <v/>
      </c>
      <c r="R89" s="274" t="str">
        <f>IF($H89="(en blanco)","",IF($H89="","",IFERROR(IF(VLOOKUP(Q89+7,'Fechas de clase'!$B$5:$B$102,1,0),Q89+14),Q89+7)))</f>
        <v/>
      </c>
      <c r="S89" s="274" t="str">
        <f>IF($H89="(en blanco)","",IF($H89="","",IFERROR(IF(VLOOKUP(R89+7,'Fechas de clase'!$B$5:$B$102,1,0),R89+14),R89+7)))</f>
        <v/>
      </c>
      <c r="T89" s="274" t="str">
        <f>IF($H89="(en blanco)","",IF($H89="","",IFERROR(IF(VLOOKUP(S89+7,'Fechas de clase'!$B$5:$B$102,1,0),S89+14),S89+7)))</f>
        <v/>
      </c>
      <c r="U89" s="274" t="str">
        <f>IF($H89="(en blanco)","",IF($H89="","",IFERROR(IF(VLOOKUP(T89+7,'Fechas de clase'!$B$5:$B$102,1,0),T89+14),T89+7)))</f>
        <v/>
      </c>
      <c r="V89" s="274" t="str">
        <f>IF($H89="(en blanco)","",IF($H89="","",IFERROR(IF(VLOOKUP(U89+7,'Fechas de clase'!$B$5:$B$102,1,0),U89+14),U89+7)))</f>
        <v/>
      </c>
      <c r="W89" s="274" t="str">
        <f>IF($H89="(en blanco)","",IF($H89="","",IFERROR(IF(VLOOKUP(V89+7,'Fechas de clase'!$B$5:$B$102,1,0),V89+14),V89+7)))</f>
        <v/>
      </c>
      <c r="X89" s="274" t="str">
        <f>IF($H89="(en blanco)","",IF($H89="","",IFERROR(IF(VLOOKUP(W89+7,'Fechas de clase'!$B$5:$B$102,1,0),W89+14),W89+7)))</f>
        <v/>
      </c>
      <c r="Y89" s="274" t="str">
        <f>IF($H89="(en blanco)","",IF($H89="","",IFERROR(IF(VLOOKUP(X89+7,'Fechas de clase'!$B$5:$B$102,1,0),X89+14),X89+7)))</f>
        <v/>
      </c>
    </row>
    <row r="90" spans="2:25">
      <c r="B90" s="275"/>
      <c r="J90" s="273" t="str">
        <f t="shared" si="1"/>
        <v/>
      </c>
      <c r="K90" s="274" t="str">
        <f>IF($H90="(en blanco)","",IF($H90="","",IFERROR(IF(VLOOKUP(H90+7,'Fechas de clase'!$B$5:$B$102,1,0),H90+14),H90+7)))</f>
        <v/>
      </c>
      <c r="L90" s="274" t="str">
        <f>IF($H90="(en blanco)","",IF($H90="","",IFERROR(IF(VLOOKUP(K90+7,'Fechas de clase'!$B$5:$B$102,1,0),K90+14),K90+7)))</f>
        <v/>
      </c>
      <c r="M90" s="274" t="str">
        <f>IF($H90="(en blanco)","",IF($H90="","",IFERROR(IF(VLOOKUP(L90+7,'Fechas de clase'!$B$5:$B$102,1,0),L90+14),L90+7)))</f>
        <v/>
      </c>
      <c r="N90" s="274" t="str">
        <f>IF($H90="(en blanco)","",IF($H90="","",IFERROR(IF(VLOOKUP(M90+7,'Fechas de clase'!$B$5:$B$102,1,0),M90+14),M90+7)))</f>
        <v/>
      </c>
      <c r="O90" s="274" t="str">
        <f>IF($H90="(en blanco)","",IF($H90="","",IFERROR(IF(VLOOKUP(N90+7,'Fechas de clase'!$B$5:$B$102,1,0),N90+14),N90+7)))</f>
        <v/>
      </c>
      <c r="P90" s="274" t="str">
        <f>IF($H90="(en blanco)","",IF($H90="","",IFERROR(IF(VLOOKUP(O90+7,'Fechas de clase'!$B$5:$B$102,1,0),O90+14),O90+7)))</f>
        <v/>
      </c>
      <c r="Q90" s="274" t="str">
        <f>IF($H90="(en blanco)","",IF($H90="","",IFERROR(IF(VLOOKUP(P90+7,'Fechas de clase'!$B$5:$B$102,1,0),P90+14),P90+7)))</f>
        <v/>
      </c>
      <c r="R90" s="274" t="str">
        <f>IF($H90="(en blanco)","",IF($H90="","",IFERROR(IF(VLOOKUP(Q90+7,'Fechas de clase'!$B$5:$B$102,1,0),Q90+14),Q90+7)))</f>
        <v/>
      </c>
      <c r="S90" s="274" t="str">
        <f>IF($H90="(en blanco)","",IF($H90="","",IFERROR(IF(VLOOKUP(R90+7,'Fechas de clase'!$B$5:$B$102,1,0),R90+14),R90+7)))</f>
        <v/>
      </c>
      <c r="T90" s="274" t="str">
        <f>IF($H90="(en blanco)","",IF($H90="","",IFERROR(IF(VLOOKUP(S90+7,'Fechas de clase'!$B$5:$B$102,1,0),S90+14),S90+7)))</f>
        <v/>
      </c>
      <c r="U90" s="274" t="str">
        <f>IF($H90="(en blanco)","",IF($H90="","",IFERROR(IF(VLOOKUP(T90+7,'Fechas de clase'!$B$5:$B$102,1,0),T90+14),T90+7)))</f>
        <v/>
      </c>
      <c r="V90" s="274" t="str">
        <f>IF($H90="(en blanco)","",IF($H90="","",IFERROR(IF(VLOOKUP(U90+7,'Fechas de clase'!$B$5:$B$102,1,0),U90+14),U90+7)))</f>
        <v/>
      </c>
      <c r="W90" s="274" t="str">
        <f>IF($H90="(en blanco)","",IF($H90="","",IFERROR(IF(VLOOKUP(V90+7,'Fechas de clase'!$B$5:$B$102,1,0),V90+14),V90+7)))</f>
        <v/>
      </c>
      <c r="X90" s="274" t="str">
        <f>IF($H90="(en blanco)","",IF($H90="","",IFERROR(IF(VLOOKUP(W90+7,'Fechas de clase'!$B$5:$B$102,1,0),W90+14),W90+7)))</f>
        <v/>
      </c>
      <c r="Y90" s="274" t="str">
        <f>IF($H90="(en blanco)","",IF($H90="","",IFERROR(IF(VLOOKUP(X90+7,'Fechas de clase'!$B$5:$B$102,1,0),X90+14),X90+7)))</f>
        <v/>
      </c>
    </row>
    <row r="91" spans="2:25">
      <c r="B91" s="275"/>
      <c r="J91" s="273" t="str">
        <f t="shared" si="1"/>
        <v/>
      </c>
      <c r="K91" s="274" t="str">
        <f>IF($H91="(en blanco)","",IF($H91="","",IFERROR(IF(VLOOKUP(H91+7,'Fechas de clase'!$B$5:$B$102,1,0),H91+14),H91+7)))</f>
        <v/>
      </c>
      <c r="L91" s="274" t="str">
        <f>IF($H91="(en blanco)","",IF($H91="","",IFERROR(IF(VLOOKUP(K91+7,'Fechas de clase'!$B$5:$B$102,1,0),K91+14),K91+7)))</f>
        <v/>
      </c>
      <c r="M91" s="274" t="str">
        <f>IF($H91="(en blanco)","",IF($H91="","",IFERROR(IF(VLOOKUP(L91+7,'Fechas de clase'!$B$5:$B$102,1,0),L91+14),L91+7)))</f>
        <v/>
      </c>
      <c r="N91" s="274" t="str">
        <f>IF($H91="(en blanco)","",IF($H91="","",IFERROR(IF(VLOOKUP(M91+7,'Fechas de clase'!$B$5:$B$102,1,0),M91+14),M91+7)))</f>
        <v/>
      </c>
      <c r="O91" s="274" t="str">
        <f>IF($H91="(en blanco)","",IF($H91="","",IFERROR(IF(VLOOKUP(N91+7,'Fechas de clase'!$B$5:$B$102,1,0),N91+14),N91+7)))</f>
        <v/>
      </c>
      <c r="P91" s="274" t="str">
        <f>IF($H91="(en blanco)","",IF($H91="","",IFERROR(IF(VLOOKUP(O91+7,'Fechas de clase'!$B$5:$B$102,1,0),O91+14),O91+7)))</f>
        <v/>
      </c>
      <c r="Q91" s="274" t="str">
        <f>IF($H91="(en blanco)","",IF($H91="","",IFERROR(IF(VLOOKUP(P91+7,'Fechas de clase'!$B$5:$B$102,1,0),P91+14),P91+7)))</f>
        <v/>
      </c>
      <c r="R91" s="274" t="str">
        <f>IF($H91="(en blanco)","",IF($H91="","",IFERROR(IF(VLOOKUP(Q91+7,'Fechas de clase'!$B$5:$B$102,1,0),Q91+14),Q91+7)))</f>
        <v/>
      </c>
      <c r="S91" s="274" t="str">
        <f>IF($H91="(en blanco)","",IF($H91="","",IFERROR(IF(VLOOKUP(R91+7,'Fechas de clase'!$B$5:$B$102,1,0),R91+14),R91+7)))</f>
        <v/>
      </c>
      <c r="T91" s="274" t="str">
        <f>IF($H91="(en blanco)","",IF($H91="","",IFERROR(IF(VLOOKUP(S91+7,'Fechas de clase'!$B$5:$B$102,1,0),S91+14),S91+7)))</f>
        <v/>
      </c>
      <c r="U91" s="274" t="str">
        <f>IF($H91="(en blanco)","",IF($H91="","",IFERROR(IF(VLOOKUP(T91+7,'Fechas de clase'!$B$5:$B$102,1,0),T91+14),T91+7)))</f>
        <v/>
      </c>
      <c r="V91" s="274" t="str">
        <f>IF($H91="(en blanco)","",IF($H91="","",IFERROR(IF(VLOOKUP(U91+7,'Fechas de clase'!$B$5:$B$102,1,0),U91+14),U91+7)))</f>
        <v/>
      </c>
      <c r="W91" s="274" t="str">
        <f>IF($H91="(en blanco)","",IF($H91="","",IFERROR(IF(VLOOKUP(V91+7,'Fechas de clase'!$B$5:$B$102,1,0),V91+14),V91+7)))</f>
        <v/>
      </c>
      <c r="X91" s="274" t="str">
        <f>IF($H91="(en blanco)","",IF($H91="","",IFERROR(IF(VLOOKUP(W91+7,'Fechas de clase'!$B$5:$B$102,1,0),W91+14),W91+7)))</f>
        <v/>
      </c>
      <c r="Y91" s="274" t="str">
        <f>IF($H91="(en blanco)","",IF($H91="","",IFERROR(IF(VLOOKUP(X91+7,'Fechas de clase'!$B$5:$B$102,1,0),X91+14),X91+7)))</f>
        <v/>
      </c>
    </row>
    <row r="92" spans="2:25">
      <c r="B92" s="275"/>
      <c r="J92" s="273" t="str">
        <f t="shared" si="1"/>
        <v/>
      </c>
      <c r="K92" s="274" t="str">
        <f>IF($H92="(en blanco)","",IF($H92="","",IFERROR(IF(VLOOKUP(H92+7,'Fechas de clase'!$B$5:$B$102,1,0),H92+14),H92+7)))</f>
        <v/>
      </c>
      <c r="L92" s="274" t="str">
        <f>IF($H92="(en blanco)","",IF($H92="","",IFERROR(IF(VLOOKUP(K92+7,'Fechas de clase'!$B$5:$B$102,1,0),K92+14),K92+7)))</f>
        <v/>
      </c>
      <c r="M92" s="274" t="str">
        <f>IF($H92="(en blanco)","",IF($H92="","",IFERROR(IF(VLOOKUP(L92+7,'Fechas de clase'!$B$5:$B$102,1,0),L92+14),L92+7)))</f>
        <v/>
      </c>
      <c r="N92" s="274" t="str">
        <f>IF($H92="(en blanco)","",IF($H92="","",IFERROR(IF(VLOOKUP(M92+7,'Fechas de clase'!$B$5:$B$102,1,0),M92+14),M92+7)))</f>
        <v/>
      </c>
      <c r="O92" s="274" t="str">
        <f>IF($H92="(en blanco)","",IF($H92="","",IFERROR(IF(VLOOKUP(N92+7,'Fechas de clase'!$B$5:$B$102,1,0),N92+14),N92+7)))</f>
        <v/>
      </c>
      <c r="P92" s="274" t="str">
        <f>IF($H92="(en blanco)","",IF($H92="","",IFERROR(IF(VLOOKUP(O92+7,'Fechas de clase'!$B$5:$B$102,1,0),O92+14),O92+7)))</f>
        <v/>
      </c>
      <c r="Q92" s="274" t="str">
        <f>IF($H92="(en blanco)","",IF($H92="","",IFERROR(IF(VLOOKUP(P92+7,'Fechas de clase'!$B$5:$B$102,1,0),P92+14),P92+7)))</f>
        <v/>
      </c>
      <c r="R92" s="274" t="str">
        <f>IF($H92="(en blanco)","",IF($H92="","",IFERROR(IF(VLOOKUP(Q92+7,'Fechas de clase'!$B$5:$B$102,1,0),Q92+14),Q92+7)))</f>
        <v/>
      </c>
      <c r="S92" s="274" t="str">
        <f>IF($H92="(en blanco)","",IF($H92="","",IFERROR(IF(VLOOKUP(R92+7,'Fechas de clase'!$B$5:$B$102,1,0),R92+14),R92+7)))</f>
        <v/>
      </c>
      <c r="T92" s="274" t="str">
        <f>IF($H92="(en blanco)","",IF($H92="","",IFERROR(IF(VLOOKUP(S92+7,'Fechas de clase'!$B$5:$B$102,1,0),S92+14),S92+7)))</f>
        <v/>
      </c>
      <c r="U92" s="274" t="str">
        <f>IF($H92="(en blanco)","",IF($H92="","",IFERROR(IF(VLOOKUP(T92+7,'Fechas de clase'!$B$5:$B$102,1,0),T92+14),T92+7)))</f>
        <v/>
      </c>
      <c r="V92" s="274" t="str">
        <f>IF($H92="(en blanco)","",IF($H92="","",IFERROR(IF(VLOOKUP(U92+7,'Fechas de clase'!$B$5:$B$102,1,0),U92+14),U92+7)))</f>
        <v/>
      </c>
      <c r="W92" s="274" t="str">
        <f>IF($H92="(en blanco)","",IF($H92="","",IFERROR(IF(VLOOKUP(V92+7,'Fechas de clase'!$B$5:$B$102,1,0),V92+14),V92+7)))</f>
        <v/>
      </c>
      <c r="X92" s="274" t="str">
        <f>IF($H92="(en blanco)","",IF($H92="","",IFERROR(IF(VLOOKUP(W92+7,'Fechas de clase'!$B$5:$B$102,1,0),W92+14),W92+7)))</f>
        <v/>
      </c>
      <c r="Y92" s="274" t="str">
        <f>IF($H92="(en blanco)","",IF($H92="","",IFERROR(IF(VLOOKUP(X92+7,'Fechas de clase'!$B$5:$B$102,1,0),X92+14),X92+7)))</f>
        <v/>
      </c>
    </row>
    <row r="93" spans="2:25">
      <c r="B93" s="275"/>
      <c r="J93" s="273" t="str">
        <f t="shared" si="1"/>
        <v/>
      </c>
      <c r="K93" s="274" t="str">
        <f>IF($H93="(en blanco)","",IF($H93="","",IFERROR(IF(VLOOKUP(H93+7,'Fechas de clase'!$B$5:$B$102,1,0),H93+14),H93+7)))</f>
        <v/>
      </c>
      <c r="L93" s="274" t="str">
        <f>IF($H93="(en blanco)","",IF($H93="","",IFERROR(IF(VLOOKUP(K93+7,'Fechas de clase'!$B$5:$B$102,1,0),K93+14),K93+7)))</f>
        <v/>
      </c>
      <c r="M93" s="274" t="str">
        <f>IF($H93="(en blanco)","",IF($H93="","",IFERROR(IF(VLOOKUP(L93+7,'Fechas de clase'!$B$5:$B$102,1,0),L93+14),L93+7)))</f>
        <v/>
      </c>
      <c r="N93" s="274" t="str">
        <f>IF($H93="(en blanco)","",IF($H93="","",IFERROR(IF(VLOOKUP(M93+7,'Fechas de clase'!$B$5:$B$102,1,0),M93+14),M93+7)))</f>
        <v/>
      </c>
      <c r="O93" s="274" t="str">
        <f>IF($H93="(en blanco)","",IF($H93="","",IFERROR(IF(VLOOKUP(N93+7,'Fechas de clase'!$B$5:$B$102,1,0),N93+14),N93+7)))</f>
        <v/>
      </c>
      <c r="P93" s="274" t="str">
        <f>IF($H93="(en blanco)","",IF($H93="","",IFERROR(IF(VLOOKUP(O93+7,'Fechas de clase'!$B$5:$B$102,1,0),O93+14),O93+7)))</f>
        <v/>
      </c>
      <c r="Q93" s="274" t="str">
        <f>IF($H93="(en blanco)","",IF($H93="","",IFERROR(IF(VLOOKUP(P93+7,'Fechas de clase'!$B$5:$B$102,1,0),P93+14),P93+7)))</f>
        <v/>
      </c>
      <c r="R93" s="274" t="str">
        <f>IF($H93="(en blanco)","",IF($H93="","",IFERROR(IF(VLOOKUP(Q93+7,'Fechas de clase'!$B$5:$B$102,1,0),Q93+14),Q93+7)))</f>
        <v/>
      </c>
      <c r="S93" s="274" t="str">
        <f>IF($H93="(en blanco)","",IF($H93="","",IFERROR(IF(VLOOKUP(R93+7,'Fechas de clase'!$B$5:$B$102,1,0),R93+14),R93+7)))</f>
        <v/>
      </c>
      <c r="T93" s="274" t="str">
        <f>IF($H93="(en blanco)","",IF($H93="","",IFERROR(IF(VLOOKUP(S93+7,'Fechas de clase'!$B$5:$B$102,1,0),S93+14),S93+7)))</f>
        <v/>
      </c>
      <c r="U93" s="274" t="str">
        <f>IF($H93="(en blanco)","",IF($H93="","",IFERROR(IF(VLOOKUP(T93+7,'Fechas de clase'!$B$5:$B$102,1,0),T93+14),T93+7)))</f>
        <v/>
      </c>
      <c r="V93" s="274" t="str">
        <f>IF($H93="(en blanco)","",IF($H93="","",IFERROR(IF(VLOOKUP(U93+7,'Fechas de clase'!$B$5:$B$102,1,0),U93+14),U93+7)))</f>
        <v/>
      </c>
      <c r="W93" s="274" t="str">
        <f>IF($H93="(en blanco)","",IF($H93="","",IFERROR(IF(VLOOKUP(V93+7,'Fechas de clase'!$B$5:$B$102,1,0),V93+14),V93+7)))</f>
        <v/>
      </c>
      <c r="X93" s="274" t="str">
        <f>IF($H93="(en blanco)","",IF($H93="","",IFERROR(IF(VLOOKUP(W93+7,'Fechas de clase'!$B$5:$B$102,1,0),W93+14),W93+7)))</f>
        <v/>
      </c>
      <c r="Y93" s="274" t="str">
        <f>IF($H93="(en blanco)","",IF($H93="","",IFERROR(IF(VLOOKUP(X93+7,'Fechas de clase'!$B$5:$B$102,1,0),X93+14),X93+7)))</f>
        <v/>
      </c>
    </row>
    <row r="94" spans="2:25">
      <c r="B94" s="275"/>
      <c r="J94" s="273" t="str">
        <f t="shared" si="1"/>
        <v/>
      </c>
      <c r="K94" s="274" t="str">
        <f>IF($H94="(en blanco)","",IF($H94="","",IFERROR(IF(VLOOKUP(H94+7,'Fechas de clase'!$B$5:$B$102,1,0),H94+14),H94+7)))</f>
        <v/>
      </c>
      <c r="L94" s="274" t="str">
        <f>IF($H94="(en blanco)","",IF($H94="","",IFERROR(IF(VLOOKUP(K94+7,'Fechas de clase'!$B$5:$B$102,1,0),K94+14),K94+7)))</f>
        <v/>
      </c>
      <c r="M94" s="274" t="str">
        <f>IF($H94="(en blanco)","",IF($H94="","",IFERROR(IF(VLOOKUP(L94+7,'Fechas de clase'!$B$5:$B$102,1,0),L94+14),L94+7)))</f>
        <v/>
      </c>
      <c r="N94" s="274" t="str">
        <f>IF($H94="(en blanco)","",IF($H94="","",IFERROR(IF(VLOOKUP(M94+7,'Fechas de clase'!$B$5:$B$102,1,0),M94+14),M94+7)))</f>
        <v/>
      </c>
      <c r="O94" s="274" t="str">
        <f>IF($H94="(en blanco)","",IF($H94="","",IFERROR(IF(VLOOKUP(N94+7,'Fechas de clase'!$B$5:$B$102,1,0),N94+14),N94+7)))</f>
        <v/>
      </c>
      <c r="P94" s="274" t="str">
        <f>IF($H94="(en blanco)","",IF($H94="","",IFERROR(IF(VLOOKUP(O94+7,'Fechas de clase'!$B$5:$B$102,1,0),O94+14),O94+7)))</f>
        <v/>
      </c>
      <c r="Q94" s="274" t="str">
        <f>IF($H94="(en blanco)","",IF($H94="","",IFERROR(IF(VLOOKUP(P94+7,'Fechas de clase'!$B$5:$B$102,1,0),P94+14),P94+7)))</f>
        <v/>
      </c>
      <c r="R94" s="274" t="str">
        <f>IF($H94="(en blanco)","",IF($H94="","",IFERROR(IF(VLOOKUP(Q94+7,'Fechas de clase'!$B$5:$B$102,1,0),Q94+14),Q94+7)))</f>
        <v/>
      </c>
      <c r="S94" s="274" t="str">
        <f>IF($H94="(en blanco)","",IF($H94="","",IFERROR(IF(VLOOKUP(R94+7,'Fechas de clase'!$B$5:$B$102,1,0),R94+14),R94+7)))</f>
        <v/>
      </c>
      <c r="T94" s="274" t="str">
        <f>IF($H94="(en blanco)","",IF($H94="","",IFERROR(IF(VLOOKUP(S94+7,'Fechas de clase'!$B$5:$B$102,1,0),S94+14),S94+7)))</f>
        <v/>
      </c>
      <c r="U94" s="274" t="str">
        <f>IF($H94="(en blanco)","",IF($H94="","",IFERROR(IF(VLOOKUP(T94+7,'Fechas de clase'!$B$5:$B$102,1,0),T94+14),T94+7)))</f>
        <v/>
      </c>
      <c r="V94" s="274" t="str">
        <f>IF($H94="(en blanco)","",IF($H94="","",IFERROR(IF(VLOOKUP(U94+7,'Fechas de clase'!$B$5:$B$102,1,0),U94+14),U94+7)))</f>
        <v/>
      </c>
      <c r="W94" s="274" t="str">
        <f>IF($H94="(en blanco)","",IF($H94="","",IFERROR(IF(VLOOKUP(V94+7,'Fechas de clase'!$B$5:$B$102,1,0),V94+14),V94+7)))</f>
        <v/>
      </c>
      <c r="X94" s="274" t="str">
        <f>IF($H94="(en blanco)","",IF($H94="","",IFERROR(IF(VLOOKUP(W94+7,'Fechas de clase'!$B$5:$B$102,1,0),W94+14),W94+7)))</f>
        <v/>
      </c>
      <c r="Y94" s="274" t="str">
        <f>IF($H94="(en blanco)","",IF($H94="","",IFERROR(IF(VLOOKUP(X94+7,'Fechas de clase'!$B$5:$B$102,1,0),X94+14),X94+7)))</f>
        <v/>
      </c>
    </row>
    <row r="95" spans="2:25">
      <c r="B95" s="275"/>
      <c r="J95" s="273" t="str">
        <f t="shared" si="1"/>
        <v/>
      </c>
      <c r="K95" s="274" t="str">
        <f>IF($H95="(en blanco)","",IF($H95="","",IFERROR(IF(VLOOKUP(H95+7,'Fechas de clase'!$B$5:$B$102,1,0),H95+14),H95+7)))</f>
        <v/>
      </c>
      <c r="L95" s="274" t="str">
        <f>IF($H95="(en blanco)","",IF($H95="","",IFERROR(IF(VLOOKUP(K95+7,'Fechas de clase'!$B$5:$B$102,1,0),K95+14),K95+7)))</f>
        <v/>
      </c>
      <c r="M95" s="274" t="str">
        <f>IF($H95="(en blanco)","",IF($H95="","",IFERROR(IF(VLOOKUP(L95+7,'Fechas de clase'!$B$5:$B$102,1,0),L95+14),L95+7)))</f>
        <v/>
      </c>
      <c r="N95" s="274" t="str">
        <f>IF($H95="(en blanco)","",IF($H95="","",IFERROR(IF(VLOOKUP(M95+7,'Fechas de clase'!$B$5:$B$102,1,0),M95+14),M95+7)))</f>
        <v/>
      </c>
      <c r="O95" s="274" t="str">
        <f>IF($H95="(en blanco)","",IF($H95="","",IFERROR(IF(VLOOKUP(N95+7,'Fechas de clase'!$B$5:$B$102,1,0),N95+14),N95+7)))</f>
        <v/>
      </c>
      <c r="P95" s="274" t="str">
        <f>IF($H95="(en blanco)","",IF($H95="","",IFERROR(IF(VLOOKUP(O95+7,'Fechas de clase'!$B$5:$B$102,1,0),O95+14),O95+7)))</f>
        <v/>
      </c>
      <c r="Q95" s="274" t="str">
        <f>IF($H95="(en blanco)","",IF($H95="","",IFERROR(IF(VLOOKUP(P95+7,'Fechas de clase'!$B$5:$B$102,1,0),P95+14),P95+7)))</f>
        <v/>
      </c>
      <c r="R95" s="274" t="str">
        <f>IF($H95="(en blanco)","",IF($H95="","",IFERROR(IF(VLOOKUP(Q95+7,'Fechas de clase'!$B$5:$B$102,1,0),Q95+14),Q95+7)))</f>
        <v/>
      </c>
      <c r="S95" s="274" t="str">
        <f>IF($H95="(en blanco)","",IF($H95="","",IFERROR(IF(VLOOKUP(R95+7,'Fechas de clase'!$B$5:$B$102,1,0),R95+14),R95+7)))</f>
        <v/>
      </c>
      <c r="T95" s="274" t="str">
        <f>IF($H95="(en blanco)","",IF($H95="","",IFERROR(IF(VLOOKUP(S95+7,'Fechas de clase'!$B$5:$B$102,1,0),S95+14),S95+7)))</f>
        <v/>
      </c>
      <c r="U95" s="274" t="str">
        <f>IF($H95="(en blanco)","",IF($H95="","",IFERROR(IF(VLOOKUP(T95+7,'Fechas de clase'!$B$5:$B$102,1,0),T95+14),T95+7)))</f>
        <v/>
      </c>
      <c r="V95" s="274" t="str">
        <f>IF($H95="(en blanco)","",IF($H95="","",IFERROR(IF(VLOOKUP(U95+7,'Fechas de clase'!$B$5:$B$102,1,0),U95+14),U95+7)))</f>
        <v/>
      </c>
      <c r="W95" s="274" t="str">
        <f>IF($H95="(en blanco)","",IF($H95="","",IFERROR(IF(VLOOKUP(V95+7,'Fechas de clase'!$B$5:$B$102,1,0),V95+14),V95+7)))</f>
        <v/>
      </c>
      <c r="X95" s="274" t="str">
        <f>IF($H95="(en blanco)","",IF($H95="","",IFERROR(IF(VLOOKUP(W95+7,'Fechas de clase'!$B$5:$B$102,1,0),W95+14),W95+7)))</f>
        <v/>
      </c>
      <c r="Y95" s="274" t="str">
        <f>IF($H95="(en blanco)","",IF($H95="","",IFERROR(IF(VLOOKUP(X95+7,'Fechas de clase'!$B$5:$B$102,1,0),X95+14),X95+7)))</f>
        <v/>
      </c>
    </row>
    <row r="96" spans="2:25">
      <c r="B96" s="275"/>
      <c r="J96" s="273" t="str">
        <f t="shared" si="1"/>
        <v/>
      </c>
      <c r="K96" s="274" t="str">
        <f>IF($H96="(en blanco)","",IF($H96="","",IFERROR(IF(VLOOKUP(H96+7,'Fechas de clase'!$B$5:$B$102,1,0),H96+14),H96+7)))</f>
        <v/>
      </c>
      <c r="L96" s="274" t="str">
        <f>IF($H96="(en blanco)","",IF($H96="","",IFERROR(IF(VLOOKUP(K96+7,'Fechas de clase'!$B$5:$B$102,1,0),K96+14),K96+7)))</f>
        <v/>
      </c>
      <c r="M96" s="274" t="str">
        <f>IF($H96="(en blanco)","",IF($H96="","",IFERROR(IF(VLOOKUP(L96+7,'Fechas de clase'!$B$5:$B$102,1,0),L96+14),L96+7)))</f>
        <v/>
      </c>
      <c r="N96" s="274" t="str">
        <f>IF($H96="(en blanco)","",IF($H96="","",IFERROR(IF(VLOOKUP(M96+7,'Fechas de clase'!$B$5:$B$102,1,0),M96+14),M96+7)))</f>
        <v/>
      </c>
      <c r="O96" s="274" t="str">
        <f>IF($H96="(en blanco)","",IF($H96="","",IFERROR(IF(VLOOKUP(N96+7,'Fechas de clase'!$B$5:$B$102,1,0),N96+14),N96+7)))</f>
        <v/>
      </c>
      <c r="P96" s="274" t="str">
        <f>IF($H96="(en blanco)","",IF($H96="","",IFERROR(IF(VLOOKUP(O96+7,'Fechas de clase'!$B$5:$B$102,1,0),O96+14),O96+7)))</f>
        <v/>
      </c>
      <c r="Q96" s="274" t="str">
        <f>IF($H96="(en blanco)","",IF($H96="","",IFERROR(IF(VLOOKUP(P96+7,'Fechas de clase'!$B$5:$B$102,1,0),P96+14),P96+7)))</f>
        <v/>
      </c>
      <c r="R96" s="274" t="str">
        <f>IF($H96="(en blanco)","",IF($H96="","",IFERROR(IF(VLOOKUP(Q96+7,'Fechas de clase'!$B$5:$B$102,1,0),Q96+14),Q96+7)))</f>
        <v/>
      </c>
      <c r="S96" s="274" t="str">
        <f>IF($H96="(en blanco)","",IF($H96="","",IFERROR(IF(VLOOKUP(R96+7,'Fechas de clase'!$B$5:$B$102,1,0),R96+14),R96+7)))</f>
        <v/>
      </c>
      <c r="T96" s="274" t="str">
        <f>IF($H96="(en blanco)","",IF($H96="","",IFERROR(IF(VLOOKUP(S96+7,'Fechas de clase'!$B$5:$B$102,1,0),S96+14),S96+7)))</f>
        <v/>
      </c>
      <c r="U96" s="274" t="str">
        <f>IF($H96="(en blanco)","",IF($H96="","",IFERROR(IF(VLOOKUP(T96+7,'Fechas de clase'!$B$5:$B$102,1,0),T96+14),T96+7)))</f>
        <v/>
      </c>
      <c r="V96" s="274" t="str">
        <f>IF($H96="(en blanco)","",IF($H96="","",IFERROR(IF(VLOOKUP(U96+7,'Fechas de clase'!$B$5:$B$102,1,0),U96+14),U96+7)))</f>
        <v/>
      </c>
      <c r="W96" s="274" t="str">
        <f>IF($H96="(en blanco)","",IF($H96="","",IFERROR(IF(VLOOKUP(V96+7,'Fechas de clase'!$B$5:$B$102,1,0),V96+14),V96+7)))</f>
        <v/>
      </c>
      <c r="X96" s="274" t="str">
        <f>IF($H96="(en blanco)","",IF($H96="","",IFERROR(IF(VLOOKUP(W96+7,'Fechas de clase'!$B$5:$B$102,1,0),W96+14),W96+7)))</f>
        <v/>
      </c>
      <c r="Y96" s="274" t="str">
        <f>IF($H96="(en blanco)","",IF($H96="","",IFERROR(IF(VLOOKUP(X96+7,'Fechas de clase'!$B$5:$B$102,1,0),X96+14),X96+7)))</f>
        <v/>
      </c>
    </row>
    <row r="97" spans="2:25">
      <c r="B97" s="275"/>
      <c r="J97" s="273" t="str">
        <f t="shared" si="1"/>
        <v/>
      </c>
      <c r="K97" s="274" t="str">
        <f>IF($H97="(en blanco)","",IF($H97="","",IFERROR(IF(VLOOKUP(H97+7,'Fechas de clase'!$B$5:$B$102,1,0),H97+14),H97+7)))</f>
        <v/>
      </c>
      <c r="L97" s="274" t="str">
        <f>IF($H97="(en blanco)","",IF($H97="","",IFERROR(IF(VLOOKUP(K97+7,'Fechas de clase'!$B$5:$B$102,1,0),K97+14),K97+7)))</f>
        <v/>
      </c>
      <c r="M97" s="274" t="str">
        <f>IF($H97="(en blanco)","",IF($H97="","",IFERROR(IF(VLOOKUP(L97+7,'Fechas de clase'!$B$5:$B$102,1,0),L97+14),L97+7)))</f>
        <v/>
      </c>
      <c r="N97" s="274" t="str">
        <f>IF($H97="(en blanco)","",IF($H97="","",IFERROR(IF(VLOOKUP(M97+7,'Fechas de clase'!$B$5:$B$102,1,0),M97+14),M97+7)))</f>
        <v/>
      </c>
      <c r="O97" s="274" t="str">
        <f>IF($H97="(en blanco)","",IF($H97="","",IFERROR(IF(VLOOKUP(N97+7,'Fechas de clase'!$B$5:$B$102,1,0),N97+14),N97+7)))</f>
        <v/>
      </c>
      <c r="P97" s="274" t="str">
        <f>IF($H97="(en blanco)","",IF($H97="","",IFERROR(IF(VLOOKUP(O97+7,'Fechas de clase'!$B$5:$B$102,1,0),O97+14),O97+7)))</f>
        <v/>
      </c>
      <c r="Q97" s="274" t="str">
        <f>IF($H97="(en blanco)","",IF($H97="","",IFERROR(IF(VLOOKUP(P97+7,'Fechas de clase'!$B$5:$B$102,1,0),P97+14),P97+7)))</f>
        <v/>
      </c>
      <c r="R97" s="274" t="str">
        <f>IF($H97="(en blanco)","",IF($H97="","",IFERROR(IF(VLOOKUP(Q97+7,'Fechas de clase'!$B$5:$B$102,1,0),Q97+14),Q97+7)))</f>
        <v/>
      </c>
      <c r="S97" s="274" t="str">
        <f>IF($H97="(en blanco)","",IF($H97="","",IFERROR(IF(VLOOKUP(R97+7,'Fechas de clase'!$B$5:$B$102,1,0),R97+14),R97+7)))</f>
        <v/>
      </c>
      <c r="T97" s="274" t="str">
        <f>IF($H97="(en blanco)","",IF($H97="","",IFERROR(IF(VLOOKUP(S97+7,'Fechas de clase'!$B$5:$B$102,1,0),S97+14),S97+7)))</f>
        <v/>
      </c>
      <c r="U97" s="274" t="str">
        <f>IF($H97="(en blanco)","",IF($H97="","",IFERROR(IF(VLOOKUP(T97+7,'Fechas de clase'!$B$5:$B$102,1,0),T97+14),T97+7)))</f>
        <v/>
      </c>
      <c r="V97" s="274" t="str">
        <f>IF($H97="(en blanco)","",IF($H97="","",IFERROR(IF(VLOOKUP(U97+7,'Fechas de clase'!$B$5:$B$102,1,0),U97+14),U97+7)))</f>
        <v/>
      </c>
      <c r="W97" s="274" t="str">
        <f>IF($H97="(en blanco)","",IF($H97="","",IFERROR(IF(VLOOKUP(V97+7,'Fechas de clase'!$B$5:$B$102,1,0),V97+14),V97+7)))</f>
        <v/>
      </c>
      <c r="X97" s="274" t="str">
        <f>IF($H97="(en blanco)","",IF($H97="","",IFERROR(IF(VLOOKUP(W97+7,'Fechas de clase'!$B$5:$B$102,1,0),W97+14),W97+7)))</f>
        <v/>
      </c>
      <c r="Y97" s="274" t="str">
        <f>IF($H97="(en blanco)","",IF($H97="","",IFERROR(IF(VLOOKUP(X97+7,'Fechas de clase'!$B$5:$B$102,1,0),X97+14),X97+7)))</f>
        <v/>
      </c>
    </row>
    <row r="98" spans="2:25">
      <c r="B98" s="275"/>
      <c r="J98" s="273" t="str">
        <f t="shared" si="1"/>
        <v/>
      </c>
      <c r="K98" s="274" t="str">
        <f>IF($H98="(en blanco)","",IF($H98="","",IFERROR(IF(VLOOKUP(H98+7,'Fechas de clase'!$B$5:$B$102,1,0),H98+14),H98+7)))</f>
        <v/>
      </c>
      <c r="L98" s="274" t="str">
        <f>IF($H98="(en blanco)","",IF($H98="","",IFERROR(IF(VLOOKUP(K98+7,'Fechas de clase'!$B$5:$B$102,1,0),K98+14),K98+7)))</f>
        <v/>
      </c>
      <c r="M98" s="274" t="str">
        <f>IF($H98="(en blanco)","",IF($H98="","",IFERROR(IF(VLOOKUP(L98+7,'Fechas de clase'!$B$5:$B$102,1,0),L98+14),L98+7)))</f>
        <v/>
      </c>
      <c r="N98" s="274" t="str">
        <f>IF($H98="(en blanco)","",IF($H98="","",IFERROR(IF(VLOOKUP(M98+7,'Fechas de clase'!$B$5:$B$102,1,0),M98+14),M98+7)))</f>
        <v/>
      </c>
      <c r="O98" s="274" t="str">
        <f>IF($H98="(en blanco)","",IF($H98="","",IFERROR(IF(VLOOKUP(N98+7,'Fechas de clase'!$B$5:$B$102,1,0),N98+14),N98+7)))</f>
        <v/>
      </c>
      <c r="P98" s="274" t="str">
        <f>IF($H98="(en blanco)","",IF($H98="","",IFERROR(IF(VLOOKUP(O98+7,'Fechas de clase'!$B$5:$B$102,1,0),O98+14),O98+7)))</f>
        <v/>
      </c>
      <c r="Q98" s="274" t="str">
        <f>IF($H98="(en blanco)","",IF($H98="","",IFERROR(IF(VLOOKUP(P98+7,'Fechas de clase'!$B$5:$B$102,1,0),P98+14),P98+7)))</f>
        <v/>
      </c>
      <c r="R98" s="274" t="str">
        <f>IF($H98="(en blanco)","",IF($H98="","",IFERROR(IF(VLOOKUP(Q98+7,'Fechas de clase'!$B$5:$B$102,1,0),Q98+14),Q98+7)))</f>
        <v/>
      </c>
      <c r="S98" s="274" t="str">
        <f>IF($H98="(en blanco)","",IF($H98="","",IFERROR(IF(VLOOKUP(R98+7,'Fechas de clase'!$B$5:$B$102,1,0),R98+14),R98+7)))</f>
        <v/>
      </c>
      <c r="T98" s="274" t="str">
        <f>IF($H98="(en blanco)","",IF($H98="","",IFERROR(IF(VLOOKUP(S98+7,'Fechas de clase'!$B$5:$B$102,1,0),S98+14),S98+7)))</f>
        <v/>
      </c>
      <c r="U98" s="274" t="str">
        <f>IF($H98="(en blanco)","",IF($H98="","",IFERROR(IF(VLOOKUP(T98+7,'Fechas de clase'!$B$5:$B$102,1,0),T98+14),T98+7)))</f>
        <v/>
      </c>
      <c r="V98" s="274" t="str">
        <f>IF($H98="(en blanco)","",IF($H98="","",IFERROR(IF(VLOOKUP(U98+7,'Fechas de clase'!$B$5:$B$102,1,0),U98+14),U98+7)))</f>
        <v/>
      </c>
      <c r="W98" s="274" t="str">
        <f>IF($H98="(en blanco)","",IF($H98="","",IFERROR(IF(VLOOKUP(V98+7,'Fechas de clase'!$B$5:$B$102,1,0),V98+14),V98+7)))</f>
        <v/>
      </c>
      <c r="X98" s="274" t="str">
        <f>IF($H98="(en blanco)","",IF($H98="","",IFERROR(IF(VLOOKUP(W98+7,'Fechas de clase'!$B$5:$B$102,1,0),W98+14),W98+7)))</f>
        <v/>
      </c>
      <c r="Y98" s="274" t="str">
        <f>IF($H98="(en blanco)","",IF($H98="","",IFERROR(IF(VLOOKUP(X98+7,'Fechas de clase'!$B$5:$B$102,1,0),X98+14),X98+7)))</f>
        <v/>
      </c>
    </row>
    <row r="99" spans="2:25">
      <c r="B99" s="275"/>
      <c r="J99" s="273" t="str">
        <f t="shared" si="1"/>
        <v/>
      </c>
      <c r="K99" s="274" t="str">
        <f>IF($H99="(en blanco)","",IF($H99="","",IFERROR(IF(VLOOKUP(H99+7,'Fechas de clase'!$B$5:$B$102,1,0),H99+14),H99+7)))</f>
        <v/>
      </c>
      <c r="L99" s="274" t="str">
        <f>IF($H99="(en blanco)","",IF($H99="","",IFERROR(IF(VLOOKUP(K99+7,'Fechas de clase'!$B$5:$B$102,1,0),K99+14),K99+7)))</f>
        <v/>
      </c>
      <c r="M99" s="274" t="str">
        <f>IF($H99="(en blanco)","",IF($H99="","",IFERROR(IF(VLOOKUP(L99+7,'Fechas de clase'!$B$5:$B$102,1,0),L99+14),L99+7)))</f>
        <v/>
      </c>
      <c r="N99" s="274" t="str">
        <f>IF($H99="(en blanco)","",IF($H99="","",IFERROR(IF(VLOOKUP(M99+7,'Fechas de clase'!$B$5:$B$102,1,0),M99+14),M99+7)))</f>
        <v/>
      </c>
      <c r="O99" s="274" t="str">
        <f>IF($H99="(en blanco)","",IF($H99="","",IFERROR(IF(VLOOKUP(N99+7,'Fechas de clase'!$B$5:$B$102,1,0),N99+14),N99+7)))</f>
        <v/>
      </c>
      <c r="P99" s="274" t="str">
        <f>IF($H99="(en blanco)","",IF($H99="","",IFERROR(IF(VLOOKUP(O99+7,'Fechas de clase'!$B$5:$B$102,1,0),O99+14),O99+7)))</f>
        <v/>
      </c>
      <c r="Q99" s="274" t="str">
        <f>IF($H99="(en blanco)","",IF($H99="","",IFERROR(IF(VLOOKUP(P99+7,'Fechas de clase'!$B$5:$B$102,1,0),P99+14),P99+7)))</f>
        <v/>
      </c>
      <c r="R99" s="274" t="str">
        <f>IF($H99="(en blanco)","",IF($H99="","",IFERROR(IF(VLOOKUP(Q99+7,'Fechas de clase'!$B$5:$B$102,1,0),Q99+14),Q99+7)))</f>
        <v/>
      </c>
      <c r="S99" s="274" t="str">
        <f>IF($H99="(en blanco)","",IF($H99="","",IFERROR(IF(VLOOKUP(R99+7,'Fechas de clase'!$B$5:$B$102,1,0),R99+14),R99+7)))</f>
        <v/>
      </c>
      <c r="T99" s="274" t="str">
        <f>IF($H99="(en blanco)","",IF($H99="","",IFERROR(IF(VLOOKUP(S99+7,'Fechas de clase'!$B$5:$B$102,1,0),S99+14),S99+7)))</f>
        <v/>
      </c>
      <c r="U99" s="274" t="str">
        <f>IF($H99="(en blanco)","",IF($H99="","",IFERROR(IF(VLOOKUP(T99+7,'Fechas de clase'!$B$5:$B$102,1,0),T99+14),T99+7)))</f>
        <v/>
      </c>
      <c r="V99" s="274" t="str">
        <f>IF($H99="(en blanco)","",IF($H99="","",IFERROR(IF(VLOOKUP(U99+7,'Fechas de clase'!$B$5:$B$102,1,0),U99+14),U99+7)))</f>
        <v/>
      </c>
      <c r="W99" s="274" t="str">
        <f>IF($H99="(en blanco)","",IF($H99="","",IFERROR(IF(VLOOKUP(V99+7,'Fechas de clase'!$B$5:$B$102,1,0),V99+14),V99+7)))</f>
        <v/>
      </c>
      <c r="X99" s="274" t="str">
        <f>IF($H99="(en blanco)","",IF($H99="","",IFERROR(IF(VLOOKUP(W99+7,'Fechas de clase'!$B$5:$B$102,1,0),W99+14),W99+7)))</f>
        <v/>
      </c>
      <c r="Y99" s="274" t="str">
        <f>IF($H99="(en blanco)","",IF($H99="","",IFERROR(IF(VLOOKUP(X99+7,'Fechas de clase'!$B$5:$B$102,1,0),X99+14),X99+7)))</f>
        <v/>
      </c>
    </row>
    <row r="100" spans="2:25">
      <c r="B100" s="275"/>
      <c r="J100" s="273" t="str">
        <f t="shared" si="1"/>
        <v/>
      </c>
      <c r="K100" s="274" t="str">
        <f>IF($H100="(en blanco)","",IF($H100="","",IFERROR(IF(VLOOKUP(H100+7,'Fechas de clase'!$B$5:$B$102,1,0),H100+14),H100+7)))</f>
        <v/>
      </c>
      <c r="L100" s="274" t="str">
        <f>IF($H100="(en blanco)","",IF($H100="","",IFERROR(IF(VLOOKUP(K100+7,'Fechas de clase'!$B$5:$B$102,1,0),K100+14),K100+7)))</f>
        <v/>
      </c>
      <c r="M100" s="274" t="str">
        <f>IF($H100="(en blanco)","",IF($H100="","",IFERROR(IF(VLOOKUP(L100+7,'Fechas de clase'!$B$5:$B$102,1,0),L100+14),L100+7)))</f>
        <v/>
      </c>
      <c r="N100" s="274" t="str">
        <f>IF($H100="(en blanco)","",IF($H100="","",IFERROR(IF(VLOOKUP(M100+7,'Fechas de clase'!$B$5:$B$102,1,0),M100+14),M100+7)))</f>
        <v/>
      </c>
      <c r="O100" s="274" t="str">
        <f>IF($H100="(en blanco)","",IF($H100="","",IFERROR(IF(VLOOKUP(N100+7,'Fechas de clase'!$B$5:$B$102,1,0),N100+14),N100+7)))</f>
        <v/>
      </c>
      <c r="P100" s="274" t="str">
        <f>IF($H100="(en blanco)","",IF($H100="","",IFERROR(IF(VLOOKUP(O100+7,'Fechas de clase'!$B$5:$B$102,1,0),O100+14),O100+7)))</f>
        <v/>
      </c>
      <c r="Q100" s="274" t="str">
        <f>IF($H100="(en blanco)","",IF($H100="","",IFERROR(IF(VLOOKUP(P100+7,'Fechas de clase'!$B$5:$B$102,1,0),P100+14),P100+7)))</f>
        <v/>
      </c>
      <c r="R100" s="274" t="str">
        <f>IF($H100="(en blanco)","",IF($H100="","",IFERROR(IF(VLOOKUP(Q100+7,'Fechas de clase'!$B$5:$B$102,1,0),Q100+14),Q100+7)))</f>
        <v/>
      </c>
      <c r="S100" s="274" t="str">
        <f>IF($H100="(en blanco)","",IF($H100="","",IFERROR(IF(VLOOKUP(R100+7,'Fechas de clase'!$B$5:$B$102,1,0),R100+14),R100+7)))</f>
        <v/>
      </c>
      <c r="T100" s="274" t="str">
        <f>IF($H100="(en blanco)","",IF($H100="","",IFERROR(IF(VLOOKUP(S100+7,'Fechas de clase'!$B$5:$B$102,1,0),S100+14),S100+7)))</f>
        <v/>
      </c>
      <c r="U100" s="274" t="str">
        <f>IF($H100="(en blanco)","",IF($H100="","",IFERROR(IF(VLOOKUP(T100+7,'Fechas de clase'!$B$5:$B$102,1,0),T100+14),T100+7)))</f>
        <v/>
      </c>
      <c r="V100" s="274" t="str">
        <f>IF($H100="(en blanco)","",IF($H100="","",IFERROR(IF(VLOOKUP(U100+7,'Fechas de clase'!$B$5:$B$102,1,0),U100+14),U100+7)))</f>
        <v/>
      </c>
      <c r="W100" s="274" t="str">
        <f>IF($H100="(en blanco)","",IF($H100="","",IFERROR(IF(VLOOKUP(V100+7,'Fechas de clase'!$B$5:$B$102,1,0),V100+14),V100+7)))</f>
        <v/>
      </c>
      <c r="X100" s="274" t="str">
        <f>IF($H100="(en blanco)","",IF($H100="","",IFERROR(IF(VLOOKUP(W100+7,'Fechas de clase'!$B$5:$B$102,1,0),W100+14),W100+7)))</f>
        <v/>
      </c>
      <c r="Y100" s="274" t="str">
        <f>IF($H100="(en blanco)","",IF($H100="","",IFERROR(IF(VLOOKUP(X100+7,'Fechas de clase'!$B$5:$B$102,1,0),X100+14),X100+7)))</f>
        <v/>
      </c>
    </row>
    <row r="101" spans="2:25">
      <c r="B101" s="275"/>
      <c r="J101" s="273" t="str">
        <f t="shared" si="1"/>
        <v/>
      </c>
      <c r="K101" s="274" t="str">
        <f>IF($H101="(en blanco)","",IF($H101="","",IFERROR(IF(VLOOKUP(H101+7,'Fechas de clase'!$B$5:$B$102,1,0),H101+14),H101+7)))</f>
        <v/>
      </c>
      <c r="L101" s="274" t="str">
        <f>IF($H101="(en blanco)","",IF($H101="","",IFERROR(IF(VLOOKUP(K101+7,'Fechas de clase'!$B$5:$B$102,1,0),K101+14),K101+7)))</f>
        <v/>
      </c>
      <c r="M101" s="274" t="str">
        <f>IF($H101="(en blanco)","",IF($H101="","",IFERROR(IF(VLOOKUP(L101+7,'Fechas de clase'!$B$5:$B$102,1,0),L101+14),L101+7)))</f>
        <v/>
      </c>
      <c r="N101" s="274" t="str">
        <f>IF($H101="(en blanco)","",IF($H101="","",IFERROR(IF(VLOOKUP(M101+7,'Fechas de clase'!$B$5:$B$102,1,0),M101+14),M101+7)))</f>
        <v/>
      </c>
      <c r="O101" s="274" t="str">
        <f>IF($H101="(en blanco)","",IF($H101="","",IFERROR(IF(VLOOKUP(N101+7,'Fechas de clase'!$B$5:$B$102,1,0),N101+14),N101+7)))</f>
        <v/>
      </c>
      <c r="P101" s="274" t="str">
        <f>IF($H101="(en blanco)","",IF($H101="","",IFERROR(IF(VLOOKUP(O101+7,'Fechas de clase'!$B$5:$B$102,1,0),O101+14),O101+7)))</f>
        <v/>
      </c>
      <c r="Q101" s="274" t="str">
        <f>IF($H101="(en blanco)","",IF($H101="","",IFERROR(IF(VLOOKUP(P101+7,'Fechas de clase'!$B$5:$B$102,1,0),P101+14),P101+7)))</f>
        <v/>
      </c>
      <c r="R101" s="274" t="str">
        <f>IF($H101="(en blanco)","",IF($H101="","",IFERROR(IF(VLOOKUP(Q101+7,'Fechas de clase'!$B$5:$B$102,1,0),Q101+14),Q101+7)))</f>
        <v/>
      </c>
      <c r="S101" s="274" t="str">
        <f>IF($H101="(en blanco)","",IF($H101="","",IFERROR(IF(VLOOKUP(R101+7,'Fechas de clase'!$B$5:$B$102,1,0),R101+14),R101+7)))</f>
        <v/>
      </c>
      <c r="T101" s="274" t="str">
        <f>IF($H101="(en blanco)","",IF($H101="","",IFERROR(IF(VLOOKUP(S101+7,'Fechas de clase'!$B$5:$B$102,1,0),S101+14),S101+7)))</f>
        <v/>
      </c>
      <c r="U101" s="274" t="str">
        <f>IF($H101="(en blanco)","",IF($H101="","",IFERROR(IF(VLOOKUP(T101+7,'Fechas de clase'!$B$5:$B$102,1,0),T101+14),T101+7)))</f>
        <v/>
      </c>
      <c r="V101" s="274" t="str">
        <f>IF($H101="(en blanco)","",IF($H101="","",IFERROR(IF(VLOOKUP(U101+7,'Fechas de clase'!$B$5:$B$102,1,0),U101+14),U101+7)))</f>
        <v/>
      </c>
      <c r="W101" s="274" t="str">
        <f>IF($H101="(en blanco)","",IF($H101="","",IFERROR(IF(VLOOKUP(V101+7,'Fechas de clase'!$B$5:$B$102,1,0),V101+14),V101+7)))</f>
        <v/>
      </c>
      <c r="X101" s="274" t="str">
        <f>IF($H101="(en blanco)","",IF($H101="","",IFERROR(IF(VLOOKUP(W101+7,'Fechas de clase'!$B$5:$B$102,1,0),W101+14),W101+7)))</f>
        <v/>
      </c>
      <c r="Y101" s="274" t="str">
        <f>IF($H101="(en blanco)","",IF($H101="","",IFERROR(IF(VLOOKUP(X101+7,'Fechas de clase'!$B$5:$B$102,1,0),X101+14),X101+7)))</f>
        <v/>
      </c>
    </row>
    <row r="102" spans="2:25">
      <c r="B102" s="275"/>
      <c r="J102" s="273" t="str">
        <f t="shared" si="1"/>
        <v/>
      </c>
      <c r="K102" s="274" t="str">
        <f>IF($H102="(en blanco)","",IF($H102="","",IFERROR(IF(VLOOKUP(H102+7,'Fechas de clase'!$B$5:$B$102,1,0),H102+14),H102+7)))</f>
        <v/>
      </c>
      <c r="L102" s="274" t="str">
        <f>IF($H102="(en blanco)","",IF($H102="","",IFERROR(IF(VLOOKUP(K102+7,'Fechas de clase'!$B$5:$B$102,1,0),K102+14),K102+7)))</f>
        <v/>
      </c>
      <c r="M102" s="274" t="str">
        <f>IF($H102="(en blanco)","",IF($H102="","",IFERROR(IF(VLOOKUP(L102+7,'Fechas de clase'!$B$5:$B$102,1,0),L102+14),L102+7)))</f>
        <v/>
      </c>
      <c r="N102" s="274" t="str">
        <f>IF($H102="(en blanco)","",IF($H102="","",IFERROR(IF(VLOOKUP(M102+7,'Fechas de clase'!$B$5:$B$102,1,0),M102+14),M102+7)))</f>
        <v/>
      </c>
      <c r="O102" s="274" t="str">
        <f>IF($H102="(en blanco)","",IF($H102="","",IFERROR(IF(VLOOKUP(N102+7,'Fechas de clase'!$B$5:$B$102,1,0),N102+14),N102+7)))</f>
        <v/>
      </c>
      <c r="P102" s="274" t="str">
        <f>IF($H102="(en blanco)","",IF($H102="","",IFERROR(IF(VLOOKUP(O102+7,'Fechas de clase'!$B$5:$B$102,1,0),O102+14),O102+7)))</f>
        <v/>
      </c>
      <c r="Q102" s="274" t="str">
        <f>IF($H102="(en blanco)","",IF($H102="","",IFERROR(IF(VLOOKUP(P102+7,'Fechas de clase'!$B$5:$B$102,1,0),P102+14),P102+7)))</f>
        <v/>
      </c>
      <c r="R102" s="274" t="str">
        <f>IF($H102="(en blanco)","",IF($H102="","",IFERROR(IF(VLOOKUP(Q102+7,'Fechas de clase'!$B$5:$B$102,1,0),Q102+14),Q102+7)))</f>
        <v/>
      </c>
      <c r="S102" s="274" t="str">
        <f>IF($H102="(en blanco)","",IF($H102="","",IFERROR(IF(VLOOKUP(R102+7,'Fechas de clase'!$B$5:$B$102,1,0),R102+14),R102+7)))</f>
        <v/>
      </c>
      <c r="T102" s="274" t="str">
        <f>IF($H102="(en blanco)","",IF($H102="","",IFERROR(IF(VLOOKUP(S102+7,'Fechas de clase'!$B$5:$B$102,1,0),S102+14),S102+7)))</f>
        <v/>
      </c>
      <c r="U102" s="274" t="str">
        <f>IF($H102="(en blanco)","",IF($H102="","",IFERROR(IF(VLOOKUP(T102+7,'Fechas de clase'!$B$5:$B$102,1,0),T102+14),T102+7)))</f>
        <v/>
      </c>
      <c r="V102" s="274" t="str">
        <f>IF($H102="(en blanco)","",IF($H102="","",IFERROR(IF(VLOOKUP(U102+7,'Fechas de clase'!$B$5:$B$102,1,0),U102+14),U102+7)))</f>
        <v/>
      </c>
      <c r="W102" s="274" t="str">
        <f>IF($H102="(en blanco)","",IF($H102="","",IFERROR(IF(VLOOKUP(V102+7,'Fechas de clase'!$B$5:$B$102,1,0),V102+14),V102+7)))</f>
        <v/>
      </c>
      <c r="X102" s="274" t="str">
        <f>IF($H102="(en blanco)","",IF($H102="","",IFERROR(IF(VLOOKUP(W102+7,'Fechas de clase'!$B$5:$B$102,1,0),W102+14),W102+7)))</f>
        <v/>
      </c>
      <c r="Y102" s="274" t="str">
        <f>IF($H102="(en blanco)","",IF($H102="","",IFERROR(IF(VLOOKUP(X102+7,'Fechas de clase'!$B$5:$B$102,1,0),X102+14),X102+7)))</f>
        <v/>
      </c>
    </row>
  </sheetData>
  <mergeCells count="5">
    <mergeCell ref="B2:C3"/>
    <mergeCell ref="H2:Y2"/>
    <mergeCell ref="K4:M4"/>
    <mergeCell ref="N4:Q4"/>
    <mergeCell ref="R4:U4"/>
  </mergeCells>
  <pageMargins left="0.7" right="0.7" top="0.75" bottom="0.75" header="0.3" footer="0.3"/>
  <pageSetup paperSize="9" orientation="portrait" horizontalDpi="0" verticalDpi="0"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65B4F-E30C-4F3F-9134-963E5CDB1D50}">
  <sheetPr codeName="Hoja4"/>
  <dimension ref="A3:CR150"/>
  <sheetViews>
    <sheetView showGridLines="0" topLeftCell="BI1" zoomScale="55" zoomScaleNormal="55" zoomScalePageLayoutView="62" workbookViewId="0">
      <selection activeCell="BI1" sqref="BI1"/>
    </sheetView>
  </sheetViews>
  <sheetFormatPr defaultColWidth="9.140625" defaultRowHeight="14.45"/>
  <cols>
    <col min="1" max="1" width="5.28515625" hidden="1" customWidth="1"/>
    <col min="2" max="2" width="27.42578125" hidden="1" customWidth="1"/>
    <col min="3" max="3" width="29.7109375" hidden="1" customWidth="1"/>
    <col min="4" max="4" width="33.28515625" hidden="1" customWidth="1"/>
    <col min="5" max="5" width="21.42578125" hidden="1" customWidth="1"/>
    <col min="6" max="6" width="22.5703125" hidden="1" customWidth="1"/>
    <col min="7" max="7" width="11" hidden="1" customWidth="1"/>
    <col min="8" max="8" width="14" hidden="1" customWidth="1"/>
    <col min="9" max="10" width="10.28515625" hidden="1" customWidth="1"/>
    <col min="11" max="18" width="10.7109375" hidden="1" customWidth="1"/>
    <col min="19" max="19" width="10.28515625" hidden="1" customWidth="1"/>
    <col min="20" max="20" width="9.85546875" hidden="1" customWidth="1"/>
    <col min="21" max="25" width="10.28515625" hidden="1" customWidth="1"/>
    <col min="26" max="26" width="7.85546875" hidden="1" customWidth="1"/>
    <col min="27" max="27" width="52.28515625" hidden="1" customWidth="1"/>
    <col min="28" max="32" width="18.28515625" hidden="1" customWidth="1"/>
    <col min="33" max="33" width="21" hidden="1" customWidth="1"/>
    <col min="34" max="34" width="19" hidden="1" customWidth="1"/>
    <col min="35" max="35" width="18.28515625" hidden="1" customWidth="1"/>
    <col min="36" max="36" width="2.28515625" hidden="1" customWidth="1"/>
    <col min="37" max="52" width="11.5703125" hidden="1" customWidth="1"/>
    <col min="53" max="53" width="24.85546875" hidden="1" customWidth="1"/>
    <col min="54" max="54" width="26.7109375" hidden="1" customWidth="1"/>
    <col min="55" max="55" width="11.5703125" hidden="1" customWidth="1"/>
    <col min="56" max="56" width="17.42578125" hidden="1" customWidth="1"/>
    <col min="57" max="57" width="11.5703125" hidden="1" customWidth="1"/>
    <col min="58" max="58" width="15.140625" hidden="1" customWidth="1"/>
    <col min="59" max="59" width="19" hidden="1" customWidth="1"/>
    <col min="60" max="60" width="17.5703125" hidden="1" customWidth="1"/>
    <col min="61" max="62" width="17.5703125" customWidth="1"/>
    <col min="63" max="63" width="16" customWidth="1"/>
    <col min="64" max="64" width="20.5703125" bestFit="1" customWidth="1"/>
    <col min="65" max="65" width="21" bestFit="1" customWidth="1"/>
    <col min="66" max="66" width="11" bestFit="1" customWidth="1"/>
    <col min="67" max="74" width="11.42578125" bestFit="1" customWidth="1"/>
    <col min="75" max="75" width="11" bestFit="1" customWidth="1"/>
    <col min="76" max="76" width="10.7109375" bestFit="1" customWidth="1"/>
    <col min="77" max="78" width="11" bestFit="1" customWidth="1"/>
    <col min="79" max="90" width="11.42578125"/>
    <col min="91" max="91" width="21.140625" customWidth="1"/>
    <col min="92" max="92" width="21.42578125" customWidth="1"/>
    <col min="93" max="93" width="14.28515625" customWidth="1"/>
    <col min="94" max="96" width="11.5703125" bestFit="1" customWidth="1"/>
  </cols>
  <sheetData>
    <row r="3" spans="2:59">
      <c r="B3" s="179" t="s">
        <v>11</v>
      </c>
      <c r="C3" t="s">
        <v>497</v>
      </c>
    </row>
    <row r="4" spans="2:59">
      <c r="B4" s="179" t="s">
        <v>68</v>
      </c>
      <c r="C4" t="s">
        <v>498</v>
      </c>
      <c r="D4" s="62"/>
      <c r="BB4" s="179" t="s">
        <v>11</v>
      </c>
      <c r="BC4" t="s">
        <v>497</v>
      </c>
    </row>
    <row r="5" spans="2:59">
      <c r="D5" s="62"/>
      <c r="BB5" s="179" t="s">
        <v>68</v>
      </c>
      <c r="BC5" t="s">
        <v>498</v>
      </c>
      <c r="BD5" s="62"/>
    </row>
    <row r="6" spans="2:59">
      <c r="B6" s="179" t="s">
        <v>14</v>
      </c>
      <c r="C6" s="179" t="s">
        <v>67</v>
      </c>
      <c r="D6" s="179" t="s">
        <v>10</v>
      </c>
      <c r="E6" s="179" t="s">
        <v>499</v>
      </c>
      <c r="F6" s="179" t="s">
        <v>31</v>
      </c>
      <c r="G6" s="179" t="s">
        <v>32</v>
      </c>
      <c r="H6" t="s">
        <v>500</v>
      </c>
      <c r="I6" s="198" t="s">
        <v>501</v>
      </c>
      <c r="J6" s="181" t="s">
        <v>502</v>
      </c>
      <c r="K6" s="182" t="s">
        <v>503</v>
      </c>
      <c r="L6" s="182" t="s">
        <v>504</v>
      </c>
      <c r="M6" s="182" t="s">
        <v>505</v>
      </c>
      <c r="N6" s="182" t="s">
        <v>506</v>
      </c>
      <c r="O6" s="182" t="s">
        <v>507</v>
      </c>
      <c r="P6" s="182" t="s">
        <v>508</v>
      </c>
      <c r="Q6" s="182" t="s">
        <v>509</v>
      </c>
      <c r="R6" s="182" t="s">
        <v>510</v>
      </c>
      <c r="S6" s="182" t="s">
        <v>511</v>
      </c>
      <c r="T6" s="182" t="s">
        <v>512</v>
      </c>
      <c r="U6" s="182" t="s">
        <v>513</v>
      </c>
      <c r="V6" s="182" t="s">
        <v>514</v>
      </c>
      <c r="W6" s="182" t="s">
        <v>515</v>
      </c>
      <c r="X6" s="182" t="s">
        <v>516</v>
      </c>
      <c r="Y6" s="183" t="s">
        <v>517</v>
      </c>
      <c r="AA6" s="181" t="s">
        <v>65</v>
      </c>
      <c r="AB6" s="182" t="s">
        <v>10</v>
      </c>
      <c r="AC6" s="182" t="s">
        <v>14</v>
      </c>
      <c r="AD6" s="182" t="s">
        <v>11</v>
      </c>
      <c r="AE6" s="182" t="s">
        <v>518</v>
      </c>
      <c r="AF6" s="182" t="s">
        <v>24</v>
      </c>
      <c r="AG6" s="182" t="s">
        <v>31</v>
      </c>
      <c r="AH6" s="182" t="s">
        <v>32</v>
      </c>
      <c r="AI6" s="182" t="s">
        <v>519</v>
      </c>
      <c r="AJ6" s="182" t="s">
        <v>520</v>
      </c>
      <c r="AK6" s="182" t="s">
        <v>502</v>
      </c>
      <c r="AL6" s="182" t="s">
        <v>503</v>
      </c>
      <c r="AM6" s="182" t="s">
        <v>504</v>
      </c>
      <c r="AN6" s="182" t="s">
        <v>505</v>
      </c>
      <c r="AO6" s="182" t="s">
        <v>506</v>
      </c>
      <c r="AP6" s="182" t="s">
        <v>507</v>
      </c>
      <c r="AQ6" s="182" t="s">
        <v>508</v>
      </c>
      <c r="AR6" s="182" t="s">
        <v>509</v>
      </c>
      <c r="AS6" s="182" t="s">
        <v>510</v>
      </c>
      <c r="AT6" s="182" t="s">
        <v>511</v>
      </c>
      <c r="AU6" s="182" t="s">
        <v>512</v>
      </c>
      <c r="AV6" s="182" t="s">
        <v>513</v>
      </c>
      <c r="AW6" s="182" t="s">
        <v>514</v>
      </c>
      <c r="AX6" s="182" t="s">
        <v>515</v>
      </c>
      <c r="AY6" s="182" t="s">
        <v>516</v>
      </c>
      <c r="AZ6" s="183" t="s">
        <v>517</v>
      </c>
      <c r="BA6" s="198" t="s">
        <v>501</v>
      </c>
      <c r="BD6" s="62"/>
    </row>
    <row r="7" spans="2:59">
      <c r="B7" s="62">
        <v>45668</v>
      </c>
      <c r="C7" t="s">
        <v>521</v>
      </c>
      <c r="D7" t="s">
        <v>72</v>
      </c>
      <c r="E7" t="s">
        <v>81</v>
      </c>
      <c r="F7" t="s">
        <v>146</v>
      </c>
      <c r="G7" t="s">
        <v>146</v>
      </c>
      <c r="H7" s="410">
        <v>19</v>
      </c>
      <c r="I7">
        <f>IF(C7="","",COUNTIFS(Tabla1[[#All],[¿Pasó a miembro?]],"Si",Tabla1[[#All],[Tipo Incrito]],"&lt;&gt;Pre-Inscrito",Tabla1[[#All],[llave2]],Gráficos_!C7))</f>
        <v>0</v>
      </c>
      <c r="J7" s="180">
        <f>IF(C7="","",COUNTIFS(Tabla1[[#All],[sem 01]],"=P",Tabla1[[#All],[llave2]],Gráficos_!C7))</f>
        <v>12</v>
      </c>
      <c r="K7">
        <f>IF(C7="","",COUNTIFS(Tabla1[[#All],[sem 02]],"=P",Tabla1[[#All],[llave2]],Gráficos_!C7))</f>
        <v>9</v>
      </c>
      <c r="L7">
        <f>IF(C7="","",COUNTIFS(Tabla1[[#All],[sem 03]],"=P",Tabla1[[#All],[llave2]],Gráficos_!C7))</f>
        <v>15</v>
      </c>
      <c r="M7">
        <f>IF(C7="","",COUNTIFS(Tabla1[[#All],[sem 04]],"=P",Tabla1[[#All],[llave2]],Gráficos_!C7))</f>
        <v>19</v>
      </c>
      <c r="N7">
        <f>IF(C7="","",COUNTIFS(Tabla1[[#All],[sem 05]],"=P",Tabla1[[#All],[llave2]],Gráficos_!C7))</f>
        <v>18</v>
      </c>
      <c r="O7">
        <f>IF(C7="","",COUNTIFS(Tabla1[[#All],[sem 06]],"=P",Tabla1[[#All],[llave2]],Gráficos_!C7))</f>
        <v>14</v>
      </c>
      <c r="P7">
        <f>IF(C7="","",COUNTIFS(Tabla1[[#All],[sem 07]],"=P",Tabla1[[#All],[llave2]],Gráficos_!C7))</f>
        <v>14</v>
      </c>
      <c r="Q7">
        <f>IF(C7="","",COUNTIFS(Tabla1[[#All],[sem 08]],"=P",Tabla1[[#All],[llave2]],Gráficos_!C7))</f>
        <v>5</v>
      </c>
      <c r="R7">
        <f>IF(C7="","",COUNTIFS(Tabla1[[#All],[sem 09]],"=P",Tabla1[[#All],[llave2]],Gráficos_!C7))</f>
        <v>0</v>
      </c>
      <c r="S7">
        <f>IF(C7="","",COUNTIFS(Tabla1[[#All],[sem 10]],"=P",Tabla1[[#All],[llave2]],Gráficos_!C7))</f>
        <v>0</v>
      </c>
      <c r="T7">
        <f>IF(C7="","",COUNTIFS(Tabla1[[#All],[sem 11]],"=P",Tabla1[[#All],[llave2]],Gráficos_!C7))</f>
        <v>0</v>
      </c>
      <c r="U7">
        <f>IF(C7="","",COUNTIFS(Tabla1[[#All],[sem 12]],"=P",Tabla1[[#All],[llave2]],Gráficos_!C7))</f>
        <v>0</v>
      </c>
      <c r="V7">
        <f>IF(C7="","",COUNTIFS(Tabla1[[#All],[sem 13]],"=P",Tabla1[[#All],[llave2]],Gráficos_!C7))</f>
        <v>0</v>
      </c>
      <c r="W7">
        <f>IF(C7="","",COUNTIFS(Tabla1[[#All],[sem 14]],"=P",Tabla1[[#All],[llave2]],Gráficos_!C7))</f>
        <v>0</v>
      </c>
      <c r="X7">
        <f>IF(C7="","",COUNTIFS(Tabla1[[#All],[sem 15]],"=P",Tabla1[[#All],[llave2]],Gráficos_!C7))</f>
        <v>0</v>
      </c>
      <c r="Y7" s="184">
        <f>IF(C7="","",COUNTIFS(Tabla1[[#All],[sem 16]],"=P",Tabla1[[#All],[llave2]],Gráficos_!C7))</f>
        <v>0</v>
      </c>
      <c r="AA7" s="180" t="str">
        <f t="shared" ref="AA7:AA38" si="0">IF(OR(C7="",C7="(En blanco)"),"",C7)</f>
        <v>Huancayo-ENERO-SABADOS-7:00pm a 9:00pm-45668-Inscrito Nuevo</v>
      </c>
      <c r="AB7" t="str">
        <f t="shared" ref="AB7:AB38" si="1">IF(OR(D7="",D7="(En blanco)"),"",D7)</f>
        <v>Oratoria y Filosofía</v>
      </c>
      <c r="AC7" s="62">
        <f t="shared" ref="AC7:AC38" si="2">IF(OR(B7="",B7="(En blanco)"),"",B7)</f>
        <v>45668</v>
      </c>
      <c r="AD7" t="str">
        <f t="shared" ref="AD7:AD38" si="3">IF(OR(B7="",B7="(En blanco)"),"",TEXT(B7,"mmmm"))</f>
        <v>enero</v>
      </c>
      <c r="AE7" t="str">
        <f>IF(OR(B7="",B7="(En blanco)"),"",TEXT(B7,"yyyy"))</f>
        <v>2025</v>
      </c>
      <c r="AF7" t="str">
        <f t="shared" ref="AF7:AF38" si="4">IF(OR(E7="",E7="(En blanco)"),"",E7)</f>
        <v>Inscrito Nuevo</v>
      </c>
      <c r="AG7" t="str">
        <f t="shared" ref="AG7:AG38" si="5">IF(OR(F7="",F7="(En blanco)"),"",F7)</f>
        <v>EDUARDO AQUINO</v>
      </c>
      <c r="AH7" t="str">
        <f t="shared" ref="AH7:AH38" si="6">IF(OR(G7="",G7="(En blanco)"),"",G7)</f>
        <v>EDUARDO AQUINO</v>
      </c>
      <c r="AI7">
        <f t="shared" ref="AI7:AI38" si="7">IF(H7="","",H7)</f>
        <v>19</v>
      </c>
      <c r="AK7">
        <f>IF(J7="","",J7)</f>
        <v>12</v>
      </c>
      <c r="AL7">
        <f t="shared" ref="AL7:AV22" si="8">IF(K7="","",K7)</f>
        <v>9</v>
      </c>
      <c r="AM7">
        <f t="shared" si="8"/>
        <v>15</v>
      </c>
      <c r="AN7">
        <f t="shared" si="8"/>
        <v>19</v>
      </c>
      <c r="AO7">
        <f t="shared" si="8"/>
        <v>18</v>
      </c>
      <c r="AP7">
        <f t="shared" si="8"/>
        <v>14</v>
      </c>
      <c r="AQ7">
        <f t="shared" si="8"/>
        <v>14</v>
      </c>
      <c r="AR7">
        <f t="shared" si="8"/>
        <v>5</v>
      </c>
      <c r="AS7">
        <f t="shared" si="8"/>
        <v>0</v>
      </c>
      <c r="AT7">
        <f t="shared" si="8"/>
        <v>0</v>
      </c>
      <c r="AU7">
        <f t="shared" si="8"/>
        <v>0</v>
      </c>
      <c r="AV7">
        <f t="shared" si="8"/>
        <v>0</v>
      </c>
      <c r="AW7">
        <f t="shared" ref="AW7:AW70" si="9">IF(V7="","",V7)</f>
        <v>0</v>
      </c>
      <c r="AX7">
        <f t="shared" ref="AX7:AX70" si="10">IF(W7="","",W7)</f>
        <v>0</v>
      </c>
      <c r="AY7">
        <f t="shared" ref="AY7:AY70" si="11">IF(X7="","",X7)</f>
        <v>0</v>
      </c>
      <c r="AZ7" s="184">
        <f t="shared" ref="AZ7:AZ70" si="12">IF(Y7="","",Y7)</f>
        <v>0</v>
      </c>
      <c r="BA7">
        <f>IF(I7="","",I7)</f>
        <v>0</v>
      </c>
      <c r="BB7" s="179" t="s">
        <v>14</v>
      </c>
      <c r="BC7" s="179" t="s">
        <v>10</v>
      </c>
      <c r="BD7" s="179" t="s">
        <v>499</v>
      </c>
      <c r="BE7" s="179" t="s">
        <v>31</v>
      </c>
      <c r="BF7" s="179" t="s">
        <v>32</v>
      </c>
      <c r="BG7" t="s">
        <v>500</v>
      </c>
    </row>
    <row r="8" spans="2:59">
      <c r="B8" s="62">
        <v>45670</v>
      </c>
      <c r="C8" t="s">
        <v>522</v>
      </c>
      <c r="D8" t="s">
        <v>72</v>
      </c>
      <c r="E8" t="s">
        <v>81</v>
      </c>
      <c r="F8" t="s">
        <v>82</v>
      </c>
      <c r="G8" t="s">
        <v>82</v>
      </c>
      <c r="H8" s="410">
        <v>9</v>
      </c>
      <c r="I8">
        <f>IF(C8="","",COUNTIFS(Tabla1[[#All],[¿Pasó a miembro?]],"Si",Tabla1[[#All],[Tipo Incrito]],"&lt;&gt;Pre-Inscrito",Tabla1[[#All],[llave2]],Gráficos_!C8))</f>
        <v>0</v>
      </c>
      <c r="J8" s="180">
        <f>IF(C8="","",COUNTIFS(Tabla1[[#All],[sem 01]],"=P",Tabla1[[#All],[llave2]],Gráficos_!C8))</f>
        <v>5</v>
      </c>
      <c r="K8">
        <f>IF(C8="","",COUNTIFS(Tabla1[[#All],[sem 02]],"=P",Tabla1[[#All],[llave2]],Gráficos_!C8))</f>
        <v>5</v>
      </c>
      <c r="L8">
        <f>IF(C8="","",COUNTIFS(Tabla1[[#All],[sem 03]],"=P",Tabla1[[#All],[llave2]],Gráficos_!C8))</f>
        <v>9</v>
      </c>
      <c r="M8">
        <f>IF(C8="","",COUNTIFS(Tabla1[[#All],[sem 04]],"=P",Tabla1[[#All],[llave2]],Gráficos_!C8))</f>
        <v>7</v>
      </c>
      <c r="N8">
        <f>IF(C8="","",COUNTIFS(Tabla1[[#All],[sem 05]],"=P",Tabla1[[#All],[llave2]],Gráficos_!C8))</f>
        <v>7</v>
      </c>
      <c r="O8">
        <f>IF(C8="","",COUNTIFS(Tabla1[[#All],[sem 06]],"=P",Tabla1[[#All],[llave2]],Gráficos_!C8))</f>
        <v>7</v>
      </c>
      <c r="P8">
        <f>IF(C8="","",COUNTIFS(Tabla1[[#All],[sem 07]],"=P",Tabla1[[#All],[llave2]],Gráficos_!C8))</f>
        <v>5</v>
      </c>
      <c r="Q8">
        <f>IF(C8="","",COUNTIFS(Tabla1[[#All],[sem 08]],"=P",Tabla1[[#All],[llave2]],Gráficos_!C8))</f>
        <v>3</v>
      </c>
      <c r="R8">
        <f>IF(C8="","",COUNTIFS(Tabla1[[#All],[sem 09]],"=P",Tabla1[[#All],[llave2]],Gráficos_!C8))</f>
        <v>5</v>
      </c>
      <c r="S8">
        <f>IF(C8="","",COUNTIFS(Tabla1[[#All],[sem 10]],"=P",Tabla1[[#All],[llave2]],Gráficos_!C8))</f>
        <v>0</v>
      </c>
      <c r="T8">
        <f>IF(C8="","",COUNTIFS(Tabla1[[#All],[sem 11]],"=P",Tabla1[[#All],[llave2]],Gráficos_!C8))</f>
        <v>0</v>
      </c>
      <c r="U8">
        <f>IF(C8="","",COUNTIFS(Tabla1[[#All],[sem 12]],"=P",Tabla1[[#All],[llave2]],Gráficos_!C8))</f>
        <v>0</v>
      </c>
      <c r="V8">
        <f>IF(C8="","",COUNTIFS(Tabla1[[#All],[sem 13]],"=P",Tabla1[[#All],[llave2]],Gráficos_!C8))</f>
        <v>0</v>
      </c>
      <c r="W8">
        <f>IF(C8="","",COUNTIFS(Tabla1[[#All],[sem 14]],"=P",Tabla1[[#All],[llave2]],Gráficos_!C8))</f>
        <v>0</v>
      </c>
      <c r="X8">
        <f>IF(C8="","",COUNTIFS(Tabla1[[#All],[sem 15]],"=P",Tabla1[[#All],[llave2]],Gráficos_!C8))</f>
        <v>0</v>
      </c>
      <c r="Y8" s="184">
        <f>IF(C8="","",COUNTIFS(Tabla1[[#All],[sem 16]],"=P",Tabla1[[#All],[llave2]],Gráficos_!C8))</f>
        <v>0</v>
      </c>
      <c r="AA8" s="180" t="str">
        <f t="shared" si="0"/>
        <v>Huancayo-ENERO-LUNES-7:00pm a 9:00pm-45670-Inscrito Nuevo</v>
      </c>
      <c r="AB8" t="str">
        <f t="shared" si="1"/>
        <v>Oratoria y Filosofía</v>
      </c>
      <c r="AC8" s="62">
        <f t="shared" si="2"/>
        <v>45670</v>
      </c>
      <c r="AD8" t="str">
        <f t="shared" si="3"/>
        <v>enero</v>
      </c>
      <c r="AE8" t="str">
        <f t="shared" ref="AE8:AE71" si="13">IF(OR(B8="",B8="(En blanco)"),"",TEXT(B8,"yyyy"))</f>
        <v>2025</v>
      </c>
      <c r="AF8" t="str">
        <f t="shared" si="4"/>
        <v>Inscrito Nuevo</v>
      </c>
      <c r="AG8" t="str">
        <f t="shared" si="5"/>
        <v>EDUARDO MONGE</v>
      </c>
      <c r="AH8" t="str">
        <f t="shared" si="6"/>
        <v>EDUARDO MONGE</v>
      </c>
      <c r="AI8">
        <f t="shared" si="7"/>
        <v>9</v>
      </c>
      <c r="AK8">
        <f t="shared" ref="AK8:AV28" si="14">IF(J8="","",J8)</f>
        <v>5</v>
      </c>
      <c r="AL8">
        <f t="shared" si="8"/>
        <v>5</v>
      </c>
      <c r="AM8">
        <f t="shared" si="8"/>
        <v>9</v>
      </c>
      <c r="AN8">
        <f t="shared" si="8"/>
        <v>7</v>
      </c>
      <c r="AO8">
        <f t="shared" si="8"/>
        <v>7</v>
      </c>
      <c r="AP8">
        <f t="shared" si="8"/>
        <v>7</v>
      </c>
      <c r="AQ8">
        <f t="shared" si="8"/>
        <v>5</v>
      </c>
      <c r="AR8">
        <f t="shared" si="8"/>
        <v>3</v>
      </c>
      <c r="AS8">
        <f t="shared" si="8"/>
        <v>5</v>
      </c>
      <c r="AT8">
        <f t="shared" si="8"/>
        <v>0</v>
      </c>
      <c r="AU8">
        <f t="shared" si="8"/>
        <v>0</v>
      </c>
      <c r="AV8">
        <f t="shared" si="8"/>
        <v>0</v>
      </c>
      <c r="AW8">
        <f t="shared" si="9"/>
        <v>0</v>
      </c>
      <c r="AX8">
        <f t="shared" si="10"/>
        <v>0</v>
      </c>
      <c r="AY8">
        <f t="shared" si="11"/>
        <v>0</v>
      </c>
      <c r="AZ8" s="184">
        <f t="shared" si="12"/>
        <v>0</v>
      </c>
      <c r="BA8">
        <f t="shared" ref="BA8:BA71" si="15">IF(I8="","",I8)</f>
        <v>0</v>
      </c>
      <c r="BB8" s="62">
        <v>45668</v>
      </c>
      <c r="BC8" t="s">
        <v>72</v>
      </c>
      <c r="BD8" t="s">
        <v>81</v>
      </c>
      <c r="BE8" t="s">
        <v>146</v>
      </c>
      <c r="BF8" t="s">
        <v>146</v>
      </c>
      <c r="BG8" s="410">
        <v>19</v>
      </c>
    </row>
    <row r="9" spans="2:59">
      <c r="B9" s="62">
        <v>45672</v>
      </c>
      <c r="C9" t="s">
        <v>523</v>
      </c>
      <c r="D9" t="s">
        <v>72</v>
      </c>
      <c r="E9" t="s">
        <v>81</v>
      </c>
      <c r="F9" t="s">
        <v>122</v>
      </c>
      <c r="G9" t="s">
        <v>122</v>
      </c>
      <c r="H9" s="410">
        <v>6</v>
      </c>
      <c r="I9">
        <f>IF(C9="","",COUNTIFS(Tabla1[[#All],[¿Pasó a miembro?]],"Si",Tabla1[[#All],[Tipo Incrito]],"&lt;&gt;Pre-Inscrito",Tabla1[[#All],[llave2]],Gráficos_!C9))</f>
        <v>0</v>
      </c>
      <c r="J9" s="180">
        <f>IF(C9="","",COUNTIFS(Tabla1[[#All],[sem 01]],"=P",Tabla1[[#All],[llave2]],Gráficos_!C9))</f>
        <v>4</v>
      </c>
      <c r="K9">
        <f>IF(C9="","",COUNTIFS(Tabla1[[#All],[sem 02]],"=P",Tabla1[[#All],[llave2]],Gráficos_!C9))</f>
        <v>6</v>
      </c>
      <c r="L9">
        <f>IF(C9="","",COUNTIFS(Tabla1[[#All],[sem 03]],"=P",Tabla1[[#All],[llave2]],Gráficos_!C9))</f>
        <v>5</v>
      </c>
      <c r="M9">
        <f>IF(C9="","",COUNTIFS(Tabla1[[#All],[sem 04]],"=P",Tabla1[[#All],[llave2]],Gráficos_!C9))</f>
        <v>5</v>
      </c>
      <c r="N9">
        <f>IF(C9="","",COUNTIFS(Tabla1[[#All],[sem 05]],"=P",Tabla1[[#All],[llave2]],Gráficos_!C9))</f>
        <v>0</v>
      </c>
      <c r="O9">
        <f>IF(C9="","",COUNTIFS(Tabla1[[#All],[sem 06]],"=P",Tabla1[[#All],[llave2]],Gráficos_!C9))</f>
        <v>0</v>
      </c>
      <c r="P9">
        <f>IF(C9="","",COUNTIFS(Tabla1[[#All],[sem 07]],"=P",Tabla1[[#All],[llave2]],Gráficos_!C9))</f>
        <v>0</v>
      </c>
      <c r="Q9">
        <f>IF(C9="","",COUNTIFS(Tabla1[[#All],[sem 08]],"=P",Tabla1[[#All],[llave2]],Gráficos_!C9))</f>
        <v>0</v>
      </c>
      <c r="R9">
        <f>IF(C9="","",COUNTIFS(Tabla1[[#All],[sem 09]],"=P",Tabla1[[#All],[llave2]],Gráficos_!C9))</f>
        <v>0</v>
      </c>
      <c r="S9">
        <f>IF(C9="","",COUNTIFS(Tabla1[[#All],[sem 10]],"=P",Tabla1[[#All],[llave2]],Gráficos_!C9))</f>
        <v>0</v>
      </c>
      <c r="T9">
        <f>IF(C9="","",COUNTIFS(Tabla1[[#All],[sem 11]],"=P",Tabla1[[#All],[llave2]],Gráficos_!C9))</f>
        <v>0</v>
      </c>
      <c r="U9">
        <f>IF(C9="","",COUNTIFS(Tabla1[[#All],[sem 12]],"=P",Tabla1[[#All],[llave2]],Gráficos_!C9))</f>
        <v>0</v>
      </c>
      <c r="V9">
        <f>IF(C9="","",COUNTIFS(Tabla1[[#All],[sem 13]],"=P",Tabla1[[#All],[llave2]],Gráficos_!C9))</f>
        <v>0</v>
      </c>
      <c r="W9">
        <f>IF(C9="","",COUNTIFS(Tabla1[[#All],[sem 14]],"=P",Tabla1[[#All],[llave2]],Gráficos_!C9))</f>
        <v>0</v>
      </c>
      <c r="X9">
        <f>IF(C9="","",COUNTIFS(Tabla1[[#All],[sem 15]],"=P",Tabla1[[#All],[llave2]],Gráficos_!C9))</f>
        <v>0</v>
      </c>
      <c r="Y9" s="184">
        <f>IF(C9="","",COUNTIFS(Tabla1[[#All],[sem 16]],"=P",Tabla1[[#All],[llave2]],Gráficos_!C9))</f>
        <v>0</v>
      </c>
      <c r="AA9" s="180" t="str">
        <f t="shared" si="0"/>
        <v>Huancayo-ENERO-MIERCOLES-7:00pm a 9:00pm-45672-Inscrito Nuevo</v>
      </c>
      <c r="AB9" t="str">
        <f t="shared" si="1"/>
        <v>Oratoria y Filosofía</v>
      </c>
      <c r="AC9" s="62">
        <f t="shared" si="2"/>
        <v>45672</v>
      </c>
      <c r="AD9" t="str">
        <f t="shared" si="3"/>
        <v>enero</v>
      </c>
      <c r="AE9" t="str">
        <f t="shared" si="13"/>
        <v>2025</v>
      </c>
      <c r="AF9" t="str">
        <f t="shared" si="4"/>
        <v>Inscrito Nuevo</v>
      </c>
      <c r="AG9" t="str">
        <f t="shared" si="5"/>
        <v>ZAIDA SALVADOR</v>
      </c>
      <c r="AH9" t="str">
        <f t="shared" si="6"/>
        <v>ZAIDA SALVADOR</v>
      </c>
      <c r="AI9">
        <f t="shared" si="7"/>
        <v>6</v>
      </c>
      <c r="AK9">
        <f t="shared" si="14"/>
        <v>4</v>
      </c>
      <c r="AL9">
        <f t="shared" si="8"/>
        <v>6</v>
      </c>
      <c r="AM9">
        <f t="shared" si="8"/>
        <v>5</v>
      </c>
      <c r="AN9">
        <f t="shared" si="8"/>
        <v>5</v>
      </c>
      <c r="AO9">
        <f t="shared" si="8"/>
        <v>0</v>
      </c>
      <c r="AP9">
        <f t="shared" si="8"/>
        <v>0</v>
      </c>
      <c r="AQ9">
        <f t="shared" si="8"/>
        <v>0</v>
      </c>
      <c r="AR9">
        <f t="shared" si="8"/>
        <v>0</v>
      </c>
      <c r="AS9">
        <f t="shared" si="8"/>
        <v>0</v>
      </c>
      <c r="AT9">
        <f t="shared" si="8"/>
        <v>0</v>
      </c>
      <c r="AU9">
        <f t="shared" si="8"/>
        <v>0</v>
      </c>
      <c r="AV9">
        <f t="shared" si="8"/>
        <v>0</v>
      </c>
      <c r="AW9">
        <f t="shared" si="9"/>
        <v>0</v>
      </c>
      <c r="AX9">
        <f t="shared" si="10"/>
        <v>0</v>
      </c>
      <c r="AY9">
        <f t="shared" si="11"/>
        <v>0</v>
      </c>
      <c r="AZ9" s="184">
        <f t="shared" si="12"/>
        <v>0</v>
      </c>
      <c r="BA9">
        <f t="shared" si="15"/>
        <v>0</v>
      </c>
      <c r="BB9" s="62">
        <v>45670</v>
      </c>
      <c r="BC9" t="s">
        <v>72</v>
      </c>
      <c r="BD9" t="s">
        <v>81</v>
      </c>
      <c r="BE9" t="s">
        <v>82</v>
      </c>
      <c r="BF9" t="s">
        <v>82</v>
      </c>
      <c r="BG9" s="410">
        <v>9</v>
      </c>
    </row>
    <row r="10" spans="2:59">
      <c r="B10" s="62">
        <v>45672</v>
      </c>
      <c r="C10" t="s">
        <v>524</v>
      </c>
      <c r="D10" t="s">
        <v>72</v>
      </c>
      <c r="E10" t="s">
        <v>81</v>
      </c>
      <c r="F10" t="s">
        <v>146</v>
      </c>
      <c r="G10" t="s">
        <v>122</v>
      </c>
      <c r="H10" s="410">
        <v>1</v>
      </c>
      <c r="I10">
        <f>IF(C10="","",COUNTIFS(Tabla1[[#All],[¿Pasó a miembro?]],"Si",Tabla1[[#All],[Tipo Incrito]],"&lt;&gt;Pre-Inscrito",Tabla1[[#All],[llave2]],Gráficos_!C10))</f>
        <v>0</v>
      </c>
      <c r="J10" s="180">
        <f>IF(C10="","",COUNTIFS(Tabla1[[#All],[sem 01]],"=P",Tabla1[[#All],[llave2]],Gráficos_!C10))</f>
        <v>0</v>
      </c>
      <c r="K10">
        <f>IF(C10="","",COUNTIFS(Tabla1[[#All],[sem 02]],"=P",Tabla1[[#All],[llave2]],Gráficos_!C10))</f>
        <v>0</v>
      </c>
      <c r="L10">
        <f>IF(C10="","",COUNTIFS(Tabla1[[#All],[sem 03]],"=P",Tabla1[[#All],[llave2]],Gráficos_!C10))</f>
        <v>1</v>
      </c>
      <c r="M10">
        <f>IF(C10="","",COUNTIFS(Tabla1[[#All],[sem 04]],"=P",Tabla1[[#All],[llave2]],Gráficos_!C10))</f>
        <v>1</v>
      </c>
      <c r="N10">
        <f>IF(C10="","",COUNTIFS(Tabla1[[#All],[sem 05]],"=P",Tabla1[[#All],[llave2]],Gráficos_!C10))</f>
        <v>1</v>
      </c>
      <c r="O10">
        <f>IF(C10="","",COUNTIFS(Tabla1[[#All],[sem 06]],"=P",Tabla1[[#All],[llave2]],Gráficos_!C10))</f>
        <v>1</v>
      </c>
      <c r="P10">
        <f>IF(C10="","",COUNTIFS(Tabla1[[#All],[sem 07]],"=P",Tabla1[[#All],[llave2]],Gráficos_!C10))</f>
        <v>1</v>
      </c>
      <c r="Q10">
        <f>IF(C10="","",COUNTIFS(Tabla1[[#All],[sem 08]],"=P",Tabla1[[#All],[llave2]],Gráficos_!C10))</f>
        <v>0</v>
      </c>
      <c r="R10">
        <f>IF(C10="","",COUNTIFS(Tabla1[[#All],[sem 09]],"=P",Tabla1[[#All],[llave2]],Gráficos_!C10))</f>
        <v>0</v>
      </c>
      <c r="S10">
        <f>IF(C10="","",COUNTIFS(Tabla1[[#All],[sem 10]],"=P",Tabla1[[#All],[llave2]],Gráficos_!C10))</f>
        <v>0</v>
      </c>
      <c r="T10">
        <f>IF(C10="","",COUNTIFS(Tabla1[[#All],[sem 11]],"=P",Tabla1[[#All],[llave2]],Gráficos_!C10))</f>
        <v>0</v>
      </c>
      <c r="U10">
        <f>IF(C10="","",COUNTIFS(Tabla1[[#All],[sem 12]],"=P",Tabla1[[#All],[llave2]],Gráficos_!C10))</f>
        <v>0</v>
      </c>
      <c r="V10">
        <f>IF(C10="","",COUNTIFS(Tabla1[[#All],[sem 13]],"=P",Tabla1[[#All],[llave2]],Gráficos_!C10))</f>
        <v>0</v>
      </c>
      <c r="W10">
        <f>IF(C10="","",COUNTIFS(Tabla1[[#All],[sem 14]],"=P",Tabla1[[#All],[llave2]],Gráficos_!C10))</f>
        <v>0</v>
      </c>
      <c r="X10">
        <f>IF(C10="","",COUNTIFS(Tabla1[[#All],[sem 15]],"=P",Tabla1[[#All],[llave2]],Gráficos_!C10))</f>
        <v>0</v>
      </c>
      <c r="Y10" s="184">
        <f>IF(C10="","",COUNTIFS(Tabla1[[#All],[sem 16]],"=P",Tabla1[[#All],[llave2]],Gráficos_!C10))</f>
        <v>0</v>
      </c>
      <c r="AA10" s="180" t="str">
        <f t="shared" si="0"/>
        <v>Huancayo-ENERO-SABADOS-7:00pm a 9:00pm-45672-Inscrito Nuevo</v>
      </c>
      <c r="AB10" t="str">
        <f t="shared" si="1"/>
        <v>Oratoria y Filosofía</v>
      </c>
      <c r="AC10" s="62">
        <f t="shared" si="2"/>
        <v>45672</v>
      </c>
      <c r="AD10" t="str">
        <f t="shared" si="3"/>
        <v>enero</v>
      </c>
      <c r="AE10" t="str">
        <f t="shared" si="13"/>
        <v>2025</v>
      </c>
      <c r="AF10" t="str">
        <f t="shared" si="4"/>
        <v>Inscrito Nuevo</v>
      </c>
      <c r="AG10" t="str">
        <f t="shared" si="5"/>
        <v>EDUARDO AQUINO</v>
      </c>
      <c r="AH10" t="str">
        <f t="shared" si="6"/>
        <v>ZAIDA SALVADOR</v>
      </c>
      <c r="AI10">
        <f t="shared" si="7"/>
        <v>1</v>
      </c>
      <c r="AK10">
        <f t="shared" si="14"/>
        <v>0</v>
      </c>
      <c r="AL10">
        <f t="shared" si="8"/>
        <v>0</v>
      </c>
      <c r="AM10">
        <f t="shared" si="8"/>
        <v>1</v>
      </c>
      <c r="AN10">
        <f t="shared" si="8"/>
        <v>1</v>
      </c>
      <c r="AO10">
        <f t="shared" si="8"/>
        <v>1</v>
      </c>
      <c r="AP10">
        <f t="shared" si="8"/>
        <v>1</v>
      </c>
      <c r="AQ10">
        <f t="shared" si="8"/>
        <v>1</v>
      </c>
      <c r="AR10">
        <f t="shared" si="8"/>
        <v>0</v>
      </c>
      <c r="AS10">
        <f t="shared" si="8"/>
        <v>0</v>
      </c>
      <c r="AT10">
        <f t="shared" si="8"/>
        <v>0</v>
      </c>
      <c r="AU10">
        <f t="shared" si="8"/>
        <v>0</v>
      </c>
      <c r="AV10">
        <f t="shared" si="8"/>
        <v>0</v>
      </c>
      <c r="AW10">
        <f t="shared" si="9"/>
        <v>0</v>
      </c>
      <c r="AX10">
        <f t="shared" si="10"/>
        <v>0</v>
      </c>
      <c r="AY10">
        <f t="shared" si="11"/>
        <v>0</v>
      </c>
      <c r="AZ10" s="184">
        <f t="shared" si="12"/>
        <v>0</v>
      </c>
      <c r="BA10">
        <f t="shared" si="15"/>
        <v>0</v>
      </c>
      <c r="BB10" s="62">
        <v>45672</v>
      </c>
      <c r="BC10" t="s">
        <v>72</v>
      </c>
      <c r="BD10" t="s">
        <v>81</v>
      </c>
      <c r="BE10" t="s">
        <v>122</v>
      </c>
      <c r="BF10" t="s">
        <v>122</v>
      </c>
      <c r="BG10" s="410">
        <v>6</v>
      </c>
    </row>
    <row r="11" spans="2:59">
      <c r="B11" s="62">
        <v>45699</v>
      </c>
      <c r="C11" t="s">
        <v>525</v>
      </c>
      <c r="D11" t="s">
        <v>72</v>
      </c>
      <c r="E11" t="s">
        <v>81</v>
      </c>
      <c r="F11" t="s">
        <v>230</v>
      </c>
      <c r="G11" t="s">
        <v>230</v>
      </c>
      <c r="H11" s="410">
        <v>5</v>
      </c>
      <c r="I11">
        <f>IF(C11="","",COUNTIFS(Tabla1[[#All],[¿Pasó a miembro?]],"Si",Tabla1[[#All],[Tipo Incrito]],"&lt;&gt;Pre-Inscrito",Tabla1[[#All],[llave2]],Gráficos_!C11))</f>
        <v>0</v>
      </c>
      <c r="J11" s="180">
        <f>IF(C11="","",COUNTIFS(Tabla1[[#All],[sem 01]],"=P",Tabla1[[#All],[llave2]],Gráficos_!C11))</f>
        <v>4</v>
      </c>
      <c r="K11">
        <f>IF(C11="","",COUNTIFS(Tabla1[[#All],[sem 02]],"=P",Tabla1[[#All],[llave2]],Gráficos_!C11))</f>
        <v>5</v>
      </c>
      <c r="L11">
        <f>IF(C11="","",COUNTIFS(Tabla1[[#All],[sem 03]],"=P",Tabla1[[#All],[llave2]],Gráficos_!C11))</f>
        <v>4</v>
      </c>
      <c r="M11">
        <f>IF(C11="","",COUNTIFS(Tabla1[[#All],[sem 04]],"=P",Tabla1[[#All],[llave2]],Gráficos_!C11))</f>
        <v>4</v>
      </c>
      <c r="N11">
        <f>IF(C11="","",COUNTIFS(Tabla1[[#All],[sem 05]],"=P",Tabla1[[#All],[llave2]],Gráficos_!C11))</f>
        <v>0</v>
      </c>
      <c r="O11">
        <f>IF(C11="","",COUNTIFS(Tabla1[[#All],[sem 06]],"=P",Tabla1[[#All],[llave2]],Gráficos_!C11))</f>
        <v>0</v>
      </c>
      <c r="P11">
        <f>IF(C11="","",COUNTIFS(Tabla1[[#All],[sem 07]],"=P",Tabla1[[#All],[llave2]],Gráficos_!C11))</f>
        <v>0</v>
      </c>
      <c r="Q11">
        <f>IF(C11="","",COUNTIFS(Tabla1[[#All],[sem 08]],"=P",Tabla1[[#All],[llave2]],Gráficos_!C11))</f>
        <v>0</v>
      </c>
      <c r="R11">
        <f>IF(C11="","",COUNTIFS(Tabla1[[#All],[sem 09]],"=P",Tabla1[[#All],[llave2]],Gráficos_!C11))</f>
        <v>0</v>
      </c>
      <c r="S11">
        <f>IF(C11="","",COUNTIFS(Tabla1[[#All],[sem 10]],"=P",Tabla1[[#All],[llave2]],Gráficos_!C11))</f>
        <v>0</v>
      </c>
      <c r="T11">
        <f>IF(C11="","",COUNTIFS(Tabla1[[#All],[sem 11]],"=P",Tabla1[[#All],[llave2]],Gráficos_!C11))</f>
        <v>0</v>
      </c>
      <c r="U11">
        <f>IF(C11="","",COUNTIFS(Tabla1[[#All],[sem 12]],"=P",Tabla1[[#All],[llave2]],Gráficos_!C11))</f>
        <v>0</v>
      </c>
      <c r="V11">
        <f>IF(C11="","",COUNTIFS(Tabla1[[#All],[sem 13]],"=P",Tabla1[[#All],[llave2]],Gráficos_!C11))</f>
        <v>0</v>
      </c>
      <c r="W11">
        <f>IF(C11="","",COUNTIFS(Tabla1[[#All],[sem 14]],"=P",Tabla1[[#All],[llave2]],Gráficos_!C11))</f>
        <v>0</v>
      </c>
      <c r="X11">
        <f>IF(C11="","",COUNTIFS(Tabla1[[#All],[sem 15]],"=P",Tabla1[[#All],[llave2]],Gráficos_!C11))</f>
        <v>0</v>
      </c>
      <c r="Y11" s="184">
        <f>IF(C11="","",COUNTIFS(Tabla1[[#All],[sem 16]],"=P",Tabla1[[#All],[llave2]],Gráficos_!C11))</f>
        <v>0</v>
      </c>
      <c r="AA11" s="180" t="str">
        <f t="shared" si="0"/>
        <v>Huancayo-Febrero-Martes-7:00pm a 9:00pm-45699-Inscrito Nuevo</v>
      </c>
      <c r="AB11" t="str">
        <f t="shared" si="1"/>
        <v>Oratoria y Filosofía</v>
      </c>
      <c r="AC11" s="62">
        <f t="shared" si="2"/>
        <v>45699</v>
      </c>
      <c r="AD11" t="str">
        <f t="shared" si="3"/>
        <v>febrero</v>
      </c>
      <c r="AE11" t="str">
        <f t="shared" si="13"/>
        <v>2025</v>
      </c>
      <c r="AF11" t="str">
        <f t="shared" si="4"/>
        <v>Inscrito Nuevo</v>
      </c>
      <c r="AG11" t="str">
        <f t="shared" si="5"/>
        <v>EBEN EZER BENDEZU</v>
      </c>
      <c r="AH11" t="str">
        <f t="shared" si="6"/>
        <v>EBEN EZER BENDEZU</v>
      </c>
      <c r="AI11">
        <f t="shared" si="7"/>
        <v>5</v>
      </c>
      <c r="AK11">
        <f t="shared" si="14"/>
        <v>4</v>
      </c>
      <c r="AL11">
        <f t="shared" si="8"/>
        <v>5</v>
      </c>
      <c r="AM11">
        <f t="shared" si="8"/>
        <v>4</v>
      </c>
      <c r="AN11">
        <f t="shared" si="8"/>
        <v>4</v>
      </c>
      <c r="AO11">
        <f t="shared" si="8"/>
        <v>0</v>
      </c>
      <c r="AP11">
        <f t="shared" si="8"/>
        <v>0</v>
      </c>
      <c r="AQ11">
        <f t="shared" si="8"/>
        <v>0</v>
      </c>
      <c r="AR11">
        <f t="shared" si="8"/>
        <v>0</v>
      </c>
      <c r="AS11">
        <f t="shared" si="8"/>
        <v>0</v>
      </c>
      <c r="AT11">
        <f t="shared" si="8"/>
        <v>0</v>
      </c>
      <c r="AU11">
        <f t="shared" si="8"/>
        <v>0</v>
      </c>
      <c r="AV11">
        <f t="shared" si="8"/>
        <v>0</v>
      </c>
      <c r="AW11">
        <f t="shared" si="9"/>
        <v>0</v>
      </c>
      <c r="AX11">
        <f t="shared" si="10"/>
        <v>0</v>
      </c>
      <c r="AY11">
        <f t="shared" si="11"/>
        <v>0</v>
      </c>
      <c r="AZ11" s="184">
        <f t="shared" si="12"/>
        <v>0</v>
      </c>
      <c r="BA11">
        <f t="shared" si="15"/>
        <v>0</v>
      </c>
      <c r="BB11" s="62">
        <v>45672</v>
      </c>
      <c r="BC11" t="s">
        <v>72</v>
      </c>
      <c r="BD11" t="s">
        <v>81</v>
      </c>
      <c r="BE11" t="s">
        <v>146</v>
      </c>
      <c r="BF11" t="s">
        <v>122</v>
      </c>
      <c r="BG11" s="410">
        <v>1</v>
      </c>
    </row>
    <row r="12" spans="2:59">
      <c r="B12" s="62">
        <v>45702</v>
      </c>
      <c r="C12" t="s">
        <v>526</v>
      </c>
      <c r="D12" t="s">
        <v>72</v>
      </c>
      <c r="E12" t="s">
        <v>81</v>
      </c>
      <c r="F12" t="s">
        <v>146</v>
      </c>
      <c r="G12" t="s">
        <v>146</v>
      </c>
      <c r="H12" s="410">
        <v>1</v>
      </c>
      <c r="I12">
        <f>IF(C12="","",COUNTIFS(Tabla1[[#All],[¿Pasó a miembro?]],"Si",Tabla1[[#All],[Tipo Incrito]],"&lt;&gt;Pre-Inscrito",Tabla1[[#All],[llave2]],Gráficos_!C12))</f>
        <v>0</v>
      </c>
      <c r="J12" s="180">
        <f>IF(C12="","",COUNTIFS(Tabla1[[#All],[sem 01]],"=P",Tabla1[[#All],[llave2]],Gráficos_!C12))</f>
        <v>1</v>
      </c>
      <c r="K12">
        <f>IF(C12="","",COUNTIFS(Tabla1[[#All],[sem 02]],"=P",Tabla1[[#All],[llave2]],Gráficos_!C12))</f>
        <v>1</v>
      </c>
      <c r="L12">
        <f>IF(C12="","",COUNTIFS(Tabla1[[#All],[sem 03]],"=P",Tabla1[[#All],[llave2]],Gráficos_!C12))</f>
        <v>0</v>
      </c>
      <c r="M12">
        <f>IF(C12="","",COUNTIFS(Tabla1[[#All],[sem 04]],"=P",Tabla1[[#All],[llave2]],Gráficos_!C12))</f>
        <v>0</v>
      </c>
      <c r="N12">
        <f>IF(C12="","",COUNTIFS(Tabla1[[#All],[sem 05]],"=P",Tabla1[[#All],[llave2]],Gráficos_!C12))</f>
        <v>0</v>
      </c>
      <c r="O12">
        <f>IF(C12="","",COUNTIFS(Tabla1[[#All],[sem 06]],"=P",Tabla1[[#All],[llave2]],Gráficos_!C12))</f>
        <v>0</v>
      </c>
      <c r="P12">
        <f>IF(C12="","",COUNTIFS(Tabla1[[#All],[sem 07]],"=P",Tabla1[[#All],[llave2]],Gráficos_!C12))</f>
        <v>0</v>
      </c>
      <c r="Q12">
        <f>IF(C12="","",COUNTIFS(Tabla1[[#All],[sem 08]],"=P",Tabla1[[#All],[llave2]],Gráficos_!C12))</f>
        <v>0</v>
      </c>
      <c r="R12">
        <f>IF(C12="","",COUNTIFS(Tabla1[[#All],[sem 09]],"=P",Tabla1[[#All],[llave2]],Gráficos_!C12))</f>
        <v>0</v>
      </c>
      <c r="S12">
        <f>IF(C12="","",COUNTIFS(Tabla1[[#All],[sem 10]],"=P",Tabla1[[#All],[llave2]],Gráficos_!C12))</f>
        <v>0</v>
      </c>
      <c r="T12">
        <f>IF(C12="","",COUNTIFS(Tabla1[[#All],[sem 11]],"=P",Tabla1[[#All],[llave2]],Gráficos_!C12))</f>
        <v>0</v>
      </c>
      <c r="U12">
        <f>IF(C12="","",COUNTIFS(Tabla1[[#All],[sem 12]],"=P",Tabla1[[#All],[llave2]],Gráficos_!C12))</f>
        <v>0</v>
      </c>
      <c r="V12">
        <f>IF(C12="","",COUNTIFS(Tabla1[[#All],[sem 13]],"=P",Tabla1[[#All],[llave2]],Gráficos_!C12))</f>
        <v>0</v>
      </c>
      <c r="W12">
        <f>IF(C12="","",COUNTIFS(Tabla1[[#All],[sem 14]],"=P",Tabla1[[#All],[llave2]],Gráficos_!C12))</f>
        <v>0</v>
      </c>
      <c r="X12">
        <f>IF(C12="","",COUNTIFS(Tabla1[[#All],[sem 15]],"=P",Tabla1[[#All],[llave2]],Gráficos_!C12))</f>
        <v>0</v>
      </c>
      <c r="Y12" s="184">
        <f>IF(C12="","",COUNTIFS(Tabla1[[#All],[sem 16]],"=P",Tabla1[[#All],[llave2]],Gráficos_!C12))</f>
        <v>0</v>
      </c>
      <c r="AA12" s="180" t="str">
        <f t="shared" si="0"/>
        <v>Huancayo-Febrero-VIERNES-5:00 -7:00-45702-Inscrito Nuevo</v>
      </c>
      <c r="AB12" t="str">
        <f t="shared" si="1"/>
        <v>Oratoria y Filosofía</v>
      </c>
      <c r="AC12" s="62">
        <f t="shared" si="2"/>
        <v>45702</v>
      </c>
      <c r="AD12" t="str">
        <f t="shared" si="3"/>
        <v>febrero</v>
      </c>
      <c r="AE12" t="str">
        <f t="shared" si="13"/>
        <v>2025</v>
      </c>
      <c r="AF12" t="str">
        <f t="shared" si="4"/>
        <v>Inscrito Nuevo</v>
      </c>
      <c r="AG12" t="str">
        <f t="shared" si="5"/>
        <v>EDUARDO AQUINO</v>
      </c>
      <c r="AH12" t="str">
        <f t="shared" si="6"/>
        <v>EDUARDO AQUINO</v>
      </c>
      <c r="AI12">
        <f t="shared" si="7"/>
        <v>1</v>
      </c>
      <c r="AK12">
        <f t="shared" si="14"/>
        <v>1</v>
      </c>
      <c r="AL12">
        <f t="shared" si="8"/>
        <v>1</v>
      </c>
      <c r="AM12">
        <f t="shared" si="8"/>
        <v>0</v>
      </c>
      <c r="AN12">
        <f t="shared" si="8"/>
        <v>0</v>
      </c>
      <c r="AO12">
        <f t="shared" si="8"/>
        <v>0</v>
      </c>
      <c r="AP12">
        <f t="shared" si="8"/>
        <v>0</v>
      </c>
      <c r="AQ12">
        <f t="shared" si="8"/>
        <v>0</v>
      </c>
      <c r="AR12">
        <f t="shared" si="8"/>
        <v>0</v>
      </c>
      <c r="AS12">
        <f t="shared" si="8"/>
        <v>0</v>
      </c>
      <c r="AT12">
        <f t="shared" si="8"/>
        <v>0</v>
      </c>
      <c r="AU12">
        <f t="shared" si="8"/>
        <v>0</v>
      </c>
      <c r="AV12">
        <f t="shared" si="8"/>
        <v>0</v>
      </c>
      <c r="AW12">
        <f t="shared" si="9"/>
        <v>0</v>
      </c>
      <c r="AX12">
        <f t="shared" si="10"/>
        <v>0</v>
      </c>
      <c r="AY12">
        <f t="shared" si="11"/>
        <v>0</v>
      </c>
      <c r="AZ12" s="184">
        <f t="shared" si="12"/>
        <v>0</v>
      </c>
      <c r="BA12">
        <f t="shared" si="15"/>
        <v>0</v>
      </c>
      <c r="BB12" s="62">
        <v>45699</v>
      </c>
      <c r="BC12" t="s">
        <v>72</v>
      </c>
      <c r="BD12" t="s">
        <v>81</v>
      </c>
      <c r="BE12" t="s">
        <v>230</v>
      </c>
      <c r="BF12" t="s">
        <v>230</v>
      </c>
      <c r="BG12" s="410">
        <v>5</v>
      </c>
    </row>
    <row r="13" spans="2:59">
      <c r="B13" s="62">
        <v>45702</v>
      </c>
      <c r="C13" t="s">
        <v>527</v>
      </c>
      <c r="D13" t="s">
        <v>72</v>
      </c>
      <c r="E13" t="s">
        <v>81</v>
      </c>
      <c r="F13" t="s">
        <v>146</v>
      </c>
      <c r="G13" t="s">
        <v>146</v>
      </c>
      <c r="H13" s="410">
        <v>1</v>
      </c>
      <c r="I13">
        <f>IF(C13="","",COUNTIFS(Tabla1[[#All],[¿Pasó a miembro?]],"Si",Tabla1[[#All],[Tipo Incrito]],"&lt;&gt;Pre-Inscrito",Tabla1[[#All],[llave2]],Gráficos_!C13))</f>
        <v>0</v>
      </c>
      <c r="J13" s="180">
        <f>IF(C13="","",COUNTIFS(Tabla1[[#All],[sem 01]],"=P",Tabla1[[#All],[llave2]],Gráficos_!C13))</f>
        <v>1</v>
      </c>
      <c r="K13">
        <f>IF(C13="","",COUNTIFS(Tabla1[[#All],[sem 02]],"=P",Tabla1[[#All],[llave2]],Gráficos_!C13))</f>
        <v>1</v>
      </c>
      <c r="L13">
        <f>IF(C13="","",COUNTIFS(Tabla1[[#All],[sem 03]],"=P",Tabla1[[#All],[llave2]],Gráficos_!C13))</f>
        <v>0</v>
      </c>
      <c r="M13">
        <f>IF(C13="","",COUNTIFS(Tabla1[[#All],[sem 04]],"=P",Tabla1[[#All],[llave2]],Gráficos_!C13))</f>
        <v>0</v>
      </c>
      <c r="N13">
        <f>IF(C13="","",COUNTIFS(Tabla1[[#All],[sem 05]],"=P",Tabla1[[#All],[llave2]],Gráficos_!C13))</f>
        <v>0</v>
      </c>
      <c r="O13">
        <f>IF(C13="","",COUNTIFS(Tabla1[[#All],[sem 06]],"=P",Tabla1[[#All],[llave2]],Gráficos_!C13))</f>
        <v>0</v>
      </c>
      <c r="P13">
        <f>IF(C13="","",COUNTIFS(Tabla1[[#All],[sem 07]],"=P",Tabla1[[#All],[llave2]],Gráficos_!C13))</f>
        <v>0</v>
      </c>
      <c r="Q13">
        <f>IF(C13="","",COUNTIFS(Tabla1[[#All],[sem 08]],"=P",Tabla1[[#All],[llave2]],Gráficos_!C13))</f>
        <v>0</v>
      </c>
      <c r="R13">
        <f>IF(C13="","",COUNTIFS(Tabla1[[#All],[sem 09]],"=P",Tabla1[[#All],[llave2]],Gráficos_!C13))</f>
        <v>0</v>
      </c>
      <c r="S13">
        <f>IF(C13="","",COUNTIFS(Tabla1[[#All],[sem 10]],"=P",Tabla1[[#All],[llave2]],Gráficos_!C13))</f>
        <v>0</v>
      </c>
      <c r="T13">
        <f>IF(C13="","",COUNTIFS(Tabla1[[#All],[sem 11]],"=P",Tabla1[[#All],[llave2]],Gráficos_!C13))</f>
        <v>0</v>
      </c>
      <c r="U13">
        <f>IF(C13="","",COUNTIFS(Tabla1[[#All],[sem 12]],"=P",Tabla1[[#All],[llave2]],Gráficos_!C13))</f>
        <v>0</v>
      </c>
      <c r="V13">
        <f>IF(C13="","",COUNTIFS(Tabla1[[#All],[sem 13]],"=P",Tabla1[[#All],[llave2]],Gráficos_!C13))</f>
        <v>0</v>
      </c>
      <c r="W13">
        <f>IF(C13="","",COUNTIFS(Tabla1[[#All],[sem 14]],"=P",Tabla1[[#All],[llave2]],Gráficos_!C13))</f>
        <v>0</v>
      </c>
      <c r="X13">
        <f>IF(C13="","",COUNTIFS(Tabla1[[#All],[sem 15]],"=P",Tabla1[[#All],[llave2]],Gráficos_!C13))</f>
        <v>0</v>
      </c>
      <c r="Y13" s="184">
        <f>IF(C13="","",COUNTIFS(Tabla1[[#All],[sem 16]],"=P",Tabla1[[#All],[llave2]],Gráficos_!C13))</f>
        <v>0</v>
      </c>
      <c r="AA13" s="180" t="str">
        <f t="shared" si="0"/>
        <v>Huancayo-Febrero-VIERNES-5:00 -7:01-45702-Inscrito Nuevo</v>
      </c>
      <c r="AB13" t="str">
        <f t="shared" si="1"/>
        <v>Oratoria y Filosofía</v>
      </c>
      <c r="AC13" s="62">
        <f t="shared" si="2"/>
        <v>45702</v>
      </c>
      <c r="AD13" t="str">
        <f t="shared" si="3"/>
        <v>febrero</v>
      </c>
      <c r="AE13" t="str">
        <f t="shared" si="13"/>
        <v>2025</v>
      </c>
      <c r="AF13" t="str">
        <f t="shared" si="4"/>
        <v>Inscrito Nuevo</v>
      </c>
      <c r="AG13" t="str">
        <f t="shared" si="5"/>
        <v>EDUARDO AQUINO</v>
      </c>
      <c r="AH13" t="str">
        <f t="shared" si="6"/>
        <v>EDUARDO AQUINO</v>
      </c>
      <c r="AI13">
        <f t="shared" si="7"/>
        <v>1</v>
      </c>
      <c r="AK13">
        <f t="shared" si="14"/>
        <v>1</v>
      </c>
      <c r="AL13">
        <f t="shared" si="8"/>
        <v>1</v>
      </c>
      <c r="AM13">
        <f t="shared" si="8"/>
        <v>0</v>
      </c>
      <c r="AN13">
        <f t="shared" si="8"/>
        <v>0</v>
      </c>
      <c r="AO13">
        <f t="shared" si="8"/>
        <v>0</v>
      </c>
      <c r="AP13">
        <f t="shared" si="8"/>
        <v>0</v>
      </c>
      <c r="AQ13">
        <f t="shared" si="8"/>
        <v>0</v>
      </c>
      <c r="AR13">
        <f t="shared" si="8"/>
        <v>0</v>
      </c>
      <c r="AS13">
        <f t="shared" si="8"/>
        <v>0</v>
      </c>
      <c r="AT13">
        <f t="shared" si="8"/>
        <v>0</v>
      </c>
      <c r="AU13">
        <f t="shared" si="8"/>
        <v>0</v>
      </c>
      <c r="AV13">
        <f t="shared" si="8"/>
        <v>0</v>
      </c>
      <c r="AW13">
        <f t="shared" si="9"/>
        <v>0</v>
      </c>
      <c r="AX13">
        <f t="shared" si="10"/>
        <v>0</v>
      </c>
      <c r="AY13">
        <f t="shared" si="11"/>
        <v>0</v>
      </c>
      <c r="AZ13" s="184">
        <f t="shared" si="12"/>
        <v>0</v>
      </c>
      <c r="BA13">
        <f t="shared" si="15"/>
        <v>0</v>
      </c>
      <c r="BB13" s="62">
        <v>45702</v>
      </c>
      <c r="BC13" t="s">
        <v>72</v>
      </c>
      <c r="BD13" t="s">
        <v>81</v>
      </c>
      <c r="BE13" t="s">
        <v>146</v>
      </c>
      <c r="BF13" t="s">
        <v>146</v>
      </c>
      <c r="BG13" s="410">
        <v>3</v>
      </c>
    </row>
    <row r="14" spans="2:59">
      <c r="B14" s="62">
        <v>45702</v>
      </c>
      <c r="C14" t="s">
        <v>528</v>
      </c>
      <c r="D14" t="s">
        <v>72</v>
      </c>
      <c r="E14" t="s">
        <v>81</v>
      </c>
      <c r="F14" t="s">
        <v>146</v>
      </c>
      <c r="G14" t="s">
        <v>146</v>
      </c>
      <c r="H14" s="410">
        <v>1</v>
      </c>
      <c r="I14">
        <f>IF(C14="","",COUNTIFS(Tabla1[[#All],[¿Pasó a miembro?]],"Si",Tabla1[[#All],[Tipo Incrito]],"&lt;&gt;Pre-Inscrito",Tabla1[[#All],[llave2]],Gráficos_!C14))</f>
        <v>0</v>
      </c>
      <c r="J14" s="180">
        <f>IF(C14="","",COUNTIFS(Tabla1[[#All],[sem 01]],"=P",Tabla1[[#All],[llave2]],Gráficos_!C14))</f>
        <v>0</v>
      </c>
      <c r="K14">
        <f>IF(C14="","",COUNTIFS(Tabla1[[#All],[sem 02]],"=P",Tabla1[[#All],[llave2]],Gráficos_!C14))</f>
        <v>1</v>
      </c>
      <c r="L14">
        <f>IF(C14="","",COUNTIFS(Tabla1[[#All],[sem 03]],"=P",Tabla1[[#All],[llave2]],Gráficos_!C14))</f>
        <v>1</v>
      </c>
      <c r="M14">
        <f>IF(C14="","",COUNTIFS(Tabla1[[#All],[sem 04]],"=P",Tabla1[[#All],[llave2]],Gráficos_!C14))</f>
        <v>1</v>
      </c>
      <c r="N14">
        <f>IF(C14="","",COUNTIFS(Tabla1[[#All],[sem 05]],"=P",Tabla1[[#All],[llave2]],Gráficos_!C14))</f>
        <v>0</v>
      </c>
      <c r="O14">
        <f>IF(C14="","",COUNTIFS(Tabla1[[#All],[sem 06]],"=P",Tabla1[[#All],[llave2]],Gráficos_!C14))</f>
        <v>0</v>
      </c>
      <c r="P14">
        <f>IF(C14="","",COUNTIFS(Tabla1[[#All],[sem 07]],"=P",Tabla1[[#All],[llave2]],Gráficos_!C14))</f>
        <v>0</v>
      </c>
      <c r="Q14">
        <f>IF(C14="","",COUNTIFS(Tabla1[[#All],[sem 08]],"=P",Tabla1[[#All],[llave2]],Gráficos_!C14))</f>
        <v>0</v>
      </c>
      <c r="R14">
        <f>IF(C14="","",COUNTIFS(Tabla1[[#All],[sem 09]],"=P",Tabla1[[#All],[llave2]],Gráficos_!C14))</f>
        <v>0</v>
      </c>
      <c r="S14">
        <f>IF(C14="","",COUNTIFS(Tabla1[[#All],[sem 10]],"=P",Tabla1[[#All],[llave2]],Gráficos_!C14))</f>
        <v>0</v>
      </c>
      <c r="T14">
        <f>IF(C14="","",COUNTIFS(Tabla1[[#All],[sem 11]],"=P",Tabla1[[#All],[llave2]],Gráficos_!C14))</f>
        <v>0</v>
      </c>
      <c r="U14">
        <f>IF(C14="","",COUNTIFS(Tabla1[[#All],[sem 12]],"=P",Tabla1[[#All],[llave2]],Gráficos_!C14))</f>
        <v>0</v>
      </c>
      <c r="V14">
        <f>IF(C14="","",COUNTIFS(Tabla1[[#All],[sem 13]],"=P",Tabla1[[#All],[llave2]],Gráficos_!C14))</f>
        <v>0</v>
      </c>
      <c r="W14">
        <f>IF(C14="","",COUNTIFS(Tabla1[[#All],[sem 14]],"=P",Tabla1[[#All],[llave2]],Gráficos_!C14))</f>
        <v>0</v>
      </c>
      <c r="X14">
        <f>IF(C14="","",COUNTIFS(Tabla1[[#All],[sem 15]],"=P",Tabla1[[#All],[llave2]],Gráficos_!C14))</f>
        <v>0</v>
      </c>
      <c r="Y14" s="184">
        <f>IF(C14="","",COUNTIFS(Tabla1[[#All],[sem 16]],"=P",Tabla1[[#All],[llave2]],Gráficos_!C14))</f>
        <v>0</v>
      </c>
      <c r="AA14" s="180" t="str">
        <f t="shared" si="0"/>
        <v>Huancayo-Febrero-VIERNES-5:00 -7:02-45702-Inscrito Nuevo</v>
      </c>
      <c r="AB14" t="str">
        <f t="shared" si="1"/>
        <v>Oratoria y Filosofía</v>
      </c>
      <c r="AC14" s="62">
        <f t="shared" si="2"/>
        <v>45702</v>
      </c>
      <c r="AD14" t="str">
        <f t="shared" si="3"/>
        <v>febrero</v>
      </c>
      <c r="AE14" t="str">
        <f t="shared" si="13"/>
        <v>2025</v>
      </c>
      <c r="AF14" t="str">
        <f t="shared" si="4"/>
        <v>Inscrito Nuevo</v>
      </c>
      <c r="AG14" t="str">
        <f t="shared" si="5"/>
        <v>EDUARDO AQUINO</v>
      </c>
      <c r="AH14" t="str">
        <f t="shared" si="6"/>
        <v>EDUARDO AQUINO</v>
      </c>
      <c r="AI14">
        <f t="shared" si="7"/>
        <v>1</v>
      </c>
      <c r="AK14">
        <f t="shared" si="14"/>
        <v>0</v>
      </c>
      <c r="AL14">
        <f t="shared" si="8"/>
        <v>1</v>
      </c>
      <c r="AM14">
        <f t="shared" si="8"/>
        <v>1</v>
      </c>
      <c r="AN14">
        <f t="shared" si="8"/>
        <v>1</v>
      </c>
      <c r="AO14">
        <f t="shared" si="8"/>
        <v>0</v>
      </c>
      <c r="AP14">
        <f t="shared" si="8"/>
        <v>0</v>
      </c>
      <c r="AQ14">
        <f t="shared" si="8"/>
        <v>0</v>
      </c>
      <c r="AR14">
        <f t="shared" si="8"/>
        <v>0</v>
      </c>
      <c r="AS14">
        <f t="shared" si="8"/>
        <v>0</v>
      </c>
      <c r="AT14">
        <f t="shared" si="8"/>
        <v>0</v>
      </c>
      <c r="AU14">
        <f t="shared" si="8"/>
        <v>0</v>
      </c>
      <c r="AV14">
        <f t="shared" si="8"/>
        <v>0</v>
      </c>
      <c r="AW14">
        <f t="shared" si="9"/>
        <v>0</v>
      </c>
      <c r="AX14">
        <f t="shared" si="10"/>
        <v>0</v>
      </c>
      <c r="AY14">
        <f t="shared" si="11"/>
        <v>0</v>
      </c>
      <c r="AZ14" s="184">
        <f t="shared" si="12"/>
        <v>0</v>
      </c>
      <c r="BA14">
        <f t="shared" si="15"/>
        <v>0</v>
      </c>
    </row>
    <row r="15" spans="2:59">
      <c r="I15" t="str">
        <f>IF(C15="","",COUNTIFS(Tabla1[[#All],[¿Pasó a miembro?]],"Si",Tabla1[[#All],[Tipo Incrito]],"&lt;&gt;Pre-Inscrito",Tabla1[[#All],[llave2]],Gráficos_!C15))</f>
        <v/>
      </c>
      <c r="J15" s="180" t="str">
        <f>IF(C15="","",COUNTIFS(Tabla1[[#All],[sem 01]],"=P",Tabla1[[#All],[llave2]],Gráficos_!C15))</f>
        <v/>
      </c>
      <c r="K15" t="str">
        <f>IF(C15="","",COUNTIFS(Tabla1[[#All],[sem 02]],"=P",Tabla1[[#All],[llave2]],Gráficos_!C15))</f>
        <v/>
      </c>
      <c r="L15" t="str">
        <f>IF(C15="","",COUNTIFS(Tabla1[[#All],[sem 03]],"=P",Tabla1[[#All],[llave2]],Gráficos_!C15))</f>
        <v/>
      </c>
      <c r="M15" t="str">
        <f>IF(C15="","",COUNTIFS(Tabla1[[#All],[sem 04]],"=P",Tabla1[[#All],[llave2]],Gráficos_!C15))</f>
        <v/>
      </c>
      <c r="N15" t="str">
        <f>IF(C15="","",COUNTIFS(Tabla1[[#All],[sem 05]],"=P",Tabla1[[#All],[llave2]],Gráficos_!C15))</f>
        <v/>
      </c>
      <c r="O15" t="str">
        <f>IF(C15="","",COUNTIFS(Tabla1[[#All],[sem 06]],"=P",Tabla1[[#All],[llave2]],Gráficos_!C15))</f>
        <v/>
      </c>
      <c r="P15" t="str">
        <f>IF(C15="","",COUNTIFS(Tabla1[[#All],[sem 07]],"=P",Tabla1[[#All],[llave2]],Gráficos_!C15))</f>
        <v/>
      </c>
      <c r="Q15" t="str">
        <f>IF(C15="","",COUNTIFS(Tabla1[[#All],[sem 08]],"=P",Tabla1[[#All],[llave2]],Gráficos_!C15))</f>
        <v/>
      </c>
      <c r="R15" t="str">
        <f>IF(C15="","",COUNTIFS(Tabla1[[#All],[sem 09]],"=P",Tabla1[[#All],[llave2]],Gráficos_!C15))</f>
        <v/>
      </c>
      <c r="S15" t="str">
        <f>IF(C15="","",COUNTIFS(Tabla1[[#All],[sem 10]],"=P",Tabla1[[#All],[llave2]],Gráficos_!C15))</f>
        <v/>
      </c>
      <c r="T15" t="str">
        <f>IF(C15="","",COUNTIFS(Tabla1[[#All],[sem 11]],"=P",Tabla1[[#All],[llave2]],Gráficos_!C15))</f>
        <v/>
      </c>
      <c r="U15" t="str">
        <f>IF(C15="","",COUNTIFS(Tabla1[[#All],[sem 12]],"=P",Tabla1[[#All],[llave2]],Gráficos_!C15))</f>
        <v/>
      </c>
      <c r="V15" t="str">
        <f>IF(C15="","",COUNTIFS(Tabla1[[#All],[sem 13]],"=P",Tabla1[[#All],[llave2]],Gráficos_!C15))</f>
        <v/>
      </c>
      <c r="W15" t="str">
        <f>IF(C15="","",COUNTIFS(Tabla1[[#All],[sem 14]],"=P",Tabla1[[#All],[llave2]],Gráficos_!C15))</f>
        <v/>
      </c>
      <c r="X15" t="str">
        <f>IF(C15="","",COUNTIFS(Tabla1[[#All],[sem 15]],"=P",Tabla1[[#All],[llave2]],Gráficos_!C15))</f>
        <v/>
      </c>
      <c r="Y15" s="184" t="str">
        <f>IF(C15="","",COUNTIFS(Tabla1[[#All],[sem 16]],"=P",Tabla1[[#All],[llave2]],Gráficos_!C15))</f>
        <v/>
      </c>
      <c r="AA15" s="180" t="str">
        <f t="shared" si="0"/>
        <v/>
      </c>
      <c r="AB15" t="str">
        <f t="shared" si="1"/>
        <v/>
      </c>
      <c r="AC15" s="62" t="str">
        <f t="shared" si="2"/>
        <v/>
      </c>
      <c r="AD15" t="str">
        <f t="shared" si="3"/>
        <v/>
      </c>
      <c r="AE15" t="str">
        <f t="shared" si="13"/>
        <v/>
      </c>
      <c r="AF15" t="str">
        <f t="shared" si="4"/>
        <v/>
      </c>
      <c r="AG15" t="str">
        <f t="shared" si="5"/>
        <v/>
      </c>
      <c r="AH15" t="str">
        <f t="shared" si="6"/>
        <v/>
      </c>
      <c r="AI15" t="str">
        <f t="shared" si="7"/>
        <v/>
      </c>
      <c r="AK15" t="str">
        <f t="shared" si="14"/>
        <v/>
      </c>
      <c r="AL15" t="str">
        <f t="shared" si="8"/>
        <v/>
      </c>
      <c r="AM15" t="str">
        <f t="shared" si="8"/>
        <v/>
      </c>
      <c r="AN15" t="str">
        <f t="shared" si="8"/>
        <v/>
      </c>
      <c r="AO15" t="str">
        <f t="shared" si="8"/>
        <v/>
      </c>
      <c r="AP15" t="str">
        <f t="shared" si="8"/>
        <v/>
      </c>
      <c r="AQ15" t="str">
        <f t="shared" si="8"/>
        <v/>
      </c>
      <c r="AR15" t="str">
        <f t="shared" si="8"/>
        <v/>
      </c>
      <c r="AS15" t="str">
        <f t="shared" si="8"/>
        <v/>
      </c>
      <c r="AT15" t="str">
        <f t="shared" si="8"/>
        <v/>
      </c>
      <c r="AU15" t="str">
        <f t="shared" si="8"/>
        <v/>
      </c>
      <c r="AV15" t="str">
        <f t="shared" si="8"/>
        <v/>
      </c>
      <c r="AW15" t="str">
        <f t="shared" si="9"/>
        <v/>
      </c>
      <c r="AX15" t="str">
        <f t="shared" si="10"/>
        <v/>
      </c>
      <c r="AY15" t="str">
        <f t="shared" si="11"/>
        <v/>
      </c>
      <c r="AZ15" s="184" t="str">
        <f t="shared" si="12"/>
        <v/>
      </c>
      <c r="BA15" t="str">
        <f t="shared" si="15"/>
        <v/>
      </c>
    </row>
    <row r="16" spans="2:59">
      <c r="I16" t="str">
        <f>IF(C16="","",COUNTIFS(Tabla1[[#All],[¿Pasó a miembro?]],"Si",Tabla1[[#All],[Tipo Incrito]],"&lt;&gt;Pre-Inscrito",Tabla1[[#All],[llave2]],Gráficos_!C16))</f>
        <v/>
      </c>
      <c r="J16" s="180" t="str">
        <f>IF(C16="","",COUNTIFS(Tabla1[[#All],[sem 01]],"=P",Tabla1[[#All],[llave2]],Gráficos_!C16))</f>
        <v/>
      </c>
      <c r="K16" t="str">
        <f>IF(C16="","",COUNTIFS(Tabla1[[#All],[sem 02]],"=P",Tabla1[[#All],[llave2]],Gráficos_!C16))</f>
        <v/>
      </c>
      <c r="L16" t="str">
        <f>IF(C16="","",COUNTIFS(Tabla1[[#All],[sem 03]],"=P",Tabla1[[#All],[llave2]],Gráficos_!C16))</f>
        <v/>
      </c>
      <c r="M16" t="str">
        <f>IF(C16="","",COUNTIFS(Tabla1[[#All],[sem 04]],"=P",Tabla1[[#All],[llave2]],Gráficos_!C16))</f>
        <v/>
      </c>
      <c r="N16" t="str">
        <f>IF(C16="","",COUNTIFS(Tabla1[[#All],[sem 05]],"=P",Tabla1[[#All],[llave2]],Gráficos_!C16))</f>
        <v/>
      </c>
      <c r="O16" t="str">
        <f>IF(C16="","",COUNTIFS(Tabla1[[#All],[sem 06]],"=P",Tabla1[[#All],[llave2]],Gráficos_!C16))</f>
        <v/>
      </c>
      <c r="P16" t="str">
        <f>IF(C16="","",COUNTIFS(Tabla1[[#All],[sem 07]],"=P",Tabla1[[#All],[llave2]],Gráficos_!C16))</f>
        <v/>
      </c>
      <c r="Q16" t="str">
        <f>IF(C16="","",COUNTIFS(Tabla1[[#All],[sem 08]],"=P",Tabla1[[#All],[llave2]],Gráficos_!C16))</f>
        <v/>
      </c>
      <c r="R16" t="str">
        <f>IF(C16="","",COUNTIFS(Tabla1[[#All],[sem 09]],"=P",Tabla1[[#All],[llave2]],Gráficos_!C16))</f>
        <v/>
      </c>
      <c r="S16" t="str">
        <f>IF(C16="","",COUNTIFS(Tabla1[[#All],[sem 10]],"=P",Tabla1[[#All],[llave2]],Gráficos_!C16))</f>
        <v/>
      </c>
      <c r="T16" t="str">
        <f>IF(C16="","",COUNTIFS(Tabla1[[#All],[sem 11]],"=P",Tabla1[[#All],[llave2]],Gráficos_!C16))</f>
        <v/>
      </c>
      <c r="U16" t="str">
        <f>IF(C16="","",COUNTIFS(Tabla1[[#All],[sem 12]],"=P",Tabla1[[#All],[llave2]],Gráficos_!C16))</f>
        <v/>
      </c>
      <c r="V16" t="str">
        <f>IF(C16="","",COUNTIFS(Tabla1[[#All],[sem 13]],"=P",Tabla1[[#All],[llave2]],Gráficos_!C16))</f>
        <v/>
      </c>
      <c r="W16" t="str">
        <f>IF(C16="","",COUNTIFS(Tabla1[[#All],[sem 14]],"=P",Tabla1[[#All],[llave2]],Gráficos_!C16))</f>
        <v/>
      </c>
      <c r="X16" t="str">
        <f>IF(C16="","",COUNTIFS(Tabla1[[#All],[sem 15]],"=P",Tabla1[[#All],[llave2]],Gráficos_!C16))</f>
        <v/>
      </c>
      <c r="Y16" s="184" t="str">
        <f>IF(C16="","",COUNTIFS(Tabla1[[#All],[sem 16]],"=P",Tabla1[[#All],[llave2]],Gráficos_!C16))</f>
        <v/>
      </c>
      <c r="AA16" s="180" t="str">
        <f t="shared" si="0"/>
        <v/>
      </c>
      <c r="AB16" t="str">
        <f t="shared" si="1"/>
        <v/>
      </c>
      <c r="AC16" s="62" t="str">
        <f t="shared" si="2"/>
        <v/>
      </c>
      <c r="AD16" t="str">
        <f t="shared" si="3"/>
        <v/>
      </c>
      <c r="AE16" t="str">
        <f t="shared" si="13"/>
        <v/>
      </c>
      <c r="AF16" t="str">
        <f t="shared" si="4"/>
        <v/>
      </c>
      <c r="AG16" t="str">
        <f t="shared" si="5"/>
        <v/>
      </c>
      <c r="AH16" t="str">
        <f t="shared" si="6"/>
        <v/>
      </c>
      <c r="AI16" t="str">
        <f t="shared" si="7"/>
        <v/>
      </c>
      <c r="AK16" t="str">
        <f t="shared" si="14"/>
        <v/>
      </c>
      <c r="AL16" t="str">
        <f t="shared" si="8"/>
        <v/>
      </c>
      <c r="AM16" t="str">
        <f t="shared" si="8"/>
        <v/>
      </c>
      <c r="AN16" t="str">
        <f t="shared" si="8"/>
        <v/>
      </c>
      <c r="AO16" t="str">
        <f t="shared" si="8"/>
        <v/>
      </c>
      <c r="AP16" t="str">
        <f t="shared" si="8"/>
        <v/>
      </c>
      <c r="AQ16" t="str">
        <f t="shared" si="8"/>
        <v/>
      </c>
      <c r="AR16" t="str">
        <f t="shared" si="8"/>
        <v/>
      </c>
      <c r="AS16" t="str">
        <f t="shared" si="8"/>
        <v/>
      </c>
      <c r="AT16" t="str">
        <f t="shared" si="8"/>
        <v/>
      </c>
      <c r="AU16" t="str">
        <f t="shared" si="8"/>
        <v/>
      </c>
      <c r="AV16" t="str">
        <f t="shared" si="8"/>
        <v/>
      </c>
      <c r="AW16" t="str">
        <f t="shared" si="9"/>
        <v/>
      </c>
      <c r="AX16" t="str">
        <f t="shared" si="10"/>
        <v/>
      </c>
      <c r="AY16" t="str">
        <f t="shared" si="11"/>
        <v/>
      </c>
      <c r="AZ16" s="184" t="str">
        <f t="shared" si="12"/>
        <v/>
      </c>
      <c r="BA16" t="str">
        <f t="shared" si="15"/>
        <v/>
      </c>
    </row>
    <row r="17" spans="9:53">
      <c r="I17" t="str">
        <f>IF(C17="","",COUNTIFS(Tabla1[[#All],[¿Pasó a miembro?]],"Si",Tabla1[[#All],[Tipo Incrito]],"&lt;&gt;Pre-Inscrito",Tabla1[[#All],[llave2]],Gráficos_!C17))</f>
        <v/>
      </c>
      <c r="J17" s="180" t="str">
        <f>IF(C17="","",COUNTIFS(Tabla1[[#All],[sem 01]],"=P",Tabla1[[#All],[llave2]],Gráficos_!C17))</f>
        <v/>
      </c>
      <c r="K17" t="str">
        <f>IF(C17="","",COUNTIFS(Tabla1[[#All],[sem 02]],"=P",Tabla1[[#All],[llave2]],Gráficos_!C17))</f>
        <v/>
      </c>
      <c r="L17" t="str">
        <f>IF(C17="","",COUNTIFS(Tabla1[[#All],[sem 03]],"=P",Tabla1[[#All],[llave2]],Gráficos_!C17))</f>
        <v/>
      </c>
      <c r="M17" t="str">
        <f>IF(C17="","",COUNTIFS(Tabla1[[#All],[sem 04]],"=P",Tabla1[[#All],[llave2]],Gráficos_!C17))</f>
        <v/>
      </c>
      <c r="N17" t="str">
        <f>IF(C17="","",COUNTIFS(Tabla1[[#All],[sem 05]],"=P",Tabla1[[#All],[llave2]],Gráficos_!C17))</f>
        <v/>
      </c>
      <c r="O17" t="str">
        <f>IF(C17="","",COUNTIFS(Tabla1[[#All],[sem 06]],"=P",Tabla1[[#All],[llave2]],Gráficos_!C17))</f>
        <v/>
      </c>
      <c r="P17" t="str">
        <f>IF(C17="","",COUNTIFS(Tabla1[[#All],[sem 07]],"=P",Tabla1[[#All],[llave2]],Gráficos_!C17))</f>
        <v/>
      </c>
      <c r="Q17" t="str">
        <f>IF(C17="","",COUNTIFS(Tabla1[[#All],[sem 08]],"=P",Tabla1[[#All],[llave2]],Gráficos_!C17))</f>
        <v/>
      </c>
      <c r="R17" t="str">
        <f>IF(C17="","",COUNTIFS(Tabla1[[#All],[sem 09]],"=P",Tabla1[[#All],[llave2]],Gráficos_!C17))</f>
        <v/>
      </c>
      <c r="S17" t="str">
        <f>IF(C17="","",COUNTIFS(Tabla1[[#All],[sem 10]],"=P",Tabla1[[#All],[llave2]],Gráficos_!C17))</f>
        <v/>
      </c>
      <c r="T17" t="str">
        <f>IF(C17="","",COUNTIFS(Tabla1[[#All],[sem 11]],"=P",Tabla1[[#All],[llave2]],Gráficos_!C17))</f>
        <v/>
      </c>
      <c r="U17" t="str">
        <f>IF(C17="","",COUNTIFS(Tabla1[[#All],[sem 12]],"=P",Tabla1[[#All],[llave2]],Gráficos_!C17))</f>
        <v/>
      </c>
      <c r="V17" t="str">
        <f>IF(C17="","",COUNTIFS(Tabla1[[#All],[sem 13]],"=P",Tabla1[[#All],[llave2]],Gráficos_!C17))</f>
        <v/>
      </c>
      <c r="W17" t="str">
        <f>IF(C17="","",COUNTIFS(Tabla1[[#All],[sem 14]],"=P",Tabla1[[#All],[llave2]],Gráficos_!C17))</f>
        <v/>
      </c>
      <c r="X17" t="str">
        <f>IF(C17="","",COUNTIFS(Tabla1[[#All],[sem 15]],"=P",Tabla1[[#All],[llave2]],Gráficos_!C17))</f>
        <v/>
      </c>
      <c r="Y17" s="184" t="str">
        <f>IF(C17="","",COUNTIFS(Tabla1[[#All],[sem 16]],"=P",Tabla1[[#All],[llave2]],Gráficos_!C17))</f>
        <v/>
      </c>
      <c r="AA17" s="180" t="str">
        <f t="shared" si="0"/>
        <v/>
      </c>
      <c r="AB17" t="str">
        <f t="shared" si="1"/>
        <v/>
      </c>
      <c r="AC17" s="62" t="str">
        <f t="shared" si="2"/>
        <v/>
      </c>
      <c r="AD17" t="str">
        <f t="shared" si="3"/>
        <v/>
      </c>
      <c r="AE17" t="str">
        <f t="shared" si="13"/>
        <v/>
      </c>
      <c r="AF17" t="str">
        <f t="shared" si="4"/>
        <v/>
      </c>
      <c r="AG17" t="str">
        <f t="shared" si="5"/>
        <v/>
      </c>
      <c r="AH17" t="str">
        <f t="shared" si="6"/>
        <v/>
      </c>
      <c r="AI17" t="str">
        <f t="shared" si="7"/>
        <v/>
      </c>
      <c r="AK17" t="str">
        <f t="shared" si="14"/>
        <v/>
      </c>
      <c r="AL17" t="str">
        <f t="shared" si="8"/>
        <v/>
      </c>
      <c r="AM17" t="str">
        <f t="shared" si="8"/>
        <v/>
      </c>
      <c r="AN17" t="str">
        <f t="shared" si="8"/>
        <v/>
      </c>
      <c r="AO17" t="str">
        <f t="shared" si="8"/>
        <v/>
      </c>
      <c r="AP17" t="str">
        <f t="shared" si="8"/>
        <v/>
      </c>
      <c r="AQ17" t="str">
        <f t="shared" si="8"/>
        <v/>
      </c>
      <c r="AR17" t="str">
        <f t="shared" si="8"/>
        <v/>
      </c>
      <c r="AS17" t="str">
        <f t="shared" si="8"/>
        <v/>
      </c>
      <c r="AT17" t="str">
        <f t="shared" si="8"/>
        <v/>
      </c>
      <c r="AU17" t="str">
        <f t="shared" si="8"/>
        <v/>
      </c>
      <c r="AV17" t="str">
        <f t="shared" si="8"/>
        <v/>
      </c>
      <c r="AW17" t="str">
        <f t="shared" si="9"/>
        <v/>
      </c>
      <c r="AX17" t="str">
        <f t="shared" si="10"/>
        <v/>
      </c>
      <c r="AY17" t="str">
        <f t="shared" si="11"/>
        <v/>
      </c>
      <c r="AZ17" s="184" t="str">
        <f t="shared" si="12"/>
        <v/>
      </c>
      <c r="BA17" t="str">
        <f t="shared" si="15"/>
        <v/>
      </c>
    </row>
    <row r="18" spans="9:53">
      <c r="I18" t="str">
        <f>IF(C18="","",COUNTIFS(Tabla1[[#All],[¿Pasó a miembro?]],"Si",Tabla1[[#All],[Tipo Incrito]],"&lt;&gt;Pre-Inscrito",Tabla1[[#All],[llave2]],Gráficos_!C18))</f>
        <v/>
      </c>
      <c r="J18" s="180" t="str">
        <f>IF(C18="","",COUNTIFS(Tabla1[[#All],[sem 01]],"=P",Tabla1[[#All],[llave2]],Gráficos_!C18))</f>
        <v/>
      </c>
      <c r="K18" t="str">
        <f>IF(C18="","",COUNTIFS(Tabla1[[#All],[sem 02]],"=P",Tabla1[[#All],[llave2]],Gráficos_!C18))</f>
        <v/>
      </c>
      <c r="L18" t="str">
        <f>IF(C18="","",COUNTIFS(Tabla1[[#All],[sem 03]],"=P",Tabla1[[#All],[llave2]],Gráficos_!C18))</f>
        <v/>
      </c>
      <c r="M18" t="str">
        <f>IF(C18="","",COUNTIFS(Tabla1[[#All],[sem 04]],"=P",Tabla1[[#All],[llave2]],Gráficos_!C18))</f>
        <v/>
      </c>
      <c r="N18" t="str">
        <f>IF(C18="","",COUNTIFS(Tabla1[[#All],[sem 05]],"=P",Tabla1[[#All],[llave2]],Gráficos_!C18))</f>
        <v/>
      </c>
      <c r="O18" t="str">
        <f>IF(C18="","",COUNTIFS(Tabla1[[#All],[sem 06]],"=P",Tabla1[[#All],[llave2]],Gráficos_!C18))</f>
        <v/>
      </c>
      <c r="P18" t="str">
        <f>IF(C18="","",COUNTIFS(Tabla1[[#All],[sem 07]],"=P",Tabla1[[#All],[llave2]],Gráficos_!C18))</f>
        <v/>
      </c>
      <c r="Q18" t="str">
        <f>IF(C18="","",COUNTIFS(Tabla1[[#All],[sem 08]],"=P",Tabla1[[#All],[llave2]],Gráficos_!C18))</f>
        <v/>
      </c>
      <c r="R18" t="str">
        <f>IF(C18="","",COUNTIFS(Tabla1[[#All],[sem 09]],"=P",Tabla1[[#All],[llave2]],Gráficos_!C18))</f>
        <v/>
      </c>
      <c r="S18" t="str">
        <f>IF(C18="","",COUNTIFS(Tabla1[[#All],[sem 10]],"=P",Tabla1[[#All],[llave2]],Gráficos_!C18))</f>
        <v/>
      </c>
      <c r="T18" t="str">
        <f>IF(C18="","",COUNTIFS(Tabla1[[#All],[sem 11]],"=P",Tabla1[[#All],[llave2]],Gráficos_!C18))</f>
        <v/>
      </c>
      <c r="U18" t="str">
        <f>IF(C18="","",COUNTIFS(Tabla1[[#All],[sem 12]],"=P",Tabla1[[#All],[llave2]],Gráficos_!C18))</f>
        <v/>
      </c>
      <c r="V18" t="str">
        <f>IF(C18="","",COUNTIFS(Tabla1[[#All],[sem 13]],"=P",Tabla1[[#All],[llave2]],Gráficos_!C18))</f>
        <v/>
      </c>
      <c r="W18" t="str">
        <f>IF(C18="","",COUNTIFS(Tabla1[[#All],[sem 14]],"=P",Tabla1[[#All],[llave2]],Gráficos_!C18))</f>
        <v/>
      </c>
      <c r="X18" t="str">
        <f>IF(C18="","",COUNTIFS(Tabla1[[#All],[sem 15]],"=P",Tabla1[[#All],[llave2]],Gráficos_!C18))</f>
        <v/>
      </c>
      <c r="Y18" s="184" t="str">
        <f>IF(C18="","",COUNTIFS(Tabla1[[#All],[sem 16]],"=P",Tabla1[[#All],[llave2]],Gráficos_!C18))</f>
        <v/>
      </c>
      <c r="AA18" s="180" t="str">
        <f t="shared" si="0"/>
        <v/>
      </c>
      <c r="AB18" t="str">
        <f t="shared" si="1"/>
        <v/>
      </c>
      <c r="AC18" s="62" t="str">
        <f t="shared" si="2"/>
        <v/>
      </c>
      <c r="AD18" t="str">
        <f t="shared" si="3"/>
        <v/>
      </c>
      <c r="AE18" t="str">
        <f t="shared" si="13"/>
        <v/>
      </c>
      <c r="AF18" t="str">
        <f t="shared" si="4"/>
        <v/>
      </c>
      <c r="AG18" t="str">
        <f t="shared" si="5"/>
        <v/>
      </c>
      <c r="AH18" t="str">
        <f t="shared" si="6"/>
        <v/>
      </c>
      <c r="AI18" t="str">
        <f t="shared" si="7"/>
        <v/>
      </c>
      <c r="AK18" t="str">
        <f t="shared" si="14"/>
        <v/>
      </c>
      <c r="AL18" t="str">
        <f t="shared" si="8"/>
        <v/>
      </c>
      <c r="AM18" t="str">
        <f t="shared" si="8"/>
        <v/>
      </c>
      <c r="AN18" t="str">
        <f t="shared" si="8"/>
        <v/>
      </c>
      <c r="AO18" t="str">
        <f t="shared" si="8"/>
        <v/>
      </c>
      <c r="AP18" t="str">
        <f t="shared" si="8"/>
        <v/>
      </c>
      <c r="AQ18" t="str">
        <f t="shared" si="8"/>
        <v/>
      </c>
      <c r="AR18" t="str">
        <f t="shared" si="8"/>
        <v/>
      </c>
      <c r="AS18" t="str">
        <f t="shared" si="8"/>
        <v/>
      </c>
      <c r="AT18" t="str">
        <f t="shared" si="8"/>
        <v/>
      </c>
      <c r="AU18" t="str">
        <f t="shared" si="8"/>
        <v/>
      </c>
      <c r="AV18" t="str">
        <f t="shared" si="8"/>
        <v/>
      </c>
      <c r="AW18" t="str">
        <f t="shared" si="9"/>
        <v/>
      </c>
      <c r="AX18" t="str">
        <f t="shared" si="10"/>
        <v/>
      </c>
      <c r="AY18" t="str">
        <f t="shared" si="11"/>
        <v/>
      </c>
      <c r="AZ18" s="184" t="str">
        <f t="shared" si="12"/>
        <v/>
      </c>
      <c r="BA18" t="str">
        <f t="shared" si="15"/>
        <v/>
      </c>
    </row>
    <row r="19" spans="9:53">
      <c r="I19" t="str">
        <f>IF(C19="","",COUNTIFS(Tabla1[[#All],[¿Pasó a miembro?]],"Si",Tabla1[[#All],[Tipo Incrito]],"&lt;&gt;Pre-Inscrito",Tabla1[[#All],[llave2]],Gráficos_!C19))</f>
        <v/>
      </c>
      <c r="J19" s="180" t="str">
        <f>IF(C19="","",COUNTIFS(Tabla1[[#All],[sem 01]],"=P",Tabla1[[#All],[llave2]],Gráficos_!C19))</f>
        <v/>
      </c>
      <c r="K19" t="str">
        <f>IF(C19="","",COUNTIFS(Tabla1[[#All],[sem 02]],"=P",Tabla1[[#All],[llave2]],Gráficos_!C19))</f>
        <v/>
      </c>
      <c r="L19" t="str">
        <f>IF(C19="","",COUNTIFS(Tabla1[[#All],[sem 03]],"=P",Tabla1[[#All],[llave2]],Gráficos_!C19))</f>
        <v/>
      </c>
      <c r="M19" t="str">
        <f>IF(C19="","",COUNTIFS(Tabla1[[#All],[sem 04]],"=P",Tabla1[[#All],[llave2]],Gráficos_!C19))</f>
        <v/>
      </c>
      <c r="N19" t="str">
        <f>IF(C19="","",COUNTIFS(Tabla1[[#All],[sem 05]],"=P",Tabla1[[#All],[llave2]],Gráficos_!C19))</f>
        <v/>
      </c>
      <c r="O19" t="str">
        <f>IF(C19="","",COUNTIFS(Tabla1[[#All],[sem 06]],"=P",Tabla1[[#All],[llave2]],Gráficos_!C19))</f>
        <v/>
      </c>
      <c r="P19" t="str">
        <f>IF(C19="","",COUNTIFS(Tabla1[[#All],[sem 07]],"=P",Tabla1[[#All],[llave2]],Gráficos_!C19))</f>
        <v/>
      </c>
      <c r="Q19" t="str">
        <f>IF(C19="","",COUNTIFS(Tabla1[[#All],[sem 08]],"=P",Tabla1[[#All],[llave2]],Gráficos_!C19))</f>
        <v/>
      </c>
      <c r="R19" t="str">
        <f>IF(C19="","",COUNTIFS(Tabla1[[#All],[sem 09]],"=P",Tabla1[[#All],[llave2]],Gráficos_!C19))</f>
        <v/>
      </c>
      <c r="S19" t="str">
        <f>IF(C19="","",COUNTIFS(Tabla1[[#All],[sem 10]],"=P",Tabla1[[#All],[llave2]],Gráficos_!C19))</f>
        <v/>
      </c>
      <c r="T19" t="str">
        <f>IF(C19="","",COUNTIFS(Tabla1[[#All],[sem 11]],"=P",Tabla1[[#All],[llave2]],Gráficos_!C19))</f>
        <v/>
      </c>
      <c r="U19" t="str">
        <f>IF(C19="","",COUNTIFS(Tabla1[[#All],[sem 12]],"=P",Tabla1[[#All],[llave2]],Gráficos_!C19))</f>
        <v/>
      </c>
      <c r="V19" t="str">
        <f>IF(C19="","",COUNTIFS(Tabla1[[#All],[sem 13]],"=P",Tabla1[[#All],[llave2]],Gráficos_!C19))</f>
        <v/>
      </c>
      <c r="W19" t="str">
        <f>IF(C19="","",COUNTIFS(Tabla1[[#All],[sem 14]],"=P",Tabla1[[#All],[llave2]],Gráficos_!C19))</f>
        <v/>
      </c>
      <c r="X19" t="str">
        <f>IF(C19="","",COUNTIFS(Tabla1[[#All],[sem 15]],"=P",Tabla1[[#All],[llave2]],Gráficos_!C19))</f>
        <v/>
      </c>
      <c r="Y19" s="184" t="str">
        <f>IF(C19="","",COUNTIFS(Tabla1[[#All],[sem 16]],"=P",Tabla1[[#All],[llave2]],Gráficos_!C19))</f>
        <v/>
      </c>
      <c r="AA19" s="180" t="str">
        <f t="shared" si="0"/>
        <v/>
      </c>
      <c r="AB19" t="str">
        <f t="shared" si="1"/>
        <v/>
      </c>
      <c r="AC19" s="62" t="str">
        <f t="shared" si="2"/>
        <v/>
      </c>
      <c r="AD19" t="str">
        <f t="shared" si="3"/>
        <v/>
      </c>
      <c r="AE19" t="str">
        <f t="shared" si="13"/>
        <v/>
      </c>
      <c r="AF19" t="str">
        <f t="shared" si="4"/>
        <v/>
      </c>
      <c r="AG19" t="str">
        <f t="shared" si="5"/>
        <v/>
      </c>
      <c r="AH19" t="str">
        <f t="shared" si="6"/>
        <v/>
      </c>
      <c r="AI19" t="str">
        <f t="shared" si="7"/>
        <v/>
      </c>
      <c r="AK19" t="str">
        <f t="shared" si="14"/>
        <v/>
      </c>
      <c r="AL19" t="str">
        <f t="shared" si="8"/>
        <v/>
      </c>
      <c r="AM19" t="str">
        <f t="shared" si="8"/>
        <v/>
      </c>
      <c r="AN19" t="str">
        <f t="shared" si="8"/>
        <v/>
      </c>
      <c r="AO19" t="str">
        <f t="shared" si="8"/>
        <v/>
      </c>
      <c r="AP19" t="str">
        <f t="shared" si="8"/>
        <v/>
      </c>
      <c r="AQ19" t="str">
        <f t="shared" si="8"/>
        <v/>
      </c>
      <c r="AR19" t="str">
        <f t="shared" si="8"/>
        <v/>
      </c>
      <c r="AS19" t="str">
        <f t="shared" si="8"/>
        <v/>
      </c>
      <c r="AT19" t="str">
        <f t="shared" si="8"/>
        <v/>
      </c>
      <c r="AU19" t="str">
        <f t="shared" si="8"/>
        <v/>
      </c>
      <c r="AV19" t="str">
        <f t="shared" si="8"/>
        <v/>
      </c>
      <c r="AW19" t="str">
        <f t="shared" si="9"/>
        <v/>
      </c>
      <c r="AX19" t="str">
        <f t="shared" si="10"/>
        <v/>
      </c>
      <c r="AY19" t="str">
        <f t="shared" si="11"/>
        <v/>
      </c>
      <c r="AZ19" s="184" t="str">
        <f t="shared" si="12"/>
        <v/>
      </c>
      <c r="BA19" t="str">
        <f t="shared" si="15"/>
        <v/>
      </c>
    </row>
    <row r="20" spans="9:53">
      <c r="I20" t="str">
        <f>IF(C20="","",COUNTIFS(Tabla1[[#All],[¿Pasó a miembro?]],"Si",Tabla1[[#All],[Tipo Incrito]],"&lt;&gt;Pre-Inscrito",Tabla1[[#All],[llave2]],Gráficos_!C20))</f>
        <v/>
      </c>
      <c r="J20" s="180" t="str">
        <f>IF(C20="","",COUNTIFS(Tabla1[[#All],[sem 01]],"=P",Tabla1[[#All],[llave2]],Gráficos_!C20))</f>
        <v/>
      </c>
      <c r="K20" t="str">
        <f>IF(C20="","",COUNTIFS(Tabla1[[#All],[sem 02]],"=P",Tabla1[[#All],[llave2]],Gráficos_!C20))</f>
        <v/>
      </c>
      <c r="L20" t="str">
        <f>IF(C20="","",COUNTIFS(Tabla1[[#All],[sem 03]],"=P",Tabla1[[#All],[llave2]],Gráficos_!C20))</f>
        <v/>
      </c>
      <c r="M20" t="str">
        <f>IF(C20="","",COUNTIFS(Tabla1[[#All],[sem 04]],"=P",Tabla1[[#All],[llave2]],Gráficos_!C20))</f>
        <v/>
      </c>
      <c r="N20" t="str">
        <f>IF(C20="","",COUNTIFS(Tabla1[[#All],[sem 05]],"=P",Tabla1[[#All],[llave2]],Gráficos_!C20))</f>
        <v/>
      </c>
      <c r="O20" t="str">
        <f>IF(C20="","",COUNTIFS(Tabla1[[#All],[sem 06]],"=P",Tabla1[[#All],[llave2]],Gráficos_!C20))</f>
        <v/>
      </c>
      <c r="P20" t="str">
        <f>IF(C20="","",COUNTIFS(Tabla1[[#All],[sem 07]],"=P",Tabla1[[#All],[llave2]],Gráficos_!C20))</f>
        <v/>
      </c>
      <c r="Q20" t="str">
        <f>IF(C20="","",COUNTIFS(Tabla1[[#All],[sem 08]],"=P",Tabla1[[#All],[llave2]],Gráficos_!C20))</f>
        <v/>
      </c>
      <c r="R20" t="str">
        <f>IF(C20="","",COUNTIFS(Tabla1[[#All],[sem 09]],"=P",Tabla1[[#All],[llave2]],Gráficos_!C20))</f>
        <v/>
      </c>
      <c r="S20" t="str">
        <f>IF(C20="","",COUNTIFS(Tabla1[[#All],[sem 10]],"=P",Tabla1[[#All],[llave2]],Gráficos_!C20))</f>
        <v/>
      </c>
      <c r="T20" t="str">
        <f>IF(C20="","",COUNTIFS(Tabla1[[#All],[sem 11]],"=P",Tabla1[[#All],[llave2]],Gráficos_!C20))</f>
        <v/>
      </c>
      <c r="U20" t="str">
        <f>IF(C20="","",COUNTIFS(Tabla1[[#All],[sem 12]],"=P",Tabla1[[#All],[llave2]],Gráficos_!C20))</f>
        <v/>
      </c>
      <c r="V20" t="str">
        <f>IF(C20="","",COUNTIFS(Tabla1[[#All],[sem 13]],"=P",Tabla1[[#All],[llave2]],Gráficos_!C20))</f>
        <v/>
      </c>
      <c r="W20" t="str">
        <f>IF(C20="","",COUNTIFS(Tabla1[[#All],[sem 14]],"=P",Tabla1[[#All],[llave2]],Gráficos_!C20))</f>
        <v/>
      </c>
      <c r="X20" t="str">
        <f>IF(C20="","",COUNTIFS(Tabla1[[#All],[sem 15]],"=P",Tabla1[[#All],[llave2]],Gráficos_!C20))</f>
        <v/>
      </c>
      <c r="Y20" s="184" t="str">
        <f>IF(C20="","",COUNTIFS(Tabla1[[#All],[sem 16]],"=P",Tabla1[[#All],[llave2]],Gráficos_!C20))</f>
        <v/>
      </c>
      <c r="AA20" s="180" t="str">
        <f t="shared" si="0"/>
        <v/>
      </c>
      <c r="AB20" t="str">
        <f t="shared" si="1"/>
        <v/>
      </c>
      <c r="AC20" s="62" t="str">
        <f t="shared" si="2"/>
        <v/>
      </c>
      <c r="AD20" t="str">
        <f t="shared" si="3"/>
        <v/>
      </c>
      <c r="AE20" t="str">
        <f t="shared" si="13"/>
        <v/>
      </c>
      <c r="AF20" t="str">
        <f t="shared" si="4"/>
        <v/>
      </c>
      <c r="AG20" t="str">
        <f t="shared" si="5"/>
        <v/>
      </c>
      <c r="AH20" t="str">
        <f t="shared" si="6"/>
        <v/>
      </c>
      <c r="AI20" t="str">
        <f t="shared" si="7"/>
        <v/>
      </c>
      <c r="AK20" t="str">
        <f t="shared" si="14"/>
        <v/>
      </c>
      <c r="AL20" t="str">
        <f t="shared" si="8"/>
        <v/>
      </c>
      <c r="AM20" t="str">
        <f t="shared" si="8"/>
        <v/>
      </c>
      <c r="AN20" t="str">
        <f t="shared" si="8"/>
        <v/>
      </c>
      <c r="AO20" t="str">
        <f t="shared" si="8"/>
        <v/>
      </c>
      <c r="AP20" t="str">
        <f t="shared" si="8"/>
        <v/>
      </c>
      <c r="AQ20" t="str">
        <f t="shared" si="8"/>
        <v/>
      </c>
      <c r="AR20" t="str">
        <f t="shared" si="8"/>
        <v/>
      </c>
      <c r="AS20" t="str">
        <f t="shared" si="8"/>
        <v/>
      </c>
      <c r="AT20" t="str">
        <f t="shared" si="8"/>
        <v/>
      </c>
      <c r="AU20" t="str">
        <f t="shared" si="8"/>
        <v/>
      </c>
      <c r="AV20" t="str">
        <f t="shared" si="8"/>
        <v/>
      </c>
      <c r="AW20" t="str">
        <f t="shared" si="9"/>
        <v/>
      </c>
      <c r="AX20" t="str">
        <f t="shared" si="10"/>
        <v/>
      </c>
      <c r="AY20" t="str">
        <f t="shared" si="11"/>
        <v/>
      </c>
      <c r="AZ20" s="184" t="str">
        <f t="shared" si="12"/>
        <v/>
      </c>
      <c r="BA20" t="str">
        <f t="shared" si="15"/>
        <v/>
      </c>
    </row>
    <row r="21" spans="9:53">
      <c r="I21" t="str">
        <f>IF(C21="","",COUNTIFS(Tabla1[[#All],[¿Pasó a miembro?]],"Si",Tabla1[[#All],[Tipo Incrito]],"&lt;&gt;Pre-Inscrito",Tabla1[[#All],[llave2]],Gráficos_!C21))</f>
        <v/>
      </c>
      <c r="J21" s="180" t="str">
        <f>IF(C21="","",COUNTIFS(Tabla1[[#All],[sem 01]],"=P",Tabla1[[#All],[llave2]],Gráficos_!C21))</f>
        <v/>
      </c>
      <c r="K21" t="str">
        <f>IF(C21="","",COUNTIFS(Tabla1[[#All],[sem 02]],"=P",Tabla1[[#All],[llave2]],Gráficos_!C21))</f>
        <v/>
      </c>
      <c r="L21" t="str">
        <f>IF(C21="","",COUNTIFS(Tabla1[[#All],[sem 03]],"=P",Tabla1[[#All],[llave2]],Gráficos_!C21))</f>
        <v/>
      </c>
      <c r="M21" t="str">
        <f>IF(C21="","",COUNTIFS(Tabla1[[#All],[sem 04]],"=P",Tabla1[[#All],[llave2]],Gráficos_!C21))</f>
        <v/>
      </c>
      <c r="N21" t="str">
        <f>IF(C21="","",COUNTIFS(Tabla1[[#All],[sem 05]],"=P",Tabla1[[#All],[llave2]],Gráficos_!C21))</f>
        <v/>
      </c>
      <c r="O21" t="str">
        <f>IF(C21="","",COUNTIFS(Tabla1[[#All],[sem 06]],"=P",Tabla1[[#All],[llave2]],Gráficos_!C21))</f>
        <v/>
      </c>
      <c r="P21" t="str">
        <f>IF(C21="","",COUNTIFS(Tabla1[[#All],[sem 07]],"=P",Tabla1[[#All],[llave2]],Gráficos_!C21))</f>
        <v/>
      </c>
      <c r="Q21" t="str">
        <f>IF(C21="","",COUNTIFS(Tabla1[[#All],[sem 08]],"=P",Tabla1[[#All],[llave2]],Gráficos_!C21))</f>
        <v/>
      </c>
      <c r="R21" t="str">
        <f>IF(C21="","",COUNTIFS(Tabla1[[#All],[sem 09]],"=P",Tabla1[[#All],[llave2]],Gráficos_!C21))</f>
        <v/>
      </c>
      <c r="S21" t="str">
        <f>IF(C21="","",COUNTIFS(Tabla1[[#All],[sem 10]],"=P",Tabla1[[#All],[llave2]],Gráficos_!C21))</f>
        <v/>
      </c>
      <c r="T21" t="str">
        <f>IF(C21="","",COUNTIFS(Tabla1[[#All],[sem 11]],"=P",Tabla1[[#All],[llave2]],Gráficos_!C21))</f>
        <v/>
      </c>
      <c r="U21" t="str">
        <f>IF(C21="","",COUNTIFS(Tabla1[[#All],[sem 12]],"=P",Tabla1[[#All],[llave2]],Gráficos_!C21))</f>
        <v/>
      </c>
      <c r="V21" t="str">
        <f>IF(C21="","",COUNTIFS(Tabla1[[#All],[sem 13]],"=P",Tabla1[[#All],[llave2]],Gráficos_!C21))</f>
        <v/>
      </c>
      <c r="W21" t="str">
        <f>IF(C21="","",COUNTIFS(Tabla1[[#All],[sem 14]],"=P",Tabla1[[#All],[llave2]],Gráficos_!C21))</f>
        <v/>
      </c>
      <c r="X21" t="str">
        <f>IF(C21="","",COUNTIFS(Tabla1[[#All],[sem 15]],"=P",Tabla1[[#All],[llave2]],Gráficos_!C21))</f>
        <v/>
      </c>
      <c r="Y21" s="184" t="str">
        <f>IF(C21="","",COUNTIFS(Tabla1[[#All],[sem 16]],"=P",Tabla1[[#All],[llave2]],Gráficos_!C21))</f>
        <v/>
      </c>
      <c r="AA21" s="180" t="str">
        <f t="shared" si="0"/>
        <v/>
      </c>
      <c r="AB21" t="str">
        <f t="shared" si="1"/>
        <v/>
      </c>
      <c r="AC21" s="62" t="str">
        <f t="shared" si="2"/>
        <v/>
      </c>
      <c r="AD21" t="str">
        <f t="shared" si="3"/>
        <v/>
      </c>
      <c r="AE21" t="str">
        <f t="shared" si="13"/>
        <v/>
      </c>
      <c r="AF21" t="str">
        <f t="shared" si="4"/>
        <v/>
      </c>
      <c r="AG21" t="str">
        <f t="shared" si="5"/>
        <v/>
      </c>
      <c r="AH21" t="str">
        <f t="shared" si="6"/>
        <v/>
      </c>
      <c r="AI21" t="str">
        <f t="shared" si="7"/>
        <v/>
      </c>
      <c r="AK21" t="str">
        <f t="shared" si="14"/>
        <v/>
      </c>
      <c r="AL21" t="str">
        <f t="shared" si="8"/>
        <v/>
      </c>
      <c r="AM21" t="str">
        <f t="shared" si="8"/>
        <v/>
      </c>
      <c r="AN21" t="str">
        <f t="shared" si="8"/>
        <v/>
      </c>
      <c r="AO21" t="str">
        <f t="shared" si="8"/>
        <v/>
      </c>
      <c r="AP21" t="str">
        <f t="shared" si="8"/>
        <v/>
      </c>
      <c r="AQ21" t="str">
        <f t="shared" si="8"/>
        <v/>
      </c>
      <c r="AR21" t="str">
        <f t="shared" si="8"/>
        <v/>
      </c>
      <c r="AS21" t="str">
        <f t="shared" si="8"/>
        <v/>
      </c>
      <c r="AT21" t="str">
        <f t="shared" si="8"/>
        <v/>
      </c>
      <c r="AU21" t="str">
        <f t="shared" si="8"/>
        <v/>
      </c>
      <c r="AV21" t="str">
        <f t="shared" si="8"/>
        <v/>
      </c>
      <c r="AW21" t="str">
        <f t="shared" si="9"/>
        <v/>
      </c>
      <c r="AX21" t="str">
        <f t="shared" si="10"/>
        <v/>
      </c>
      <c r="AY21" t="str">
        <f t="shared" si="11"/>
        <v/>
      </c>
      <c r="AZ21" s="184" t="str">
        <f t="shared" si="12"/>
        <v/>
      </c>
      <c r="BA21" t="str">
        <f t="shared" si="15"/>
        <v/>
      </c>
    </row>
    <row r="22" spans="9:53">
      <c r="I22" t="str">
        <f>IF(C22="","",COUNTIFS(Tabla1[[#All],[¿Pasó a miembro?]],"Si",Tabla1[[#All],[Tipo Incrito]],"&lt;&gt;Pre-Inscrito",Tabla1[[#All],[llave2]],Gráficos_!C22))</f>
        <v/>
      </c>
      <c r="J22" s="180" t="str">
        <f>IF(C22="","",COUNTIFS(Tabla1[[#All],[sem 01]],"=P",Tabla1[[#All],[llave2]],Gráficos_!C22))</f>
        <v/>
      </c>
      <c r="K22" t="str">
        <f>IF(C22="","",COUNTIFS(Tabla1[[#All],[sem 02]],"=P",Tabla1[[#All],[llave2]],Gráficos_!C22))</f>
        <v/>
      </c>
      <c r="L22" t="str">
        <f>IF(C22="","",COUNTIFS(Tabla1[[#All],[sem 03]],"=P",Tabla1[[#All],[llave2]],Gráficos_!C22))</f>
        <v/>
      </c>
      <c r="M22" t="str">
        <f>IF(C22="","",COUNTIFS(Tabla1[[#All],[sem 04]],"=P",Tabla1[[#All],[llave2]],Gráficos_!C22))</f>
        <v/>
      </c>
      <c r="N22" t="str">
        <f>IF(C22="","",COUNTIFS(Tabla1[[#All],[sem 05]],"=P",Tabla1[[#All],[llave2]],Gráficos_!C22))</f>
        <v/>
      </c>
      <c r="O22" t="str">
        <f>IF(C22="","",COUNTIFS(Tabla1[[#All],[sem 06]],"=P",Tabla1[[#All],[llave2]],Gráficos_!C22))</f>
        <v/>
      </c>
      <c r="P22" t="str">
        <f>IF(C22="","",COUNTIFS(Tabla1[[#All],[sem 07]],"=P",Tabla1[[#All],[llave2]],Gráficos_!C22))</f>
        <v/>
      </c>
      <c r="Q22" t="str">
        <f>IF(C22="","",COUNTIFS(Tabla1[[#All],[sem 08]],"=P",Tabla1[[#All],[llave2]],Gráficos_!C22))</f>
        <v/>
      </c>
      <c r="R22" t="str">
        <f>IF(C22="","",COUNTIFS(Tabla1[[#All],[sem 09]],"=P",Tabla1[[#All],[llave2]],Gráficos_!C22))</f>
        <v/>
      </c>
      <c r="S22" t="str">
        <f>IF(C22="","",COUNTIFS(Tabla1[[#All],[sem 10]],"=P",Tabla1[[#All],[llave2]],Gráficos_!C22))</f>
        <v/>
      </c>
      <c r="T22" t="str">
        <f>IF(C22="","",COUNTIFS(Tabla1[[#All],[sem 11]],"=P",Tabla1[[#All],[llave2]],Gráficos_!C22))</f>
        <v/>
      </c>
      <c r="U22" t="str">
        <f>IF(C22="","",COUNTIFS(Tabla1[[#All],[sem 12]],"=P",Tabla1[[#All],[llave2]],Gráficos_!C22))</f>
        <v/>
      </c>
      <c r="V22" t="str">
        <f>IF(C22="","",COUNTIFS(Tabla1[[#All],[sem 13]],"=P",Tabla1[[#All],[llave2]],Gráficos_!C22))</f>
        <v/>
      </c>
      <c r="W22" t="str">
        <f>IF(C22="","",COUNTIFS(Tabla1[[#All],[sem 14]],"=P",Tabla1[[#All],[llave2]],Gráficos_!C22))</f>
        <v/>
      </c>
      <c r="X22" t="str">
        <f>IF(C22="","",COUNTIFS(Tabla1[[#All],[sem 15]],"=P",Tabla1[[#All],[llave2]],Gráficos_!C22))</f>
        <v/>
      </c>
      <c r="Y22" s="184" t="str">
        <f>IF(C22="","",COUNTIFS(Tabla1[[#All],[sem 16]],"=P",Tabla1[[#All],[llave2]],Gráficos_!C22))</f>
        <v/>
      </c>
      <c r="AA22" s="180" t="str">
        <f t="shared" si="0"/>
        <v/>
      </c>
      <c r="AB22" t="str">
        <f t="shared" si="1"/>
        <v/>
      </c>
      <c r="AC22" s="62" t="str">
        <f t="shared" si="2"/>
        <v/>
      </c>
      <c r="AD22" t="str">
        <f t="shared" si="3"/>
        <v/>
      </c>
      <c r="AE22" t="str">
        <f t="shared" si="13"/>
        <v/>
      </c>
      <c r="AF22" t="str">
        <f t="shared" si="4"/>
        <v/>
      </c>
      <c r="AG22" t="str">
        <f t="shared" si="5"/>
        <v/>
      </c>
      <c r="AH22" t="str">
        <f t="shared" si="6"/>
        <v/>
      </c>
      <c r="AI22" t="str">
        <f t="shared" si="7"/>
        <v/>
      </c>
      <c r="AK22" t="str">
        <f t="shared" si="14"/>
        <v/>
      </c>
      <c r="AL22" t="str">
        <f t="shared" si="8"/>
        <v/>
      </c>
      <c r="AM22" t="str">
        <f t="shared" si="8"/>
        <v/>
      </c>
      <c r="AN22" t="str">
        <f t="shared" si="8"/>
        <v/>
      </c>
      <c r="AO22" t="str">
        <f t="shared" si="8"/>
        <v/>
      </c>
      <c r="AP22" t="str">
        <f t="shared" si="8"/>
        <v/>
      </c>
      <c r="AQ22" t="str">
        <f t="shared" si="8"/>
        <v/>
      </c>
      <c r="AR22" t="str">
        <f t="shared" si="8"/>
        <v/>
      </c>
      <c r="AS22" t="str">
        <f t="shared" si="8"/>
        <v/>
      </c>
      <c r="AT22" t="str">
        <f t="shared" si="8"/>
        <v/>
      </c>
      <c r="AU22" t="str">
        <f t="shared" si="8"/>
        <v/>
      </c>
      <c r="AV22" t="str">
        <f t="shared" si="8"/>
        <v/>
      </c>
      <c r="AW22" t="str">
        <f t="shared" si="9"/>
        <v/>
      </c>
      <c r="AX22" t="str">
        <f t="shared" si="10"/>
        <v/>
      </c>
      <c r="AY22" t="str">
        <f t="shared" si="11"/>
        <v/>
      </c>
      <c r="AZ22" s="184" t="str">
        <f t="shared" si="12"/>
        <v/>
      </c>
      <c r="BA22" t="str">
        <f t="shared" si="15"/>
        <v/>
      </c>
    </row>
    <row r="23" spans="9:53">
      <c r="I23" t="str">
        <f>IF(C23="","",COUNTIFS(Tabla1[[#All],[¿Pasó a miembro?]],"Si",Tabla1[[#All],[Tipo Incrito]],"&lt;&gt;Pre-Inscrito",Tabla1[[#All],[llave2]],Gráficos_!C23))</f>
        <v/>
      </c>
      <c r="J23" s="180" t="str">
        <f>IF(C23="","",COUNTIFS(Tabla1[[#All],[sem 01]],"=P",Tabla1[[#All],[llave2]],Gráficos_!C23))</f>
        <v/>
      </c>
      <c r="K23" t="str">
        <f>IF(C23="","",COUNTIFS(Tabla1[[#All],[sem 02]],"=P",Tabla1[[#All],[llave2]],Gráficos_!C23))</f>
        <v/>
      </c>
      <c r="L23" t="str">
        <f>IF(C23="","",COUNTIFS(Tabla1[[#All],[sem 03]],"=P",Tabla1[[#All],[llave2]],Gráficos_!C23))</f>
        <v/>
      </c>
      <c r="M23" t="str">
        <f>IF(C23="","",COUNTIFS(Tabla1[[#All],[sem 04]],"=P",Tabla1[[#All],[llave2]],Gráficos_!C23))</f>
        <v/>
      </c>
      <c r="N23" t="str">
        <f>IF(C23="","",COUNTIFS(Tabla1[[#All],[sem 05]],"=P",Tabla1[[#All],[llave2]],Gráficos_!C23))</f>
        <v/>
      </c>
      <c r="O23" t="str">
        <f>IF(C23="","",COUNTIFS(Tabla1[[#All],[sem 06]],"=P",Tabla1[[#All],[llave2]],Gráficos_!C23))</f>
        <v/>
      </c>
      <c r="P23" t="str">
        <f>IF(C23="","",COUNTIFS(Tabla1[[#All],[sem 07]],"=P",Tabla1[[#All],[llave2]],Gráficos_!C23))</f>
        <v/>
      </c>
      <c r="Q23" t="str">
        <f>IF(C23="","",COUNTIFS(Tabla1[[#All],[sem 08]],"=P",Tabla1[[#All],[llave2]],Gráficos_!C23))</f>
        <v/>
      </c>
      <c r="R23" t="str">
        <f>IF(C23="","",COUNTIFS(Tabla1[[#All],[sem 09]],"=P",Tabla1[[#All],[llave2]],Gráficos_!C23))</f>
        <v/>
      </c>
      <c r="S23" t="str">
        <f>IF(C23="","",COUNTIFS(Tabla1[[#All],[sem 10]],"=P",Tabla1[[#All],[llave2]],Gráficos_!C23))</f>
        <v/>
      </c>
      <c r="T23" t="str">
        <f>IF(C23="","",COUNTIFS(Tabla1[[#All],[sem 11]],"=P",Tabla1[[#All],[llave2]],Gráficos_!C23))</f>
        <v/>
      </c>
      <c r="U23" t="str">
        <f>IF(C23="","",COUNTIFS(Tabla1[[#All],[sem 12]],"=P",Tabla1[[#All],[llave2]],Gráficos_!C23))</f>
        <v/>
      </c>
      <c r="V23" t="str">
        <f>IF(C23="","",COUNTIFS(Tabla1[[#All],[sem 13]],"=P",Tabla1[[#All],[llave2]],Gráficos_!C23))</f>
        <v/>
      </c>
      <c r="W23" t="str">
        <f>IF(C23="","",COUNTIFS(Tabla1[[#All],[sem 14]],"=P",Tabla1[[#All],[llave2]],Gráficos_!C23))</f>
        <v/>
      </c>
      <c r="X23" t="str">
        <f>IF(C23="","",COUNTIFS(Tabla1[[#All],[sem 15]],"=P",Tabla1[[#All],[llave2]],Gráficos_!C23))</f>
        <v/>
      </c>
      <c r="Y23" s="184" t="str">
        <f>IF(C23="","",COUNTIFS(Tabla1[[#All],[sem 16]],"=P",Tabla1[[#All],[llave2]],Gráficos_!C23))</f>
        <v/>
      </c>
      <c r="AA23" s="180" t="str">
        <f t="shared" si="0"/>
        <v/>
      </c>
      <c r="AB23" t="str">
        <f t="shared" si="1"/>
        <v/>
      </c>
      <c r="AC23" s="62" t="str">
        <f t="shared" si="2"/>
        <v/>
      </c>
      <c r="AD23" t="str">
        <f t="shared" si="3"/>
        <v/>
      </c>
      <c r="AE23" t="str">
        <f t="shared" si="13"/>
        <v/>
      </c>
      <c r="AF23" t="str">
        <f t="shared" si="4"/>
        <v/>
      </c>
      <c r="AG23" t="str">
        <f t="shared" si="5"/>
        <v/>
      </c>
      <c r="AH23" t="str">
        <f t="shared" si="6"/>
        <v/>
      </c>
      <c r="AI23" t="str">
        <f t="shared" si="7"/>
        <v/>
      </c>
      <c r="AK23" t="str">
        <f t="shared" si="14"/>
        <v/>
      </c>
      <c r="AL23" t="str">
        <f t="shared" si="14"/>
        <v/>
      </c>
      <c r="AM23" t="str">
        <f t="shared" si="14"/>
        <v/>
      </c>
      <c r="AN23" t="str">
        <f t="shared" si="14"/>
        <v/>
      </c>
      <c r="AO23" t="str">
        <f t="shared" si="14"/>
        <v/>
      </c>
      <c r="AP23" t="str">
        <f t="shared" si="14"/>
        <v/>
      </c>
      <c r="AQ23" t="str">
        <f t="shared" si="14"/>
        <v/>
      </c>
      <c r="AR23" t="str">
        <f t="shared" si="14"/>
        <v/>
      </c>
      <c r="AS23" t="str">
        <f t="shared" si="14"/>
        <v/>
      </c>
      <c r="AT23" t="str">
        <f t="shared" si="14"/>
        <v/>
      </c>
      <c r="AU23" t="str">
        <f t="shared" si="14"/>
        <v/>
      </c>
      <c r="AV23" t="str">
        <f t="shared" si="14"/>
        <v/>
      </c>
      <c r="AW23" t="str">
        <f t="shared" si="9"/>
        <v/>
      </c>
      <c r="AX23" t="str">
        <f t="shared" si="10"/>
        <v/>
      </c>
      <c r="AY23" t="str">
        <f t="shared" si="11"/>
        <v/>
      </c>
      <c r="AZ23" s="184" t="str">
        <f t="shared" si="12"/>
        <v/>
      </c>
      <c r="BA23" t="str">
        <f t="shared" si="15"/>
        <v/>
      </c>
    </row>
    <row r="24" spans="9:53">
      <c r="I24" t="str">
        <f>IF(C24="","",COUNTIFS(Tabla1[[#All],[¿Pasó a miembro?]],"Si",Tabla1[[#All],[Tipo Incrito]],"&lt;&gt;Pre-Inscrito",Tabla1[[#All],[llave2]],Gráficos_!C24))</f>
        <v/>
      </c>
      <c r="J24" s="180" t="str">
        <f>IF(C24="","",COUNTIFS(Tabla1[[#All],[sem 01]],"=P",Tabla1[[#All],[llave2]],Gráficos_!C24))</f>
        <v/>
      </c>
      <c r="K24" t="str">
        <f>IF(C24="","",COUNTIFS(Tabla1[[#All],[sem 02]],"=P",Tabla1[[#All],[llave2]],Gráficos_!C24))</f>
        <v/>
      </c>
      <c r="L24" t="str">
        <f>IF(C24="","",COUNTIFS(Tabla1[[#All],[sem 03]],"=P",Tabla1[[#All],[llave2]],Gráficos_!C24))</f>
        <v/>
      </c>
      <c r="M24" t="str">
        <f>IF(C24="","",COUNTIFS(Tabla1[[#All],[sem 04]],"=P",Tabla1[[#All],[llave2]],Gráficos_!C24))</f>
        <v/>
      </c>
      <c r="N24" t="str">
        <f>IF(C24="","",COUNTIFS(Tabla1[[#All],[sem 05]],"=P",Tabla1[[#All],[llave2]],Gráficos_!C24))</f>
        <v/>
      </c>
      <c r="O24" t="str">
        <f>IF(C24="","",COUNTIFS(Tabla1[[#All],[sem 06]],"=P",Tabla1[[#All],[llave2]],Gráficos_!C24))</f>
        <v/>
      </c>
      <c r="P24" t="str">
        <f>IF(C24="","",COUNTIFS(Tabla1[[#All],[sem 07]],"=P",Tabla1[[#All],[llave2]],Gráficos_!C24))</f>
        <v/>
      </c>
      <c r="Q24" t="str">
        <f>IF(C24="","",COUNTIFS(Tabla1[[#All],[sem 08]],"=P",Tabla1[[#All],[llave2]],Gráficos_!C24))</f>
        <v/>
      </c>
      <c r="R24" t="str">
        <f>IF(C24="","",COUNTIFS(Tabla1[[#All],[sem 09]],"=P",Tabla1[[#All],[llave2]],Gráficos_!C24))</f>
        <v/>
      </c>
      <c r="S24" t="str">
        <f>IF(C24="","",COUNTIFS(Tabla1[[#All],[sem 10]],"=P",Tabla1[[#All],[llave2]],Gráficos_!C24))</f>
        <v/>
      </c>
      <c r="T24" t="str">
        <f>IF(C24="","",COUNTIFS(Tabla1[[#All],[sem 11]],"=P",Tabla1[[#All],[llave2]],Gráficos_!C24))</f>
        <v/>
      </c>
      <c r="U24" t="str">
        <f>IF(C24="","",COUNTIFS(Tabla1[[#All],[sem 12]],"=P",Tabla1[[#All],[llave2]],Gráficos_!C24))</f>
        <v/>
      </c>
      <c r="V24" t="str">
        <f>IF(C24="","",COUNTIFS(Tabla1[[#All],[sem 13]],"=P",Tabla1[[#All],[llave2]],Gráficos_!C24))</f>
        <v/>
      </c>
      <c r="W24" t="str">
        <f>IF(C24="","",COUNTIFS(Tabla1[[#All],[sem 14]],"=P",Tabla1[[#All],[llave2]],Gráficos_!C24))</f>
        <v/>
      </c>
      <c r="X24" t="str">
        <f>IF(C24="","",COUNTIFS(Tabla1[[#All],[sem 15]],"=P",Tabla1[[#All],[llave2]],Gráficos_!C24))</f>
        <v/>
      </c>
      <c r="Y24" s="184" t="str">
        <f>IF(C24="","",COUNTIFS(Tabla1[[#All],[sem 16]],"=P",Tabla1[[#All],[llave2]],Gráficos_!C24))</f>
        <v/>
      </c>
      <c r="AA24" s="180" t="str">
        <f t="shared" si="0"/>
        <v/>
      </c>
      <c r="AB24" t="str">
        <f t="shared" si="1"/>
        <v/>
      </c>
      <c r="AC24" s="62" t="str">
        <f t="shared" si="2"/>
        <v/>
      </c>
      <c r="AD24" t="str">
        <f t="shared" si="3"/>
        <v/>
      </c>
      <c r="AE24" t="str">
        <f t="shared" si="13"/>
        <v/>
      </c>
      <c r="AF24" t="str">
        <f t="shared" si="4"/>
        <v/>
      </c>
      <c r="AG24" t="str">
        <f t="shared" si="5"/>
        <v/>
      </c>
      <c r="AH24" t="str">
        <f t="shared" si="6"/>
        <v/>
      </c>
      <c r="AI24" t="str">
        <f t="shared" si="7"/>
        <v/>
      </c>
      <c r="AK24" t="str">
        <f t="shared" si="14"/>
        <v/>
      </c>
      <c r="AL24" t="str">
        <f t="shared" si="14"/>
        <v/>
      </c>
      <c r="AM24" t="str">
        <f t="shared" si="14"/>
        <v/>
      </c>
      <c r="AN24" t="str">
        <f t="shared" si="14"/>
        <v/>
      </c>
      <c r="AO24" t="str">
        <f t="shared" si="14"/>
        <v/>
      </c>
      <c r="AP24" t="str">
        <f t="shared" si="14"/>
        <v/>
      </c>
      <c r="AQ24" t="str">
        <f t="shared" si="14"/>
        <v/>
      </c>
      <c r="AR24" t="str">
        <f t="shared" si="14"/>
        <v/>
      </c>
      <c r="AS24" t="str">
        <f t="shared" si="14"/>
        <v/>
      </c>
      <c r="AT24" t="str">
        <f t="shared" si="14"/>
        <v/>
      </c>
      <c r="AU24" t="str">
        <f t="shared" si="14"/>
        <v/>
      </c>
      <c r="AV24" t="str">
        <f t="shared" si="14"/>
        <v/>
      </c>
      <c r="AW24" t="str">
        <f t="shared" si="9"/>
        <v/>
      </c>
      <c r="AX24" t="str">
        <f t="shared" si="10"/>
        <v/>
      </c>
      <c r="AY24" t="str">
        <f t="shared" si="11"/>
        <v/>
      </c>
      <c r="AZ24" s="184" t="str">
        <f t="shared" si="12"/>
        <v/>
      </c>
      <c r="BA24" t="str">
        <f t="shared" si="15"/>
        <v/>
      </c>
    </row>
    <row r="25" spans="9:53">
      <c r="I25" t="str">
        <f>IF(C25="","",COUNTIFS(Tabla1[[#All],[¿Pasó a miembro?]],"Si",Tabla1[[#All],[Tipo Incrito]],"&lt;&gt;Pre-Inscrito",Tabla1[[#All],[llave2]],Gráficos_!C25))</f>
        <v/>
      </c>
      <c r="J25" s="180" t="str">
        <f>IF(C25="","",COUNTIFS(Tabla1[[#All],[sem 01]],"=P",Tabla1[[#All],[llave2]],Gráficos_!C25))</f>
        <v/>
      </c>
      <c r="K25" t="str">
        <f>IF(C25="","",COUNTIFS(Tabla1[[#All],[sem 02]],"=P",Tabla1[[#All],[llave2]],Gráficos_!C25))</f>
        <v/>
      </c>
      <c r="L25" t="str">
        <f>IF(C25="","",COUNTIFS(Tabla1[[#All],[sem 03]],"=P",Tabla1[[#All],[llave2]],Gráficos_!C25))</f>
        <v/>
      </c>
      <c r="M25" t="str">
        <f>IF(C25="","",COUNTIFS(Tabla1[[#All],[sem 04]],"=P",Tabla1[[#All],[llave2]],Gráficos_!C25))</f>
        <v/>
      </c>
      <c r="N25" t="str">
        <f>IF(C25="","",COUNTIFS(Tabla1[[#All],[sem 05]],"=P",Tabla1[[#All],[llave2]],Gráficos_!C25))</f>
        <v/>
      </c>
      <c r="O25" t="str">
        <f>IF(C25="","",COUNTIFS(Tabla1[[#All],[sem 06]],"=P",Tabla1[[#All],[llave2]],Gráficos_!C25))</f>
        <v/>
      </c>
      <c r="P25" t="str">
        <f>IF(C25="","",COUNTIFS(Tabla1[[#All],[sem 07]],"=P",Tabla1[[#All],[llave2]],Gráficos_!C25))</f>
        <v/>
      </c>
      <c r="Q25" t="str">
        <f>IF(C25="","",COUNTIFS(Tabla1[[#All],[sem 08]],"=P",Tabla1[[#All],[llave2]],Gráficos_!C25))</f>
        <v/>
      </c>
      <c r="R25" t="str">
        <f>IF(C25="","",COUNTIFS(Tabla1[[#All],[sem 09]],"=P",Tabla1[[#All],[llave2]],Gráficos_!C25))</f>
        <v/>
      </c>
      <c r="S25" t="str">
        <f>IF(C25="","",COUNTIFS(Tabla1[[#All],[sem 10]],"=P",Tabla1[[#All],[llave2]],Gráficos_!C25))</f>
        <v/>
      </c>
      <c r="T25" t="str">
        <f>IF(C25="","",COUNTIFS(Tabla1[[#All],[sem 11]],"=P",Tabla1[[#All],[llave2]],Gráficos_!C25))</f>
        <v/>
      </c>
      <c r="U25" t="str">
        <f>IF(C25="","",COUNTIFS(Tabla1[[#All],[sem 12]],"=P",Tabla1[[#All],[llave2]],Gráficos_!C25))</f>
        <v/>
      </c>
      <c r="V25" t="str">
        <f>IF(C25="","",COUNTIFS(Tabla1[[#All],[sem 13]],"=P",Tabla1[[#All],[llave2]],Gráficos_!C25))</f>
        <v/>
      </c>
      <c r="W25" t="str">
        <f>IF(C25="","",COUNTIFS(Tabla1[[#All],[sem 14]],"=P",Tabla1[[#All],[llave2]],Gráficos_!C25))</f>
        <v/>
      </c>
      <c r="X25" t="str">
        <f>IF(C25="","",COUNTIFS(Tabla1[[#All],[sem 15]],"=P",Tabla1[[#All],[llave2]],Gráficos_!C25))</f>
        <v/>
      </c>
      <c r="Y25" s="184" t="str">
        <f>IF(C25="","",COUNTIFS(Tabla1[[#All],[sem 16]],"=P",Tabla1[[#All],[llave2]],Gráficos_!C25))</f>
        <v/>
      </c>
      <c r="AA25" s="180" t="str">
        <f t="shared" si="0"/>
        <v/>
      </c>
      <c r="AB25" t="str">
        <f t="shared" si="1"/>
        <v/>
      </c>
      <c r="AC25" s="62" t="str">
        <f t="shared" si="2"/>
        <v/>
      </c>
      <c r="AD25" t="str">
        <f t="shared" si="3"/>
        <v/>
      </c>
      <c r="AE25" t="str">
        <f t="shared" si="13"/>
        <v/>
      </c>
      <c r="AF25" t="str">
        <f t="shared" si="4"/>
        <v/>
      </c>
      <c r="AG25" t="str">
        <f t="shared" si="5"/>
        <v/>
      </c>
      <c r="AH25" t="str">
        <f t="shared" si="6"/>
        <v/>
      </c>
      <c r="AI25" t="str">
        <f t="shared" si="7"/>
        <v/>
      </c>
      <c r="AK25" t="str">
        <f t="shared" si="14"/>
        <v/>
      </c>
      <c r="AL25" t="str">
        <f t="shared" si="14"/>
        <v/>
      </c>
      <c r="AM25" t="str">
        <f t="shared" si="14"/>
        <v/>
      </c>
      <c r="AN25" t="str">
        <f t="shared" si="14"/>
        <v/>
      </c>
      <c r="AO25" t="str">
        <f t="shared" si="14"/>
        <v/>
      </c>
      <c r="AP25" t="str">
        <f t="shared" si="14"/>
        <v/>
      </c>
      <c r="AQ25" t="str">
        <f t="shared" si="14"/>
        <v/>
      </c>
      <c r="AR25" t="str">
        <f t="shared" si="14"/>
        <v/>
      </c>
      <c r="AS25" t="str">
        <f t="shared" si="14"/>
        <v/>
      </c>
      <c r="AT25" t="str">
        <f t="shared" si="14"/>
        <v/>
      </c>
      <c r="AU25" t="str">
        <f t="shared" si="14"/>
        <v/>
      </c>
      <c r="AV25" t="str">
        <f t="shared" si="14"/>
        <v/>
      </c>
      <c r="AW25" t="str">
        <f t="shared" si="9"/>
        <v/>
      </c>
      <c r="AX25" t="str">
        <f t="shared" si="10"/>
        <v/>
      </c>
      <c r="AY25" t="str">
        <f t="shared" si="11"/>
        <v/>
      </c>
      <c r="AZ25" s="184" t="str">
        <f t="shared" si="12"/>
        <v/>
      </c>
      <c r="BA25" t="str">
        <f t="shared" si="15"/>
        <v/>
      </c>
    </row>
    <row r="26" spans="9:53">
      <c r="I26" t="str">
        <f>IF(C26="","",COUNTIFS(Tabla1[[#All],[¿Pasó a miembro?]],"Si",Tabla1[[#All],[Tipo Incrito]],"&lt;&gt;Pre-Inscrito",Tabla1[[#All],[llave2]],Gráficos_!C26))</f>
        <v/>
      </c>
      <c r="J26" s="180" t="str">
        <f>IF(C26="","",COUNTIFS(Tabla1[[#All],[sem 01]],"=P",Tabla1[[#All],[llave2]],Gráficos_!C26))</f>
        <v/>
      </c>
      <c r="K26" t="str">
        <f>IF(C26="","",COUNTIFS(Tabla1[[#All],[sem 02]],"=P",Tabla1[[#All],[llave2]],Gráficos_!C26))</f>
        <v/>
      </c>
      <c r="L26" t="str">
        <f>IF(C26="","",COUNTIFS(Tabla1[[#All],[sem 03]],"=P",Tabla1[[#All],[llave2]],Gráficos_!C26))</f>
        <v/>
      </c>
      <c r="M26" t="str">
        <f>IF(C26="","",COUNTIFS(Tabla1[[#All],[sem 04]],"=P",Tabla1[[#All],[llave2]],Gráficos_!C26))</f>
        <v/>
      </c>
      <c r="N26" t="str">
        <f>IF(C26="","",COUNTIFS(Tabla1[[#All],[sem 05]],"=P",Tabla1[[#All],[llave2]],Gráficos_!C26))</f>
        <v/>
      </c>
      <c r="O26" t="str">
        <f>IF(C26="","",COUNTIFS(Tabla1[[#All],[sem 06]],"=P",Tabla1[[#All],[llave2]],Gráficos_!C26))</f>
        <v/>
      </c>
      <c r="P26" t="str">
        <f>IF(C26="","",COUNTIFS(Tabla1[[#All],[sem 07]],"=P",Tabla1[[#All],[llave2]],Gráficos_!C26))</f>
        <v/>
      </c>
      <c r="Q26" t="str">
        <f>IF(C26="","",COUNTIFS(Tabla1[[#All],[sem 08]],"=P",Tabla1[[#All],[llave2]],Gráficos_!C26))</f>
        <v/>
      </c>
      <c r="R26" t="str">
        <f>IF(C26="","",COUNTIFS(Tabla1[[#All],[sem 09]],"=P",Tabla1[[#All],[llave2]],Gráficos_!C26))</f>
        <v/>
      </c>
      <c r="S26" t="str">
        <f>IF(C26="","",COUNTIFS(Tabla1[[#All],[sem 10]],"=P",Tabla1[[#All],[llave2]],Gráficos_!C26))</f>
        <v/>
      </c>
      <c r="T26" t="str">
        <f>IF(C26="","",COUNTIFS(Tabla1[[#All],[sem 11]],"=P",Tabla1[[#All],[llave2]],Gráficos_!C26))</f>
        <v/>
      </c>
      <c r="U26" t="str">
        <f>IF(C26="","",COUNTIFS(Tabla1[[#All],[sem 12]],"=P",Tabla1[[#All],[llave2]],Gráficos_!C26))</f>
        <v/>
      </c>
      <c r="V26" t="str">
        <f>IF(C26="","",COUNTIFS(Tabla1[[#All],[sem 13]],"=P",Tabla1[[#All],[llave2]],Gráficos_!C26))</f>
        <v/>
      </c>
      <c r="W26" t="str">
        <f>IF(C26="","",COUNTIFS(Tabla1[[#All],[sem 14]],"=P",Tabla1[[#All],[llave2]],Gráficos_!C26))</f>
        <v/>
      </c>
      <c r="X26" t="str">
        <f>IF(C26="","",COUNTIFS(Tabla1[[#All],[sem 15]],"=P",Tabla1[[#All],[llave2]],Gráficos_!C26))</f>
        <v/>
      </c>
      <c r="Y26" s="184" t="str">
        <f>IF(C26="","",COUNTIFS(Tabla1[[#All],[sem 16]],"=P",Tabla1[[#All],[llave2]],Gráficos_!C26))</f>
        <v/>
      </c>
      <c r="AA26" s="180" t="str">
        <f t="shared" si="0"/>
        <v/>
      </c>
      <c r="AB26" t="str">
        <f t="shared" si="1"/>
        <v/>
      </c>
      <c r="AC26" s="62" t="str">
        <f t="shared" si="2"/>
        <v/>
      </c>
      <c r="AD26" t="str">
        <f t="shared" si="3"/>
        <v/>
      </c>
      <c r="AE26" t="str">
        <f t="shared" si="13"/>
        <v/>
      </c>
      <c r="AF26" t="str">
        <f t="shared" si="4"/>
        <v/>
      </c>
      <c r="AG26" t="str">
        <f t="shared" si="5"/>
        <v/>
      </c>
      <c r="AH26" t="str">
        <f t="shared" si="6"/>
        <v/>
      </c>
      <c r="AI26" t="str">
        <f t="shared" si="7"/>
        <v/>
      </c>
      <c r="AK26" t="str">
        <f t="shared" si="14"/>
        <v/>
      </c>
      <c r="AL26" t="str">
        <f t="shared" si="14"/>
        <v/>
      </c>
      <c r="AM26" t="str">
        <f t="shared" si="14"/>
        <v/>
      </c>
      <c r="AN26" t="str">
        <f t="shared" si="14"/>
        <v/>
      </c>
      <c r="AO26" t="str">
        <f t="shared" si="14"/>
        <v/>
      </c>
      <c r="AP26" t="str">
        <f t="shared" si="14"/>
        <v/>
      </c>
      <c r="AQ26" t="str">
        <f t="shared" si="14"/>
        <v/>
      </c>
      <c r="AR26" t="str">
        <f t="shared" si="14"/>
        <v/>
      </c>
      <c r="AS26" t="str">
        <f t="shared" si="14"/>
        <v/>
      </c>
      <c r="AT26" t="str">
        <f t="shared" si="14"/>
        <v/>
      </c>
      <c r="AU26" t="str">
        <f t="shared" si="14"/>
        <v/>
      </c>
      <c r="AV26" t="str">
        <f t="shared" si="14"/>
        <v/>
      </c>
      <c r="AW26" t="str">
        <f t="shared" si="9"/>
        <v/>
      </c>
      <c r="AX26" t="str">
        <f t="shared" si="10"/>
        <v/>
      </c>
      <c r="AY26" t="str">
        <f t="shared" si="11"/>
        <v/>
      </c>
      <c r="AZ26" s="184" t="str">
        <f t="shared" si="12"/>
        <v/>
      </c>
      <c r="BA26" t="str">
        <f t="shared" si="15"/>
        <v/>
      </c>
    </row>
    <row r="27" spans="9:53">
      <c r="I27" t="str">
        <f>IF(C27="","",COUNTIFS(Tabla1[[#All],[¿Pasó a miembro?]],"Si",Tabla1[[#All],[Tipo Incrito]],"&lt;&gt;Pre-Inscrito",Tabla1[[#All],[llave2]],Gráficos_!C27))</f>
        <v/>
      </c>
      <c r="J27" s="180" t="str">
        <f>IF(C27="","",COUNTIFS(Tabla1[[#All],[sem 01]],"=P",Tabla1[[#All],[llave2]],Gráficos_!C27))</f>
        <v/>
      </c>
      <c r="K27" t="str">
        <f>IF(C27="","",COUNTIFS(Tabla1[[#All],[sem 02]],"=P",Tabla1[[#All],[llave2]],Gráficos_!C27))</f>
        <v/>
      </c>
      <c r="L27" t="str">
        <f>IF(C27="","",COUNTIFS(Tabla1[[#All],[sem 03]],"=P",Tabla1[[#All],[llave2]],Gráficos_!C27))</f>
        <v/>
      </c>
      <c r="M27" t="str">
        <f>IF(C27="","",COUNTIFS(Tabla1[[#All],[sem 04]],"=P",Tabla1[[#All],[llave2]],Gráficos_!C27))</f>
        <v/>
      </c>
      <c r="N27" t="str">
        <f>IF(C27="","",COUNTIFS(Tabla1[[#All],[sem 05]],"=P",Tabla1[[#All],[llave2]],Gráficos_!C27))</f>
        <v/>
      </c>
      <c r="O27" t="str">
        <f>IF(C27="","",COUNTIFS(Tabla1[[#All],[sem 06]],"=P",Tabla1[[#All],[llave2]],Gráficos_!C27))</f>
        <v/>
      </c>
      <c r="P27" t="str">
        <f>IF(C27="","",COUNTIFS(Tabla1[[#All],[sem 07]],"=P",Tabla1[[#All],[llave2]],Gráficos_!C27))</f>
        <v/>
      </c>
      <c r="Q27" t="str">
        <f>IF(C27="","",COUNTIFS(Tabla1[[#All],[sem 08]],"=P",Tabla1[[#All],[llave2]],Gráficos_!C27))</f>
        <v/>
      </c>
      <c r="R27" t="str">
        <f>IF(C27="","",COUNTIFS(Tabla1[[#All],[sem 09]],"=P",Tabla1[[#All],[llave2]],Gráficos_!C27))</f>
        <v/>
      </c>
      <c r="S27" t="str">
        <f>IF(C27="","",COUNTIFS(Tabla1[[#All],[sem 10]],"=P",Tabla1[[#All],[llave2]],Gráficos_!C27))</f>
        <v/>
      </c>
      <c r="T27" t="str">
        <f>IF(C27="","",COUNTIFS(Tabla1[[#All],[sem 11]],"=P",Tabla1[[#All],[llave2]],Gráficos_!C27))</f>
        <v/>
      </c>
      <c r="U27" t="str">
        <f>IF(C27="","",COUNTIFS(Tabla1[[#All],[sem 12]],"=P",Tabla1[[#All],[llave2]],Gráficos_!C27))</f>
        <v/>
      </c>
      <c r="V27" t="str">
        <f>IF(C27="","",COUNTIFS(Tabla1[[#All],[sem 13]],"=P",Tabla1[[#All],[llave2]],Gráficos_!C27))</f>
        <v/>
      </c>
      <c r="W27" t="str">
        <f>IF(C27="","",COUNTIFS(Tabla1[[#All],[sem 14]],"=P",Tabla1[[#All],[llave2]],Gráficos_!C27))</f>
        <v/>
      </c>
      <c r="X27" t="str">
        <f>IF(C27="","",COUNTIFS(Tabla1[[#All],[sem 15]],"=P",Tabla1[[#All],[llave2]],Gráficos_!C27))</f>
        <v/>
      </c>
      <c r="Y27" s="184" t="str">
        <f>IF(C27="","",COUNTIFS(Tabla1[[#All],[sem 16]],"=P",Tabla1[[#All],[llave2]],Gráficos_!C27))</f>
        <v/>
      </c>
      <c r="AA27" s="180" t="str">
        <f t="shared" si="0"/>
        <v/>
      </c>
      <c r="AB27" t="str">
        <f t="shared" si="1"/>
        <v/>
      </c>
      <c r="AC27" s="62" t="str">
        <f t="shared" si="2"/>
        <v/>
      </c>
      <c r="AD27" t="str">
        <f t="shared" si="3"/>
        <v/>
      </c>
      <c r="AE27" t="str">
        <f t="shared" si="13"/>
        <v/>
      </c>
      <c r="AF27" t="str">
        <f t="shared" si="4"/>
        <v/>
      </c>
      <c r="AG27" t="str">
        <f t="shared" si="5"/>
        <v/>
      </c>
      <c r="AH27" t="str">
        <f t="shared" si="6"/>
        <v/>
      </c>
      <c r="AI27" t="str">
        <f t="shared" si="7"/>
        <v/>
      </c>
      <c r="AK27" t="str">
        <f t="shared" si="14"/>
        <v/>
      </c>
      <c r="AL27" t="str">
        <f t="shared" si="14"/>
        <v/>
      </c>
      <c r="AM27" t="str">
        <f t="shared" si="14"/>
        <v/>
      </c>
      <c r="AN27" t="str">
        <f t="shared" si="14"/>
        <v/>
      </c>
      <c r="AO27" t="str">
        <f t="shared" si="14"/>
        <v/>
      </c>
      <c r="AP27" t="str">
        <f t="shared" si="14"/>
        <v/>
      </c>
      <c r="AQ27" t="str">
        <f t="shared" si="14"/>
        <v/>
      </c>
      <c r="AR27" t="str">
        <f t="shared" si="14"/>
        <v/>
      </c>
      <c r="AS27" t="str">
        <f t="shared" si="14"/>
        <v/>
      </c>
      <c r="AT27" t="str">
        <f t="shared" si="14"/>
        <v/>
      </c>
      <c r="AU27" t="str">
        <f t="shared" si="14"/>
        <v/>
      </c>
      <c r="AV27" t="str">
        <f t="shared" si="14"/>
        <v/>
      </c>
      <c r="AW27" t="str">
        <f t="shared" si="9"/>
        <v/>
      </c>
      <c r="AX27" t="str">
        <f t="shared" si="10"/>
        <v/>
      </c>
      <c r="AY27" t="str">
        <f t="shared" si="11"/>
        <v/>
      </c>
      <c r="AZ27" s="184" t="str">
        <f t="shared" si="12"/>
        <v/>
      </c>
      <c r="BA27" t="str">
        <f t="shared" si="15"/>
        <v/>
      </c>
    </row>
    <row r="28" spans="9:53">
      <c r="I28" t="str">
        <f>IF(C28="","",COUNTIFS(Tabla1[[#All],[¿Pasó a miembro?]],"Si",Tabla1[[#All],[Tipo Incrito]],"&lt;&gt;Pre-Inscrito",Tabla1[[#All],[llave2]],Gráficos_!C28))</f>
        <v/>
      </c>
      <c r="J28" s="180" t="str">
        <f>IF(C28="","",COUNTIFS(Tabla1[[#All],[sem 01]],"=P",Tabla1[[#All],[llave2]],Gráficos_!C28))</f>
        <v/>
      </c>
      <c r="K28" t="str">
        <f>IF(C28="","",COUNTIFS(Tabla1[[#All],[sem 02]],"=P",Tabla1[[#All],[llave2]],Gráficos_!C28))</f>
        <v/>
      </c>
      <c r="L28" t="str">
        <f>IF(C28="","",COUNTIFS(Tabla1[[#All],[sem 03]],"=P",Tabla1[[#All],[llave2]],Gráficos_!C28))</f>
        <v/>
      </c>
      <c r="M28" t="str">
        <f>IF(C28="","",COUNTIFS(Tabla1[[#All],[sem 04]],"=P",Tabla1[[#All],[llave2]],Gráficos_!C28))</f>
        <v/>
      </c>
      <c r="N28" t="str">
        <f>IF(C28="","",COUNTIFS(Tabla1[[#All],[sem 05]],"=P",Tabla1[[#All],[llave2]],Gráficos_!C28))</f>
        <v/>
      </c>
      <c r="O28" t="str">
        <f>IF(C28="","",COUNTIFS(Tabla1[[#All],[sem 06]],"=P",Tabla1[[#All],[llave2]],Gráficos_!C28))</f>
        <v/>
      </c>
      <c r="P28" t="str">
        <f>IF(C28="","",COUNTIFS(Tabla1[[#All],[sem 07]],"=P",Tabla1[[#All],[llave2]],Gráficos_!C28))</f>
        <v/>
      </c>
      <c r="Q28" t="str">
        <f>IF(C28="","",COUNTIFS(Tabla1[[#All],[sem 08]],"=P",Tabla1[[#All],[llave2]],Gráficos_!C28))</f>
        <v/>
      </c>
      <c r="R28" t="str">
        <f>IF(C28="","",COUNTIFS(Tabla1[[#All],[sem 09]],"=P",Tabla1[[#All],[llave2]],Gráficos_!C28))</f>
        <v/>
      </c>
      <c r="S28" t="str">
        <f>IF(C28="","",COUNTIFS(Tabla1[[#All],[sem 10]],"=P",Tabla1[[#All],[llave2]],Gráficos_!C28))</f>
        <v/>
      </c>
      <c r="T28" t="str">
        <f>IF(C28="","",COUNTIFS(Tabla1[[#All],[sem 11]],"=P",Tabla1[[#All],[llave2]],Gráficos_!C28))</f>
        <v/>
      </c>
      <c r="U28" t="str">
        <f>IF(C28="","",COUNTIFS(Tabla1[[#All],[sem 12]],"=P",Tabla1[[#All],[llave2]],Gráficos_!C28))</f>
        <v/>
      </c>
      <c r="V28" t="str">
        <f>IF(C28="","",COUNTIFS(Tabla1[[#All],[sem 13]],"=P",Tabla1[[#All],[llave2]],Gráficos_!C28))</f>
        <v/>
      </c>
      <c r="W28" t="str">
        <f>IF(C28="","",COUNTIFS(Tabla1[[#All],[sem 14]],"=P",Tabla1[[#All],[llave2]],Gráficos_!C28))</f>
        <v/>
      </c>
      <c r="X28" t="str">
        <f>IF(C28="","",COUNTIFS(Tabla1[[#All],[sem 15]],"=P",Tabla1[[#All],[llave2]],Gráficos_!C28))</f>
        <v/>
      </c>
      <c r="Y28" s="184" t="str">
        <f>IF(C28="","",COUNTIFS(Tabla1[[#All],[sem 16]],"=P",Tabla1[[#All],[llave2]],Gráficos_!C28))</f>
        <v/>
      </c>
      <c r="AA28" s="180" t="str">
        <f t="shared" si="0"/>
        <v/>
      </c>
      <c r="AB28" t="str">
        <f t="shared" si="1"/>
        <v/>
      </c>
      <c r="AC28" s="62" t="str">
        <f t="shared" si="2"/>
        <v/>
      </c>
      <c r="AD28" t="str">
        <f t="shared" si="3"/>
        <v/>
      </c>
      <c r="AE28" t="str">
        <f t="shared" si="13"/>
        <v/>
      </c>
      <c r="AF28" t="str">
        <f t="shared" si="4"/>
        <v/>
      </c>
      <c r="AG28" t="str">
        <f t="shared" si="5"/>
        <v/>
      </c>
      <c r="AH28" t="str">
        <f t="shared" si="6"/>
        <v/>
      </c>
      <c r="AI28" t="str">
        <f t="shared" si="7"/>
        <v/>
      </c>
      <c r="AK28" t="str">
        <f t="shared" si="14"/>
        <v/>
      </c>
      <c r="AL28" t="str">
        <f t="shared" si="14"/>
        <v/>
      </c>
      <c r="AM28" t="str">
        <f t="shared" si="14"/>
        <v/>
      </c>
      <c r="AN28" t="str">
        <f t="shared" si="14"/>
        <v/>
      </c>
      <c r="AO28" t="str">
        <f t="shared" si="14"/>
        <v/>
      </c>
      <c r="AP28" t="str">
        <f t="shared" si="14"/>
        <v/>
      </c>
      <c r="AQ28" t="str">
        <f t="shared" si="14"/>
        <v/>
      </c>
      <c r="AR28" t="str">
        <f t="shared" si="14"/>
        <v/>
      </c>
      <c r="AS28" t="str">
        <f t="shared" si="14"/>
        <v/>
      </c>
      <c r="AT28" t="str">
        <f t="shared" si="14"/>
        <v/>
      </c>
      <c r="AU28" t="str">
        <f t="shared" si="14"/>
        <v/>
      </c>
      <c r="AV28" t="str">
        <f t="shared" si="14"/>
        <v/>
      </c>
      <c r="AW28" t="str">
        <f t="shared" si="9"/>
        <v/>
      </c>
      <c r="AX28" t="str">
        <f t="shared" si="10"/>
        <v/>
      </c>
      <c r="AY28" t="str">
        <f t="shared" si="11"/>
        <v/>
      </c>
      <c r="AZ28" s="184" t="str">
        <f t="shared" si="12"/>
        <v/>
      </c>
      <c r="BA28" t="str">
        <f t="shared" si="15"/>
        <v/>
      </c>
    </row>
    <row r="29" spans="9:53">
      <c r="I29" t="str">
        <f>IF(C29="","",COUNTIFS(Tabla1[[#All],[¿Pasó a miembro?]],"Si",Tabla1[[#All],[Tipo Incrito]],"&lt;&gt;Pre-Inscrito",Tabla1[[#All],[llave2]],Gráficos_!C29))</f>
        <v/>
      </c>
      <c r="J29" s="180" t="str">
        <f>IF(C29="","",COUNTIFS(Tabla1[[#All],[sem 01]],"=P",Tabla1[[#All],[llave2]],Gráficos_!C29))</f>
        <v/>
      </c>
      <c r="K29" t="str">
        <f>IF(C29="","",COUNTIFS(Tabla1[[#All],[sem 02]],"=P",Tabla1[[#All],[llave2]],Gráficos_!C29))</f>
        <v/>
      </c>
      <c r="L29" t="str">
        <f>IF(C29="","",COUNTIFS(Tabla1[[#All],[sem 03]],"=P",Tabla1[[#All],[llave2]],Gráficos_!C29))</f>
        <v/>
      </c>
      <c r="M29" t="str">
        <f>IF(C29="","",COUNTIFS(Tabla1[[#All],[sem 04]],"=P",Tabla1[[#All],[llave2]],Gráficos_!C29))</f>
        <v/>
      </c>
      <c r="N29" t="str">
        <f>IF(C29="","",COUNTIFS(Tabla1[[#All],[sem 05]],"=P",Tabla1[[#All],[llave2]],Gráficos_!C29))</f>
        <v/>
      </c>
      <c r="O29" t="str">
        <f>IF(C29="","",COUNTIFS(Tabla1[[#All],[sem 06]],"=P",Tabla1[[#All],[llave2]],Gráficos_!C29))</f>
        <v/>
      </c>
      <c r="P29" t="str">
        <f>IF(C29="","",COUNTIFS(Tabla1[[#All],[sem 07]],"=P",Tabla1[[#All],[llave2]],Gráficos_!C29))</f>
        <v/>
      </c>
      <c r="Q29" t="str">
        <f>IF(C29="","",COUNTIFS(Tabla1[[#All],[sem 08]],"=P",Tabla1[[#All],[llave2]],Gráficos_!C29))</f>
        <v/>
      </c>
      <c r="R29" t="str">
        <f>IF(C29="","",COUNTIFS(Tabla1[[#All],[sem 09]],"=P",Tabla1[[#All],[llave2]],Gráficos_!C29))</f>
        <v/>
      </c>
      <c r="S29" t="str">
        <f>IF(C29="","",COUNTIFS(Tabla1[[#All],[sem 10]],"=P",Tabla1[[#All],[llave2]],Gráficos_!C29))</f>
        <v/>
      </c>
      <c r="T29" t="str">
        <f>IF(C29="","",COUNTIFS(Tabla1[[#All],[sem 11]],"=P",Tabla1[[#All],[llave2]],Gráficos_!C29))</f>
        <v/>
      </c>
      <c r="U29" t="str">
        <f>IF(C29="","",COUNTIFS(Tabla1[[#All],[sem 12]],"=P",Tabla1[[#All],[llave2]],Gráficos_!C29))</f>
        <v/>
      </c>
      <c r="V29" t="str">
        <f>IF(C29="","",COUNTIFS(Tabla1[[#All],[sem 13]],"=P",Tabla1[[#All],[llave2]],Gráficos_!C29))</f>
        <v/>
      </c>
      <c r="W29" t="str">
        <f>IF(C29="","",COUNTIFS(Tabla1[[#All],[sem 14]],"=P",Tabla1[[#All],[llave2]],Gráficos_!C29))</f>
        <v/>
      </c>
      <c r="X29" t="str">
        <f>IF(C29="","",COUNTIFS(Tabla1[[#All],[sem 15]],"=P",Tabla1[[#All],[llave2]],Gráficos_!C29))</f>
        <v/>
      </c>
      <c r="Y29" s="184" t="str">
        <f>IF(C29="","",COUNTIFS(Tabla1[[#All],[sem 16]],"=P",Tabla1[[#All],[llave2]],Gráficos_!C29))</f>
        <v/>
      </c>
      <c r="AA29" s="180" t="str">
        <f t="shared" si="0"/>
        <v/>
      </c>
      <c r="AB29" t="str">
        <f t="shared" si="1"/>
        <v/>
      </c>
      <c r="AC29" s="62" t="str">
        <f t="shared" si="2"/>
        <v/>
      </c>
      <c r="AD29" t="str">
        <f t="shared" si="3"/>
        <v/>
      </c>
      <c r="AE29" t="str">
        <f t="shared" si="13"/>
        <v/>
      </c>
      <c r="AF29" t="str">
        <f t="shared" si="4"/>
        <v/>
      </c>
      <c r="AG29" t="str">
        <f t="shared" si="5"/>
        <v/>
      </c>
      <c r="AH29" t="str">
        <f t="shared" si="6"/>
        <v/>
      </c>
      <c r="AI29" t="str">
        <f t="shared" si="7"/>
        <v/>
      </c>
      <c r="AK29" t="str">
        <f t="shared" ref="AK29:AV50" si="16">IF(J29="","",J29)</f>
        <v/>
      </c>
      <c r="AL29" t="str">
        <f t="shared" si="16"/>
        <v/>
      </c>
      <c r="AM29" t="str">
        <f t="shared" si="16"/>
        <v/>
      </c>
      <c r="AN29" t="str">
        <f t="shared" si="16"/>
        <v/>
      </c>
      <c r="AO29" t="str">
        <f t="shared" si="16"/>
        <v/>
      </c>
      <c r="AP29" t="str">
        <f t="shared" si="16"/>
        <v/>
      </c>
      <c r="AQ29" t="str">
        <f t="shared" si="16"/>
        <v/>
      </c>
      <c r="AR29" t="str">
        <f t="shared" si="16"/>
        <v/>
      </c>
      <c r="AS29" t="str">
        <f t="shared" si="16"/>
        <v/>
      </c>
      <c r="AT29" t="str">
        <f t="shared" si="16"/>
        <v/>
      </c>
      <c r="AU29" t="str">
        <f t="shared" si="16"/>
        <v/>
      </c>
      <c r="AV29" t="str">
        <f t="shared" si="16"/>
        <v/>
      </c>
      <c r="AW29" t="str">
        <f t="shared" si="9"/>
        <v/>
      </c>
      <c r="AX29" t="str">
        <f t="shared" si="10"/>
        <v/>
      </c>
      <c r="AY29" t="str">
        <f t="shared" si="11"/>
        <v/>
      </c>
      <c r="AZ29" s="184" t="str">
        <f t="shared" si="12"/>
        <v/>
      </c>
      <c r="BA29" t="str">
        <f t="shared" si="15"/>
        <v/>
      </c>
    </row>
    <row r="30" spans="9:53">
      <c r="I30" t="str">
        <f>IF(C30="","",COUNTIFS(Tabla1[[#All],[¿Pasó a miembro?]],"Si",Tabla1[[#All],[Tipo Incrito]],"&lt;&gt;Pre-Inscrito",Tabla1[[#All],[llave2]],Gráficos_!C30))</f>
        <v/>
      </c>
      <c r="J30" s="180" t="str">
        <f>IF(C30="","",COUNTIFS(Tabla1[[#All],[sem 01]],"=P",Tabla1[[#All],[llave2]],Gráficos_!C30))</f>
        <v/>
      </c>
      <c r="K30" t="str">
        <f>IF(C30="","",COUNTIFS(Tabla1[[#All],[sem 02]],"=P",Tabla1[[#All],[llave2]],Gráficos_!C30))</f>
        <v/>
      </c>
      <c r="L30" t="str">
        <f>IF(C30="","",COUNTIFS(Tabla1[[#All],[sem 03]],"=P",Tabla1[[#All],[llave2]],Gráficos_!C30))</f>
        <v/>
      </c>
      <c r="M30" t="str">
        <f>IF(C30="","",COUNTIFS(Tabla1[[#All],[sem 04]],"=P",Tabla1[[#All],[llave2]],Gráficos_!C30))</f>
        <v/>
      </c>
      <c r="N30" t="str">
        <f>IF(C30="","",COUNTIFS(Tabla1[[#All],[sem 05]],"=P",Tabla1[[#All],[llave2]],Gráficos_!C30))</f>
        <v/>
      </c>
      <c r="O30" t="str">
        <f>IF(C30="","",COUNTIFS(Tabla1[[#All],[sem 06]],"=P",Tabla1[[#All],[llave2]],Gráficos_!C30))</f>
        <v/>
      </c>
      <c r="P30" t="str">
        <f>IF(C30="","",COUNTIFS(Tabla1[[#All],[sem 07]],"=P",Tabla1[[#All],[llave2]],Gráficos_!C30))</f>
        <v/>
      </c>
      <c r="Q30" t="str">
        <f>IF(C30="","",COUNTIFS(Tabla1[[#All],[sem 08]],"=P",Tabla1[[#All],[llave2]],Gráficos_!C30))</f>
        <v/>
      </c>
      <c r="R30" t="str">
        <f>IF(C30="","",COUNTIFS(Tabla1[[#All],[sem 09]],"=P",Tabla1[[#All],[llave2]],Gráficos_!C30))</f>
        <v/>
      </c>
      <c r="S30" t="str">
        <f>IF(C30="","",COUNTIFS(Tabla1[[#All],[sem 10]],"=P",Tabla1[[#All],[llave2]],Gráficos_!C30))</f>
        <v/>
      </c>
      <c r="T30" t="str">
        <f>IF(C30="","",COUNTIFS(Tabla1[[#All],[sem 11]],"=P",Tabla1[[#All],[llave2]],Gráficos_!C30))</f>
        <v/>
      </c>
      <c r="U30" t="str">
        <f>IF(C30="","",COUNTIFS(Tabla1[[#All],[sem 12]],"=P",Tabla1[[#All],[llave2]],Gráficos_!C30))</f>
        <v/>
      </c>
      <c r="V30" t="str">
        <f>IF(C30="","",COUNTIFS(Tabla1[[#All],[sem 13]],"=P",Tabla1[[#All],[llave2]],Gráficos_!C30))</f>
        <v/>
      </c>
      <c r="W30" t="str">
        <f>IF(C30="","",COUNTIFS(Tabla1[[#All],[sem 14]],"=P",Tabla1[[#All],[llave2]],Gráficos_!C30))</f>
        <v/>
      </c>
      <c r="X30" t="str">
        <f>IF(C30="","",COUNTIFS(Tabla1[[#All],[sem 15]],"=P",Tabla1[[#All],[llave2]],Gráficos_!C30))</f>
        <v/>
      </c>
      <c r="Y30" s="184" t="str">
        <f>IF(C30="","",COUNTIFS(Tabla1[[#All],[sem 16]],"=P",Tabla1[[#All],[llave2]],Gráficos_!C30))</f>
        <v/>
      </c>
      <c r="AA30" s="180" t="str">
        <f t="shared" si="0"/>
        <v/>
      </c>
      <c r="AB30" t="str">
        <f t="shared" si="1"/>
        <v/>
      </c>
      <c r="AC30" s="62" t="str">
        <f t="shared" si="2"/>
        <v/>
      </c>
      <c r="AD30" t="str">
        <f t="shared" si="3"/>
        <v/>
      </c>
      <c r="AE30" t="str">
        <f t="shared" si="13"/>
        <v/>
      </c>
      <c r="AF30" t="str">
        <f t="shared" si="4"/>
        <v/>
      </c>
      <c r="AG30" t="str">
        <f t="shared" si="5"/>
        <v/>
      </c>
      <c r="AH30" t="str">
        <f t="shared" si="6"/>
        <v/>
      </c>
      <c r="AI30" t="str">
        <f t="shared" si="7"/>
        <v/>
      </c>
      <c r="AK30" t="str">
        <f t="shared" si="16"/>
        <v/>
      </c>
      <c r="AL30" t="str">
        <f t="shared" si="16"/>
        <v/>
      </c>
      <c r="AM30" t="str">
        <f t="shared" si="16"/>
        <v/>
      </c>
      <c r="AN30" t="str">
        <f t="shared" si="16"/>
        <v/>
      </c>
      <c r="AO30" t="str">
        <f t="shared" si="16"/>
        <v/>
      </c>
      <c r="AP30" t="str">
        <f t="shared" si="16"/>
        <v/>
      </c>
      <c r="AQ30" t="str">
        <f t="shared" si="16"/>
        <v/>
      </c>
      <c r="AR30" t="str">
        <f t="shared" si="16"/>
        <v/>
      </c>
      <c r="AS30" t="str">
        <f t="shared" si="16"/>
        <v/>
      </c>
      <c r="AT30" t="str">
        <f t="shared" si="16"/>
        <v/>
      </c>
      <c r="AU30" t="str">
        <f t="shared" si="16"/>
        <v/>
      </c>
      <c r="AV30" t="str">
        <f t="shared" si="16"/>
        <v/>
      </c>
      <c r="AW30" t="str">
        <f t="shared" si="9"/>
        <v/>
      </c>
      <c r="AX30" t="str">
        <f t="shared" si="10"/>
        <v/>
      </c>
      <c r="AY30" t="str">
        <f t="shared" si="11"/>
        <v/>
      </c>
      <c r="AZ30" s="184" t="str">
        <f t="shared" si="12"/>
        <v/>
      </c>
      <c r="BA30" t="str">
        <f t="shared" si="15"/>
        <v/>
      </c>
    </row>
    <row r="31" spans="9:53">
      <c r="I31" t="str">
        <f>IF(C31="","",COUNTIFS(Tabla1[[#All],[¿Pasó a miembro?]],"Si",Tabla1[[#All],[Tipo Incrito]],"&lt;&gt;Pre-Inscrito",Tabla1[[#All],[llave2]],Gráficos_!C31))</f>
        <v/>
      </c>
      <c r="J31" s="180" t="str">
        <f>IF(C31="","",COUNTIFS(Tabla1[[#All],[sem 01]],"=P",Tabla1[[#All],[llave2]],Gráficos_!C31))</f>
        <v/>
      </c>
      <c r="K31" t="str">
        <f>IF(C31="","",COUNTIFS(Tabla1[[#All],[sem 02]],"=P",Tabla1[[#All],[llave2]],Gráficos_!C31))</f>
        <v/>
      </c>
      <c r="L31" t="str">
        <f>IF(C31="","",COUNTIFS(Tabla1[[#All],[sem 03]],"=P",Tabla1[[#All],[llave2]],Gráficos_!C31))</f>
        <v/>
      </c>
      <c r="M31" t="str">
        <f>IF(C31="","",COUNTIFS(Tabla1[[#All],[sem 04]],"=P",Tabla1[[#All],[llave2]],Gráficos_!C31))</f>
        <v/>
      </c>
      <c r="N31" t="str">
        <f>IF(C31="","",COUNTIFS(Tabla1[[#All],[sem 05]],"=P",Tabla1[[#All],[llave2]],Gráficos_!C31))</f>
        <v/>
      </c>
      <c r="O31" t="str">
        <f>IF(C31="","",COUNTIFS(Tabla1[[#All],[sem 06]],"=P",Tabla1[[#All],[llave2]],Gráficos_!C31))</f>
        <v/>
      </c>
      <c r="P31" t="str">
        <f>IF(C31="","",COUNTIFS(Tabla1[[#All],[sem 07]],"=P",Tabla1[[#All],[llave2]],Gráficos_!C31))</f>
        <v/>
      </c>
      <c r="Q31" t="str">
        <f>IF(C31="","",COUNTIFS(Tabla1[[#All],[sem 08]],"=P",Tabla1[[#All],[llave2]],Gráficos_!C31))</f>
        <v/>
      </c>
      <c r="R31" t="str">
        <f>IF(C31="","",COUNTIFS(Tabla1[[#All],[sem 09]],"=P",Tabla1[[#All],[llave2]],Gráficos_!C31))</f>
        <v/>
      </c>
      <c r="S31" t="str">
        <f>IF(C31="","",COUNTIFS(Tabla1[[#All],[sem 10]],"=P",Tabla1[[#All],[llave2]],Gráficos_!C31))</f>
        <v/>
      </c>
      <c r="T31" t="str">
        <f>IF(C31="","",COUNTIFS(Tabla1[[#All],[sem 11]],"=P",Tabla1[[#All],[llave2]],Gráficos_!C31))</f>
        <v/>
      </c>
      <c r="U31" t="str">
        <f>IF(C31="","",COUNTIFS(Tabla1[[#All],[sem 12]],"=P",Tabla1[[#All],[llave2]],Gráficos_!C31))</f>
        <v/>
      </c>
      <c r="V31" t="str">
        <f>IF(C31="","",COUNTIFS(Tabla1[[#All],[sem 13]],"=P",Tabla1[[#All],[llave2]],Gráficos_!C31))</f>
        <v/>
      </c>
      <c r="W31" t="str">
        <f>IF(C31="","",COUNTIFS(Tabla1[[#All],[sem 14]],"=P",Tabla1[[#All],[llave2]],Gráficos_!C31))</f>
        <v/>
      </c>
      <c r="X31" t="str">
        <f>IF(C31="","",COUNTIFS(Tabla1[[#All],[sem 15]],"=P",Tabla1[[#All],[llave2]],Gráficos_!C31))</f>
        <v/>
      </c>
      <c r="Y31" s="184" t="str">
        <f>IF(C31="","",COUNTIFS(Tabla1[[#All],[sem 16]],"=P",Tabla1[[#All],[llave2]],Gráficos_!C31))</f>
        <v/>
      </c>
      <c r="AA31" s="180" t="str">
        <f t="shared" si="0"/>
        <v/>
      </c>
      <c r="AB31" t="str">
        <f t="shared" si="1"/>
        <v/>
      </c>
      <c r="AC31" s="62" t="str">
        <f t="shared" si="2"/>
        <v/>
      </c>
      <c r="AD31" t="str">
        <f t="shared" si="3"/>
        <v/>
      </c>
      <c r="AE31" t="str">
        <f t="shared" si="13"/>
        <v/>
      </c>
      <c r="AF31" t="str">
        <f t="shared" si="4"/>
        <v/>
      </c>
      <c r="AG31" t="str">
        <f t="shared" si="5"/>
        <v/>
      </c>
      <c r="AH31" t="str">
        <f t="shared" si="6"/>
        <v/>
      </c>
      <c r="AI31" t="str">
        <f t="shared" si="7"/>
        <v/>
      </c>
      <c r="AK31" t="str">
        <f t="shared" si="16"/>
        <v/>
      </c>
      <c r="AL31" t="str">
        <f t="shared" si="16"/>
        <v/>
      </c>
      <c r="AM31" t="str">
        <f t="shared" si="16"/>
        <v/>
      </c>
      <c r="AN31" t="str">
        <f t="shared" si="16"/>
        <v/>
      </c>
      <c r="AO31" t="str">
        <f t="shared" si="16"/>
        <v/>
      </c>
      <c r="AP31" t="str">
        <f t="shared" si="16"/>
        <v/>
      </c>
      <c r="AQ31" t="str">
        <f t="shared" si="16"/>
        <v/>
      </c>
      <c r="AR31" t="str">
        <f t="shared" si="16"/>
        <v/>
      </c>
      <c r="AS31" t="str">
        <f t="shared" si="16"/>
        <v/>
      </c>
      <c r="AT31" t="str">
        <f t="shared" si="16"/>
        <v/>
      </c>
      <c r="AU31" t="str">
        <f t="shared" si="16"/>
        <v/>
      </c>
      <c r="AV31" t="str">
        <f t="shared" si="16"/>
        <v/>
      </c>
      <c r="AW31" t="str">
        <f t="shared" si="9"/>
        <v/>
      </c>
      <c r="AX31" t="str">
        <f t="shared" si="10"/>
        <v/>
      </c>
      <c r="AY31" t="str">
        <f t="shared" si="11"/>
        <v/>
      </c>
      <c r="AZ31" s="184" t="str">
        <f t="shared" si="12"/>
        <v/>
      </c>
      <c r="BA31" t="str">
        <f t="shared" si="15"/>
        <v/>
      </c>
    </row>
    <row r="32" spans="9:53">
      <c r="I32" t="str">
        <f>IF(C32="","",COUNTIFS(Tabla1[[#All],[¿Pasó a miembro?]],"Si",Tabla1[[#All],[Tipo Incrito]],"&lt;&gt;Pre-Inscrito",Tabla1[[#All],[llave2]],Gráficos_!C32))</f>
        <v/>
      </c>
      <c r="J32" s="180" t="str">
        <f>IF(C32="","",COUNTIFS(Tabla1[[#All],[sem 01]],"=P",Tabla1[[#All],[llave2]],Gráficos_!C32))</f>
        <v/>
      </c>
      <c r="K32" t="str">
        <f>IF(C32="","",COUNTIFS(Tabla1[[#All],[sem 02]],"=P",Tabla1[[#All],[llave2]],Gráficos_!C32))</f>
        <v/>
      </c>
      <c r="L32" t="str">
        <f>IF(C32="","",COUNTIFS(Tabla1[[#All],[sem 03]],"=P",Tabla1[[#All],[llave2]],Gráficos_!C32))</f>
        <v/>
      </c>
      <c r="M32" t="str">
        <f>IF(C32="","",COUNTIFS(Tabla1[[#All],[sem 04]],"=P",Tabla1[[#All],[llave2]],Gráficos_!C32))</f>
        <v/>
      </c>
      <c r="N32" t="str">
        <f>IF(C32="","",COUNTIFS(Tabla1[[#All],[sem 05]],"=P",Tabla1[[#All],[llave2]],Gráficos_!C32))</f>
        <v/>
      </c>
      <c r="O32" t="str">
        <f>IF(C32="","",COUNTIFS(Tabla1[[#All],[sem 06]],"=P",Tabla1[[#All],[llave2]],Gráficos_!C32))</f>
        <v/>
      </c>
      <c r="P32" t="str">
        <f>IF(C32="","",COUNTIFS(Tabla1[[#All],[sem 07]],"=P",Tabla1[[#All],[llave2]],Gráficos_!C32))</f>
        <v/>
      </c>
      <c r="Q32" t="str">
        <f>IF(C32="","",COUNTIFS(Tabla1[[#All],[sem 08]],"=P",Tabla1[[#All],[llave2]],Gráficos_!C32))</f>
        <v/>
      </c>
      <c r="R32" t="str">
        <f>IF(C32="","",COUNTIFS(Tabla1[[#All],[sem 09]],"=P",Tabla1[[#All],[llave2]],Gráficos_!C32))</f>
        <v/>
      </c>
      <c r="S32" t="str">
        <f>IF(C32="","",COUNTIFS(Tabla1[[#All],[sem 10]],"=P",Tabla1[[#All],[llave2]],Gráficos_!C32))</f>
        <v/>
      </c>
      <c r="T32" t="str">
        <f>IF(C32="","",COUNTIFS(Tabla1[[#All],[sem 11]],"=P",Tabla1[[#All],[llave2]],Gráficos_!C32))</f>
        <v/>
      </c>
      <c r="U32" t="str">
        <f>IF(C32="","",COUNTIFS(Tabla1[[#All],[sem 12]],"=P",Tabla1[[#All],[llave2]],Gráficos_!C32))</f>
        <v/>
      </c>
      <c r="V32" t="str">
        <f>IF(C32="","",COUNTIFS(Tabla1[[#All],[sem 13]],"=P",Tabla1[[#All],[llave2]],Gráficos_!C32))</f>
        <v/>
      </c>
      <c r="W32" t="str">
        <f>IF(C32="","",COUNTIFS(Tabla1[[#All],[sem 14]],"=P",Tabla1[[#All],[llave2]],Gráficos_!C32))</f>
        <v/>
      </c>
      <c r="X32" t="str">
        <f>IF(C32="","",COUNTIFS(Tabla1[[#All],[sem 15]],"=P",Tabla1[[#All],[llave2]],Gráficos_!C32))</f>
        <v/>
      </c>
      <c r="Y32" s="184" t="str">
        <f>IF(C32="","",COUNTIFS(Tabla1[[#All],[sem 16]],"=P",Tabla1[[#All],[llave2]],Gráficos_!C32))</f>
        <v/>
      </c>
      <c r="AA32" s="180" t="str">
        <f t="shared" si="0"/>
        <v/>
      </c>
      <c r="AB32" t="str">
        <f t="shared" si="1"/>
        <v/>
      </c>
      <c r="AC32" s="62" t="str">
        <f t="shared" si="2"/>
        <v/>
      </c>
      <c r="AD32" t="str">
        <f t="shared" si="3"/>
        <v/>
      </c>
      <c r="AE32" t="str">
        <f t="shared" si="13"/>
        <v/>
      </c>
      <c r="AF32" t="str">
        <f t="shared" si="4"/>
        <v/>
      </c>
      <c r="AG32" t="str">
        <f t="shared" si="5"/>
        <v/>
      </c>
      <c r="AH32" t="str">
        <f t="shared" si="6"/>
        <v/>
      </c>
      <c r="AI32" t="str">
        <f t="shared" si="7"/>
        <v/>
      </c>
      <c r="AK32" t="str">
        <f t="shared" si="16"/>
        <v/>
      </c>
      <c r="AL32" t="str">
        <f t="shared" si="16"/>
        <v/>
      </c>
      <c r="AM32" t="str">
        <f t="shared" si="16"/>
        <v/>
      </c>
      <c r="AN32" t="str">
        <f t="shared" si="16"/>
        <v/>
      </c>
      <c r="AO32" t="str">
        <f t="shared" si="16"/>
        <v/>
      </c>
      <c r="AP32" t="str">
        <f t="shared" si="16"/>
        <v/>
      </c>
      <c r="AQ32" t="str">
        <f t="shared" si="16"/>
        <v/>
      </c>
      <c r="AR32" t="str">
        <f t="shared" si="16"/>
        <v/>
      </c>
      <c r="AS32" t="str">
        <f t="shared" si="16"/>
        <v/>
      </c>
      <c r="AT32" t="str">
        <f t="shared" si="16"/>
        <v/>
      </c>
      <c r="AU32" t="str">
        <f t="shared" si="16"/>
        <v/>
      </c>
      <c r="AV32" t="str">
        <f t="shared" si="16"/>
        <v/>
      </c>
      <c r="AW32" t="str">
        <f t="shared" si="9"/>
        <v/>
      </c>
      <c r="AX32" t="str">
        <f t="shared" si="10"/>
        <v/>
      </c>
      <c r="AY32" t="str">
        <f t="shared" si="11"/>
        <v/>
      </c>
      <c r="AZ32" s="184" t="str">
        <f t="shared" si="12"/>
        <v/>
      </c>
      <c r="BA32" t="str">
        <f t="shared" si="15"/>
        <v/>
      </c>
    </row>
    <row r="33" spans="4:96">
      <c r="I33" t="str">
        <f>IF(C33="","",COUNTIFS(Tabla1[[#All],[¿Pasó a miembro?]],"Si",Tabla1[[#All],[Tipo Incrito]],"&lt;&gt;Pre-Inscrito",Tabla1[[#All],[llave2]],Gráficos_!C33))</f>
        <v/>
      </c>
      <c r="J33" s="180" t="str">
        <f>IF(C33="","",COUNTIFS(Tabla1[[#All],[sem 01]],"=P",Tabla1[[#All],[llave2]],Gráficos_!C33))</f>
        <v/>
      </c>
      <c r="K33" t="str">
        <f>IF(C33="","",COUNTIFS(Tabla1[[#All],[sem 02]],"=P",Tabla1[[#All],[llave2]],Gráficos_!C33))</f>
        <v/>
      </c>
      <c r="L33" t="str">
        <f>IF(C33="","",COUNTIFS(Tabla1[[#All],[sem 03]],"=P",Tabla1[[#All],[llave2]],Gráficos_!C33))</f>
        <v/>
      </c>
      <c r="M33" t="str">
        <f>IF(C33="","",COUNTIFS(Tabla1[[#All],[sem 04]],"=P",Tabla1[[#All],[llave2]],Gráficos_!C33))</f>
        <v/>
      </c>
      <c r="N33" t="str">
        <f>IF(C33="","",COUNTIFS(Tabla1[[#All],[sem 05]],"=P",Tabla1[[#All],[llave2]],Gráficos_!C33))</f>
        <v/>
      </c>
      <c r="O33" t="str">
        <f>IF(C33="","",COUNTIFS(Tabla1[[#All],[sem 06]],"=P",Tabla1[[#All],[llave2]],Gráficos_!C33))</f>
        <v/>
      </c>
      <c r="P33" t="str">
        <f>IF(C33="","",COUNTIFS(Tabla1[[#All],[sem 07]],"=P",Tabla1[[#All],[llave2]],Gráficos_!C33))</f>
        <v/>
      </c>
      <c r="Q33" t="str">
        <f>IF(C33="","",COUNTIFS(Tabla1[[#All],[sem 08]],"=P",Tabla1[[#All],[llave2]],Gráficos_!C33))</f>
        <v/>
      </c>
      <c r="R33" t="str">
        <f>IF(C33="","",COUNTIFS(Tabla1[[#All],[sem 09]],"=P",Tabla1[[#All],[llave2]],Gráficos_!C33))</f>
        <v/>
      </c>
      <c r="S33" t="str">
        <f>IF(C33="","",COUNTIFS(Tabla1[[#All],[sem 10]],"=P",Tabla1[[#All],[llave2]],Gráficos_!C33))</f>
        <v/>
      </c>
      <c r="T33" t="str">
        <f>IF(C33="","",COUNTIFS(Tabla1[[#All],[sem 11]],"=P",Tabla1[[#All],[llave2]],Gráficos_!C33))</f>
        <v/>
      </c>
      <c r="U33" t="str">
        <f>IF(C33="","",COUNTIFS(Tabla1[[#All],[sem 12]],"=P",Tabla1[[#All],[llave2]],Gráficos_!C33))</f>
        <v/>
      </c>
      <c r="V33" t="str">
        <f>IF(C33="","",COUNTIFS(Tabla1[[#All],[sem 13]],"=P",Tabla1[[#All],[llave2]],Gráficos_!C33))</f>
        <v/>
      </c>
      <c r="W33" t="str">
        <f>IF(C33="","",COUNTIFS(Tabla1[[#All],[sem 14]],"=P",Tabla1[[#All],[llave2]],Gráficos_!C33))</f>
        <v/>
      </c>
      <c r="X33" t="str">
        <f>IF(C33="","",COUNTIFS(Tabla1[[#All],[sem 15]],"=P",Tabla1[[#All],[llave2]],Gráficos_!C33))</f>
        <v/>
      </c>
      <c r="Y33" s="184" t="str">
        <f>IF(C33="","",COUNTIFS(Tabla1[[#All],[sem 16]],"=P",Tabla1[[#All],[llave2]],Gráficos_!C33))</f>
        <v/>
      </c>
      <c r="AA33" s="180" t="str">
        <f t="shared" si="0"/>
        <v/>
      </c>
      <c r="AB33" t="str">
        <f t="shared" si="1"/>
        <v/>
      </c>
      <c r="AC33" s="62" t="str">
        <f t="shared" si="2"/>
        <v/>
      </c>
      <c r="AD33" t="str">
        <f t="shared" si="3"/>
        <v/>
      </c>
      <c r="AE33" t="str">
        <f t="shared" si="13"/>
        <v/>
      </c>
      <c r="AF33" t="str">
        <f t="shared" si="4"/>
        <v/>
      </c>
      <c r="AG33" t="str">
        <f t="shared" si="5"/>
        <v/>
      </c>
      <c r="AH33" t="str">
        <f t="shared" si="6"/>
        <v/>
      </c>
      <c r="AI33" t="str">
        <f t="shared" si="7"/>
        <v/>
      </c>
      <c r="AK33" t="str">
        <f t="shared" si="16"/>
        <v/>
      </c>
      <c r="AL33" t="str">
        <f t="shared" si="16"/>
        <v/>
      </c>
      <c r="AM33" t="str">
        <f t="shared" si="16"/>
        <v/>
      </c>
      <c r="AN33" t="str">
        <f t="shared" si="16"/>
        <v/>
      </c>
      <c r="AO33" t="str">
        <f t="shared" si="16"/>
        <v/>
      </c>
      <c r="AP33" t="str">
        <f t="shared" si="16"/>
        <v/>
      </c>
      <c r="AQ33" t="str">
        <f t="shared" si="16"/>
        <v/>
      </c>
      <c r="AR33" t="str">
        <f t="shared" si="16"/>
        <v/>
      </c>
      <c r="AS33" t="str">
        <f t="shared" si="16"/>
        <v/>
      </c>
      <c r="AT33" t="str">
        <f t="shared" si="16"/>
        <v/>
      </c>
      <c r="AU33" t="str">
        <f t="shared" si="16"/>
        <v/>
      </c>
      <c r="AV33" t="str">
        <f t="shared" si="16"/>
        <v/>
      </c>
      <c r="AW33" t="str">
        <f t="shared" si="9"/>
        <v/>
      </c>
      <c r="AX33" t="str">
        <f t="shared" si="10"/>
        <v/>
      </c>
      <c r="AY33" t="str">
        <f t="shared" si="11"/>
        <v/>
      </c>
      <c r="AZ33" s="184" t="str">
        <f t="shared" si="12"/>
        <v/>
      </c>
      <c r="BA33" t="str">
        <f t="shared" si="15"/>
        <v/>
      </c>
    </row>
    <row r="34" spans="4:96">
      <c r="I34" t="str">
        <f>IF(C34="","",COUNTIFS(Tabla1[[#All],[¿Pasó a miembro?]],"Si",Tabla1[[#All],[Tipo Incrito]],"&lt;&gt;Pre-Inscrito",Tabla1[[#All],[llave2]],Gráficos_!C34))</f>
        <v/>
      </c>
      <c r="J34" s="180" t="str">
        <f>IF(C34="","",COUNTIFS(Tabla1[[#All],[sem 01]],"=P",Tabla1[[#All],[llave2]],Gráficos_!C34))</f>
        <v/>
      </c>
      <c r="K34" t="str">
        <f>IF(C34="","",COUNTIFS(Tabla1[[#All],[sem 02]],"=P",Tabla1[[#All],[llave2]],Gráficos_!C34))</f>
        <v/>
      </c>
      <c r="L34" t="str">
        <f>IF(C34="","",COUNTIFS(Tabla1[[#All],[sem 03]],"=P",Tabla1[[#All],[llave2]],Gráficos_!C34))</f>
        <v/>
      </c>
      <c r="M34" t="str">
        <f>IF(C34="","",COUNTIFS(Tabla1[[#All],[sem 04]],"=P",Tabla1[[#All],[llave2]],Gráficos_!C34))</f>
        <v/>
      </c>
      <c r="N34" t="str">
        <f>IF(C34="","",COUNTIFS(Tabla1[[#All],[sem 05]],"=P",Tabla1[[#All],[llave2]],Gráficos_!C34))</f>
        <v/>
      </c>
      <c r="O34" t="str">
        <f>IF(C34="","",COUNTIFS(Tabla1[[#All],[sem 06]],"=P",Tabla1[[#All],[llave2]],Gráficos_!C34))</f>
        <v/>
      </c>
      <c r="P34" t="str">
        <f>IF(C34="","",COUNTIFS(Tabla1[[#All],[sem 07]],"=P",Tabla1[[#All],[llave2]],Gráficos_!C34))</f>
        <v/>
      </c>
      <c r="Q34" t="str">
        <f>IF(C34="","",COUNTIFS(Tabla1[[#All],[sem 08]],"=P",Tabla1[[#All],[llave2]],Gráficos_!C34))</f>
        <v/>
      </c>
      <c r="R34" t="str">
        <f>IF(C34="","",COUNTIFS(Tabla1[[#All],[sem 09]],"=P",Tabla1[[#All],[llave2]],Gráficos_!C34))</f>
        <v/>
      </c>
      <c r="S34" t="str">
        <f>IF(C34="","",COUNTIFS(Tabla1[[#All],[sem 10]],"=P",Tabla1[[#All],[llave2]],Gráficos_!C34))</f>
        <v/>
      </c>
      <c r="T34" t="str">
        <f>IF(C34="","",COUNTIFS(Tabla1[[#All],[sem 11]],"=P",Tabla1[[#All],[llave2]],Gráficos_!C34))</f>
        <v/>
      </c>
      <c r="U34" t="str">
        <f>IF(C34="","",COUNTIFS(Tabla1[[#All],[sem 12]],"=P",Tabla1[[#All],[llave2]],Gráficos_!C34))</f>
        <v/>
      </c>
      <c r="V34" t="str">
        <f>IF(C34="","",COUNTIFS(Tabla1[[#All],[sem 13]],"=P",Tabla1[[#All],[llave2]],Gráficos_!C34))</f>
        <v/>
      </c>
      <c r="W34" t="str">
        <f>IF(C34="","",COUNTIFS(Tabla1[[#All],[sem 14]],"=P",Tabla1[[#All],[llave2]],Gráficos_!C34))</f>
        <v/>
      </c>
      <c r="X34" t="str">
        <f>IF(C34="","",COUNTIFS(Tabla1[[#All],[sem 15]],"=P",Tabla1[[#All],[llave2]],Gráficos_!C34))</f>
        <v/>
      </c>
      <c r="Y34" s="184" t="str">
        <f>IF(C34="","",COUNTIFS(Tabla1[[#All],[sem 16]],"=P",Tabla1[[#All],[llave2]],Gráficos_!C34))</f>
        <v/>
      </c>
      <c r="AA34" s="180" t="str">
        <f t="shared" si="0"/>
        <v/>
      </c>
      <c r="AB34" t="str">
        <f t="shared" si="1"/>
        <v/>
      </c>
      <c r="AC34" s="62" t="str">
        <f t="shared" si="2"/>
        <v/>
      </c>
      <c r="AD34" t="str">
        <f t="shared" si="3"/>
        <v/>
      </c>
      <c r="AE34" t="str">
        <f t="shared" si="13"/>
        <v/>
      </c>
      <c r="AF34" t="str">
        <f t="shared" si="4"/>
        <v/>
      </c>
      <c r="AG34" t="str">
        <f t="shared" si="5"/>
        <v/>
      </c>
      <c r="AH34" t="str">
        <f t="shared" si="6"/>
        <v/>
      </c>
      <c r="AI34" t="str">
        <f t="shared" si="7"/>
        <v/>
      </c>
      <c r="AK34" t="str">
        <f t="shared" si="16"/>
        <v/>
      </c>
      <c r="AL34" t="str">
        <f t="shared" si="16"/>
        <v/>
      </c>
      <c r="AM34" t="str">
        <f t="shared" si="16"/>
        <v/>
      </c>
      <c r="AN34" t="str">
        <f t="shared" si="16"/>
        <v/>
      </c>
      <c r="AO34" t="str">
        <f t="shared" si="16"/>
        <v/>
      </c>
      <c r="AP34" t="str">
        <f t="shared" si="16"/>
        <v/>
      </c>
      <c r="AQ34" t="str">
        <f t="shared" si="16"/>
        <v/>
      </c>
      <c r="AR34" t="str">
        <f t="shared" si="16"/>
        <v/>
      </c>
      <c r="AS34" t="str">
        <f t="shared" si="16"/>
        <v/>
      </c>
      <c r="AT34" t="str">
        <f t="shared" si="16"/>
        <v/>
      </c>
      <c r="AU34" t="str">
        <f t="shared" si="16"/>
        <v/>
      </c>
      <c r="AV34" t="str">
        <f t="shared" si="16"/>
        <v/>
      </c>
      <c r="AW34" t="str">
        <f t="shared" si="9"/>
        <v/>
      </c>
      <c r="AX34" t="str">
        <f t="shared" si="10"/>
        <v/>
      </c>
      <c r="AY34" t="str">
        <f t="shared" si="11"/>
        <v/>
      </c>
      <c r="AZ34" s="184" t="str">
        <f t="shared" si="12"/>
        <v/>
      </c>
      <c r="BA34" t="str">
        <f t="shared" si="15"/>
        <v/>
      </c>
    </row>
    <row r="35" spans="4:96">
      <c r="I35" t="str">
        <f>IF(C35="","",COUNTIFS(Tabla1[[#All],[¿Pasó a miembro?]],"Si",Tabla1[[#All],[Tipo Incrito]],"&lt;&gt;Pre-Inscrito",Tabla1[[#All],[llave2]],Gráficos_!C35))</f>
        <v/>
      </c>
      <c r="J35" s="180" t="str">
        <f>IF(C35="","",COUNTIFS(Tabla1[[#All],[sem 01]],"=P",Tabla1[[#All],[llave2]],Gráficos_!C35))</f>
        <v/>
      </c>
      <c r="K35" t="str">
        <f>IF(C35="","",COUNTIFS(Tabla1[[#All],[sem 02]],"=P",Tabla1[[#All],[llave2]],Gráficos_!C35))</f>
        <v/>
      </c>
      <c r="L35" t="str">
        <f>IF(C35="","",COUNTIFS(Tabla1[[#All],[sem 03]],"=P",Tabla1[[#All],[llave2]],Gráficos_!C35))</f>
        <v/>
      </c>
      <c r="M35" t="str">
        <f>IF(C35="","",COUNTIFS(Tabla1[[#All],[sem 04]],"=P",Tabla1[[#All],[llave2]],Gráficos_!C35))</f>
        <v/>
      </c>
      <c r="N35" t="str">
        <f>IF(C35="","",COUNTIFS(Tabla1[[#All],[sem 05]],"=P",Tabla1[[#All],[llave2]],Gráficos_!C35))</f>
        <v/>
      </c>
      <c r="O35" t="str">
        <f>IF(C35="","",COUNTIFS(Tabla1[[#All],[sem 06]],"=P",Tabla1[[#All],[llave2]],Gráficos_!C35))</f>
        <v/>
      </c>
      <c r="P35" t="str">
        <f>IF(C35="","",COUNTIFS(Tabla1[[#All],[sem 07]],"=P",Tabla1[[#All],[llave2]],Gráficos_!C35))</f>
        <v/>
      </c>
      <c r="Q35" t="str">
        <f>IF(C35="","",COUNTIFS(Tabla1[[#All],[sem 08]],"=P",Tabla1[[#All],[llave2]],Gráficos_!C35))</f>
        <v/>
      </c>
      <c r="R35" t="str">
        <f>IF(C35="","",COUNTIFS(Tabla1[[#All],[sem 09]],"=P",Tabla1[[#All],[llave2]],Gráficos_!C35))</f>
        <v/>
      </c>
      <c r="S35" t="str">
        <f>IF(C35="","",COUNTIFS(Tabla1[[#All],[sem 10]],"=P",Tabla1[[#All],[llave2]],Gráficos_!C35))</f>
        <v/>
      </c>
      <c r="T35" t="str">
        <f>IF(C35="","",COUNTIFS(Tabla1[[#All],[sem 11]],"=P",Tabla1[[#All],[llave2]],Gráficos_!C35))</f>
        <v/>
      </c>
      <c r="U35" t="str">
        <f>IF(C35="","",COUNTIFS(Tabla1[[#All],[sem 12]],"=P",Tabla1[[#All],[llave2]],Gráficos_!C35))</f>
        <v/>
      </c>
      <c r="V35" t="str">
        <f>IF(C35="","",COUNTIFS(Tabla1[[#All],[sem 13]],"=P",Tabla1[[#All],[llave2]],Gráficos_!C35))</f>
        <v/>
      </c>
      <c r="W35" t="str">
        <f>IF(C35="","",COUNTIFS(Tabla1[[#All],[sem 14]],"=P",Tabla1[[#All],[llave2]],Gráficos_!C35))</f>
        <v/>
      </c>
      <c r="X35" t="str">
        <f>IF(C35="","",COUNTIFS(Tabla1[[#All],[sem 15]],"=P",Tabla1[[#All],[llave2]],Gráficos_!C35))</f>
        <v/>
      </c>
      <c r="Y35" s="184" t="str">
        <f>IF(C35="","",COUNTIFS(Tabla1[[#All],[sem 16]],"=P",Tabla1[[#All],[llave2]],Gráficos_!C35))</f>
        <v/>
      </c>
      <c r="AA35" s="180" t="str">
        <f t="shared" si="0"/>
        <v/>
      </c>
      <c r="AB35" t="str">
        <f t="shared" si="1"/>
        <v/>
      </c>
      <c r="AC35" s="62" t="str">
        <f t="shared" si="2"/>
        <v/>
      </c>
      <c r="AD35" t="str">
        <f t="shared" si="3"/>
        <v/>
      </c>
      <c r="AE35" t="str">
        <f t="shared" si="13"/>
        <v/>
      </c>
      <c r="AF35" t="str">
        <f t="shared" si="4"/>
        <v/>
      </c>
      <c r="AG35" t="str">
        <f t="shared" si="5"/>
        <v/>
      </c>
      <c r="AH35" t="str">
        <f t="shared" si="6"/>
        <v/>
      </c>
      <c r="AI35" t="str">
        <f t="shared" si="7"/>
        <v/>
      </c>
      <c r="AK35" t="str">
        <f t="shared" si="16"/>
        <v/>
      </c>
      <c r="AL35" t="str">
        <f t="shared" si="16"/>
        <v/>
      </c>
      <c r="AM35" t="str">
        <f t="shared" si="16"/>
        <v/>
      </c>
      <c r="AN35" t="str">
        <f t="shared" si="16"/>
        <v/>
      </c>
      <c r="AO35" t="str">
        <f t="shared" si="16"/>
        <v/>
      </c>
      <c r="AP35" t="str">
        <f t="shared" si="16"/>
        <v/>
      </c>
      <c r="AQ35" t="str">
        <f t="shared" si="16"/>
        <v/>
      </c>
      <c r="AR35" t="str">
        <f t="shared" si="16"/>
        <v/>
      </c>
      <c r="AS35" t="str">
        <f t="shared" si="16"/>
        <v/>
      </c>
      <c r="AT35" t="str">
        <f t="shared" si="16"/>
        <v/>
      </c>
      <c r="AU35" t="str">
        <f t="shared" si="16"/>
        <v/>
      </c>
      <c r="AV35" t="str">
        <f t="shared" si="16"/>
        <v/>
      </c>
      <c r="AW35" t="str">
        <f t="shared" si="9"/>
        <v/>
      </c>
      <c r="AX35" t="str">
        <f t="shared" si="10"/>
        <v/>
      </c>
      <c r="AY35" t="str">
        <f t="shared" si="11"/>
        <v/>
      </c>
      <c r="AZ35" s="184" t="str">
        <f t="shared" si="12"/>
        <v/>
      </c>
      <c r="BA35" t="str">
        <f t="shared" si="15"/>
        <v/>
      </c>
    </row>
    <row r="36" spans="4:96">
      <c r="I36" t="str">
        <f>IF(C36="","",COUNTIFS(Tabla1[[#All],[¿Pasó a miembro?]],"Si",Tabla1[[#All],[Tipo Incrito]],"&lt;&gt;Pre-Inscrito",Tabla1[[#All],[llave2]],Gráficos_!C36))</f>
        <v/>
      </c>
      <c r="J36" s="180" t="str">
        <f>IF(C36="","",COUNTIFS(Tabla1[[#All],[sem 01]],"=P",Tabla1[[#All],[llave2]],Gráficos_!C36))</f>
        <v/>
      </c>
      <c r="K36" t="str">
        <f>IF(C36="","",COUNTIFS(Tabla1[[#All],[sem 02]],"=P",Tabla1[[#All],[llave2]],Gráficos_!C36))</f>
        <v/>
      </c>
      <c r="L36" t="str">
        <f>IF(C36="","",COUNTIFS(Tabla1[[#All],[sem 03]],"=P",Tabla1[[#All],[llave2]],Gráficos_!C36))</f>
        <v/>
      </c>
      <c r="M36" t="str">
        <f>IF(C36="","",COUNTIFS(Tabla1[[#All],[sem 04]],"=P",Tabla1[[#All],[llave2]],Gráficos_!C36))</f>
        <v/>
      </c>
      <c r="N36" t="str">
        <f>IF(C36="","",COUNTIFS(Tabla1[[#All],[sem 05]],"=P",Tabla1[[#All],[llave2]],Gráficos_!C36))</f>
        <v/>
      </c>
      <c r="O36" t="str">
        <f>IF(C36="","",COUNTIFS(Tabla1[[#All],[sem 06]],"=P",Tabla1[[#All],[llave2]],Gráficos_!C36))</f>
        <v/>
      </c>
      <c r="P36" t="str">
        <f>IF(C36="","",COUNTIFS(Tabla1[[#All],[sem 07]],"=P",Tabla1[[#All],[llave2]],Gráficos_!C36))</f>
        <v/>
      </c>
      <c r="Q36" t="str">
        <f>IF(C36="","",COUNTIFS(Tabla1[[#All],[sem 08]],"=P",Tabla1[[#All],[llave2]],Gráficos_!C36))</f>
        <v/>
      </c>
      <c r="R36" t="str">
        <f>IF(C36="","",COUNTIFS(Tabla1[[#All],[sem 09]],"=P",Tabla1[[#All],[llave2]],Gráficos_!C36))</f>
        <v/>
      </c>
      <c r="S36" t="str">
        <f>IF(C36="","",COUNTIFS(Tabla1[[#All],[sem 10]],"=P",Tabla1[[#All],[llave2]],Gráficos_!C36))</f>
        <v/>
      </c>
      <c r="T36" t="str">
        <f>IF(C36="","",COUNTIFS(Tabla1[[#All],[sem 11]],"=P",Tabla1[[#All],[llave2]],Gráficos_!C36))</f>
        <v/>
      </c>
      <c r="U36" t="str">
        <f>IF(C36="","",COUNTIFS(Tabla1[[#All],[sem 12]],"=P",Tabla1[[#All],[llave2]],Gráficos_!C36))</f>
        <v/>
      </c>
      <c r="V36" t="str">
        <f>IF(C36="","",COUNTIFS(Tabla1[[#All],[sem 13]],"=P",Tabla1[[#All],[llave2]],Gráficos_!C36))</f>
        <v/>
      </c>
      <c r="W36" t="str">
        <f>IF(C36="","",COUNTIFS(Tabla1[[#All],[sem 14]],"=P",Tabla1[[#All],[llave2]],Gráficos_!C36))</f>
        <v/>
      </c>
      <c r="X36" t="str">
        <f>IF(C36="","",COUNTIFS(Tabla1[[#All],[sem 15]],"=P",Tabla1[[#All],[llave2]],Gráficos_!C36))</f>
        <v/>
      </c>
      <c r="Y36" s="184" t="str">
        <f>IF(C36="","",COUNTIFS(Tabla1[[#All],[sem 16]],"=P",Tabla1[[#All],[llave2]],Gráficos_!C36))</f>
        <v/>
      </c>
      <c r="AA36" s="180" t="str">
        <f t="shared" si="0"/>
        <v/>
      </c>
      <c r="AB36" t="str">
        <f t="shared" si="1"/>
        <v/>
      </c>
      <c r="AC36" s="62" t="str">
        <f t="shared" si="2"/>
        <v/>
      </c>
      <c r="AD36" t="str">
        <f t="shared" si="3"/>
        <v/>
      </c>
      <c r="AE36" t="str">
        <f t="shared" si="13"/>
        <v/>
      </c>
      <c r="AF36" t="str">
        <f t="shared" si="4"/>
        <v/>
      </c>
      <c r="AG36" t="str">
        <f t="shared" si="5"/>
        <v/>
      </c>
      <c r="AH36" t="str">
        <f t="shared" si="6"/>
        <v/>
      </c>
      <c r="AI36" t="str">
        <f t="shared" si="7"/>
        <v/>
      </c>
      <c r="AK36" t="str">
        <f t="shared" si="16"/>
        <v/>
      </c>
      <c r="AL36" t="str">
        <f t="shared" si="16"/>
        <v/>
      </c>
      <c r="AM36" t="str">
        <f t="shared" si="16"/>
        <v/>
      </c>
      <c r="AN36" t="str">
        <f t="shared" si="16"/>
        <v/>
      </c>
      <c r="AO36" t="str">
        <f t="shared" si="16"/>
        <v/>
      </c>
      <c r="AP36" t="str">
        <f t="shared" si="16"/>
        <v/>
      </c>
      <c r="AQ36" t="str">
        <f t="shared" si="16"/>
        <v/>
      </c>
      <c r="AR36" t="str">
        <f t="shared" si="16"/>
        <v/>
      </c>
      <c r="AS36" t="str">
        <f t="shared" si="16"/>
        <v/>
      </c>
      <c r="AT36" t="str">
        <f t="shared" si="16"/>
        <v/>
      </c>
      <c r="AU36" t="str">
        <f t="shared" si="16"/>
        <v/>
      </c>
      <c r="AV36" t="str">
        <f t="shared" si="16"/>
        <v/>
      </c>
      <c r="AW36" t="str">
        <f t="shared" si="9"/>
        <v/>
      </c>
      <c r="AX36" t="str">
        <f t="shared" si="10"/>
        <v/>
      </c>
      <c r="AY36" t="str">
        <f t="shared" si="11"/>
        <v/>
      </c>
      <c r="AZ36" s="184" t="str">
        <f t="shared" si="12"/>
        <v/>
      </c>
      <c r="BA36" t="str">
        <f t="shared" si="15"/>
        <v/>
      </c>
    </row>
    <row r="37" spans="4:96">
      <c r="I37" t="str">
        <f>IF(C37="","",COUNTIFS(Tabla1[[#All],[¿Pasó a miembro?]],"Si",Tabla1[[#All],[Tipo Incrito]],"&lt;&gt;Pre-Inscrito",Tabla1[[#All],[llave2]],Gráficos_!C37))</f>
        <v/>
      </c>
      <c r="J37" s="180" t="str">
        <f>IF(C37="","",COUNTIFS(Tabla1[[#All],[sem 01]],"=P",Tabla1[[#All],[llave2]],Gráficos_!C37))</f>
        <v/>
      </c>
      <c r="K37" t="str">
        <f>IF(C37="","",COUNTIFS(Tabla1[[#All],[sem 02]],"=P",Tabla1[[#All],[llave2]],Gráficos_!C37))</f>
        <v/>
      </c>
      <c r="L37" t="str">
        <f>IF(C37="","",COUNTIFS(Tabla1[[#All],[sem 03]],"=P",Tabla1[[#All],[llave2]],Gráficos_!C37))</f>
        <v/>
      </c>
      <c r="M37" t="str">
        <f>IF(C37="","",COUNTIFS(Tabla1[[#All],[sem 04]],"=P",Tabla1[[#All],[llave2]],Gráficos_!C37))</f>
        <v/>
      </c>
      <c r="N37" t="str">
        <f>IF(C37="","",COUNTIFS(Tabla1[[#All],[sem 05]],"=P",Tabla1[[#All],[llave2]],Gráficos_!C37))</f>
        <v/>
      </c>
      <c r="O37" t="str">
        <f>IF(C37="","",COUNTIFS(Tabla1[[#All],[sem 06]],"=P",Tabla1[[#All],[llave2]],Gráficos_!C37))</f>
        <v/>
      </c>
      <c r="P37" t="str">
        <f>IF(C37="","",COUNTIFS(Tabla1[[#All],[sem 07]],"=P",Tabla1[[#All],[llave2]],Gráficos_!C37))</f>
        <v/>
      </c>
      <c r="Q37" t="str">
        <f>IF(C37="","",COUNTIFS(Tabla1[[#All],[sem 08]],"=P",Tabla1[[#All],[llave2]],Gráficos_!C37))</f>
        <v/>
      </c>
      <c r="R37" t="str">
        <f>IF(C37="","",COUNTIFS(Tabla1[[#All],[sem 09]],"=P",Tabla1[[#All],[llave2]],Gráficos_!C37))</f>
        <v/>
      </c>
      <c r="S37" t="str">
        <f>IF(C37="","",COUNTIFS(Tabla1[[#All],[sem 10]],"=P",Tabla1[[#All],[llave2]],Gráficos_!C37))</f>
        <v/>
      </c>
      <c r="T37" t="str">
        <f>IF(C37="","",COUNTIFS(Tabla1[[#All],[sem 11]],"=P",Tabla1[[#All],[llave2]],Gráficos_!C37))</f>
        <v/>
      </c>
      <c r="U37" t="str">
        <f>IF(C37="","",COUNTIFS(Tabla1[[#All],[sem 12]],"=P",Tabla1[[#All],[llave2]],Gráficos_!C37))</f>
        <v/>
      </c>
      <c r="V37" t="str">
        <f>IF(C37="","",COUNTIFS(Tabla1[[#All],[sem 13]],"=P",Tabla1[[#All],[llave2]],Gráficos_!C37))</f>
        <v/>
      </c>
      <c r="W37" t="str">
        <f>IF(C37="","",COUNTIFS(Tabla1[[#All],[sem 14]],"=P",Tabla1[[#All],[llave2]],Gráficos_!C37))</f>
        <v/>
      </c>
      <c r="X37" t="str">
        <f>IF(C37="","",COUNTIFS(Tabla1[[#All],[sem 15]],"=P",Tabla1[[#All],[llave2]],Gráficos_!C37))</f>
        <v/>
      </c>
      <c r="Y37" s="184" t="str">
        <f>IF(C37="","",COUNTIFS(Tabla1[[#All],[sem 16]],"=P",Tabla1[[#All],[llave2]],Gráficos_!C37))</f>
        <v/>
      </c>
      <c r="AA37" s="180" t="str">
        <f t="shared" si="0"/>
        <v/>
      </c>
      <c r="AB37" t="str">
        <f t="shared" si="1"/>
        <v/>
      </c>
      <c r="AC37" s="62" t="str">
        <f t="shared" si="2"/>
        <v/>
      </c>
      <c r="AD37" t="str">
        <f t="shared" si="3"/>
        <v/>
      </c>
      <c r="AE37" t="str">
        <f t="shared" si="13"/>
        <v/>
      </c>
      <c r="AF37" t="str">
        <f t="shared" si="4"/>
        <v/>
      </c>
      <c r="AG37" t="str">
        <f t="shared" si="5"/>
        <v/>
      </c>
      <c r="AH37" t="str">
        <f t="shared" si="6"/>
        <v/>
      </c>
      <c r="AI37" t="str">
        <f t="shared" si="7"/>
        <v/>
      </c>
      <c r="AK37" t="str">
        <f t="shared" si="16"/>
        <v/>
      </c>
      <c r="AL37" t="str">
        <f t="shared" si="16"/>
        <v/>
      </c>
      <c r="AM37" t="str">
        <f t="shared" si="16"/>
        <v/>
      </c>
      <c r="AN37" t="str">
        <f t="shared" si="16"/>
        <v/>
      </c>
      <c r="AO37" t="str">
        <f t="shared" si="16"/>
        <v/>
      </c>
      <c r="AP37" t="str">
        <f t="shared" si="16"/>
        <v/>
      </c>
      <c r="AQ37" t="str">
        <f t="shared" si="16"/>
        <v/>
      </c>
      <c r="AR37" t="str">
        <f t="shared" si="16"/>
        <v/>
      </c>
      <c r="AS37" t="str">
        <f t="shared" si="16"/>
        <v/>
      </c>
      <c r="AT37" t="str">
        <f t="shared" si="16"/>
        <v/>
      </c>
      <c r="AU37" t="str">
        <f t="shared" si="16"/>
        <v/>
      </c>
      <c r="AV37" t="str">
        <f t="shared" si="16"/>
        <v/>
      </c>
      <c r="AW37" t="str">
        <f t="shared" si="9"/>
        <v/>
      </c>
      <c r="AX37" t="str">
        <f t="shared" si="10"/>
        <v/>
      </c>
      <c r="AY37" t="str">
        <f t="shared" si="11"/>
        <v/>
      </c>
      <c r="AZ37" s="184" t="str">
        <f t="shared" si="12"/>
        <v/>
      </c>
      <c r="BA37" t="str">
        <f t="shared" si="15"/>
        <v/>
      </c>
    </row>
    <row r="38" spans="4:96">
      <c r="I38" t="str">
        <f>IF(C38="","",COUNTIFS(Tabla1[[#All],[¿Pasó a miembro?]],"Si",Tabla1[[#All],[Tipo Incrito]],"&lt;&gt;Pre-Inscrito",Tabla1[[#All],[llave2]],Gráficos_!C38))</f>
        <v/>
      </c>
      <c r="J38" s="180" t="str">
        <f>IF(C38="","",COUNTIFS(Tabla1[[#All],[sem 01]],"=P",Tabla1[[#All],[llave2]],Gráficos_!C38))</f>
        <v/>
      </c>
      <c r="K38" t="str">
        <f>IF(C38="","",COUNTIFS(Tabla1[[#All],[sem 02]],"=P",Tabla1[[#All],[llave2]],Gráficos_!C38))</f>
        <v/>
      </c>
      <c r="L38" t="str">
        <f>IF(C38="","",COUNTIFS(Tabla1[[#All],[sem 03]],"=P",Tabla1[[#All],[llave2]],Gráficos_!C38))</f>
        <v/>
      </c>
      <c r="M38" t="str">
        <f>IF(C38="","",COUNTIFS(Tabla1[[#All],[sem 04]],"=P",Tabla1[[#All],[llave2]],Gráficos_!C38))</f>
        <v/>
      </c>
      <c r="N38" t="str">
        <f>IF(C38="","",COUNTIFS(Tabla1[[#All],[sem 05]],"=P",Tabla1[[#All],[llave2]],Gráficos_!C38))</f>
        <v/>
      </c>
      <c r="O38" t="str">
        <f>IF(C38="","",COUNTIFS(Tabla1[[#All],[sem 06]],"=P",Tabla1[[#All],[llave2]],Gráficos_!C38))</f>
        <v/>
      </c>
      <c r="P38" t="str">
        <f>IF(C38="","",COUNTIFS(Tabla1[[#All],[sem 07]],"=P",Tabla1[[#All],[llave2]],Gráficos_!C38))</f>
        <v/>
      </c>
      <c r="Q38" t="str">
        <f>IF(C38="","",COUNTIFS(Tabla1[[#All],[sem 08]],"=P",Tabla1[[#All],[llave2]],Gráficos_!C38))</f>
        <v/>
      </c>
      <c r="R38" t="str">
        <f>IF(C38="","",COUNTIFS(Tabla1[[#All],[sem 09]],"=P",Tabla1[[#All],[llave2]],Gráficos_!C38))</f>
        <v/>
      </c>
      <c r="S38" t="str">
        <f>IF(C38="","",COUNTIFS(Tabla1[[#All],[sem 10]],"=P",Tabla1[[#All],[llave2]],Gráficos_!C38))</f>
        <v/>
      </c>
      <c r="T38" t="str">
        <f>IF(C38="","",COUNTIFS(Tabla1[[#All],[sem 11]],"=P",Tabla1[[#All],[llave2]],Gráficos_!C38))</f>
        <v/>
      </c>
      <c r="U38" t="str">
        <f>IF(C38="","",COUNTIFS(Tabla1[[#All],[sem 12]],"=P",Tabla1[[#All],[llave2]],Gráficos_!C38))</f>
        <v/>
      </c>
      <c r="V38" t="str">
        <f>IF(C38="","",COUNTIFS(Tabla1[[#All],[sem 13]],"=P",Tabla1[[#All],[llave2]],Gráficos_!C38))</f>
        <v/>
      </c>
      <c r="W38" t="str">
        <f>IF(C38="","",COUNTIFS(Tabla1[[#All],[sem 14]],"=P",Tabla1[[#All],[llave2]],Gráficos_!C38))</f>
        <v/>
      </c>
      <c r="X38" t="str">
        <f>IF(C38="","",COUNTIFS(Tabla1[[#All],[sem 15]],"=P",Tabla1[[#All],[llave2]],Gráficos_!C38))</f>
        <v/>
      </c>
      <c r="Y38" s="184" t="str">
        <f>IF(C38="","",COUNTIFS(Tabla1[[#All],[sem 16]],"=P",Tabla1[[#All],[llave2]],Gráficos_!C38))</f>
        <v/>
      </c>
      <c r="AA38" s="180" t="str">
        <f t="shared" si="0"/>
        <v/>
      </c>
      <c r="AB38" t="str">
        <f t="shared" si="1"/>
        <v/>
      </c>
      <c r="AC38" s="62" t="str">
        <f t="shared" si="2"/>
        <v/>
      </c>
      <c r="AD38" t="str">
        <f t="shared" si="3"/>
        <v/>
      </c>
      <c r="AE38" t="str">
        <f t="shared" si="13"/>
        <v/>
      </c>
      <c r="AF38" t="str">
        <f t="shared" si="4"/>
        <v/>
      </c>
      <c r="AG38" t="str">
        <f t="shared" si="5"/>
        <v/>
      </c>
      <c r="AH38" t="str">
        <f t="shared" si="6"/>
        <v/>
      </c>
      <c r="AI38" t="str">
        <f t="shared" si="7"/>
        <v/>
      </c>
      <c r="AK38" t="str">
        <f t="shared" si="16"/>
        <v/>
      </c>
      <c r="AL38" t="str">
        <f t="shared" si="16"/>
        <v/>
      </c>
      <c r="AM38" t="str">
        <f t="shared" si="16"/>
        <v/>
      </c>
      <c r="AN38" t="str">
        <f t="shared" si="16"/>
        <v/>
      </c>
      <c r="AO38" t="str">
        <f t="shared" si="16"/>
        <v/>
      </c>
      <c r="AP38" t="str">
        <f t="shared" si="16"/>
        <v/>
      </c>
      <c r="AQ38" t="str">
        <f t="shared" si="16"/>
        <v/>
      </c>
      <c r="AR38" t="str">
        <f t="shared" si="16"/>
        <v/>
      </c>
      <c r="AS38" t="str">
        <f t="shared" si="16"/>
        <v/>
      </c>
      <c r="AT38" t="str">
        <f t="shared" si="16"/>
        <v/>
      </c>
      <c r="AU38" t="str">
        <f t="shared" si="16"/>
        <v/>
      </c>
      <c r="AV38" t="str">
        <f t="shared" si="16"/>
        <v/>
      </c>
      <c r="AW38" t="str">
        <f t="shared" si="9"/>
        <v/>
      </c>
      <c r="AX38" t="str">
        <f t="shared" si="10"/>
        <v/>
      </c>
      <c r="AY38" t="str">
        <f t="shared" si="11"/>
        <v/>
      </c>
      <c r="AZ38" s="184" t="str">
        <f t="shared" si="12"/>
        <v/>
      </c>
      <c r="BA38" t="str">
        <f t="shared" si="15"/>
        <v/>
      </c>
    </row>
    <row r="39" spans="4:96">
      <c r="I39" t="str">
        <f>IF(C39="","",COUNTIFS(Tabla1[[#All],[¿Pasó a miembro?]],"Si",Tabla1[[#All],[Tipo Incrito]],"&lt;&gt;Pre-Inscrito",Tabla1[[#All],[llave2]],Gráficos_!C39))</f>
        <v/>
      </c>
      <c r="J39" s="180" t="str">
        <f>IF(C39="","",COUNTIFS(Tabla1[[#All],[sem 01]],"=P",Tabla1[[#All],[llave2]],Gráficos_!C39))</f>
        <v/>
      </c>
      <c r="K39" t="str">
        <f>IF(C39="","",COUNTIFS(Tabla1[[#All],[sem 02]],"=P",Tabla1[[#All],[llave2]],Gráficos_!C39))</f>
        <v/>
      </c>
      <c r="L39" t="str">
        <f>IF(C39="","",COUNTIFS(Tabla1[[#All],[sem 03]],"=P",Tabla1[[#All],[llave2]],Gráficos_!C39))</f>
        <v/>
      </c>
      <c r="M39" t="str">
        <f>IF(C39="","",COUNTIFS(Tabla1[[#All],[sem 04]],"=P",Tabla1[[#All],[llave2]],Gráficos_!C39))</f>
        <v/>
      </c>
      <c r="N39" t="str">
        <f>IF(C39="","",COUNTIFS(Tabla1[[#All],[sem 05]],"=P",Tabla1[[#All],[llave2]],Gráficos_!C39))</f>
        <v/>
      </c>
      <c r="O39" t="str">
        <f>IF(C39="","",COUNTIFS(Tabla1[[#All],[sem 06]],"=P",Tabla1[[#All],[llave2]],Gráficos_!C39))</f>
        <v/>
      </c>
      <c r="P39" t="str">
        <f>IF(C39="","",COUNTIFS(Tabla1[[#All],[sem 07]],"=P",Tabla1[[#All],[llave2]],Gráficos_!C39))</f>
        <v/>
      </c>
      <c r="Q39" t="str">
        <f>IF(C39="","",COUNTIFS(Tabla1[[#All],[sem 08]],"=P",Tabla1[[#All],[llave2]],Gráficos_!C39))</f>
        <v/>
      </c>
      <c r="R39" t="str">
        <f>IF(C39="","",COUNTIFS(Tabla1[[#All],[sem 09]],"=P",Tabla1[[#All],[llave2]],Gráficos_!C39))</f>
        <v/>
      </c>
      <c r="S39" t="str">
        <f>IF(C39="","",COUNTIFS(Tabla1[[#All],[sem 10]],"=P",Tabla1[[#All],[llave2]],Gráficos_!C39))</f>
        <v/>
      </c>
      <c r="T39" t="str">
        <f>IF(C39="","",COUNTIFS(Tabla1[[#All],[sem 11]],"=P",Tabla1[[#All],[llave2]],Gráficos_!C39))</f>
        <v/>
      </c>
      <c r="U39" t="str">
        <f>IF(C39="","",COUNTIFS(Tabla1[[#All],[sem 12]],"=P",Tabla1[[#All],[llave2]],Gráficos_!C39))</f>
        <v/>
      </c>
      <c r="V39" t="str">
        <f>IF(C39="","",COUNTIFS(Tabla1[[#All],[sem 13]],"=P",Tabla1[[#All],[llave2]],Gráficos_!C39))</f>
        <v/>
      </c>
      <c r="W39" t="str">
        <f>IF(C39="","",COUNTIFS(Tabla1[[#All],[sem 14]],"=P",Tabla1[[#All],[llave2]],Gráficos_!C39))</f>
        <v/>
      </c>
      <c r="X39" t="str">
        <f>IF(C39="","",COUNTIFS(Tabla1[[#All],[sem 15]],"=P",Tabla1[[#All],[llave2]],Gráficos_!C39))</f>
        <v/>
      </c>
      <c r="Y39" s="184" t="str">
        <f>IF(C39="","",COUNTIFS(Tabla1[[#All],[sem 16]],"=P",Tabla1[[#All],[llave2]],Gráficos_!C39))</f>
        <v/>
      </c>
      <c r="AA39" s="180" t="str">
        <f t="shared" ref="AA39:AA70" si="17">IF(OR(C39="",C39="(En blanco)"),"",C39)</f>
        <v/>
      </c>
      <c r="AB39" t="str">
        <f t="shared" ref="AB39:AB70" si="18">IF(OR(D39="",D39="(En blanco)"),"",D39)</f>
        <v/>
      </c>
      <c r="AC39" s="62" t="str">
        <f t="shared" ref="AC39:AC70" si="19">IF(OR(B39="",B39="(En blanco)"),"",B39)</f>
        <v/>
      </c>
      <c r="AD39" t="str">
        <f t="shared" ref="AD39:AD70" si="20">IF(OR(B39="",B39="(En blanco)"),"",TEXT(B39,"mmmm"))</f>
        <v/>
      </c>
      <c r="AE39" t="str">
        <f t="shared" si="13"/>
        <v/>
      </c>
      <c r="AF39" t="str">
        <f t="shared" ref="AF39:AF70" si="21">IF(OR(E39="",E39="(En blanco)"),"",E39)</f>
        <v/>
      </c>
      <c r="AG39" t="str">
        <f t="shared" ref="AG39:AG70" si="22">IF(OR(F39="",F39="(En blanco)"),"",F39)</f>
        <v/>
      </c>
      <c r="AH39" t="str">
        <f t="shared" ref="AH39:AH70" si="23">IF(OR(G39="",G39="(En blanco)"),"",G39)</f>
        <v/>
      </c>
      <c r="AI39" t="str">
        <f t="shared" ref="AI39:AI70" si="24">IF(H39="","",H39)</f>
        <v/>
      </c>
      <c r="AK39" t="str">
        <f t="shared" si="16"/>
        <v/>
      </c>
      <c r="AL39" t="str">
        <f t="shared" si="16"/>
        <v/>
      </c>
      <c r="AM39" t="str">
        <f t="shared" si="16"/>
        <v/>
      </c>
      <c r="AN39" t="str">
        <f t="shared" si="16"/>
        <v/>
      </c>
      <c r="AO39" t="str">
        <f t="shared" si="16"/>
        <v/>
      </c>
      <c r="AP39" t="str">
        <f t="shared" si="16"/>
        <v/>
      </c>
      <c r="AQ39" t="str">
        <f t="shared" si="16"/>
        <v/>
      </c>
      <c r="AR39" t="str">
        <f t="shared" si="16"/>
        <v/>
      </c>
      <c r="AS39" t="str">
        <f t="shared" si="16"/>
        <v/>
      </c>
      <c r="AT39" t="str">
        <f t="shared" si="16"/>
        <v/>
      </c>
      <c r="AU39" t="str">
        <f t="shared" si="16"/>
        <v/>
      </c>
      <c r="AV39" t="str">
        <f t="shared" si="16"/>
        <v/>
      </c>
      <c r="AW39" t="str">
        <f t="shared" si="9"/>
        <v/>
      </c>
      <c r="AX39" t="str">
        <f t="shared" si="10"/>
        <v/>
      </c>
      <c r="AY39" t="str">
        <f t="shared" si="11"/>
        <v/>
      </c>
      <c r="AZ39" s="184" t="str">
        <f t="shared" si="12"/>
        <v/>
      </c>
      <c r="BA39" t="str">
        <f t="shared" si="15"/>
        <v/>
      </c>
    </row>
    <row r="40" spans="4:96">
      <c r="I40" t="str">
        <f>IF(C40="","",COUNTIFS(Tabla1[[#All],[¿Pasó a miembro?]],"Si",Tabla1[[#All],[Tipo Incrito]],"&lt;&gt;Pre-Inscrito",Tabla1[[#All],[llave2]],Gráficos_!C40))</f>
        <v/>
      </c>
      <c r="J40" s="180" t="str">
        <f>IF(C40="","",COUNTIFS(Tabla1[[#All],[sem 01]],"=P",Tabla1[[#All],[llave2]],Gráficos_!C40))</f>
        <v/>
      </c>
      <c r="K40" t="str">
        <f>IF(C40="","",COUNTIFS(Tabla1[[#All],[sem 02]],"=P",Tabla1[[#All],[llave2]],Gráficos_!C40))</f>
        <v/>
      </c>
      <c r="L40" t="str">
        <f>IF(C40="","",COUNTIFS(Tabla1[[#All],[sem 03]],"=P",Tabla1[[#All],[llave2]],Gráficos_!C40))</f>
        <v/>
      </c>
      <c r="M40" t="str">
        <f>IF(C40="","",COUNTIFS(Tabla1[[#All],[sem 04]],"=P",Tabla1[[#All],[llave2]],Gráficos_!C40))</f>
        <v/>
      </c>
      <c r="N40" t="str">
        <f>IF(C40="","",COUNTIFS(Tabla1[[#All],[sem 05]],"=P",Tabla1[[#All],[llave2]],Gráficos_!C40))</f>
        <v/>
      </c>
      <c r="O40" t="str">
        <f>IF(C40="","",COUNTIFS(Tabla1[[#All],[sem 06]],"=P",Tabla1[[#All],[llave2]],Gráficos_!C40))</f>
        <v/>
      </c>
      <c r="P40" t="str">
        <f>IF(C40="","",COUNTIFS(Tabla1[[#All],[sem 07]],"=P",Tabla1[[#All],[llave2]],Gráficos_!C40))</f>
        <v/>
      </c>
      <c r="Q40" t="str">
        <f>IF(C40="","",COUNTIFS(Tabla1[[#All],[sem 08]],"=P",Tabla1[[#All],[llave2]],Gráficos_!C40))</f>
        <v/>
      </c>
      <c r="R40" t="str">
        <f>IF(C40="","",COUNTIFS(Tabla1[[#All],[sem 09]],"=P",Tabla1[[#All],[llave2]],Gráficos_!C40))</f>
        <v/>
      </c>
      <c r="S40" t="str">
        <f>IF(C40="","",COUNTIFS(Tabla1[[#All],[sem 10]],"=P",Tabla1[[#All],[llave2]],Gráficos_!C40))</f>
        <v/>
      </c>
      <c r="T40" t="str">
        <f>IF(C40="","",COUNTIFS(Tabla1[[#All],[sem 11]],"=P",Tabla1[[#All],[llave2]],Gráficos_!C40))</f>
        <v/>
      </c>
      <c r="U40" t="str">
        <f>IF(C40="","",COUNTIFS(Tabla1[[#All],[sem 12]],"=P",Tabla1[[#All],[llave2]],Gráficos_!C40))</f>
        <v/>
      </c>
      <c r="V40" t="str">
        <f>IF(C40="","",COUNTIFS(Tabla1[[#All],[sem 13]],"=P",Tabla1[[#All],[llave2]],Gráficos_!C40))</f>
        <v/>
      </c>
      <c r="W40" t="str">
        <f>IF(C40="","",COUNTIFS(Tabla1[[#All],[sem 14]],"=P",Tabla1[[#All],[llave2]],Gráficos_!C40))</f>
        <v/>
      </c>
      <c r="X40" t="str">
        <f>IF(C40="","",COUNTIFS(Tabla1[[#All],[sem 15]],"=P",Tabla1[[#All],[llave2]],Gráficos_!C40))</f>
        <v/>
      </c>
      <c r="Y40" s="184" t="str">
        <f>IF(C40="","",COUNTIFS(Tabla1[[#All],[sem 16]],"=P",Tabla1[[#All],[llave2]],Gráficos_!C40))</f>
        <v/>
      </c>
      <c r="AA40" s="180" t="str">
        <f t="shared" si="17"/>
        <v/>
      </c>
      <c r="AB40" t="str">
        <f t="shared" si="18"/>
        <v/>
      </c>
      <c r="AC40" s="62" t="str">
        <f t="shared" si="19"/>
        <v/>
      </c>
      <c r="AD40" t="str">
        <f t="shared" si="20"/>
        <v/>
      </c>
      <c r="AE40" t="str">
        <f t="shared" si="13"/>
        <v/>
      </c>
      <c r="AF40" t="str">
        <f t="shared" si="21"/>
        <v/>
      </c>
      <c r="AG40" t="str">
        <f t="shared" si="22"/>
        <v/>
      </c>
      <c r="AH40" t="str">
        <f t="shared" si="23"/>
        <v/>
      </c>
      <c r="AI40" t="str">
        <f t="shared" si="24"/>
        <v/>
      </c>
      <c r="AK40" t="str">
        <f t="shared" si="16"/>
        <v/>
      </c>
      <c r="AL40" t="str">
        <f t="shared" si="16"/>
        <v/>
      </c>
      <c r="AM40" t="str">
        <f t="shared" si="16"/>
        <v/>
      </c>
      <c r="AN40" t="str">
        <f t="shared" si="16"/>
        <v/>
      </c>
      <c r="AO40" t="str">
        <f t="shared" si="16"/>
        <v/>
      </c>
      <c r="AP40" t="str">
        <f t="shared" si="16"/>
        <v/>
      </c>
      <c r="AQ40" t="str">
        <f t="shared" si="16"/>
        <v/>
      </c>
      <c r="AR40" t="str">
        <f t="shared" si="16"/>
        <v/>
      </c>
      <c r="AS40" t="str">
        <f t="shared" si="16"/>
        <v/>
      </c>
      <c r="AT40" t="str">
        <f t="shared" si="16"/>
        <v/>
      </c>
      <c r="AU40" t="str">
        <f t="shared" si="16"/>
        <v/>
      </c>
      <c r="AV40" t="str">
        <f t="shared" si="16"/>
        <v/>
      </c>
      <c r="AW40" t="str">
        <f t="shared" si="9"/>
        <v/>
      </c>
      <c r="AX40" t="str">
        <f t="shared" si="10"/>
        <v/>
      </c>
      <c r="AY40" t="str">
        <f t="shared" si="11"/>
        <v/>
      </c>
      <c r="AZ40" s="184" t="str">
        <f t="shared" si="12"/>
        <v/>
      </c>
      <c r="BA40" t="str">
        <f t="shared" si="15"/>
        <v/>
      </c>
    </row>
    <row r="41" spans="4:96">
      <c r="D41" s="62"/>
      <c r="I41" t="str">
        <f>IF(C41="","",COUNTIFS(Tabla1[[#All],[¿Pasó a miembro?]],"Si",Tabla1[[#All],[Tipo Incrito]],"&lt;&gt;Pre-Inscrito",Tabla1[[#All],[llave2]],Gráficos_!C41))</f>
        <v/>
      </c>
      <c r="J41" s="180" t="str">
        <f>IF(C41="","",COUNTIFS(Tabla1[[#All],[sem 01]],"=P",Tabla1[[#All],[llave2]],Gráficos_!C41))</f>
        <v/>
      </c>
      <c r="K41" t="str">
        <f>IF(C41="","",COUNTIFS(Tabla1[[#All],[sem 02]],"=P",Tabla1[[#All],[llave2]],Gráficos_!C41))</f>
        <v/>
      </c>
      <c r="L41" t="str">
        <f>IF(C41="","",COUNTIFS(Tabla1[[#All],[sem 03]],"=P",Tabla1[[#All],[llave2]],Gráficos_!C41))</f>
        <v/>
      </c>
      <c r="M41" t="str">
        <f>IF(C41="","",COUNTIFS(Tabla1[[#All],[sem 04]],"=P",Tabla1[[#All],[llave2]],Gráficos_!C41))</f>
        <v/>
      </c>
      <c r="N41" t="str">
        <f>IF(C41="","",COUNTIFS(Tabla1[[#All],[sem 05]],"=P",Tabla1[[#All],[llave2]],Gráficos_!C41))</f>
        <v/>
      </c>
      <c r="O41" t="str">
        <f>IF(C41="","",COUNTIFS(Tabla1[[#All],[sem 06]],"=P",Tabla1[[#All],[llave2]],Gráficos_!C41))</f>
        <v/>
      </c>
      <c r="P41" t="str">
        <f>IF(C41="","",COUNTIFS(Tabla1[[#All],[sem 07]],"=P",Tabla1[[#All],[llave2]],Gráficos_!C41))</f>
        <v/>
      </c>
      <c r="Q41" t="str">
        <f>IF(C41="","",COUNTIFS(Tabla1[[#All],[sem 08]],"=P",Tabla1[[#All],[llave2]],Gráficos_!C41))</f>
        <v/>
      </c>
      <c r="R41" t="str">
        <f>IF(C41="","",COUNTIFS(Tabla1[[#All],[sem 09]],"=P",Tabla1[[#All],[llave2]],Gráficos_!C41))</f>
        <v/>
      </c>
      <c r="S41" t="str">
        <f>IF(C41="","",COUNTIFS(Tabla1[[#All],[sem 10]],"=P",Tabla1[[#All],[llave2]],Gráficos_!C41))</f>
        <v/>
      </c>
      <c r="T41" t="str">
        <f>IF(C41="","",COUNTIFS(Tabla1[[#All],[sem 11]],"=P",Tabla1[[#All],[llave2]],Gráficos_!C41))</f>
        <v/>
      </c>
      <c r="U41" t="str">
        <f>IF(C41="","",COUNTIFS(Tabla1[[#All],[sem 12]],"=P",Tabla1[[#All],[llave2]],Gráficos_!C41))</f>
        <v/>
      </c>
      <c r="V41" t="str">
        <f>IF(C41="","",COUNTIFS(Tabla1[[#All],[sem 13]],"=P",Tabla1[[#All],[llave2]],Gráficos_!C41))</f>
        <v/>
      </c>
      <c r="W41" t="str">
        <f>IF(C41="","",COUNTIFS(Tabla1[[#All],[sem 14]],"=P",Tabla1[[#All],[llave2]],Gráficos_!C41))</f>
        <v/>
      </c>
      <c r="X41" t="str">
        <f>IF(C41="","",COUNTIFS(Tabla1[[#All],[sem 15]],"=P",Tabla1[[#All],[llave2]],Gráficos_!C41))</f>
        <v/>
      </c>
      <c r="Y41" s="184" t="str">
        <f>IF(C41="","",COUNTIFS(Tabla1[[#All],[sem 16]],"=P",Tabla1[[#All],[llave2]],Gráficos_!C41))</f>
        <v/>
      </c>
      <c r="AA41" s="180" t="str">
        <f t="shared" si="17"/>
        <v/>
      </c>
      <c r="AB41" t="str">
        <f t="shared" si="18"/>
        <v/>
      </c>
      <c r="AC41" s="62" t="str">
        <f t="shared" si="19"/>
        <v/>
      </c>
      <c r="AD41" t="str">
        <f t="shared" si="20"/>
        <v/>
      </c>
      <c r="AE41" t="str">
        <f t="shared" si="13"/>
        <v/>
      </c>
      <c r="AF41" t="str">
        <f t="shared" si="21"/>
        <v/>
      </c>
      <c r="AG41" t="str">
        <f t="shared" si="22"/>
        <v/>
      </c>
      <c r="AH41" t="str">
        <f t="shared" si="23"/>
        <v/>
      </c>
      <c r="AI41" t="str">
        <f t="shared" si="24"/>
        <v/>
      </c>
      <c r="AK41" t="str">
        <f t="shared" si="16"/>
        <v/>
      </c>
      <c r="AL41" t="str">
        <f t="shared" si="16"/>
        <v/>
      </c>
      <c r="AM41" t="str">
        <f t="shared" si="16"/>
        <v/>
      </c>
      <c r="AN41" t="str">
        <f t="shared" si="16"/>
        <v/>
      </c>
      <c r="AO41" t="str">
        <f t="shared" si="16"/>
        <v/>
      </c>
      <c r="AP41" t="str">
        <f t="shared" si="16"/>
        <v/>
      </c>
      <c r="AQ41" t="str">
        <f t="shared" si="16"/>
        <v/>
      </c>
      <c r="AR41" t="str">
        <f t="shared" si="16"/>
        <v/>
      </c>
      <c r="AS41" t="str">
        <f t="shared" si="16"/>
        <v/>
      </c>
      <c r="AT41" t="str">
        <f t="shared" si="16"/>
        <v/>
      </c>
      <c r="AU41" t="str">
        <f t="shared" si="16"/>
        <v/>
      </c>
      <c r="AV41" t="str">
        <f t="shared" si="16"/>
        <v/>
      </c>
      <c r="AW41" t="str">
        <f t="shared" si="9"/>
        <v/>
      </c>
      <c r="AX41" t="str">
        <f t="shared" si="10"/>
        <v/>
      </c>
      <c r="AY41" t="str">
        <f t="shared" si="11"/>
        <v/>
      </c>
      <c r="AZ41" s="184" t="str">
        <f t="shared" si="12"/>
        <v/>
      </c>
      <c r="BA41" t="str">
        <f t="shared" si="15"/>
        <v/>
      </c>
    </row>
    <row r="42" spans="4:96">
      <c r="D42" s="62"/>
      <c r="I42" t="str">
        <f>IF(C42="","",COUNTIFS(Tabla1[[#All],[¿Pasó a miembro?]],"Si",Tabla1[[#All],[Tipo Incrito]],"&lt;&gt;Pre-Inscrito",Tabla1[[#All],[llave2]],Gráficos_!C42))</f>
        <v/>
      </c>
      <c r="J42" s="180" t="str">
        <f>IF(C42="","",COUNTIFS(Tabla1[[#All],[sem 01]],"=P",Tabla1[[#All],[llave2]],Gráficos_!C42))</f>
        <v/>
      </c>
      <c r="K42" t="str">
        <f>IF(C42="","",COUNTIFS(Tabla1[[#All],[sem 02]],"=P",Tabla1[[#All],[llave2]],Gráficos_!C42))</f>
        <v/>
      </c>
      <c r="L42" t="str">
        <f>IF(C42="","",COUNTIFS(Tabla1[[#All],[sem 03]],"=P",Tabla1[[#All],[llave2]],Gráficos_!C42))</f>
        <v/>
      </c>
      <c r="M42" t="str">
        <f>IF(C42="","",COUNTIFS(Tabla1[[#All],[sem 04]],"=P",Tabla1[[#All],[llave2]],Gráficos_!C42))</f>
        <v/>
      </c>
      <c r="N42" t="str">
        <f>IF(C42="","",COUNTIFS(Tabla1[[#All],[sem 05]],"=P",Tabla1[[#All],[llave2]],Gráficos_!C42))</f>
        <v/>
      </c>
      <c r="O42" t="str">
        <f>IF(C42="","",COUNTIFS(Tabla1[[#All],[sem 06]],"=P",Tabla1[[#All],[llave2]],Gráficos_!C42))</f>
        <v/>
      </c>
      <c r="P42" t="str">
        <f>IF(C42="","",COUNTIFS(Tabla1[[#All],[sem 07]],"=P",Tabla1[[#All],[llave2]],Gráficos_!C42))</f>
        <v/>
      </c>
      <c r="Q42" t="str">
        <f>IF(C42="","",COUNTIFS(Tabla1[[#All],[sem 08]],"=P",Tabla1[[#All],[llave2]],Gráficos_!C42))</f>
        <v/>
      </c>
      <c r="R42" t="str">
        <f>IF(C42="","",COUNTIFS(Tabla1[[#All],[sem 09]],"=P",Tabla1[[#All],[llave2]],Gráficos_!C42))</f>
        <v/>
      </c>
      <c r="S42" t="str">
        <f>IF(C42="","",COUNTIFS(Tabla1[[#All],[sem 10]],"=P",Tabla1[[#All],[llave2]],Gráficos_!C42))</f>
        <v/>
      </c>
      <c r="T42" t="str">
        <f>IF(C42="","",COUNTIFS(Tabla1[[#All],[sem 11]],"=P",Tabla1[[#All],[llave2]],Gráficos_!C42))</f>
        <v/>
      </c>
      <c r="U42" t="str">
        <f>IF(C42="","",COUNTIFS(Tabla1[[#All],[sem 12]],"=P",Tabla1[[#All],[llave2]],Gráficos_!C42))</f>
        <v/>
      </c>
      <c r="V42" t="str">
        <f>IF(C42="","",COUNTIFS(Tabla1[[#All],[sem 13]],"=P",Tabla1[[#All],[llave2]],Gráficos_!C42))</f>
        <v/>
      </c>
      <c r="W42" t="str">
        <f>IF(C42="","",COUNTIFS(Tabla1[[#All],[sem 14]],"=P",Tabla1[[#All],[llave2]],Gráficos_!C42))</f>
        <v/>
      </c>
      <c r="X42" t="str">
        <f>IF(C42="","",COUNTIFS(Tabla1[[#All],[sem 15]],"=P",Tabla1[[#All],[llave2]],Gráficos_!C42))</f>
        <v/>
      </c>
      <c r="Y42" s="184" t="str">
        <f>IF(C42="","",COUNTIFS(Tabla1[[#All],[sem 16]],"=P",Tabla1[[#All],[llave2]],Gráficos_!C42))</f>
        <v/>
      </c>
      <c r="AA42" s="180" t="str">
        <f t="shared" si="17"/>
        <v/>
      </c>
      <c r="AB42" t="str">
        <f t="shared" si="18"/>
        <v/>
      </c>
      <c r="AC42" s="62" t="str">
        <f t="shared" si="19"/>
        <v/>
      </c>
      <c r="AD42" t="str">
        <f t="shared" si="20"/>
        <v/>
      </c>
      <c r="AE42" t="str">
        <f t="shared" si="13"/>
        <v/>
      </c>
      <c r="AF42" t="str">
        <f t="shared" si="21"/>
        <v/>
      </c>
      <c r="AG42" t="str">
        <f t="shared" si="22"/>
        <v/>
      </c>
      <c r="AH42" t="str">
        <f t="shared" si="23"/>
        <v/>
      </c>
      <c r="AI42" t="str">
        <f t="shared" si="24"/>
        <v/>
      </c>
      <c r="AK42" t="str">
        <f t="shared" si="16"/>
        <v/>
      </c>
      <c r="AL42" t="str">
        <f t="shared" si="16"/>
        <v/>
      </c>
      <c r="AM42" t="str">
        <f t="shared" si="16"/>
        <v/>
      </c>
      <c r="AN42" t="str">
        <f t="shared" si="16"/>
        <v/>
      </c>
      <c r="AO42" t="str">
        <f t="shared" si="16"/>
        <v/>
      </c>
      <c r="AP42" t="str">
        <f t="shared" si="16"/>
        <v/>
      </c>
      <c r="AQ42" t="str">
        <f t="shared" si="16"/>
        <v/>
      </c>
      <c r="AR42" t="str">
        <f t="shared" si="16"/>
        <v/>
      </c>
      <c r="AS42" t="str">
        <f t="shared" si="16"/>
        <v/>
      </c>
      <c r="AT42" t="str">
        <f t="shared" si="16"/>
        <v/>
      </c>
      <c r="AU42" t="str">
        <f t="shared" si="16"/>
        <v/>
      </c>
      <c r="AV42" t="str">
        <f t="shared" si="16"/>
        <v/>
      </c>
      <c r="AW42" t="str">
        <f t="shared" si="9"/>
        <v/>
      </c>
      <c r="AX42" t="str">
        <f t="shared" si="10"/>
        <v/>
      </c>
      <c r="AY42" t="str">
        <f t="shared" si="11"/>
        <v/>
      </c>
      <c r="AZ42" s="184" t="str">
        <f t="shared" si="12"/>
        <v/>
      </c>
      <c r="BA42" t="str">
        <f t="shared" si="15"/>
        <v/>
      </c>
    </row>
    <row r="43" spans="4:96">
      <c r="D43" s="62"/>
      <c r="I43" t="str">
        <f>IF(C43="","",COUNTIFS(Tabla1[[#All],[¿Pasó a miembro?]],"Si",Tabla1[[#All],[Tipo Incrito]],"&lt;&gt;Pre-Inscrito",Tabla1[[#All],[llave2]],Gráficos_!C43))</f>
        <v/>
      </c>
      <c r="J43" s="180" t="str">
        <f>IF(C43="","",COUNTIFS(Tabla1[[#All],[sem 01]],"=P",Tabla1[[#All],[llave2]],Gráficos_!C43))</f>
        <v/>
      </c>
      <c r="K43" t="str">
        <f>IF(C43="","",COUNTIFS(Tabla1[[#All],[sem 02]],"=P",Tabla1[[#All],[llave2]],Gráficos_!C43))</f>
        <v/>
      </c>
      <c r="L43" t="str">
        <f>IF(C43="","",COUNTIFS(Tabla1[[#All],[sem 03]],"=P",Tabla1[[#All],[llave2]],Gráficos_!C43))</f>
        <v/>
      </c>
      <c r="M43" t="str">
        <f>IF(C43="","",COUNTIFS(Tabla1[[#All],[sem 04]],"=P",Tabla1[[#All],[llave2]],Gráficos_!C43))</f>
        <v/>
      </c>
      <c r="N43" t="str">
        <f>IF(C43="","",COUNTIFS(Tabla1[[#All],[sem 05]],"=P",Tabla1[[#All],[llave2]],Gráficos_!C43))</f>
        <v/>
      </c>
      <c r="O43" t="str">
        <f>IF(C43="","",COUNTIFS(Tabla1[[#All],[sem 06]],"=P",Tabla1[[#All],[llave2]],Gráficos_!C43))</f>
        <v/>
      </c>
      <c r="P43" t="str">
        <f>IF(C43="","",COUNTIFS(Tabla1[[#All],[sem 07]],"=P",Tabla1[[#All],[llave2]],Gráficos_!C43))</f>
        <v/>
      </c>
      <c r="Q43" t="str">
        <f>IF(C43="","",COUNTIFS(Tabla1[[#All],[sem 08]],"=P",Tabla1[[#All],[llave2]],Gráficos_!C43))</f>
        <v/>
      </c>
      <c r="R43" t="str">
        <f>IF(C43="","",COUNTIFS(Tabla1[[#All],[sem 09]],"=P",Tabla1[[#All],[llave2]],Gráficos_!C43))</f>
        <v/>
      </c>
      <c r="S43" t="str">
        <f>IF(C43="","",COUNTIFS(Tabla1[[#All],[sem 10]],"=P",Tabla1[[#All],[llave2]],Gráficos_!C43))</f>
        <v/>
      </c>
      <c r="T43" t="str">
        <f>IF(C43="","",COUNTIFS(Tabla1[[#All],[sem 11]],"=P",Tabla1[[#All],[llave2]],Gráficos_!C43))</f>
        <v/>
      </c>
      <c r="U43" t="str">
        <f>IF(C43="","",COUNTIFS(Tabla1[[#All],[sem 12]],"=P",Tabla1[[#All],[llave2]],Gráficos_!C43))</f>
        <v/>
      </c>
      <c r="V43" t="str">
        <f>IF(C43="","",COUNTIFS(Tabla1[[#All],[sem 13]],"=P",Tabla1[[#All],[llave2]],Gráficos_!C43))</f>
        <v/>
      </c>
      <c r="W43" t="str">
        <f>IF(C43="","",COUNTIFS(Tabla1[[#All],[sem 14]],"=P",Tabla1[[#All],[llave2]],Gráficos_!C43))</f>
        <v/>
      </c>
      <c r="X43" t="str">
        <f>IF(C43="","",COUNTIFS(Tabla1[[#All],[sem 15]],"=P",Tabla1[[#All],[llave2]],Gráficos_!C43))</f>
        <v/>
      </c>
      <c r="Y43" s="184" t="str">
        <f>IF(C43="","",COUNTIFS(Tabla1[[#All],[sem 16]],"=P",Tabla1[[#All],[llave2]],Gráficos_!C43))</f>
        <v/>
      </c>
      <c r="AA43" s="180" t="str">
        <f t="shared" si="17"/>
        <v/>
      </c>
      <c r="AB43" t="str">
        <f t="shared" si="18"/>
        <v/>
      </c>
      <c r="AC43" s="62" t="str">
        <f t="shared" si="19"/>
        <v/>
      </c>
      <c r="AD43" t="str">
        <f t="shared" si="20"/>
        <v/>
      </c>
      <c r="AE43" t="str">
        <f t="shared" si="13"/>
        <v/>
      </c>
      <c r="AF43" t="str">
        <f t="shared" si="21"/>
        <v/>
      </c>
      <c r="AG43" t="str">
        <f t="shared" si="22"/>
        <v/>
      </c>
      <c r="AH43" t="str">
        <f t="shared" si="23"/>
        <v/>
      </c>
      <c r="AI43" t="str">
        <f t="shared" si="24"/>
        <v/>
      </c>
      <c r="AK43" t="str">
        <f t="shared" si="16"/>
        <v/>
      </c>
      <c r="AL43" t="str">
        <f t="shared" si="16"/>
        <v/>
      </c>
      <c r="AM43" t="str">
        <f t="shared" si="16"/>
        <v/>
      </c>
      <c r="AN43" t="str">
        <f t="shared" si="16"/>
        <v/>
      </c>
      <c r="AO43" t="str">
        <f t="shared" si="16"/>
        <v/>
      </c>
      <c r="AP43" t="str">
        <f t="shared" si="16"/>
        <v/>
      </c>
      <c r="AQ43" t="str">
        <f t="shared" si="16"/>
        <v/>
      </c>
      <c r="AR43" t="str">
        <f t="shared" si="16"/>
        <v/>
      </c>
      <c r="AS43" t="str">
        <f t="shared" si="16"/>
        <v/>
      </c>
      <c r="AT43" t="str">
        <f t="shared" si="16"/>
        <v/>
      </c>
      <c r="AU43" t="str">
        <f t="shared" si="16"/>
        <v/>
      </c>
      <c r="AV43" t="str">
        <f t="shared" si="16"/>
        <v/>
      </c>
      <c r="AW43" t="str">
        <f t="shared" si="9"/>
        <v/>
      </c>
      <c r="AX43" t="str">
        <f t="shared" si="10"/>
        <v/>
      </c>
      <c r="AY43" t="str">
        <f t="shared" si="11"/>
        <v/>
      </c>
      <c r="AZ43" s="184" t="str">
        <f t="shared" si="12"/>
        <v/>
      </c>
      <c r="BA43" t="str">
        <f t="shared" si="15"/>
        <v/>
      </c>
    </row>
    <row r="44" spans="4:96">
      <c r="I44" t="str">
        <f>IF(C44="","",COUNTIFS(Tabla1[[#All],[¿Pasó a miembro?]],"Si",Tabla1[[#All],[Tipo Incrito]],"&lt;&gt;Pre-Inscrito",Tabla1[[#All],[llave2]],Gráficos_!C44))</f>
        <v/>
      </c>
      <c r="J44" s="180" t="str">
        <f>IF(C44="","",COUNTIFS(Tabla1[[#All],[sem 01]],"=P",Tabla1[[#All],[llave2]],Gráficos_!C44))</f>
        <v/>
      </c>
      <c r="K44" t="str">
        <f>IF(C44="","",COUNTIFS(Tabla1[[#All],[sem 02]],"=P",Tabla1[[#All],[llave2]],Gráficos_!C44))</f>
        <v/>
      </c>
      <c r="L44" t="str">
        <f>IF(C44="","",COUNTIFS(Tabla1[[#All],[sem 03]],"=P",Tabla1[[#All],[llave2]],Gráficos_!C44))</f>
        <v/>
      </c>
      <c r="M44" t="str">
        <f>IF(C44="","",COUNTIFS(Tabla1[[#All],[sem 04]],"=P",Tabla1[[#All],[llave2]],Gráficos_!C44))</f>
        <v/>
      </c>
      <c r="N44" t="str">
        <f>IF(C44="","",COUNTIFS(Tabla1[[#All],[sem 05]],"=P",Tabla1[[#All],[llave2]],Gráficos_!C44))</f>
        <v/>
      </c>
      <c r="O44" t="str">
        <f>IF(C44="","",COUNTIFS(Tabla1[[#All],[sem 06]],"=P",Tabla1[[#All],[llave2]],Gráficos_!C44))</f>
        <v/>
      </c>
      <c r="P44" t="str">
        <f>IF(C44="","",COUNTIFS(Tabla1[[#All],[sem 07]],"=P",Tabla1[[#All],[llave2]],Gráficos_!C44))</f>
        <v/>
      </c>
      <c r="Q44" t="str">
        <f>IF(C44="","",COUNTIFS(Tabla1[[#All],[sem 08]],"=P",Tabla1[[#All],[llave2]],Gráficos_!C44))</f>
        <v/>
      </c>
      <c r="R44" t="str">
        <f>IF(C44="","",COUNTIFS(Tabla1[[#All],[sem 09]],"=P",Tabla1[[#All],[llave2]],Gráficos_!C44))</f>
        <v/>
      </c>
      <c r="S44" t="str">
        <f>IF(C44="","",COUNTIFS(Tabla1[[#All],[sem 10]],"=P",Tabla1[[#All],[llave2]],Gráficos_!C44))</f>
        <v/>
      </c>
      <c r="T44" t="str">
        <f>IF(C44="","",COUNTIFS(Tabla1[[#All],[sem 11]],"=P",Tabla1[[#All],[llave2]],Gráficos_!C44))</f>
        <v/>
      </c>
      <c r="U44" t="str">
        <f>IF(C44="","",COUNTIFS(Tabla1[[#All],[sem 12]],"=P",Tabla1[[#All],[llave2]],Gráficos_!C44))</f>
        <v/>
      </c>
      <c r="V44" t="str">
        <f>IF(C44="","",COUNTIFS(Tabla1[[#All],[sem 13]],"=P",Tabla1[[#All],[llave2]],Gráficos_!C44))</f>
        <v/>
      </c>
      <c r="W44" t="str">
        <f>IF(C44="","",COUNTIFS(Tabla1[[#All],[sem 14]],"=P",Tabla1[[#All],[llave2]],Gráficos_!C44))</f>
        <v/>
      </c>
      <c r="X44" t="str">
        <f>IF(C44="","",COUNTIFS(Tabla1[[#All],[sem 15]],"=P",Tabla1[[#All],[llave2]],Gráficos_!C44))</f>
        <v/>
      </c>
      <c r="Y44" s="184" t="str">
        <f>IF(C44="","",COUNTIFS(Tabla1[[#All],[sem 16]],"=P",Tabla1[[#All],[llave2]],Gráficos_!C44))</f>
        <v/>
      </c>
      <c r="AA44" s="180" t="str">
        <f t="shared" si="17"/>
        <v/>
      </c>
      <c r="AB44" t="str">
        <f t="shared" si="18"/>
        <v/>
      </c>
      <c r="AC44" s="62" t="str">
        <f t="shared" si="19"/>
        <v/>
      </c>
      <c r="AD44" t="str">
        <f t="shared" si="20"/>
        <v/>
      </c>
      <c r="AE44" t="str">
        <f t="shared" si="13"/>
        <v/>
      </c>
      <c r="AF44" t="str">
        <f t="shared" si="21"/>
        <v/>
      </c>
      <c r="AG44" t="str">
        <f t="shared" si="22"/>
        <v/>
      </c>
      <c r="AH44" t="str">
        <f t="shared" si="23"/>
        <v/>
      </c>
      <c r="AI44" t="str">
        <f t="shared" si="24"/>
        <v/>
      </c>
      <c r="AK44" t="str">
        <f t="shared" si="16"/>
        <v/>
      </c>
      <c r="AL44" t="str">
        <f t="shared" si="16"/>
        <v/>
      </c>
      <c r="AM44" t="str">
        <f t="shared" si="16"/>
        <v/>
      </c>
      <c r="AN44" t="str">
        <f t="shared" si="16"/>
        <v/>
      </c>
      <c r="AO44" t="str">
        <f t="shared" si="16"/>
        <v/>
      </c>
      <c r="AP44" t="str">
        <f t="shared" si="16"/>
        <v/>
      </c>
      <c r="AQ44" t="str">
        <f t="shared" si="16"/>
        <v/>
      </c>
      <c r="AR44" t="str">
        <f t="shared" si="16"/>
        <v/>
      </c>
      <c r="AS44" t="str">
        <f t="shared" si="16"/>
        <v/>
      </c>
      <c r="AT44" t="str">
        <f t="shared" si="16"/>
        <v/>
      </c>
      <c r="AU44" t="str">
        <f t="shared" si="16"/>
        <v/>
      </c>
      <c r="AV44" t="str">
        <f t="shared" si="16"/>
        <v/>
      </c>
      <c r="AW44" t="str">
        <f t="shared" si="9"/>
        <v/>
      </c>
      <c r="AX44" t="str">
        <f t="shared" si="10"/>
        <v/>
      </c>
      <c r="AY44" t="str">
        <f t="shared" si="11"/>
        <v/>
      </c>
      <c r="AZ44" s="184" t="str">
        <f t="shared" si="12"/>
        <v/>
      </c>
      <c r="BA44" t="str">
        <f t="shared" si="15"/>
        <v/>
      </c>
      <c r="CM44" s="179" t="s">
        <v>14</v>
      </c>
      <c r="CN44" s="179" t="s">
        <v>23</v>
      </c>
      <c r="CO44" s="179" t="s">
        <v>24</v>
      </c>
      <c r="CP44" t="s">
        <v>529</v>
      </c>
      <c r="CQ44" t="s">
        <v>530</v>
      </c>
      <c r="CR44" t="s">
        <v>531</v>
      </c>
    </row>
    <row r="45" spans="4:96">
      <c r="I45" t="str">
        <f>IF(C45="","",COUNTIFS(Tabla1[[#All],[¿Pasó a miembro?]],"Si",Tabla1[[#All],[Tipo Incrito]],"&lt;&gt;Pre-Inscrito",Tabla1[[#All],[llave2]],Gráficos_!C45))</f>
        <v/>
      </c>
      <c r="J45" s="180" t="str">
        <f>IF(C45="","",COUNTIFS(Tabla1[[#All],[sem 01]],"=P",Tabla1[[#All],[llave2]],Gráficos_!C45))</f>
        <v/>
      </c>
      <c r="K45" t="str">
        <f>IF(C45="","",COUNTIFS(Tabla1[[#All],[sem 02]],"=P",Tabla1[[#All],[llave2]],Gráficos_!C45))</f>
        <v/>
      </c>
      <c r="L45" t="str">
        <f>IF(C45="","",COUNTIFS(Tabla1[[#All],[sem 03]],"=P",Tabla1[[#All],[llave2]],Gráficos_!C45))</f>
        <v/>
      </c>
      <c r="M45" t="str">
        <f>IF(C45="","",COUNTIFS(Tabla1[[#All],[sem 04]],"=P",Tabla1[[#All],[llave2]],Gráficos_!C45))</f>
        <v/>
      </c>
      <c r="N45" t="str">
        <f>IF(C45="","",COUNTIFS(Tabla1[[#All],[sem 05]],"=P",Tabla1[[#All],[llave2]],Gráficos_!C45))</f>
        <v/>
      </c>
      <c r="O45" t="str">
        <f>IF(C45="","",COUNTIFS(Tabla1[[#All],[sem 06]],"=P",Tabla1[[#All],[llave2]],Gráficos_!C45))</f>
        <v/>
      </c>
      <c r="P45" t="str">
        <f>IF(C45="","",COUNTIFS(Tabla1[[#All],[sem 07]],"=P",Tabla1[[#All],[llave2]],Gráficos_!C45))</f>
        <v/>
      </c>
      <c r="Q45" t="str">
        <f>IF(C45="","",COUNTIFS(Tabla1[[#All],[sem 08]],"=P",Tabla1[[#All],[llave2]],Gráficos_!C45))</f>
        <v/>
      </c>
      <c r="R45" t="str">
        <f>IF(C45="","",COUNTIFS(Tabla1[[#All],[sem 09]],"=P",Tabla1[[#All],[llave2]],Gráficos_!C45))</f>
        <v/>
      </c>
      <c r="S45" t="str">
        <f>IF(C45="","",COUNTIFS(Tabla1[[#All],[sem 10]],"=P",Tabla1[[#All],[llave2]],Gráficos_!C45))</f>
        <v/>
      </c>
      <c r="T45" t="str">
        <f>IF(C45="","",COUNTIFS(Tabla1[[#All],[sem 11]],"=P",Tabla1[[#All],[llave2]],Gráficos_!C45))</f>
        <v/>
      </c>
      <c r="U45" t="str">
        <f>IF(C45="","",COUNTIFS(Tabla1[[#All],[sem 12]],"=P",Tabla1[[#All],[llave2]],Gráficos_!C45))</f>
        <v/>
      </c>
      <c r="V45" t="str">
        <f>IF(C45="","",COUNTIFS(Tabla1[[#All],[sem 13]],"=P",Tabla1[[#All],[llave2]],Gráficos_!C45))</f>
        <v/>
      </c>
      <c r="W45" t="str">
        <f>IF(C45="","",COUNTIFS(Tabla1[[#All],[sem 14]],"=P",Tabla1[[#All],[llave2]],Gráficos_!C45))</f>
        <v/>
      </c>
      <c r="X45" t="str">
        <f>IF(C45="","",COUNTIFS(Tabla1[[#All],[sem 15]],"=P",Tabla1[[#All],[llave2]],Gráficos_!C45))</f>
        <v/>
      </c>
      <c r="Y45" s="184" t="str">
        <f>IF(C45="","",COUNTIFS(Tabla1[[#All],[sem 16]],"=P",Tabla1[[#All],[llave2]],Gráficos_!C45))</f>
        <v/>
      </c>
      <c r="AA45" s="180" t="str">
        <f t="shared" si="17"/>
        <v/>
      </c>
      <c r="AB45" t="str">
        <f t="shared" si="18"/>
        <v/>
      </c>
      <c r="AC45" s="62" t="str">
        <f t="shared" si="19"/>
        <v/>
      </c>
      <c r="AD45" t="str">
        <f t="shared" si="20"/>
        <v/>
      </c>
      <c r="AE45" t="str">
        <f t="shared" si="13"/>
        <v/>
      </c>
      <c r="AF45" t="str">
        <f t="shared" si="21"/>
        <v/>
      </c>
      <c r="AG45" t="str">
        <f t="shared" si="22"/>
        <v/>
      </c>
      <c r="AH45" t="str">
        <f t="shared" si="23"/>
        <v/>
      </c>
      <c r="AI45" t="str">
        <f t="shared" si="24"/>
        <v/>
      </c>
      <c r="AK45" t="str">
        <f t="shared" si="16"/>
        <v/>
      </c>
      <c r="AL45" t="str">
        <f t="shared" si="16"/>
        <v/>
      </c>
      <c r="AM45" t="str">
        <f t="shared" si="16"/>
        <v/>
      </c>
      <c r="AN45" t="str">
        <f t="shared" si="16"/>
        <v/>
      </c>
      <c r="AO45" t="str">
        <f t="shared" si="16"/>
        <v/>
      </c>
      <c r="AP45" t="str">
        <f t="shared" si="16"/>
        <v/>
      </c>
      <c r="AQ45" t="str">
        <f t="shared" si="16"/>
        <v/>
      </c>
      <c r="AR45" t="str">
        <f t="shared" si="16"/>
        <v/>
      </c>
      <c r="AS45" t="str">
        <f t="shared" si="16"/>
        <v/>
      </c>
      <c r="AT45" t="str">
        <f t="shared" si="16"/>
        <v/>
      </c>
      <c r="AU45" t="str">
        <f t="shared" si="16"/>
        <v/>
      </c>
      <c r="AV45" t="str">
        <f t="shared" si="16"/>
        <v/>
      </c>
      <c r="AW45" t="str">
        <f t="shared" si="9"/>
        <v/>
      </c>
      <c r="AX45" t="str">
        <f t="shared" si="10"/>
        <v/>
      </c>
      <c r="AY45" t="str">
        <f t="shared" si="11"/>
        <v/>
      </c>
      <c r="AZ45" s="184" t="str">
        <f t="shared" si="12"/>
        <v/>
      </c>
      <c r="BA45" t="str">
        <f t="shared" si="15"/>
        <v/>
      </c>
      <c r="CM45" t="s">
        <v>532</v>
      </c>
      <c r="CN45" t="s">
        <v>532</v>
      </c>
      <c r="CP45" s="410">
        <v>0</v>
      </c>
      <c r="CQ45" s="410">
        <v>0</v>
      </c>
      <c r="CR45" s="199" t="e">
        <v>#DIV/0!</v>
      </c>
    </row>
    <row r="46" spans="4:96">
      <c r="I46" t="str">
        <f>IF(C46="","",COUNTIFS(Tabla1[[#All],[¿Pasó a miembro?]],"Si",Tabla1[[#All],[Tipo Incrito]],"&lt;&gt;Pre-Inscrito",Tabla1[[#All],[llave2]],Gráficos_!C46))</f>
        <v/>
      </c>
      <c r="J46" s="180" t="str">
        <f>IF(C46="","",COUNTIFS(Tabla1[[#All],[sem 01]],"=P",Tabla1[[#All],[llave2]],Gráficos_!C46))</f>
        <v/>
      </c>
      <c r="K46" t="str">
        <f>IF(C46="","",COUNTIFS(Tabla1[[#All],[sem 02]],"=P",Tabla1[[#All],[llave2]],Gráficos_!C46))</f>
        <v/>
      </c>
      <c r="L46" t="str">
        <f>IF(C46="","",COUNTIFS(Tabla1[[#All],[sem 03]],"=P",Tabla1[[#All],[llave2]],Gráficos_!C46))</f>
        <v/>
      </c>
      <c r="M46" t="str">
        <f>IF(C46="","",COUNTIFS(Tabla1[[#All],[sem 04]],"=P",Tabla1[[#All],[llave2]],Gráficos_!C46))</f>
        <v/>
      </c>
      <c r="N46" t="str">
        <f>IF(C46="","",COUNTIFS(Tabla1[[#All],[sem 05]],"=P",Tabla1[[#All],[llave2]],Gráficos_!C46))</f>
        <v/>
      </c>
      <c r="O46" t="str">
        <f>IF(C46="","",COUNTIFS(Tabla1[[#All],[sem 06]],"=P",Tabla1[[#All],[llave2]],Gráficos_!C46))</f>
        <v/>
      </c>
      <c r="P46" t="str">
        <f>IF(C46="","",COUNTIFS(Tabla1[[#All],[sem 07]],"=P",Tabla1[[#All],[llave2]],Gráficos_!C46))</f>
        <v/>
      </c>
      <c r="Q46" t="str">
        <f>IF(C46="","",COUNTIFS(Tabla1[[#All],[sem 08]],"=P",Tabla1[[#All],[llave2]],Gráficos_!C46))</f>
        <v/>
      </c>
      <c r="R46" t="str">
        <f>IF(C46="","",COUNTIFS(Tabla1[[#All],[sem 09]],"=P",Tabla1[[#All],[llave2]],Gráficos_!C46))</f>
        <v/>
      </c>
      <c r="S46" t="str">
        <f>IF(C46="","",COUNTIFS(Tabla1[[#All],[sem 10]],"=P",Tabla1[[#All],[llave2]],Gráficos_!C46))</f>
        <v/>
      </c>
      <c r="T46" t="str">
        <f>IF(C46="","",COUNTIFS(Tabla1[[#All],[sem 11]],"=P",Tabla1[[#All],[llave2]],Gráficos_!C46))</f>
        <v/>
      </c>
      <c r="U46" t="str">
        <f>IF(C46="","",COUNTIFS(Tabla1[[#All],[sem 12]],"=P",Tabla1[[#All],[llave2]],Gráficos_!C46))</f>
        <v/>
      </c>
      <c r="V46" t="str">
        <f>IF(C46="","",COUNTIFS(Tabla1[[#All],[sem 13]],"=P",Tabla1[[#All],[llave2]],Gráficos_!C46))</f>
        <v/>
      </c>
      <c r="W46" t="str">
        <f>IF(C46="","",COUNTIFS(Tabla1[[#All],[sem 14]],"=P",Tabla1[[#All],[llave2]],Gráficos_!C46))</f>
        <v/>
      </c>
      <c r="X46" t="str">
        <f>IF(C46="","",COUNTIFS(Tabla1[[#All],[sem 15]],"=P",Tabla1[[#All],[llave2]],Gráficos_!C46))</f>
        <v/>
      </c>
      <c r="Y46" s="184" t="str">
        <f>IF(C46="","",COUNTIFS(Tabla1[[#All],[sem 16]],"=P",Tabla1[[#All],[llave2]],Gráficos_!C46))</f>
        <v/>
      </c>
      <c r="AA46" s="180" t="str">
        <f t="shared" si="17"/>
        <v/>
      </c>
      <c r="AB46" t="str">
        <f t="shared" si="18"/>
        <v/>
      </c>
      <c r="AC46" s="62" t="str">
        <f t="shared" si="19"/>
        <v/>
      </c>
      <c r="AD46" t="str">
        <f t="shared" si="20"/>
        <v/>
      </c>
      <c r="AE46" t="str">
        <f t="shared" si="13"/>
        <v/>
      </c>
      <c r="AF46" t="str">
        <f t="shared" si="21"/>
        <v/>
      </c>
      <c r="AG46" t="str">
        <f t="shared" si="22"/>
        <v/>
      </c>
      <c r="AH46" t="str">
        <f t="shared" si="23"/>
        <v/>
      </c>
      <c r="AI46" t="str">
        <f t="shared" si="24"/>
        <v/>
      </c>
      <c r="AK46" t="str">
        <f t="shared" si="16"/>
        <v/>
      </c>
      <c r="AL46" t="str">
        <f t="shared" si="16"/>
        <v/>
      </c>
      <c r="AM46" t="str">
        <f t="shared" si="16"/>
        <v/>
      </c>
      <c r="AN46" t="str">
        <f t="shared" si="16"/>
        <v/>
      </c>
      <c r="AO46" t="str">
        <f t="shared" si="16"/>
        <v/>
      </c>
      <c r="AP46" t="str">
        <f t="shared" si="16"/>
        <v/>
      </c>
      <c r="AQ46" t="str">
        <f t="shared" si="16"/>
        <v/>
      </c>
      <c r="AR46" t="str">
        <f t="shared" si="16"/>
        <v/>
      </c>
      <c r="AS46" t="str">
        <f t="shared" si="16"/>
        <v/>
      </c>
      <c r="AT46" t="str">
        <f t="shared" si="16"/>
        <v/>
      </c>
      <c r="AU46" t="str">
        <f t="shared" si="16"/>
        <v/>
      </c>
      <c r="AV46" t="str">
        <f t="shared" si="16"/>
        <v/>
      </c>
      <c r="AW46" t="str">
        <f t="shared" si="9"/>
        <v/>
      </c>
      <c r="AX46" t="str">
        <f t="shared" si="10"/>
        <v/>
      </c>
      <c r="AY46" t="str">
        <f t="shared" si="11"/>
        <v/>
      </c>
      <c r="AZ46" s="184" t="str">
        <f t="shared" si="12"/>
        <v/>
      </c>
      <c r="BA46" t="str">
        <f t="shared" si="15"/>
        <v/>
      </c>
      <c r="CM46" s="62">
        <v>45668</v>
      </c>
      <c r="CN46" t="s">
        <v>521</v>
      </c>
      <c r="CO46" t="s">
        <v>81</v>
      </c>
      <c r="CP46" s="410">
        <v>19</v>
      </c>
      <c r="CQ46" s="410">
        <v>0</v>
      </c>
      <c r="CR46" s="199">
        <v>0</v>
      </c>
    </row>
    <row r="47" spans="4:96">
      <c r="I47" t="str">
        <f>IF(C47="","",COUNTIFS(Tabla1[[#All],[¿Pasó a miembro?]],"Si",Tabla1[[#All],[Tipo Incrito]],"&lt;&gt;Pre-Inscrito",Tabla1[[#All],[llave2]],Gráficos_!C47))</f>
        <v/>
      </c>
      <c r="J47" s="180" t="str">
        <f>IF(C47="","",COUNTIFS(Tabla1[[#All],[sem 01]],"=P",Tabla1[[#All],[llave2]],Gráficos_!C47))</f>
        <v/>
      </c>
      <c r="K47" t="str">
        <f>IF(C47="","",COUNTIFS(Tabla1[[#All],[sem 02]],"=P",Tabla1[[#All],[llave2]],Gráficos_!C47))</f>
        <v/>
      </c>
      <c r="L47" t="str">
        <f>IF(C47="","",COUNTIFS(Tabla1[[#All],[sem 03]],"=P",Tabla1[[#All],[llave2]],Gráficos_!C47))</f>
        <v/>
      </c>
      <c r="M47" t="str">
        <f>IF(C47="","",COUNTIFS(Tabla1[[#All],[sem 04]],"=P",Tabla1[[#All],[llave2]],Gráficos_!C47))</f>
        <v/>
      </c>
      <c r="N47" t="str">
        <f>IF(C47="","",COUNTIFS(Tabla1[[#All],[sem 05]],"=P",Tabla1[[#All],[llave2]],Gráficos_!C47))</f>
        <v/>
      </c>
      <c r="O47" t="str">
        <f>IF(C47="","",COUNTIFS(Tabla1[[#All],[sem 06]],"=P",Tabla1[[#All],[llave2]],Gráficos_!C47))</f>
        <v/>
      </c>
      <c r="P47" t="str">
        <f>IF(C47="","",COUNTIFS(Tabla1[[#All],[sem 07]],"=P",Tabla1[[#All],[llave2]],Gráficos_!C47))</f>
        <v/>
      </c>
      <c r="Q47" t="str">
        <f>IF(C47="","",COUNTIFS(Tabla1[[#All],[sem 08]],"=P",Tabla1[[#All],[llave2]],Gráficos_!C47))</f>
        <v/>
      </c>
      <c r="R47" t="str">
        <f>IF(C47="","",COUNTIFS(Tabla1[[#All],[sem 09]],"=P",Tabla1[[#All],[llave2]],Gráficos_!C47))</f>
        <v/>
      </c>
      <c r="S47" t="str">
        <f>IF(C47="","",COUNTIFS(Tabla1[[#All],[sem 10]],"=P",Tabla1[[#All],[llave2]],Gráficos_!C47))</f>
        <v/>
      </c>
      <c r="T47" t="str">
        <f>IF(C47="","",COUNTIFS(Tabla1[[#All],[sem 11]],"=P",Tabla1[[#All],[llave2]],Gráficos_!C47))</f>
        <v/>
      </c>
      <c r="U47" t="str">
        <f>IF(C47="","",COUNTIFS(Tabla1[[#All],[sem 12]],"=P",Tabla1[[#All],[llave2]],Gráficos_!C47))</f>
        <v/>
      </c>
      <c r="V47" t="str">
        <f>IF(C47="","",COUNTIFS(Tabla1[[#All],[sem 13]],"=P",Tabla1[[#All],[llave2]],Gráficos_!C47))</f>
        <v/>
      </c>
      <c r="W47" t="str">
        <f>IF(C47="","",COUNTIFS(Tabla1[[#All],[sem 14]],"=P",Tabla1[[#All],[llave2]],Gráficos_!C47))</f>
        <v/>
      </c>
      <c r="X47" t="str">
        <f>IF(C47="","",COUNTIFS(Tabla1[[#All],[sem 15]],"=P",Tabla1[[#All],[llave2]],Gráficos_!C47))</f>
        <v/>
      </c>
      <c r="Y47" s="184" t="str">
        <f>IF(C47="","",COUNTIFS(Tabla1[[#All],[sem 16]],"=P",Tabla1[[#All],[llave2]],Gráficos_!C47))</f>
        <v/>
      </c>
      <c r="AA47" s="180" t="str">
        <f t="shared" si="17"/>
        <v/>
      </c>
      <c r="AB47" t="str">
        <f t="shared" si="18"/>
        <v/>
      </c>
      <c r="AC47" s="62" t="str">
        <f t="shared" si="19"/>
        <v/>
      </c>
      <c r="AD47" t="str">
        <f t="shared" si="20"/>
        <v/>
      </c>
      <c r="AE47" t="str">
        <f t="shared" si="13"/>
        <v/>
      </c>
      <c r="AF47" t="str">
        <f t="shared" si="21"/>
        <v/>
      </c>
      <c r="AG47" t="str">
        <f t="shared" si="22"/>
        <v/>
      </c>
      <c r="AH47" t="str">
        <f t="shared" si="23"/>
        <v/>
      </c>
      <c r="AI47" t="str">
        <f t="shared" si="24"/>
        <v/>
      </c>
      <c r="AK47" t="str">
        <f t="shared" si="16"/>
        <v/>
      </c>
      <c r="AL47" t="str">
        <f t="shared" si="16"/>
        <v/>
      </c>
      <c r="AM47" t="str">
        <f t="shared" si="16"/>
        <v/>
      </c>
      <c r="AN47" t="str">
        <f t="shared" si="16"/>
        <v/>
      </c>
      <c r="AO47" t="str">
        <f t="shared" si="16"/>
        <v/>
      </c>
      <c r="AP47" t="str">
        <f t="shared" si="16"/>
        <v/>
      </c>
      <c r="AQ47" t="str">
        <f t="shared" si="16"/>
        <v/>
      </c>
      <c r="AR47" t="str">
        <f t="shared" si="16"/>
        <v/>
      </c>
      <c r="AS47" t="str">
        <f t="shared" si="16"/>
        <v/>
      </c>
      <c r="AT47" t="str">
        <f t="shared" si="16"/>
        <v/>
      </c>
      <c r="AU47" t="str">
        <f t="shared" si="16"/>
        <v/>
      </c>
      <c r="AV47" t="str">
        <f t="shared" si="16"/>
        <v/>
      </c>
      <c r="AW47" t="str">
        <f t="shared" si="9"/>
        <v/>
      </c>
      <c r="AX47" t="str">
        <f t="shared" si="10"/>
        <v/>
      </c>
      <c r="AY47" t="str">
        <f t="shared" si="11"/>
        <v/>
      </c>
      <c r="AZ47" s="184" t="str">
        <f t="shared" si="12"/>
        <v/>
      </c>
      <c r="BA47" t="str">
        <f t="shared" si="15"/>
        <v/>
      </c>
      <c r="CM47" s="62">
        <v>45670</v>
      </c>
      <c r="CN47" t="s">
        <v>522</v>
      </c>
      <c r="CO47" t="s">
        <v>81</v>
      </c>
      <c r="CP47" s="410">
        <v>9</v>
      </c>
      <c r="CQ47" s="410">
        <v>0</v>
      </c>
      <c r="CR47" s="199">
        <v>0</v>
      </c>
    </row>
    <row r="48" spans="4:96">
      <c r="I48" t="str">
        <f>IF(C48="","",COUNTIFS(Tabla1[[#All],[¿Pasó a miembro?]],"Si",Tabla1[[#All],[Tipo Incrito]],"&lt;&gt;Pre-Inscrito",Tabla1[[#All],[llave2]],Gráficos_!C48))</f>
        <v/>
      </c>
      <c r="J48" s="180" t="str">
        <f>IF(C48="","",COUNTIFS(Tabla1[[#All],[sem 01]],"=P",Tabla1[[#All],[llave2]],Gráficos_!C48))</f>
        <v/>
      </c>
      <c r="K48" t="str">
        <f>IF(C48="","",COUNTIFS(Tabla1[[#All],[sem 02]],"=P",Tabla1[[#All],[llave2]],Gráficos_!C48))</f>
        <v/>
      </c>
      <c r="L48" t="str">
        <f>IF(C48="","",COUNTIFS(Tabla1[[#All],[sem 03]],"=P",Tabla1[[#All],[llave2]],Gráficos_!C48))</f>
        <v/>
      </c>
      <c r="M48" t="str">
        <f>IF(C48="","",COUNTIFS(Tabla1[[#All],[sem 04]],"=P",Tabla1[[#All],[llave2]],Gráficos_!C48))</f>
        <v/>
      </c>
      <c r="N48" t="str">
        <f>IF(C48="","",COUNTIFS(Tabla1[[#All],[sem 05]],"=P",Tabla1[[#All],[llave2]],Gráficos_!C48))</f>
        <v/>
      </c>
      <c r="O48" t="str">
        <f>IF(C48="","",COUNTIFS(Tabla1[[#All],[sem 06]],"=P",Tabla1[[#All],[llave2]],Gráficos_!C48))</f>
        <v/>
      </c>
      <c r="P48" t="str">
        <f>IF(C48="","",COUNTIFS(Tabla1[[#All],[sem 07]],"=P",Tabla1[[#All],[llave2]],Gráficos_!C48))</f>
        <v/>
      </c>
      <c r="Q48" t="str">
        <f>IF(C48="","",COUNTIFS(Tabla1[[#All],[sem 08]],"=P",Tabla1[[#All],[llave2]],Gráficos_!C48))</f>
        <v/>
      </c>
      <c r="R48" t="str">
        <f>IF(C48="","",COUNTIFS(Tabla1[[#All],[sem 09]],"=P",Tabla1[[#All],[llave2]],Gráficos_!C48))</f>
        <v/>
      </c>
      <c r="S48" t="str">
        <f>IF(C48="","",COUNTIFS(Tabla1[[#All],[sem 10]],"=P",Tabla1[[#All],[llave2]],Gráficos_!C48))</f>
        <v/>
      </c>
      <c r="T48" t="str">
        <f>IF(C48="","",COUNTIFS(Tabla1[[#All],[sem 11]],"=P",Tabla1[[#All],[llave2]],Gráficos_!C48))</f>
        <v/>
      </c>
      <c r="U48" t="str">
        <f>IF(C48="","",COUNTIFS(Tabla1[[#All],[sem 12]],"=P",Tabla1[[#All],[llave2]],Gráficos_!C48))</f>
        <v/>
      </c>
      <c r="V48" t="str">
        <f>IF(C48="","",COUNTIFS(Tabla1[[#All],[sem 13]],"=P",Tabla1[[#All],[llave2]],Gráficos_!C48))</f>
        <v/>
      </c>
      <c r="W48" t="str">
        <f>IF(C48="","",COUNTIFS(Tabla1[[#All],[sem 14]],"=P",Tabla1[[#All],[llave2]],Gráficos_!C48))</f>
        <v/>
      </c>
      <c r="X48" t="str">
        <f>IF(C48="","",COUNTIFS(Tabla1[[#All],[sem 15]],"=P",Tabla1[[#All],[llave2]],Gráficos_!C48))</f>
        <v/>
      </c>
      <c r="Y48" s="184" t="str">
        <f>IF(C48="","",COUNTIFS(Tabla1[[#All],[sem 16]],"=P",Tabla1[[#All],[llave2]],Gráficos_!C48))</f>
        <v/>
      </c>
      <c r="AA48" s="180" t="str">
        <f t="shared" si="17"/>
        <v/>
      </c>
      <c r="AB48" t="str">
        <f t="shared" si="18"/>
        <v/>
      </c>
      <c r="AC48" s="62" t="str">
        <f t="shared" si="19"/>
        <v/>
      </c>
      <c r="AD48" t="str">
        <f t="shared" si="20"/>
        <v/>
      </c>
      <c r="AE48" t="str">
        <f t="shared" si="13"/>
        <v/>
      </c>
      <c r="AF48" t="str">
        <f t="shared" si="21"/>
        <v/>
      </c>
      <c r="AG48" t="str">
        <f t="shared" si="22"/>
        <v/>
      </c>
      <c r="AH48" t="str">
        <f t="shared" si="23"/>
        <v/>
      </c>
      <c r="AI48" t="str">
        <f t="shared" si="24"/>
        <v/>
      </c>
      <c r="AK48" t="str">
        <f t="shared" si="16"/>
        <v/>
      </c>
      <c r="AL48" t="str">
        <f t="shared" si="16"/>
        <v/>
      </c>
      <c r="AM48" t="str">
        <f t="shared" si="16"/>
        <v/>
      </c>
      <c r="AN48" t="str">
        <f t="shared" si="16"/>
        <v/>
      </c>
      <c r="AO48" t="str">
        <f t="shared" si="16"/>
        <v/>
      </c>
      <c r="AP48" t="str">
        <f t="shared" si="16"/>
        <v/>
      </c>
      <c r="AQ48" t="str">
        <f t="shared" si="16"/>
        <v/>
      </c>
      <c r="AR48" t="str">
        <f t="shared" si="16"/>
        <v/>
      </c>
      <c r="AS48" t="str">
        <f t="shared" si="16"/>
        <v/>
      </c>
      <c r="AT48" t="str">
        <f t="shared" si="16"/>
        <v/>
      </c>
      <c r="AU48" t="str">
        <f t="shared" si="16"/>
        <v/>
      </c>
      <c r="AV48" t="str">
        <f t="shared" si="16"/>
        <v/>
      </c>
      <c r="AW48" t="str">
        <f t="shared" si="9"/>
        <v/>
      </c>
      <c r="AX48" t="str">
        <f t="shared" si="10"/>
        <v/>
      </c>
      <c r="AY48" t="str">
        <f t="shared" si="11"/>
        <v/>
      </c>
      <c r="AZ48" s="184" t="str">
        <f t="shared" si="12"/>
        <v/>
      </c>
      <c r="BA48" t="str">
        <f t="shared" si="15"/>
        <v/>
      </c>
      <c r="CM48" s="62">
        <v>45672</v>
      </c>
      <c r="CN48" t="s">
        <v>523</v>
      </c>
      <c r="CO48" t="s">
        <v>81</v>
      </c>
      <c r="CP48" s="410">
        <v>6</v>
      </c>
      <c r="CQ48" s="410">
        <v>0</v>
      </c>
      <c r="CR48" s="199">
        <v>0</v>
      </c>
    </row>
    <row r="49" spans="9:96">
      <c r="I49" t="str">
        <f>IF(C49="","",COUNTIFS(Tabla1[[#All],[¿Pasó a miembro?]],"Si",Tabla1[[#All],[Tipo Incrito]],"&lt;&gt;Pre-Inscrito",Tabla1[[#All],[llave2]],Gráficos_!C49))</f>
        <v/>
      </c>
      <c r="J49" s="180" t="str">
        <f>IF(C49="","",COUNTIFS(Tabla1[[#All],[sem 01]],"=P",Tabla1[[#All],[llave2]],Gráficos_!C49))</f>
        <v/>
      </c>
      <c r="K49" t="str">
        <f>IF(C49="","",COUNTIFS(Tabla1[[#All],[sem 02]],"=P",Tabla1[[#All],[llave2]],Gráficos_!C49))</f>
        <v/>
      </c>
      <c r="L49" t="str">
        <f>IF(C49="","",COUNTIFS(Tabla1[[#All],[sem 03]],"=P",Tabla1[[#All],[llave2]],Gráficos_!C49))</f>
        <v/>
      </c>
      <c r="M49" t="str">
        <f>IF(C49="","",COUNTIFS(Tabla1[[#All],[sem 04]],"=P",Tabla1[[#All],[llave2]],Gráficos_!C49))</f>
        <v/>
      </c>
      <c r="N49" t="str">
        <f>IF(C49="","",COUNTIFS(Tabla1[[#All],[sem 05]],"=P",Tabla1[[#All],[llave2]],Gráficos_!C49))</f>
        <v/>
      </c>
      <c r="O49" t="str">
        <f>IF(C49="","",COUNTIFS(Tabla1[[#All],[sem 06]],"=P",Tabla1[[#All],[llave2]],Gráficos_!C49))</f>
        <v/>
      </c>
      <c r="P49" t="str">
        <f>IF(C49="","",COUNTIFS(Tabla1[[#All],[sem 07]],"=P",Tabla1[[#All],[llave2]],Gráficos_!C49))</f>
        <v/>
      </c>
      <c r="Q49" t="str">
        <f>IF(C49="","",COUNTIFS(Tabla1[[#All],[sem 08]],"=P",Tabla1[[#All],[llave2]],Gráficos_!C49))</f>
        <v/>
      </c>
      <c r="R49" t="str">
        <f>IF(C49="","",COUNTIFS(Tabla1[[#All],[sem 09]],"=P",Tabla1[[#All],[llave2]],Gráficos_!C49))</f>
        <v/>
      </c>
      <c r="S49" t="str">
        <f>IF(C49="","",COUNTIFS(Tabla1[[#All],[sem 10]],"=P",Tabla1[[#All],[llave2]],Gráficos_!C49))</f>
        <v/>
      </c>
      <c r="T49" t="str">
        <f>IF(C49="","",COUNTIFS(Tabla1[[#All],[sem 11]],"=P",Tabla1[[#All],[llave2]],Gráficos_!C49))</f>
        <v/>
      </c>
      <c r="U49" t="str">
        <f>IF(C49="","",COUNTIFS(Tabla1[[#All],[sem 12]],"=P",Tabla1[[#All],[llave2]],Gráficos_!C49))</f>
        <v/>
      </c>
      <c r="V49" t="str">
        <f>IF(C49="","",COUNTIFS(Tabla1[[#All],[sem 13]],"=P",Tabla1[[#All],[llave2]],Gráficos_!C49))</f>
        <v/>
      </c>
      <c r="W49" t="str">
        <f>IF(C49="","",COUNTIFS(Tabla1[[#All],[sem 14]],"=P",Tabla1[[#All],[llave2]],Gráficos_!C49))</f>
        <v/>
      </c>
      <c r="X49" t="str">
        <f>IF(C49="","",COUNTIFS(Tabla1[[#All],[sem 15]],"=P",Tabla1[[#All],[llave2]],Gráficos_!C49))</f>
        <v/>
      </c>
      <c r="Y49" s="184" t="str">
        <f>IF(C49="","",COUNTIFS(Tabla1[[#All],[sem 16]],"=P",Tabla1[[#All],[llave2]],Gráficos_!C49))</f>
        <v/>
      </c>
      <c r="AA49" s="180" t="str">
        <f t="shared" si="17"/>
        <v/>
      </c>
      <c r="AB49" t="str">
        <f t="shared" si="18"/>
        <v/>
      </c>
      <c r="AC49" s="62" t="str">
        <f t="shared" si="19"/>
        <v/>
      </c>
      <c r="AD49" t="str">
        <f t="shared" si="20"/>
        <v/>
      </c>
      <c r="AE49" t="str">
        <f t="shared" si="13"/>
        <v/>
      </c>
      <c r="AF49" t="str">
        <f t="shared" si="21"/>
        <v/>
      </c>
      <c r="AG49" t="str">
        <f t="shared" si="22"/>
        <v/>
      </c>
      <c r="AH49" t="str">
        <f t="shared" si="23"/>
        <v/>
      </c>
      <c r="AI49" t="str">
        <f t="shared" si="24"/>
        <v/>
      </c>
      <c r="AK49" t="str">
        <f t="shared" si="16"/>
        <v/>
      </c>
      <c r="AL49" t="str">
        <f t="shared" si="16"/>
        <v/>
      </c>
      <c r="AM49" t="str">
        <f t="shared" si="16"/>
        <v/>
      </c>
      <c r="AN49" t="str">
        <f t="shared" si="16"/>
        <v/>
      </c>
      <c r="AO49" t="str">
        <f t="shared" si="16"/>
        <v/>
      </c>
      <c r="AP49" t="str">
        <f t="shared" si="16"/>
        <v/>
      </c>
      <c r="AQ49" t="str">
        <f t="shared" si="16"/>
        <v/>
      </c>
      <c r="AR49" t="str">
        <f t="shared" si="16"/>
        <v/>
      </c>
      <c r="AS49" t="str">
        <f t="shared" si="16"/>
        <v/>
      </c>
      <c r="AT49" t="str">
        <f t="shared" si="16"/>
        <v/>
      </c>
      <c r="AU49" t="str">
        <f t="shared" si="16"/>
        <v/>
      </c>
      <c r="AV49" t="str">
        <f t="shared" si="16"/>
        <v/>
      </c>
      <c r="AW49" t="str">
        <f t="shared" si="9"/>
        <v/>
      </c>
      <c r="AX49" t="str">
        <f t="shared" si="10"/>
        <v/>
      </c>
      <c r="AY49" t="str">
        <f t="shared" si="11"/>
        <v/>
      </c>
      <c r="AZ49" s="184" t="str">
        <f t="shared" si="12"/>
        <v/>
      </c>
      <c r="BA49" t="str">
        <f t="shared" si="15"/>
        <v/>
      </c>
      <c r="CM49" s="62">
        <v>45672</v>
      </c>
      <c r="CN49" t="s">
        <v>524</v>
      </c>
      <c r="CO49" t="s">
        <v>81</v>
      </c>
      <c r="CP49" s="410">
        <v>1</v>
      </c>
      <c r="CQ49" s="410">
        <v>0</v>
      </c>
      <c r="CR49" s="199">
        <v>0</v>
      </c>
    </row>
    <row r="50" spans="9:96">
      <c r="I50" t="str">
        <f>IF(C50="","",COUNTIFS(Tabla1[[#All],[¿Pasó a miembro?]],"Si",Tabla1[[#All],[Tipo Incrito]],"&lt;&gt;Pre-Inscrito",Tabla1[[#All],[llave2]],Gráficos_!C50))</f>
        <v/>
      </c>
      <c r="J50" s="180" t="str">
        <f>IF(C50="","",COUNTIFS(Tabla1[[#All],[sem 01]],"=P",Tabla1[[#All],[llave2]],Gráficos_!C50))</f>
        <v/>
      </c>
      <c r="K50" t="str">
        <f>IF(C50="","",COUNTIFS(Tabla1[[#All],[sem 02]],"=P",Tabla1[[#All],[llave2]],Gráficos_!C50))</f>
        <v/>
      </c>
      <c r="L50" t="str">
        <f>IF(C50="","",COUNTIFS(Tabla1[[#All],[sem 03]],"=P",Tabla1[[#All],[llave2]],Gráficos_!C50))</f>
        <v/>
      </c>
      <c r="M50" t="str">
        <f>IF(C50="","",COUNTIFS(Tabla1[[#All],[sem 04]],"=P",Tabla1[[#All],[llave2]],Gráficos_!C50))</f>
        <v/>
      </c>
      <c r="N50" t="str">
        <f>IF(C50="","",COUNTIFS(Tabla1[[#All],[sem 05]],"=P",Tabla1[[#All],[llave2]],Gráficos_!C50))</f>
        <v/>
      </c>
      <c r="O50" t="str">
        <f>IF(C50="","",COUNTIFS(Tabla1[[#All],[sem 06]],"=P",Tabla1[[#All],[llave2]],Gráficos_!C50))</f>
        <v/>
      </c>
      <c r="P50" t="str">
        <f>IF(C50="","",COUNTIFS(Tabla1[[#All],[sem 07]],"=P",Tabla1[[#All],[llave2]],Gráficos_!C50))</f>
        <v/>
      </c>
      <c r="Q50" t="str">
        <f>IF(C50="","",COUNTIFS(Tabla1[[#All],[sem 08]],"=P",Tabla1[[#All],[llave2]],Gráficos_!C50))</f>
        <v/>
      </c>
      <c r="R50" t="str">
        <f>IF(C50="","",COUNTIFS(Tabla1[[#All],[sem 09]],"=P",Tabla1[[#All],[llave2]],Gráficos_!C50))</f>
        <v/>
      </c>
      <c r="S50" t="str">
        <f>IF(C50="","",COUNTIFS(Tabla1[[#All],[sem 10]],"=P",Tabla1[[#All],[llave2]],Gráficos_!C50))</f>
        <v/>
      </c>
      <c r="T50" t="str">
        <f>IF(C50="","",COUNTIFS(Tabla1[[#All],[sem 11]],"=P",Tabla1[[#All],[llave2]],Gráficos_!C50))</f>
        <v/>
      </c>
      <c r="U50" t="str">
        <f>IF(C50="","",COUNTIFS(Tabla1[[#All],[sem 12]],"=P",Tabla1[[#All],[llave2]],Gráficos_!C50))</f>
        <v/>
      </c>
      <c r="V50" t="str">
        <f>IF(C50="","",COUNTIFS(Tabla1[[#All],[sem 13]],"=P",Tabla1[[#All],[llave2]],Gráficos_!C50))</f>
        <v/>
      </c>
      <c r="W50" t="str">
        <f>IF(C50="","",COUNTIFS(Tabla1[[#All],[sem 14]],"=P",Tabla1[[#All],[llave2]],Gráficos_!C50))</f>
        <v/>
      </c>
      <c r="X50" t="str">
        <f>IF(C50="","",COUNTIFS(Tabla1[[#All],[sem 15]],"=P",Tabla1[[#All],[llave2]],Gráficos_!C50))</f>
        <v/>
      </c>
      <c r="Y50" s="184" t="str">
        <f>IF(C50="","",COUNTIFS(Tabla1[[#All],[sem 16]],"=P",Tabla1[[#All],[llave2]],Gráficos_!C50))</f>
        <v/>
      </c>
      <c r="AA50" s="180" t="str">
        <f t="shared" si="17"/>
        <v/>
      </c>
      <c r="AB50" t="str">
        <f t="shared" si="18"/>
        <v/>
      </c>
      <c r="AC50" s="62" t="str">
        <f t="shared" si="19"/>
        <v/>
      </c>
      <c r="AD50" t="str">
        <f t="shared" si="20"/>
        <v/>
      </c>
      <c r="AE50" t="str">
        <f t="shared" si="13"/>
        <v/>
      </c>
      <c r="AF50" t="str">
        <f t="shared" si="21"/>
        <v/>
      </c>
      <c r="AG50" t="str">
        <f t="shared" si="22"/>
        <v/>
      </c>
      <c r="AH50" t="str">
        <f t="shared" si="23"/>
        <v/>
      </c>
      <c r="AI50" t="str">
        <f t="shared" si="24"/>
        <v/>
      </c>
      <c r="AK50" t="str">
        <f t="shared" si="16"/>
        <v/>
      </c>
      <c r="AL50" t="str">
        <f t="shared" si="16"/>
        <v/>
      </c>
      <c r="AM50" t="str">
        <f t="shared" si="16"/>
        <v/>
      </c>
      <c r="AN50" t="str">
        <f t="shared" ref="AK50:AV71" si="25">IF(M50="","",M50)</f>
        <v/>
      </c>
      <c r="AO50" t="str">
        <f t="shared" si="25"/>
        <v/>
      </c>
      <c r="AP50" t="str">
        <f t="shared" si="25"/>
        <v/>
      </c>
      <c r="AQ50" t="str">
        <f t="shared" si="25"/>
        <v/>
      </c>
      <c r="AR50" t="str">
        <f t="shared" si="25"/>
        <v/>
      </c>
      <c r="AS50" t="str">
        <f t="shared" si="25"/>
        <v/>
      </c>
      <c r="AT50" t="str">
        <f t="shared" si="25"/>
        <v/>
      </c>
      <c r="AU50" t="str">
        <f t="shared" si="25"/>
        <v/>
      </c>
      <c r="AV50" t="str">
        <f t="shared" si="25"/>
        <v/>
      </c>
      <c r="AW50" t="str">
        <f t="shared" si="9"/>
        <v/>
      </c>
      <c r="AX50" t="str">
        <f t="shared" si="10"/>
        <v/>
      </c>
      <c r="AY50" t="str">
        <f t="shared" si="11"/>
        <v/>
      </c>
      <c r="AZ50" s="184" t="str">
        <f t="shared" si="12"/>
        <v/>
      </c>
      <c r="BA50" t="str">
        <f t="shared" si="15"/>
        <v/>
      </c>
      <c r="CM50" s="62">
        <v>45699</v>
      </c>
      <c r="CN50" t="s">
        <v>525</v>
      </c>
      <c r="CO50" t="s">
        <v>81</v>
      </c>
      <c r="CP50" s="410">
        <v>5</v>
      </c>
      <c r="CQ50" s="410">
        <v>0</v>
      </c>
      <c r="CR50" s="199">
        <v>0</v>
      </c>
    </row>
    <row r="51" spans="9:96">
      <c r="I51" t="str">
        <f>IF(C51="","",COUNTIFS(Tabla1[[#All],[¿Pasó a miembro?]],"Si",Tabla1[[#All],[Tipo Incrito]],"&lt;&gt;Pre-Inscrito",Tabla1[[#All],[llave2]],Gráficos_!C51))</f>
        <v/>
      </c>
      <c r="J51" s="180" t="str">
        <f>IF(C51="","",COUNTIFS(Tabla1[[#All],[sem 01]],"=P",Tabla1[[#All],[llave2]],Gráficos_!C51))</f>
        <v/>
      </c>
      <c r="K51" t="str">
        <f>IF(C51="","",COUNTIFS(Tabla1[[#All],[sem 02]],"=P",Tabla1[[#All],[llave2]],Gráficos_!C51))</f>
        <v/>
      </c>
      <c r="L51" t="str">
        <f>IF(C51="","",COUNTIFS(Tabla1[[#All],[sem 03]],"=P",Tabla1[[#All],[llave2]],Gráficos_!C51))</f>
        <v/>
      </c>
      <c r="M51" t="str">
        <f>IF(C51="","",COUNTIFS(Tabla1[[#All],[sem 04]],"=P",Tabla1[[#All],[llave2]],Gráficos_!C51))</f>
        <v/>
      </c>
      <c r="N51" t="str">
        <f>IF(C51="","",COUNTIFS(Tabla1[[#All],[sem 05]],"=P",Tabla1[[#All],[llave2]],Gráficos_!C51))</f>
        <v/>
      </c>
      <c r="O51" t="str">
        <f>IF(C51="","",COUNTIFS(Tabla1[[#All],[sem 06]],"=P",Tabla1[[#All],[llave2]],Gráficos_!C51))</f>
        <v/>
      </c>
      <c r="P51" t="str">
        <f>IF(C51="","",COUNTIFS(Tabla1[[#All],[sem 07]],"=P",Tabla1[[#All],[llave2]],Gráficos_!C51))</f>
        <v/>
      </c>
      <c r="Q51" t="str">
        <f>IF(C51="","",COUNTIFS(Tabla1[[#All],[sem 08]],"=P",Tabla1[[#All],[llave2]],Gráficos_!C51))</f>
        <v/>
      </c>
      <c r="R51" t="str">
        <f>IF(C51="","",COUNTIFS(Tabla1[[#All],[sem 09]],"=P",Tabla1[[#All],[llave2]],Gráficos_!C51))</f>
        <v/>
      </c>
      <c r="S51" t="str">
        <f>IF(C51="","",COUNTIFS(Tabla1[[#All],[sem 10]],"=P",Tabla1[[#All],[llave2]],Gráficos_!C51))</f>
        <v/>
      </c>
      <c r="T51" t="str">
        <f>IF(C51="","",COUNTIFS(Tabla1[[#All],[sem 11]],"=P",Tabla1[[#All],[llave2]],Gráficos_!C51))</f>
        <v/>
      </c>
      <c r="U51" t="str">
        <f>IF(C51="","",COUNTIFS(Tabla1[[#All],[sem 12]],"=P",Tabla1[[#All],[llave2]],Gráficos_!C51))</f>
        <v/>
      </c>
      <c r="V51" t="str">
        <f>IF(C51="","",COUNTIFS(Tabla1[[#All],[sem 13]],"=P",Tabla1[[#All],[llave2]],Gráficos_!C51))</f>
        <v/>
      </c>
      <c r="W51" t="str">
        <f>IF(C51="","",COUNTIFS(Tabla1[[#All],[sem 14]],"=P",Tabla1[[#All],[llave2]],Gráficos_!C51))</f>
        <v/>
      </c>
      <c r="X51" t="str">
        <f>IF(C51="","",COUNTIFS(Tabla1[[#All],[sem 15]],"=P",Tabla1[[#All],[llave2]],Gráficos_!C51))</f>
        <v/>
      </c>
      <c r="Y51" s="184" t="str">
        <f>IF(C51="","",COUNTIFS(Tabla1[[#All],[sem 16]],"=P",Tabla1[[#All],[llave2]],Gráficos_!C51))</f>
        <v/>
      </c>
      <c r="AA51" s="180" t="str">
        <f t="shared" si="17"/>
        <v/>
      </c>
      <c r="AB51" t="str">
        <f t="shared" si="18"/>
        <v/>
      </c>
      <c r="AC51" s="62" t="str">
        <f t="shared" si="19"/>
        <v/>
      </c>
      <c r="AD51" t="str">
        <f t="shared" si="20"/>
        <v/>
      </c>
      <c r="AE51" t="str">
        <f t="shared" si="13"/>
        <v/>
      </c>
      <c r="AF51" t="str">
        <f t="shared" si="21"/>
        <v/>
      </c>
      <c r="AG51" t="str">
        <f t="shared" si="22"/>
        <v/>
      </c>
      <c r="AH51" t="str">
        <f t="shared" si="23"/>
        <v/>
      </c>
      <c r="AI51" t="str">
        <f t="shared" si="24"/>
        <v/>
      </c>
      <c r="AK51" t="str">
        <f t="shared" si="25"/>
        <v/>
      </c>
      <c r="AL51" t="str">
        <f t="shared" si="25"/>
        <v/>
      </c>
      <c r="AM51" t="str">
        <f t="shared" si="25"/>
        <v/>
      </c>
      <c r="AN51" t="str">
        <f t="shared" si="25"/>
        <v/>
      </c>
      <c r="AO51" t="str">
        <f t="shared" si="25"/>
        <v/>
      </c>
      <c r="AP51" t="str">
        <f t="shared" si="25"/>
        <v/>
      </c>
      <c r="AQ51" t="str">
        <f t="shared" si="25"/>
        <v/>
      </c>
      <c r="AR51" t="str">
        <f t="shared" si="25"/>
        <v/>
      </c>
      <c r="AS51" t="str">
        <f t="shared" si="25"/>
        <v/>
      </c>
      <c r="AT51" t="str">
        <f t="shared" si="25"/>
        <v/>
      </c>
      <c r="AU51" t="str">
        <f t="shared" si="25"/>
        <v/>
      </c>
      <c r="AV51" t="str">
        <f t="shared" si="25"/>
        <v/>
      </c>
      <c r="AW51" t="str">
        <f t="shared" si="9"/>
        <v/>
      </c>
      <c r="AX51" t="str">
        <f t="shared" si="10"/>
        <v/>
      </c>
      <c r="AY51" t="str">
        <f t="shared" si="11"/>
        <v/>
      </c>
      <c r="AZ51" s="184" t="str">
        <f t="shared" si="12"/>
        <v/>
      </c>
      <c r="BA51" t="str">
        <f t="shared" si="15"/>
        <v/>
      </c>
      <c r="CM51" s="62">
        <v>45702</v>
      </c>
      <c r="CN51" t="s">
        <v>526</v>
      </c>
      <c r="CO51" t="s">
        <v>81</v>
      </c>
      <c r="CP51" s="410">
        <v>1</v>
      </c>
      <c r="CQ51" s="410">
        <v>0</v>
      </c>
      <c r="CR51" s="199">
        <v>0</v>
      </c>
    </row>
    <row r="52" spans="9:96">
      <c r="I52" t="str">
        <f>IF(C52="","",COUNTIFS(Tabla1[[#All],[¿Pasó a miembro?]],"Si",Tabla1[[#All],[Tipo Incrito]],"&lt;&gt;Pre-Inscrito",Tabla1[[#All],[llave2]],Gráficos_!C52))</f>
        <v/>
      </c>
      <c r="J52" s="180" t="str">
        <f>IF(C52="","",COUNTIFS(Tabla1[[#All],[sem 01]],"=P",Tabla1[[#All],[llave2]],Gráficos_!C52))</f>
        <v/>
      </c>
      <c r="K52" t="str">
        <f>IF(C52="","",COUNTIFS(Tabla1[[#All],[sem 02]],"=P",Tabla1[[#All],[llave2]],Gráficos_!C52))</f>
        <v/>
      </c>
      <c r="L52" t="str">
        <f>IF(C52="","",COUNTIFS(Tabla1[[#All],[sem 03]],"=P",Tabla1[[#All],[llave2]],Gráficos_!C52))</f>
        <v/>
      </c>
      <c r="M52" t="str">
        <f>IF(C52="","",COUNTIFS(Tabla1[[#All],[sem 04]],"=P",Tabla1[[#All],[llave2]],Gráficos_!C52))</f>
        <v/>
      </c>
      <c r="N52" t="str">
        <f>IF(C52="","",COUNTIFS(Tabla1[[#All],[sem 05]],"=P",Tabla1[[#All],[llave2]],Gráficos_!C52))</f>
        <v/>
      </c>
      <c r="O52" t="str">
        <f>IF(C52="","",COUNTIFS(Tabla1[[#All],[sem 06]],"=P",Tabla1[[#All],[llave2]],Gráficos_!C52))</f>
        <v/>
      </c>
      <c r="P52" t="str">
        <f>IF(C52="","",COUNTIFS(Tabla1[[#All],[sem 07]],"=P",Tabla1[[#All],[llave2]],Gráficos_!C52))</f>
        <v/>
      </c>
      <c r="Q52" t="str">
        <f>IF(C52="","",COUNTIFS(Tabla1[[#All],[sem 08]],"=P",Tabla1[[#All],[llave2]],Gráficos_!C52))</f>
        <v/>
      </c>
      <c r="R52" t="str">
        <f>IF(C52="","",COUNTIFS(Tabla1[[#All],[sem 09]],"=P",Tabla1[[#All],[llave2]],Gráficos_!C52))</f>
        <v/>
      </c>
      <c r="S52" t="str">
        <f>IF(C52="","",COUNTIFS(Tabla1[[#All],[sem 10]],"=P",Tabla1[[#All],[llave2]],Gráficos_!C52))</f>
        <v/>
      </c>
      <c r="T52" t="str">
        <f>IF(C52="","",COUNTIFS(Tabla1[[#All],[sem 11]],"=P",Tabla1[[#All],[llave2]],Gráficos_!C52))</f>
        <v/>
      </c>
      <c r="U52" t="str">
        <f>IF(C52="","",COUNTIFS(Tabla1[[#All],[sem 12]],"=P",Tabla1[[#All],[llave2]],Gráficos_!C52))</f>
        <v/>
      </c>
      <c r="V52" t="str">
        <f>IF(C52="","",COUNTIFS(Tabla1[[#All],[sem 13]],"=P",Tabla1[[#All],[llave2]],Gráficos_!C52))</f>
        <v/>
      </c>
      <c r="W52" t="str">
        <f>IF(C52="","",COUNTIFS(Tabla1[[#All],[sem 14]],"=P",Tabla1[[#All],[llave2]],Gráficos_!C52))</f>
        <v/>
      </c>
      <c r="X52" t="str">
        <f>IF(C52="","",COUNTIFS(Tabla1[[#All],[sem 15]],"=P",Tabla1[[#All],[llave2]],Gráficos_!C52))</f>
        <v/>
      </c>
      <c r="Y52" s="184" t="str">
        <f>IF(C52="","",COUNTIFS(Tabla1[[#All],[sem 16]],"=P",Tabla1[[#All],[llave2]],Gráficos_!C52))</f>
        <v/>
      </c>
      <c r="AA52" s="180" t="str">
        <f t="shared" si="17"/>
        <v/>
      </c>
      <c r="AB52" t="str">
        <f t="shared" si="18"/>
        <v/>
      </c>
      <c r="AC52" s="62" t="str">
        <f t="shared" si="19"/>
        <v/>
      </c>
      <c r="AD52" t="str">
        <f t="shared" si="20"/>
        <v/>
      </c>
      <c r="AE52" t="str">
        <f t="shared" si="13"/>
        <v/>
      </c>
      <c r="AF52" t="str">
        <f t="shared" si="21"/>
        <v/>
      </c>
      <c r="AG52" t="str">
        <f t="shared" si="22"/>
        <v/>
      </c>
      <c r="AH52" t="str">
        <f t="shared" si="23"/>
        <v/>
      </c>
      <c r="AI52" t="str">
        <f t="shared" si="24"/>
        <v/>
      </c>
      <c r="AK52" t="str">
        <f t="shared" si="25"/>
        <v/>
      </c>
      <c r="AL52" t="str">
        <f t="shared" si="25"/>
        <v/>
      </c>
      <c r="AM52" t="str">
        <f t="shared" si="25"/>
        <v/>
      </c>
      <c r="AN52" t="str">
        <f t="shared" si="25"/>
        <v/>
      </c>
      <c r="AO52" t="str">
        <f t="shared" si="25"/>
        <v/>
      </c>
      <c r="AP52" t="str">
        <f t="shared" si="25"/>
        <v/>
      </c>
      <c r="AQ52" t="str">
        <f t="shared" si="25"/>
        <v/>
      </c>
      <c r="AR52" t="str">
        <f t="shared" si="25"/>
        <v/>
      </c>
      <c r="AS52" t="str">
        <f t="shared" si="25"/>
        <v/>
      </c>
      <c r="AT52" t="str">
        <f t="shared" si="25"/>
        <v/>
      </c>
      <c r="AU52" t="str">
        <f t="shared" si="25"/>
        <v/>
      </c>
      <c r="AV52" t="str">
        <f t="shared" si="25"/>
        <v/>
      </c>
      <c r="AW52" t="str">
        <f t="shared" si="9"/>
        <v/>
      </c>
      <c r="AX52" t="str">
        <f t="shared" si="10"/>
        <v/>
      </c>
      <c r="AY52" t="str">
        <f t="shared" si="11"/>
        <v/>
      </c>
      <c r="AZ52" s="184" t="str">
        <f t="shared" si="12"/>
        <v/>
      </c>
      <c r="BA52" t="str">
        <f t="shared" si="15"/>
        <v/>
      </c>
      <c r="CM52" s="62">
        <v>45702</v>
      </c>
      <c r="CN52" t="s">
        <v>533</v>
      </c>
      <c r="CO52" t="s">
        <v>81</v>
      </c>
      <c r="CP52" s="410">
        <v>1</v>
      </c>
      <c r="CQ52" s="410">
        <v>0</v>
      </c>
      <c r="CR52" s="199">
        <v>0</v>
      </c>
    </row>
    <row r="53" spans="9:96">
      <c r="I53" t="str">
        <f>IF(C53="","",COUNTIFS(Tabla1[[#All],[¿Pasó a miembro?]],"Si",Tabla1[[#All],[Tipo Incrito]],"&lt;&gt;Pre-Inscrito",Tabla1[[#All],[llave2]],Gráficos_!C53))</f>
        <v/>
      </c>
      <c r="J53" s="180" t="str">
        <f>IF(C53="","",COUNTIFS(Tabla1[[#All],[sem 01]],"=P",Tabla1[[#All],[llave2]],Gráficos_!C53))</f>
        <v/>
      </c>
      <c r="K53" t="str">
        <f>IF(C53="","",COUNTIFS(Tabla1[[#All],[sem 02]],"=P",Tabla1[[#All],[llave2]],Gráficos_!C53))</f>
        <v/>
      </c>
      <c r="L53" t="str">
        <f>IF(C53="","",COUNTIFS(Tabla1[[#All],[sem 03]],"=P",Tabla1[[#All],[llave2]],Gráficos_!C53))</f>
        <v/>
      </c>
      <c r="M53" t="str">
        <f>IF(C53="","",COUNTIFS(Tabla1[[#All],[sem 04]],"=P",Tabla1[[#All],[llave2]],Gráficos_!C53))</f>
        <v/>
      </c>
      <c r="N53" t="str">
        <f>IF(C53="","",COUNTIFS(Tabla1[[#All],[sem 05]],"=P",Tabla1[[#All],[llave2]],Gráficos_!C53))</f>
        <v/>
      </c>
      <c r="O53" t="str">
        <f>IF(C53="","",COUNTIFS(Tabla1[[#All],[sem 06]],"=P",Tabla1[[#All],[llave2]],Gráficos_!C53))</f>
        <v/>
      </c>
      <c r="P53" t="str">
        <f>IF(C53="","",COUNTIFS(Tabla1[[#All],[sem 07]],"=P",Tabla1[[#All],[llave2]],Gráficos_!C53))</f>
        <v/>
      </c>
      <c r="Q53" t="str">
        <f>IF(C53="","",COUNTIFS(Tabla1[[#All],[sem 08]],"=P",Tabla1[[#All],[llave2]],Gráficos_!C53))</f>
        <v/>
      </c>
      <c r="R53" t="str">
        <f>IF(C53="","",COUNTIFS(Tabla1[[#All],[sem 09]],"=P",Tabla1[[#All],[llave2]],Gráficos_!C53))</f>
        <v/>
      </c>
      <c r="S53" t="str">
        <f>IF(C53="","",COUNTIFS(Tabla1[[#All],[sem 10]],"=P",Tabla1[[#All],[llave2]],Gráficos_!C53))</f>
        <v/>
      </c>
      <c r="T53" t="str">
        <f>IF(C53="","",COUNTIFS(Tabla1[[#All],[sem 11]],"=P",Tabla1[[#All],[llave2]],Gráficos_!C53))</f>
        <v/>
      </c>
      <c r="U53" t="str">
        <f>IF(C53="","",COUNTIFS(Tabla1[[#All],[sem 12]],"=P",Tabla1[[#All],[llave2]],Gráficos_!C53))</f>
        <v/>
      </c>
      <c r="V53" t="str">
        <f>IF(C53="","",COUNTIFS(Tabla1[[#All],[sem 13]],"=P",Tabla1[[#All],[llave2]],Gráficos_!C53))</f>
        <v/>
      </c>
      <c r="W53" t="str">
        <f>IF(C53="","",COUNTIFS(Tabla1[[#All],[sem 14]],"=P",Tabla1[[#All],[llave2]],Gráficos_!C53))</f>
        <v/>
      </c>
      <c r="X53" t="str">
        <f>IF(C53="","",COUNTIFS(Tabla1[[#All],[sem 15]],"=P",Tabla1[[#All],[llave2]],Gráficos_!C53))</f>
        <v/>
      </c>
      <c r="Y53" s="184" t="str">
        <f>IF(C53="","",COUNTIFS(Tabla1[[#All],[sem 16]],"=P",Tabla1[[#All],[llave2]],Gráficos_!C53))</f>
        <v/>
      </c>
      <c r="AA53" s="180" t="str">
        <f t="shared" si="17"/>
        <v/>
      </c>
      <c r="AB53" t="str">
        <f t="shared" si="18"/>
        <v/>
      </c>
      <c r="AC53" s="62" t="str">
        <f t="shared" si="19"/>
        <v/>
      </c>
      <c r="AD53" t="str">
        <f t="shared" si="20"/>
        <v/>
      </c>
      <c r="AE53" t="str">
        <f t="shared" si="13"/>
        <v/>
      </c>
      <c r="AF53" t="str">
        <f t="shared" si="21"/>
        <v/>
      </c>
      <c r="AG53" t="str">
        <f t="shared" si="22"/>
        <v/>
      </c>
      <c r="AH53" t="str">
        <f t="shared" si="23"/>
        <v/>
      </c>
      <c r="AI53" t="str">
        <f t="shared" si="24"/>
        <v/>
      </c>
      <c r="AK53" t="str">
        <f t="shared" si="25"/>
        <v/>
      </c>
      <c r="AL53" t="str">
        <f t="shared" si="25"/>
        <v/>
      </c>
      <c r="AM53" t="str">
        <f t="shared" si="25"/>
        <v/>
      </c>
      <c r="AN53" t="str">
        <f t="shared" si="25"/>
        <v/>
      </c>
      <c r="AO53" t="str">
        <f t="shared" si="25"/>
        <v/>
      </c>
      <c r="AP53" t="str">
        <f t="shared" si="25"/>
        <v/>
      </c>
      <c r="AQ53" t="str">
        <f t="shared" si="25"/>
        <v/>
      </c>
      <c r="AR53" t="str">
        <f t="shared" si="25"/>
        <v/>
      </c>
      <c r="AS53" t="str">
        <f t="shared" si="25"/>
        <v/>
      </c>
      <c r="AT53" t="str">
        <f t="shared" si="25"/>
        <v/>
      </c>
      <c r="AU53" t="str">
        <f t="shared" si="25"/>
        <v/>
      </c>
      <c r="AV53" t="str">
        <f t="shared" si="25"/>
        <v/>
      </c>
      <c r="AW53" t="str">
        <f t="shared" si="9"/>
        <v/>
      </c>
      <c r="AX53" t="str">
        <f t="shared" si="10"/>
        <v/>
      </c>
      <c r="AY53" t="str">
        <f t="shared" si="11"/>
        <v/>
      </c>
      <c r="AZ53" s="184" t="str">
        <f t="shared" si="12"/>
        <v/>
      </c>
      <c r="BA53" t="str">
        <f t="shared" si="15"/>
        <v/>
      </c>
      <c r="CM53" s="62">
        <v>45702</v>
      </c>
      <c r="CN53" t="s">
        <v>534</v>
      </c>
      <c r="CO53" t="s">
        <v>81</v>
      </c>
      <c r="CP53" s="410">
        <v>1</v>
      </c>
      <c r="CQ53" s="410">
        <v>0</v>
      </c>
      <c r="CR53" s="199">
        <v>0</v>
      </c>
    </row>
    <row r="54" spans="9:96">
      <c r="I54" t="str">
        <f>IF(C54="","",COUNTIFS(Tabla1[[#All],[¿Pasó a miembro?]],"Si",Tabla1[[#All],[Tipo Incrito]],"&lt;&gt;Pre-Inscrito",Tabla1[[#All],[llave2]],Gráficos_!C54))</f>
        <v/>
      </c>
      <c r="J54" s="180" t="str">
        <f>IF(C54="","",COUNTIFS(Tabla1[[#All],[sem 01]],"=P",Tabla1[[#All],[llave2]],Gráficos_!C54))</f>
        <v/>
      </c>
      <c r="K54" t="str">
        <f>IF(C54="","",COUNTIFS(Tabla1[[#All],[sem 02]],"=P",Tabla1[[#All],[llave2]],Gráficos_!C54))</f>
        <v/>
      </c>
      <c r="L54" t="str">
        <f>IF(C54="","",COUNTIFS(Tabla1[[#All],[sem 03]],"=P",Tabla1[[#All],[llave2]],Gráficos_!C54))</f>
        <v/>
      </c>
      <c r="M54" t="str">
        <f>IF(C54="","",COUNTIFS(Tabla1[[#All],[sem 04]],"=P",Tabla1[[#All],[llave2]],Gráficos_!C54))</f>
        <v/>
      </c>
      <c r="N54" t="str">
        <f>IF(C54="","",COUNTIFS(Tabla1[[#All],[sem 05]],"=P",Tabla1[[#All],[llave2]],Gráficos_!C54))</f>
        <v/>
      </c>
      <c r="O54" t="str">
        <f>IF(C54="","",COUNTIFS(Tabla1[[#All],[sem 06]],"=P",Tabla1[[#All],[llave2]],Gráficos_!C54))</f>
        <v/>
      </c>
      <c r="P54" t="str">
        <f>IF(C54="","",COUNTIFS(Tabla1[[#All],[sem 07]],"=P",Tabla1[[#All],[llave2]],Gráficos_!C54))</f>
        <v/>
      </c>
      <c r="Q54" t="str">
        <f>IF(C54="","",COUNTIFS(Tabla1[[#All],[sem 08]],"=P",Tabla1[[#All],[llave2]],Gráficos_!C54))</f>
        <v/>
      </c>
      <c r="R54" t="str">
        <f>IF(C54="","",COUNTIFS(Tabla1[[#All],[sem 09]],"=P",Tabla1[[#All],[llave2]],Gráficos_!C54))</f>
        <v/>
      </c>
      <c r="S54" t="str">
        <f>IF(C54="","",COUNTIFS(Tabla1[[#All],[sem 10]],"=P",Tabla1[[#All],[llave2]],Gráficos_!C54))</f>
        <v/>
      </c>
      <c r="T54" t="str">
        <f>IF(C54="","",COUNTIFS(Tabla1[[#All],[sem 11]],"=P",Tabla1[[#All],[llave2]],Gráficos_!C54))</f>
        <v/>
      </c>
      <c r="U54" t="str">
        <f>IF(C54="","",COUNTIFS(Tabla1[[#All],[sem 12]],"=P",Tabla1[[#All],[llave2]],Gráficos_!C54))</f>
        <v/>
      </c>
      <c r="V54" t="str">
        <f>IF(C54="","",COUNTIFS(Tabla1[[#All],[sem 13]],"=P",Tabla1[[#All],[llave2]],Gráficos_!C54))</f>
        <v/>
      </c>
      <c r="W54" t="str">
        <f>IF(C54="","",COUNTIFS(Tabla1[[#All],[sem 14]],"=P",Tabla1[[#All],[llave2]],Gráficos_!C54))</f>
        <v/>
      </c>
      <c r="X54" t="str">
        <f>IF(C54="","",COUNTIFS(Tabla1[[#All],[sem 15]],"=P",Tabla1[[#All],[llave2]],Gráficos_!C54))</f>
        <v/>
      </c>
      <c r="Y54" s="184" t="str">
        <f>IF(C54="","",COUNTIFS(Tabla1[[#All],[sem 16]],"=P",Tabla1[[#All],[llave2]],Gráficos_!C54))</f>
        <v/>
      </c>
      <c r="AA54" s="180" t="str">
        <f t="shared" si="17"/>
        <v/>
      </c>
      <c r="AB54" t="str">
        <f t="shared" si="18"/>
        <v/>
      </c>
      <c r="AC54" s="62" t="str">
        <f t="shared" si="19"/>
        <v/>
      </c>
      <c r="AD54" t="str">
        <f t="shared" si="20"/>
        <v/>
      </c>
      <c r="AE54" t="str">
        <f t="shared" si="13"/>
        <v/>
      </c>
      <c r="AF54" t="str">
        <f t="shared" si="21"/>
        <v/>
      </c>
      <c r="AG54" t="str">
        <f t="shared" si="22"/>
        <v/>
      </c>
      <c r="AH54" t="str">
        <f t="shared" si="23"/>
        <v/>
      </c>
      <c r="AI54" t="str">
        <f t="shared" si="24"/>
        <v/>
      </c>
      <c r="AK54" t="str">
        <f t="shared" si="25"/>
        <v/>
      </c>
      <c r="AL54" t="str">
        <f t="shared" si="25"/>
        <v/>
      </c>
      <c r="AM54" t="str">
        <f t="shared" si="25"/>
        <v/>
      </c>
      <c r="AN54" t="str">
        <f t="shared" si="25"/>
        <v/>
      </c>
      <c r="AO54" t="str">
        <f t="shared" si="25"/>
        <v/>
      </c>
      <c r="AP54" t="str">
        <f t="shared" si="25"/>
        <v/>
      </c>
      <c r="AQ54" t="str">
        <f t="shared" si="25"/>
        <v/>
      </c>
      <c r="AR54" t="str">
        <f t="shared" si="25"/>
        <v/>
      </c>
      <c r="AS54" t="str">
        <f t="shared" si="25"/>
        <v/>
      </c>
      <c r="AT54" t="str">
        <f t="shared" si="25"/>
        <v/>
      </c>
      <c r="AU54" t="str">
        <f t="shared" si="25"/>
        <v/>
      </c>
      <c r="AV54" t="str">
        <f t="shared" si="25"/>
        <v/>
      </c>
      <c r="AW54" t="str">
        <f t="shared" si="9"/>
        <v/>
      </c>
      <c r="AX54" t="str">
        <f t="shared" si="10"/>
        <v/>
      </c>
      <c r="AY54" t="str">
        <f t="shared" si="11"/>
        <v/>
      </c>
      <c r="AZ54" s="184" t="str">
        <f t="shared" si="12"/>
        <v/>
      </c>
      <c r="BA54" t="str">
        <f t="shared" si="15"/>
        <v/>
      </c>
      <c r="CM54" t="s">
        <v>488</v>
      </c>
      <c r="CN54" t="s">
        <v>488</v>
      </c>
      <c r="CO54" t="s">
        <v>488</v>
      </c>
      <c r="CP54" s="410"/>
      <c r="CQ54" s="410"/>
      <c r="CR54" s="199" t="e">
        <v>#DIV/0!</v>
      </c>
    </row>
    <row r="55" spans="9:96">
      <c r="I55" t="str">
        <f>IF(C55="","",COUNTIFS(Tabla1[[#All],[¿Pasó a miembro?]],"Si",Tabla1[[#All],[Tipo Incrito]],"&lt;&gt;Pre-Inscrito",Tabla1[[#All],[llave2]],Gráficos_!C55))</f>
        <v/>
      </c>
      <c r="J55" s="180" t="str">
        <f>IF(C55="","",COUNTIFS(Tabla1[[#All],[sem 01]],"=P",Tabla1[[#All],[llave2]],Gráficos_!C55))</f>
        <v/>
      </c>
      <c r="K55" t="str">
        <f>IF(C55="","",COUNTIFS(Tabla1[[#All],[sem 02]],"=P",Tabla1[[#All],[llave2]],Gráficos_!C55))</f>
        <v/>
      </c>
      <c r="L55" t="str">
        <f>IF(C55="","",COUNTIFS(Tabla1[[#All],[sem 03]],"=P",Tabla1[[#All],[llave2]],Gráficos_!C55))</f>
        <v/>
      </c>
      <c r="M55" t="str">
        <f>IF(C55="","",COUNTIFS(Tabla1[[#All],[sem 04]],"=P",Tabla1[[#All],[llave2]],Gráficos_!C55))</f>
        <v/>
      </c>
      <c r="N55" t="str">
        <f>IF(C55="","",COUNTIFS(Tabla1[[#All],[sem 05]],"=P",Tabla1[[#All],[llave2]],Gráficos_!C55))</f>
        <v/>
      </c>
      <c r="O55" t="str">
        <f>IF(C55="","",COUNTIFS(Tabla1[[#All],[sem 06]],"=P",Tabla1[[#All],[llave2]],Gráficos_!C55))</f>
        <v/>
      </c>
      <c r="P55" t="str">
        <f>IF(C55="","",COUNTIFS(Tabla1[[#All],[sem 07]],"=P",Tabla1[[#All],[llave2]],Gráficos_!C55))</f>
        <v/>
      </c>
      <c r="Q55" t="str">
        <f>IF(C55="","",COUNTIFS(Tabla1[[#All],[sem 08]],"=P",Tabla1[[#All],[llave2]],Gráficos_!C55))</f>
        <v/>
      </c>
      <c r="R55" t="str">
        <f>IF(C55="","",COUNTIFS(Tabla1[[#All],[sem 09]],"=P",Tabla1[[#All],[llave2]],Gráficos_!C55))</f>
        <v/>
      </c>
      <c r="S55" t="str">
        <f>IF(C55="","",COUNTIFS(Tabla1[[#All],[sem 10]],"=P",Tabla1[[#All],[llave2]],Gráficos_!C55))</f>
        <v/>
      </c>
      <c r="T55" t="str">
        <f>IF(C55="","",COUNTIFS(Tabla1[[#All],[sem 11]],"=P",Tabla1[[#All],[llave2]],Gráficos_!C55))</f>
        <v/>
      </c>
      <c r="U55" t="str">
        <f>IF(C55="","",COUNTIFS(Tabla1[[#All],[sem 12]],"=P",Tabla1[[#All],[llave2]],Gráficos_!C55))</f>
        <v/>
      </c>
      <c r="V55" t="str">
        <f>IF(C55="","",COUNTIFS(Tabla1[[#All],[sem 13]],"=P",Tabla1[[#All],[llave2]],Gráficos_!C55))</f>
        <v/>
      </c>
      <c r="W55" t="str">
        <f>IF(C55="","",COUNTIFS(Tabla1[[#All],[sem 14]],"=P",Tabla1[[#All],[llave2]],Gráficos_!C55))</f>
        <v/>
      </c>
      <c r="X55" t="str">
        <f>IF(C55="","",COUNTIFS(Tabla1[[#All],[sem 15]],"=P",Tabla1[[#All],[llave2]],Gráficos_!C55))</f>
        <v/>
      </c>
      <c r="Y55" s="184" t="str">
        <f>IF(C55="","",COUNTIFS(Tabla1[[#All],[sem 16]],"=P",Tabla1[[#All],[llave2]],Gráficos_!C55))</f>
        <v/>
      </c>
      <c r="AA55" s="180" t="str">
        <f t="shared" si="17"/>
        <v/>
      </c>
      <c r="AB55" t="str">
        <f t="shared" si="18"/>
        <v/>
      </c>
      <c r="AC55" s="62" t="str">
        <f t="shared" si="19"/>
        <v/>
      </c>
      <c r="AD55" t="str">
        <f t="shared" si="20"/>
        <v/>
      </c>
      <c r="AE55" t="str">
        <f t="shared" si="13"/>
        <v/>
      </c>
      <c r="AF55" t="str">
        <f t="shared" si="21"/>
        <v/>
      </c>
      <c r="AG55" t="str">
        <f t="shared" si="22"/>
        <v/>
      </c>
      <c r="AH55" t="str">
        <f t="shared" si="23"/>
        <v/>
      </c>
      <c r="AI55" t="str">
        <f t="shared" si="24"/>
        <v/>
      </c>
      <c r="AK55" t="str">
        <f t="shared" si="25"/>
        <v/>
      </c>
      <c r="AL55" t="str">
        <f t="shared" si="25"/>
        <v/>
      </c>
      <c r="AM55" t="str">
        <f t="shared" si="25"/>
        <v/>
      </c>
      <c r="AN55" t="str">
        <f t="shared" si="25"/>
        <v/>
      </c>
      <c r="AO55" t="str">
        <f t="shared" si="25"/>
        <v/>
      </c>
      <c r="AP55" t="str">
        <f t="shared" si="25"/>
        <v/>
      </c>
      <c r="AQ55" t="str">
        <f t="shared" si="25"/>
        <v/>
      </c>
      <c r="AR55" t="str">
        <f t="shared" si="25"/>
        <v/>
      </c>
      <c r="AS55" t="str">
        <f t="shared" si="25"/>
        <v/>
      </c>
      <c r="AT55" t="str">
        <f t="shared" si="25"/>
        <v/>
      </c>
      <c r="AU55" t="str">
        <f t="shared" si="25"/>
        <v/>
      </c>
      <c r="AV55" t="str">
        <f t="shared" si="25"/>
        <v/>
      </c>
      <c r="AW55" t="str">
        <f t="shared" si="9"/>
        <v/>
      </c>
      <c r="AX55" t="str">
        <f t="shared" si="10"/>
        <v/>
      </c>
      <c r="AY55" t="str">
        <f t="shared" si="11"/>
        <v/>
      </c>
      <c r="AZ55" s="184" t="str">
        <f t="shared" si="12"/>
        <v/>
      </c>
      <c r="BA55" t="str">
        <f t="shared" si="15"/>
        <v/>
      </c>
      <c r="BJ55" s="177"/>
      <c r="BK55" s="177"/>
      <c r="BL55" s="177"/>
      <c r="BM55" s="177"/>
      <c r="BN55" s="177"/>
      <c r="BO55" s="177"/>
      <c r="BP55" s="177"/>
      <c r="BQ55" s="177"/>
      <c r="BR55" s="177"/>
      <c r="BS55" s="177"/>
      <c r="BT55" s="177"/>
      <c r="BU55" s="177"/>
      <c r="BV55" s="177"/>
      <c r="BW55" s="177"/>
      <c r="BX55" s="177"/>
      <c r="BY55" s="177"/>
      <c r="BZ55" s="177"/>
      <c r="CA55" s="177"/>
      <c r="CB55" s="177"/>
      <c r="CC55" s="177"/>
      <c r="CD55" s="177"/>
      <c r="CE55" s="177"/>
      <c r="CF55" s="177"/>
      <c r="CG55" s="177"/>
      <c r="CH55" s="177"/>
      <c r="CI55" s="177"/>
      <c r="CJ55" s="177"/>
      <c r="CM55" t="s">
        <v>535</v>
      </c>
      <c r="CP55" s="410">
        <v>43</v>
      </c>
      <c r="CQ55" s="410">
        <v>0</v>
      </c>
      <c r="CR55" s="199">
        <v>0</v>
      </c>
    </row>
    <row r="56" spans="9:96">
      <c r="I56" t="str">
        <f>IF(C56="","",COUNTIFS(Tabla1[[#All],[¿Pasó a miembro?]],"Si",Tabla1[[#All],[Tipo Incrito]],"&lt;&gt;Pre-Inscrito",Tabla1[[#All],[llave2]],Gráficos_!C56))</f>
        <v/>
      </c>
      <c r="J56" s="180" t="str">
        <f>IF(C56="","",COUNTIFS(Tabla1[[#All],[sem 01]],"=P",Tabla1[[#All],[llave2]],Gráficos_!C56))</f>
        <v/>
      </c>
      <c r="K56" t="str">
        <f>IF(C56="","",COUNTIFS(Tabla1[[#All],[sem 02]],"=P",Tabla1[[#All],[llave2]],Gráficos_!C56))</f>
        <v/>
      </c>
      <c r="L56" t="str">
        <f>IF(C56="","",COUNTIFS(Tabla1[[#All],[sem 03]],"=P",Tabla1[[#All],[llave2]],Gráficos_!C56))</f>
        <v/>
      </c>
      <c r="M56" t="str">
        <f>IF(C56="","",COUNTIFS(Tabla1[[#All],[sem 04]],"=P",Tabla1[[#All],[llave2]],Gráficos_!C56))</f>
        <v/>
      </c>
      <c r="N56" t="str">
        <f>IF(C56="","",COUNTIFS(Tabla1[[#All],[sem 05]],"=P",Tabla1[[#All],[llave2]],Gráficos_!C56))</f>
        <v/>
      </c>
      <c r="O56" t="str">
        <f>IF(C56="","",COUNTIFS(Tabla1[[#All],[sem 06]],"=P",Tabla1[[#All],[llave2]],Gráficos_!C56))</f>
        <v/>
      </c>
      <c r="P56" t="str">
        <f>IF(C56="","",COUNTIFS(Tabla1[[#All],[sem 07]],"=P",Tabla1[[#All],[llave2]],Gráficos_!C56))</f>
        <v/>
      </c>
      <c r="Q56" t="str">
        <f>IF(C56="","",COUNTIFS(Tabla1[[#All],[sem 08]],"=P",Tabla1[[#All],[llave2]],Gráficos_!C56))</f>
        <v/>
      </c>
      <c r="R56" t="str">
        <f>IF(C56="","",COUNTIFS(Tabla1[[#All],[sem 09]],"=P",Tabla1[[#All],[llave2]],Gráficos_!C56))</f>
        <v/>
      </c>
      <c r="S56" t="str">
        <f>IF(C56="","",COUNTIFS(Tabla1[[#All],[sem 10]],"=P",Tabla1[[#All],[llave2]],Gráficos_!C56))</f>
        <v/>
      </c>
      <c r="T56" t="str">
        <f>IF(C56="","",COUNTIFS(Tabla1[[#All],[sem 11]],"=P",Tabla1[[#All],[llave2]],Gráficos_!C56))</f>
        <v/>
      </c>
      <c r="U56" t="str">
        <f>IF(C56="","",COUNTIFS(Tabla1[[#All],[sem 12]],"=P",Tabla1[[#All],[llave2]],Gráficos_!C56))</f>
        <v/>
      </c>
      <c r="V56" t="str">
        <f>IF(C56="","",COUNTIFS(Tabla1[[#All],[sem 13]],"=P",Tabla1[[#All],[llave2]],Gráficos_!C56))</f>
        <v/>
      </c>
      <c r="W56" t="str">
        <f>IF(C56="","",COUNTIFS(Tabla1[[#All],[sem 14]],"=P",Tabla1[[#All],[llave2]],Gráficos_!C56))</f>
        <v/>
      </c>
      <c r="X56" t="str">
        <f>IF(C56="","",COUNTIFS(Tabla1[[#All],[sem 15]],"=P",Tabla1[[#All],[llave2]],Gráficos_!C56))</f>
        <v/>
      </c>
      <c r="Y56" s="184" t="str">
        <f>IF(C56="","",COUNTIFS(Tabla1[[#All],[sem 16]],"=P",Tabla1[[#All],[llave2]],Gráficos_!C56))</f>
        <v/>
      </c>
      <c r="AA56" s="180" t="str">
        <f t="shared" si="17"/>
        <v/>
      </c>
      <c r="AB56" t="str">
        <f t="shared" si="18"/>
        <v/>
      </c>
      <c r="AC56" s="62" t="str">
        <f t="shared" si="19"/>
        <v/>
      </c>
      <c r="AD56" t="str">
        <f t="shared" si="20"/>
        <v/>
      </c>
      <c r="AE56" t="str">
        <f t="shared" si="13"/>
        <v/>
      </c>
      <c r="AF56" t="str">
        <f t="shared" si="21"/>
        <v/>
      </c>
      <c r="AG56" t="str">
        <f t="shared" si="22"/>
        <v/>
      </c>
      <c r="AH56" t="str">
        <f t="shared" si="23"/>
        <v/>
      </c>
      <c r="AI56" t="str">
        <f t="shared" si="24"/>
        <v/>
      </c>
      <c r="AK56" t="str">
        <f t="shared" si="25"/>
        <v/>
      </c>
      <c r="AL56" t="str">
        <f t="shared" si="25"/>
        <v/>
      </c>
      <c r="AM56" t="str">
        <f t="shared" si="25"/>
        <v/>
      </c>
      <c r="AN56" t="str">
        <f t="shared" si="25"/>
        <v/>
      </c>
      <c r="AO56" t="str">
        <f t="shared" si="25"/>
        <v/>
      </c>
      <c r="AP56" t="str">
        <f t="shared" si="25"/>
        <v/>
      </c>
      <c r="AQ56" t="str">
        <f t="shared" si="25"/>
        <v/>
      </c>
      <c r="AR56" t="str">
        <f t="shared" si="25"/>
        <v/>
      </c>
      <c r="AS56" t="str">
        <f t="shared" si="25"/>
        <v/>
      </c>
      <c r="AT56" t="str">
        <f t="shared" si="25"/>
        <v/>
      </c>
      <c r="AU56" t="str">
        <f t="shared" si="25"/>
        <v/>
      </c>
      <c r="AV56" t="str">
        <f t="shared" si="25"/>
        <v/>
      </c>
      <c r="AW56" t="str">
        <f t="shared" si="9"/>
        <v/>
      </c>
      <c r="AX56" t="str">
        <f t="shared" si="10"/>
        <v/>
      </c>
      <c r="AY56" t="str">
        <f t="shared" si="11"/>
        <v/>
      </c>
      <c r="AZ56" s="184" t="str">
        <f t="shared" si="12"/>
        <v/>
      </c>
      <c r="BA56" t="str">
        <f t="shared" si="15"/>
        <v/>
      </c>
    </row>
    <row r="57" spans="9:96">
      <c r="I57" t="str">
        <f>IF(C57="","",COUNTIFS(Tabla1[[#All],[¿Pasó a miembro?]],"Si",Tabla1[[#All],[Tipo Incrito]],"&lt;&gt;Pre-Inscrito",Tabla1[[#All],[llave2]],Gráficos_!C57))</f>
        <v/>
      </c>
      <c r="J57" s="180" t="str">
        <f>IF(C57="","",COUNTIFS(Tabla1[[#All],[sem 01]],"=P",Tabla1[[#All],[llave2]],Gráficos_!C57))</f>
        <v/>
      </c>
      <c r="K57" t="str">
        <f>IF(C57="","",COUNTIFS(Tabla1[[#All],[sem 02]],"=P",Tabla1[[#All],[llave2]],Gráficos_!C57))</f>
        <v/>
      </c>
      <c r="L57" t="str">
        <f>IF(C57="","",COUNTIFS(Tabla1[[#All],[sem 03]],"=P",Tabla1[[#All],[llave2]],Gráficos_!C57))</f>
        <v/>
      </c>
      <c r="M57" t="str">
        <f>IF(C57="","",COUNTIFS(Tabla1[[#All],[sem 04]],"=P",Tabla1[[#All],[llave2]],Gráficos_!C57))</f>
        <v/>
      </c>
      <c r="N57" t="str">
        <f>IF(C57="","",COUNTIFS(Tabla1[[#All],[sem 05]],"=P",Tabla1[[#All],[llave2]],Gráficos_!C57))</f>
        <v/>
      </c>
      <c r="O57" t="str">
        <f>IF(C57="","",COUNTIFS(Tabla1[[#All],[sem 06]],"=P",Tabla1[[#All],[llave2]],Gráficos_!C57))</f>
        <v/>
      </c>
      <c r="P57" t="str">
        <f>IF(C57="","",COUNTIFS(Tabla1[[#All],[sem 07]],"=P",Tabla1[[#All],[llave2]],Gráficos_!C57))</f>
        <v/>
      </c>
      <c r="Q57" t="str">
        <f>IF(C57="","",COUNTIFS(Tabla1[[#All],[sem 08]],"=P",Tabla1[[#All],[llave2]],Gráficos_!C57))</f>
        <v/>
      </c>
      <c r="R57" t="str">
        <f>IF(C57="","",COUNTIFS(Tabla1[[#All],[sem 09]],"=P",Tabla1[[#All],[llave2]],Gráficos_!C57))</f>
        <v/>
      </c>
      <c r="S57" t="str">
        <f>IF(C57="","",COUNTIFS(Tabla1[[#All],[sem 10]],"=P",Tabla1[[#All],[llave2]],Gráficos_!C57))</f>
        <v/>
      </c>
      <c r="T57" t="str">
        <f>IF(C57="","",COUNTIFS(Tabla1[[#All],[sem 11]],"=P",Tabla1[[#All],[llave2]],Gráficos_!C57))</f>
        <v/>
      </c>
      <c r="U57" t="str">
        <f>IF(C57="","",COUNTIFS(Tabla1[[#All],[sem 12]],"=P",Tabla1[[#All],[llave2]],Gráficos_!C57))</f>
        <v/>
      </c>
      <c r="V57" t="str">
        <f>IF(C57="","",COUNTIFS(Tabla1[[#All],[sem 13]],"=P",Tabla1[[#All],[llave2]],Gráficos_!C57))</f>
        <v/>
      </c>
      <c r="W57" t="str">
        <f>IF(C57="","",COUNTIFS(Tabla1[[#All],[sem 14]],"=P",Tabla1[[#All],[llave2]],Gráficos_!C57))</f>
        <v/>
      </c>
      <c r="X57" t="str">
        <f>IF(C57="","",COUNTIFS(Tabla1[[#All],[sem 15]],"=P",Tabla1[[#All],[llave2]],Gráficos_!C57))</f>
        <v/>
      </c>
      <c r="Y57" s="184" t="str">
        <f>IF(C57="","",COUNTIFS(Tabla1[[#All],[sem 16]],"=P",Tabla1[[#All],[llave2]],Gráficos_!C57))</f>
        <v/>
      </c>
      <c r="AA57" s="180" t="str">
        <f t="shared" si="17"/>
        <v/>
      </c>
      <c r="AB57" t="str">
        <f t="shared" si="18"/>
        <v/>
      </c>
      <c r="AC57" s="62" t="str">
        <f t="shared" si="19"/>
        <v/>
      </c>
      <c r="AD57" t="str">
        <f t="shared" si="20"/>
        <v/>
      </c>
      <c r="AE57" t="str">
        <f t="shared" si="13"/>
        <v/>
      </c>
      <c r="AF57" t="str">
        <f t="shared" si="21"/>
        <v/>
      </c>
      <c r="AG57" t="str">
        <f t="shared" si="22"/>
        <v/>
      </c>
      <c r="AH57" t="str">
        <f t="shared" si="23"/>
        <v/>
      </c>
      <c r="AI57" t="str">
        <f t="shared" si="24"/>
        <v/>
      </c>
      <c r="AK57" t="str">
        <f t="shared" si="25"/>
        <v/>
      </c>
      <c r="AL57" t="str">
        <f t="shared" si="25"/>
        <v/>
      </c>
      <c r="AM57" t="str">
        <f t="shared" si="25"/>
        <v/>
      </c>
      <c r="AN57" t="str">
        <f t="shared" si="25"/>
        <v/>
      </c>
      <c r="AO57" t="str">
        <f t="shared" si="25"/>
        <v/>
      </c>
      <c r="AP57" t="str">
        <f t="shared" si="25"/>
        <v/>
      </c>
      <c r="AQ57" t="str">
        <f t="shared" si="25"/>
        <v/>
      </c>
      <c r="AR57" t="str">
        <f t="shared" si="25"/>
        <v/>
      </c>
      <c r="AS57" t="str">
        <f t="shared" si="25"/>
        <v/>
      </c>
      <c r="AT57" t="str">
        <f t="shared" si="25"/>
        <v/>
      </c>
      <c r="AU57" t="str">
        <f t="shared" si="25"/>
        <v/>
      </c>
      <c r="AV57" t="str">
        <f t="shared" si="25"/>
        <v/>
      </c>
      <c r="AW57" t="str">
        <f t="shared" si="9"/>
        <v/>
      </c>
      <c r="AX57" t="str">
        <f t="shared" si="10"/>
        <v/>
      </c>
      <c r="AY57" t="str">
        <f t="shared" si="11"/>
        <v/>
      </c>
      <c r="AZ57" s="184" t="str">
        <f t="shared" si="12"/>
        <v/>
      </c>
      <c r="BA57" t="str">
        <f t="shared" si="15"/>
        <v/>
      </c>
    </row>
    <row r="58" spans="9:96">
      <c r="I58" t="str">
        <f>IF(C58="","",COUNTIFS(Tabla1[[#All],[¿Pasó a miembro?]],"Si",Tabla1[[#All],[Tipo Incrito]],"&lt;&gt;Pre-Inscrito",Tabla1[[#All],[llave2]],Gráficos_!C58))</f>
        <v/>
      </c>
      <c r="J58" s="180" t="str">
        <f>IF(C58="","",COUNTIFS(Tabla1[[#All],[sem 01]],"=P",Tabla1[[#All],[llave2]],Gráficos_!C58))</f>
        <v/>
      </c>
      <c r="K58" t="str">
        <f>IF(C58="","",COUNTIFS(Tabla1[[#All],[sem 02]],"=P",Tabla1[[#All],[llave2]],Gráficos_!C58))</f>
        <v/>
      </c>
      <c r="L58" t="str">
        <f>IF(C58="","",COUNTIFS(Tabla1[[#All],[sem 03]],"=P",Tabla1[[#All],[llave2]],Gráficos_!C58))</f>
        <v/>
      </c>
      <c r="M58" t="str">
        <f>IF(C58="","",COUNTIFS(Tabla1[[#All],[sem 04]],"=P",Tabla1[[#All],[llave2]],Gráficos_!C58))</f>
        <v/>
      </c>
      <c r="N58" t="str">
        <f>IF(C58="","",COUNTIFS(Tabla1[[#All],[sem 05]],"=P",Tabla1[[#All],[llave2]],Gráficos_!C58))</f>
        <v/>
      </c>
      <c r="O58" t="str">
        <f>IF(C58="","",COUNTIFS(Tabla1[[#All],[sem 06]],"=P",Tabla1[[#All],[llave2]],Gráficos_!C58))</f>
        <v/>
      </c>
      <c r="P58" t="str">
        <f>IF(C58="","",COUNTIFS(Tabla1[[#All],[sem 07]],"=P",Tabla1[[#All],[llave2]],Gráficos_!C58))</f>
        <v/>
      </c>
      <c r="Q58" t="str">
        <f>IF(C58="","",COUNTIFS(Tabla1[[#All],[sem 08]],"=P",Tabla1[[#All],[llave2]],Gráficos_!C58))</f>
        <v/>
      </c>
      <c r="R58" t="str">
        <f>IF(C58="","",COUNTIFS(Tabla1[[#All],[sem 09]],"=P",Tabla1[[#All],[llave2]],Gráficos_!C58))</f>
        <v/>
      </c>
      <c r="S58" t="str">
        <f>IF(C58="","",COUNTIFS(Tabla1[[#All],[sem 10]],"=P",Tabla1[[#All],[llave2]],Gráficos_!C58))</f>
        <v/>
      </c>
      <c r="T58" t="str">
        <f>IF(C58="","",COUNTIFS(Tabla1[[#All],[sem 11]],"=P",Tabla1[[#All],[llave2]],Gráficos_!C58))</f>
        <v/>
      </c>
      <c r="U58" t="str">
        <f>IF(C58="","",COUNTIFS(Tabla1[[#All],[sem 12]],"=P",Tabla1[[#All],[llave2]],Gráficos_!C58))</f>
        <v/>
      </c>
      <c r="V58" t="str">
        <f>IF(C58="","",COUNTIFS(Tabla1[[#All],[sem 13]],"=P",Tabla1[[#All],[llave2]],Gráficos_!C58))</f>
        <v/>
      </c>
      <c r="W58" t="str">
        <f>IF(C58="","",COUNTIFS(Tabla1[[#All],[sem 14]],"=P",Tabla1[[#All],[llave2]],Gráficos_!C58))</f>
        <v/>
      </c>
      <c r="X58" t="str">
        <f>IF(C58="","",COUNTIFS(Tabla1[[#All],[sem 15]],"=P",Tabla1[[#All],[llave2]],Gráficos_!C58))</f>
        <v/>
      </c>
      <c r="Y58" s="184" t="str">
        <f>IF(C58="","",COUNTIFS(Tabla1[[#All],[sem 16]],"=P",Tabla1[[#All],[llave2]],Gráficos_!C58))</f>
        <v/>
      </c>
      <c r="AA58" s="180" t="str">
        <f t="shared" si="17"/>
        <v/>
      </c>
      <c r="AB58" t="str">
        <f t="shared" si="18"/>
        <v/>
      </c>
      <c r="AC58" s="62" t="str">
        <f t="shared" si="19"/>
        <v/>
      </c>
      <c r="AD58" t="str">
        <f t="shared" si="20"/>
        <v/>
      </c>
      <c r="AE58" t="str">
        <f t="shared" si="13"/>
        <v/>
      </c>
      <c r="AF58" t="str">
        <f t="shared" si="21"/>
        <v/>
      </c>
      <c r="AG58" t="str">
        <f t="shared" si="22"/>
        <v/>
      </c>
      <c r="AH58" t="str">
        <f t="shared" si="23"/>
        <v/>
      </c>
      <c r="AI58" t="str">
        <f t="shared" si="24"/>
        <v/>
      </c>
      <c r="AK58" t="str">
        <f t="shared" si="25"/>
        <v/>
      </c>
      <c r="AL58" t="str">
        <f t="shared" si="25"/>
        <v/>
      </c>
      <c r="AM58" t="str">
        <f t="shared" si="25"/>
        <v/>
      </c>
      <c r="AN58" t="str">
        <f t="shared" si="25"/>
        <v/>
      </c>
      <c r="AO58" t="str">
        <f t="shared" si="25"/>
        <v/>
      </c>
      <c r="AP58" t="str">
        <f t="shared" si="25"/>
        <v/>
      </c>
      <c r="AQ58" t="str">
        <f t="shared" si="25"/>
        <v/>
      </c>
      <c r="AR58" t="str">
        <f t="shared" si="25"/>
        <v/>
      </c>
      <c r="AS58" t="str">
        <f t="shared" si="25"/>
        <v/>
      </c>
      <c r="AT58" t="str">
        <f t="shared" si="25"/>
        <v/>
      </c>
      <c r="AU58" t="str">
        <f t="shared" si="25"/>
        <v/>
      </c>
      <c r="AV58" t="str">
        <f t="shared" si="25"/>
        <v/>
      </c>
      <c r="AW58" t="str">
        <f t="shared" si="9"/>
        <v/>
      </c>
      <c r="AX58" t="str">
        <f t="shared" si="10"/>
        <v/>
      </c>
      <c r="AY58" t="str">
        <f t="shared" si="11"/>
        <v/>
      </c>
      <c r="AZ58" s="184" t="str">
        <f t="shared" si="12"/>
        <v/>
      </c>
      <c r="BA58" t="str">
        <f t="shared" si="15"/>
        <v/>
      </c>
    </row>
    <row r="59" spans="9:96">
      <c r="I59" t="str">
        <f>IF(C59="","",COUNTIFS(Tabla1[[#All],[¿Pasó a miembro?]],"Si",Tabla1[[#All],[Tipo Incrito]],"&lt;&gt;Pre-Inscrito",Tabla1[[#All],[llave2]],Gráficos_!C59))</f>
        <v/>
      </c>
      <c r="J59" s="180" t="str">
        <f>IF(C59="","",COUNTIFS(Tabla1[[#All],[sem 01]],"=P",Tabla1[[#All],[llave2]],Gráficos_!C59))</f>
        <v/>
      </c>
      <c r="K59" t="str">
        <f>IF(C59="","",COUNTIFS(Tabla1[[#All],[sem 02]],"=P",Tabla1[[#All],[llave2]],Gráficos_!C59))</f>
        <v/>
      </c>
      <c r="L59" t="str">
        <f>IF(C59="","",COUNTIFS(Tabla1[[#All],[sem 03]],"=P",Tabla1[[#All],[llave2]],Gráficos_!C59))</f>
        <v/>
      </c>
      <c r="M59" t="str">
        <f>IF(C59="","",COUNTIFS(Tabla1[[#All],[sem 04]],"=P",Tabla1[[#All],[llave2]],Gráficos_!C59))</f>
        <v/>
      </c>
      <c r="N59" t="str">
        <f>IF(C59="","",COUNTIFS(Tabla1[[#All],[sem 05]],"=P",Tabla1[[#All],[llave2]],Gráficos_!C59))</f>
        <v/>
      </c>
      <c r="O59" t="str">
        <f>IF(C59="","",COUNTIFS(Tabla1[[#All],[sem 06]],"=P",Tabla1[[#All],[llave2]],Gráficos_!C59))</f>
        <v/>
      </c>
      <c r="P59" t="str">
        <f>IF(C59="","",COUNTIFS(Tabla1[[#All],[sem 07]],"=P",Tabla1[[#All],[llave2]],Gráficos_!C59))</f>
        <v/>
      </c>
      <c r="Q59" t="str">
        <f>IF(C59="","",COUNTIFS(Tabla1[[#All],[sem 08]],"=P",Tabla1[[#All],[llave2]],Gráficos_!C59))</f>
        <v/>
      </c>
      <c r="R59" t="str">
        <f>IF(C59="","",COUNTIFS(Tabla1[[#All],[sem 09]],"=P",Tabla1[[#All],[llave2]],Gráficos_!C59))</f>
        <v/>
      </c>
      <c r="S59" t="str">
        <f>IF(C59="","",COUNTIFS(Tabla1[[#All],[sem 10]],"=P",Tabla1[[#All],[llave2]],Gráficos_!C59))</f>
        <v/>
      </c>
      <c r="T59" t="str">
        <f>IF(C59="","",COUNTIFS(Tabla1[[#All],[sem 11]],"=P",Tabla1[[#All],[llave2]],Gráficos_!C59))</f>
        <v/>
      </c>
      <c r="U59" t="str">
        <f>IF(C59="","",COUNTIFS(Tabla1[[#All],[sem 12]],"=P",Tabla1[[#All],[llave2]],Gráficos_!C59))</f>
        <v/>
      </c>
      <c r="V59" t="str">
        <f>IF(C59="","",COUNTIFS(Tabla1[[#All],[sem 13]],"=P",Tabla1[[#All],[llave2]],Gráficos_!C59))</f>
        <v/>
      </c>
      <c r="W59" t="str">
        <f>IF(C59="","",COUNTIFS(Tabla1[[#All],[sem 14]],"=P",Tabla1[[#All],[llave2]],Gráficos_!C59))</f>
        <v/>
      </c>
      <c r="X59" t="str">
        <f>IF(C59="","",COUNTIFS(Tabla1[[#All],[sem 15]],"=P",Tabla1[[#All],[llave2]],Gráficos_!C59))</f>
        <v/>
      </c>
      <c r="Y59" s="184" t="str">
        <f>IF(C59="","",COUNTIFS(Tabla1[[#All],[sem 16]],"=P",Tabla1[[#All],[llave2]],Gráficos_!C59))</f>
        <v/>
      </c>
      <c r="AA59" s="180" t="str">
        <f t="shared" si="17"/>
        <v/>
      </c>
      <c r="AB59" t="str">
        <f t="shared" si="18"/>
        <v/>
      </c>
      <c r="AC59" s="62" t="str">
        <f t="shared" si="19"/>
        <v/>
      </c>
      <c r="AD59" t="str">
        <f t="shared" si="20"/>
        <v/>
      </c>
      <c r="AE59" t="str">
        <f t="shared" si="13"/>
        <v/>
      </c>
      <c r="AF59" t="str">
        <f t="shared" si="21"/>
        <v/>
      </c>
      <c r="AG59" t="str">
        <f t="shared" si="22"/>
        <v/>
      </c>
      <c r="AH59" t="str">
        <f t="shared" si="23"/>
        <v/>
      </c>
      <c r="AI59" t="str">
        <f t="shared" si="24"/>
        <v/>
      </c>
      <c r="AK59" t="str">
        <f t="shared" si="25"/>
        <v/>
      </c>
      <c r="AL59" t="str">
        <f t="shared" si="25"/>
        <v/>
      </c>
      <c r="AM59" t="str">
        <f t="shared" si="25"/>
        <v/>
      </c>
      <c r="AN59" t="str">
        <f t="shared" si="25"/>
        <v/>
      </c>
      <c r="AO59" t="str">
        <f t="shared" si="25"/>
        <v/>
      </c>
      <c r="AP59" t="str">
        <f t="shared" si="25"/>
        <v/>
      </c>
      <c r="AQ59" t="str">
        <f t="shared" si="25"/>
        <v/>
      </c>
      <c r="AR59" t="str">
        <f t="shared" si="25"/>
        <v/>
      </c>
      <c r="AS59" t="str">
        <f t="shared" si="25"/>
        <v/>
      </c>
      <c r="AT59" t="str">
        <f t="shared" si="25"/>
        <v/>
      </c>
      <c r="AU59" t="str">
        <f t="shared" si="25"/>
        <v/>
      </c>
      <c r="AV59" t="str">
        <f t="shared" si="25"/>
        <v/>
      </c>
      <c r="AW59" t="str">
        <f t="shared" si="9"/>
        <v/>
      </c>
      <c r="AX59" t="str">
        <f t="shared" si="10"/>
        <v/>
      </c>
      <c r="AY59" t="str">
        <f t="shared" si="11"/>
        <v/>
      </c>
      <c r="AZ59" s="184" t="str">
        <f t="shared" si="12"/>
        <v/>
      </c>
      <c r="BA59" t="str">
        <f t="shared" si="15"/>
        <v/>
      </c>
    </row>
    <row r="60" spans="9:96">
      <c r="I60" t="str">
        <f>IF(C60="","",COUNTIFS(Tabla1[[#All],[¿Pasó a miembro?]],"Si",Tabla1[[#All],[Tipo Incrito]],"&lt;&gt;Pre-Inscrito",Tabla1[[#All],[llave2]],Gráficos_!C60))</f>
        <v/>
      </c>
      <c r="J60" s="180" t="str">
        <f>IF(C60="","",COUNTIFS(Tabla1[[#All],[sem 01]],"=P",Tabla1[[#All],[llave2]],Gráficos_!C60))</f>
        <v/>
      </c>
      <c r="K60" t="str">
        <f>IF(C60="","",COUNTIFS(Tabla1[[#All],[sem 02]],"=P",Tabla1[[#All],[llave2]],Gráficos_!C60))</f>
        <v/>
      </c>
      <c r="L60" t="str">
        <f>IF(C60="","",COUNTIFS(Tabla1[[#All],[sem 03]],"=P",Tabla1[[#All],[llave2]],Gráficos_!C60))</f>
        <v/>
      </c>
      <c r="M60" t="str">
        <f>IF(C60="","",COUNTIFS(Tabla1[[#All],[sem 04]],"=P",Tabla1[[#All],[llave2]],Gráficos_!C60))</f>
        <v/>
      </c>
      <c r="N60" t="str">
        <f>IF(C60="","",COUNTIFS(Tabla1[[#All],[sem 05]],"=P",Tabla1[[#All],[llave2]],Gráficos_!C60))</f>
        <v/>
      </c>
      <c r="O60" t="str">
        <f>IF(C60="","",COUNTIFS(Tabla1[[#All],[sem 06]],"=P",Tabla1[[#All],[llave2]],Gráficos_!C60))</f>
        <v/>
      </c>
      <c r="P60" t="str">
        <f>IF(C60="","",COUNTIFS(Tabla1[[#All],[sem 07]],"=P",Tabla1[[#All],[llave2]],Gráficos_!C60))</f>
        <v/>
      </c>
      <c r="Q60" t="str">
        <f>IF(C60="","",COUNTIFS(Tabla1[[#All],[sem 08]],"=P",Tabla1[[#All],[llave2]],Gráficos_!C60))</f>
        <v/>
      </c>
      <c r="R60" t="str">
        <f>IF(C60="","",COUNTIFS(Tabla1[[#All],[sem 09]],"=P",Tabla1[[#All],[llave2]],Gráficos_!C60))</f>
        <v/>
      </c>
      <c r="S60" t="str">
        <f>IF(C60="","",COUNTIFS(Tabla1[[#All],[sem 10]],"=P",Tabla1[[#All],[llave2]],Gráficos_!C60))</f>
        <v/>
      </c>
      <c r="T60" t="str">
        <f>IF(C60="","",COUNTIFS(Tabla1[[#All],[sem 11]],"=P",Tabla1[[#All],[llave2]],Gráficos_!C60))</f>
        <v/>
      </c>
      <c r="U60" t="str">
        <f>IF(C60="","",COUNTIFS(Tabla1[[#All],[sem 12]],"=P",Tabla1[[#All],[llave2]],Gráficos_!C60))</f>
        <v/>
      </c>
      <c r="V60" t="str">
        <f>IF(C60="","",COUNTIFS(Tabla1[[#All],[sem 13]],"=P",Tabla1[[#All],[llave2]],Gráficos_!C60))</f>
        <v/>
      </c>
      <c r="W60" t="str">
        <f>IF(C60="","",COUNTIFS(Tabla1[[#All],[sem 14]],"=P",Tabla1[[#All],[llave2]],Gráficos_!C60))</f>
        <v/>
      </c>
      <c r="X60" t="str">
        <f>IF(C60="","",COUNTIFS(Tabla1[[#All],[sem 15]],"=P",Tabla1[[#All],[llave2]],Gráficos_!C60))</f>
        <v/>
      </c>
      <c r="Y60" s="184" t="str">
        <f>IF(C60="","",COUNTIFS(Tabla1[[#All],[sem 16]],"=P",Tabla1[[#All],[llave2]],Gráficos_!C60))</f>
        <v/>
      </c>
      <c r="AA60" s="180" t="str">
        <f t="shared" si="17"/>
        <v/>
      </c>
      <c r="AB60" t="str">
        <f t="shared" si="18"/>
        <v/>
      </c>
      <c r="AC60" s="62" t="str">
        <f t="shared" si="19"/>
        <v/>
      </c>
      <c r="AD60" t="str">
        <f t="shared" si="20"/>
        <v/>
      </c>
      <c r="AE60" t="str">
        <f t="shared" si="13"/>
        <v/>
      </c>
      <c r="AF60" t="str">
        <f t="shared" si="21"/>
        <v/>
      </c>
      <c r="AG60" t="str">
        <f t="shared" si="22"/>
        <v/>
      </c>
      <c r="AH60" t="str">
        <f t="shared" si="23"/>
        <v/>
      </c>
      <c r="AI60" t="str">
        <f t="shared" si="24"/>
        <v/>
      </c>
      <c r="AK60" t="str">
        <f t="shared" si="25"/>
        <v/>
      </c>
      <c r="AL60" t="str">
        <f t="shared" si="25"/>
        <v/>
      </c>
      <c r="AM60" t="str">
        <f t="shared" si="25"/>
        <v/>
      </c>
      <c r="AN60" t="str">
        <f t="shared" si="25"/>
        <v/>
      </c>
      <c r="AO60" t="str">
        <f t="shared" si="25"/>
        <v/>
      </c>
      <c r="AP60" t="str">
        <f t="shared" si="25"/>
        <v/>
      </c>
      <c r="AQ60" t="str">
        <f t="shared" si="25"/>
        <v/>
      </c>
      <c r="AR60" t="str">
        <f t="shared" si="25"/>
        <v/>
      </c>
      <c r="AS60" t="str">
        <f t="shared" si="25"/>
        <v/>
      </c>
      <c r="AT60" t="str">
        <f t="shared" si="25"/>
        <v/>
      </c>
      <c r="AU60" t="str">
        <f t="shared" si="25"/>
        <v/>
      </c>
      <c r="AV60" t="str">
        <f t="shared" si="25"/>
        <v/>
      </c>
      <c r="AW60" t="str">
        <f t="shared" si="9"/>
        <v/>
      </c>
      <c r="AX60" t="str">
        <f t="shared" si="10"/>
        <v/>
      </c>
      <c r="AY60" t="str">
        <f t="shared" si="11"/>
        <v/>
      </c>
      <c r="AZ60" s="184" t="str">
        <f t="shared" si="12"/>
        <v/>
      </c>
      <c r="BA60" t="str">
        <f t="shared" si="15"/>
        <v/>
      </c>
    </row>
    <row r="61" spans="9:96">
      <c r="I61" t="str">
        <f>IF(C61="","",COUNTIFS(Tabla1[[#All],[¿Pasó a miembro?]],"Si",Tabla1[[#All],[Tipo Incrito]],"&lt;&gt;Pre-Inscrito",Tabla1[[#All],[llave2]],Gráficos_!C61))</f>
        <v/>
      </c>
      <c r="J61" s="180" t="str">
        <f>IF(C61="","",COUNTIFS(Tabla1[[#All],[sem 01]],"=P",Tabla1[[#All],[llave2]],Gráficos_!C61))</f>
        <v/>
      </c>
      <c r="K61" t="str">
        <f>IF(C61="","",COUNTIFS(Tabla1[[#All],[sem 02]],"=P",Tabla1[[#All],[llave2]],Gráficos_!C61))</f>
        <v/>
      </c>
      <c r="L61" t="str">
        <f>IF(C61="","",COUNTIFS(Tabla1[[#All],[sem 03]],"=P",Tabla1[[#All],[llave2]],Gráficos_!C61))</f>
        <v/>
      </c>
      <c r="M61" t="str">
        <f>IF(C61="","",COUNTIFS(Tabla1[[#All],[sem 04]],"=P",Tabla1[[#All],[llave2]],Gráficos_!C61))</f>
        <v/>
      </c>
      <c r="N61" t="str">
        <f>IF(C61="","",COUNTIFS(Tabla1[[#All],[sem 05]],"=P",Tabla1[[#All],[llave2]],Gráficos_!C61))</f>
        <v/>
      </c>
      <c r="O61" t="str">
        <f>IF(C61="","",COUNTIFS(Tabla1[[#All],[sem 06]],"=P",Tabla1[[#All],[llave2]],Gráficos_!C61))</f>
        <v/>
      </c>
      <c r="P61" t="str">
        <f>IF(C61="","",COUNTIFS(Tabla1[[#All],[sem 07]],"=P",Tabla1[[#All],[llave2]],Gráficos_!C61))</f>
        <v/>
      </c>
      <c r="Q61" t="str">
        <f>IF(C61="","",COUNTIFS(Tabla1[[#All],[sem 08]],"=P",Tabla1[[#All],[llave2]],Gráficos_!C61))</f>
        <v/>
      </c>
      <c r="R61" t="str">
        <f>IF(C61="","",COUNTIFS(Tabla1[[#All],[sem 09]],"=P",Tabla1[[#All],[llave2]],Gráficos_!C61))</f>
        <v/>
      </c>
      <c r="S61" t="str">
        <f>IF(C61="","",COUNTIFS(Tabla1[[#All],[sem 10]],"=P",Tabla1[[#All],[llave2]],Gráficos_!C61))</f>
        <v/>
      </c>
      <c r="T61" t="str">
        <f>IF(C61="","",COUNTIFS(Tabla1[[#All],[sem 11]],"=P",Tabla1[[#All],[llave2]],Gráficos_!C61))</f>
        <v/>
      </c>
      <c r="U61" t="str">
        <f>IF(C61="","",COUNTIFS(Tabla1[[#All],[sem 12]],"=P",Tabla1[[#All],[llave2]],Gráficos_!C61))</f>
        <v/>
      </c>
      <c r="V61" t="str">
        <f>IF(C61="","",COUNTIFS(Tabla1[[#All],[sem 13]],"=P",Tabla1[[#All],[llave2]],Gráficos_!C61))</f>
        <v/>
      </c>
      <c r="W61" t="str">
        <f>IF(C61="","",COUNTIFS(Tabla1[[#All],[sem 14]],"=P",Tabla1[[#All],[llave2]],Gráficos_!C61))</f>
        <v/>
      </c>
      <c r="X61" t="str">
        <f>IF(C61="","",COUNTIFS(Tabla1[[#All],[sem 15]],"=P",Tabla1[[#All],[llave2]],Gráficos_!C61))</f>
        <v/>
      </c>
      <c r="Y61" s="184" t="str">
        <f>IF(C61="","",COUNTIFS(Tabla1[[#All],[sem 16]],"=P",Tabla1[[#All],[llave2]],Gráficos_!C61))</f>
        <v/>
      </c>
      <c r="AA61" s="180" t="str">
        <f t="shared" si="17"/>
        <v/>
      </c>
      <c r="AB61" t="str">
        <f t="shared" si="18"/>
        <v/>
      </c>
      <c r="AC61" s="62" t="str">
        <f t="shared" si="19"/>
        <v/>
      </c>
      <c r="AD61" t="str">
        <f t="shared" si="20"/>
        <v/>
      </c>
      <c r="AE61" t="str">
        <f t="shared" si="13"/>
        <v/>
      </c>
      <c r="AF61" t="str">
        <f t="shared" si="21"/>
        <v/>
      </c>
      <c r="AG61" t="str">
        <f t="shared" si="22"/>
        <v/>
      </c>
      <c r="AH61" t="str">
        <f t="shared" si="23"/>
        <v/>
      </c>
      <c r="AI61" t="str">
        <f t="shared" si="24"/>
        <v/>
      </c>
      <c r="AK61" t="str">
        <f t="shared" si="25"/>
        <v/>
      </c>
      <c r="AL61" t="str">
        <f t="shared" si="25"/>
        <v/>
      </c>
      <c r="AM61" t="str">
        <f t="shared" si="25"/>
        <v/>
      </c>
      <c r="AN61" t="str">
        <f t="shared" si="25"/>
        <v/>
      </c>
      <c r="AO61" t="str">
        <f t="shared" si="25"/>
        <v/>
      </c>
      <c r="AP61" t="str">
        <f t="shared" si="25"/>
        <v/>
      </c>
      <c r="AQ61" t="str">
        <f t="shared" si="25"/>
        <v/>
      </c>
      <c r="AR61" t="str">
        <f t="shared" si="25"/>
        <v/>
      </c>
      <c r="AS61" t="str">
        <f t="shared" si="25"/>
        <v/>
      </c>
      <c r="AT61" t="str">
        <f t="shared" si="25"/>
        <v/>
      </c>
      <c r="AU61" t="str">
        <f t="shared" si="25"/>
        <v/>
      </c>
      <c r="AV61" t="str">
        <f t="shared" si="25"/>
        <v/>
      </c>
      <c r="AW61" t="str">
        <f t="shared" si="9"/>
        <v/>
      </c>
      <c r="AX61" t="str">
        <f t="shared" si="10"/>
        <v/>
      </c>
      <c r="AY61" t="str">
        <f t="shared" si="11"/>
        <v/>
      </c>
      <c r="AZ61" s="184" t="str">
        <f t="shared" si="12"/>
        <v/>
      </c>
      <c r="BA61" t="str">
        <f t="shared" si="15"/>
        <v/>
      </c>
    </row>
    <row r="62" spans="9:96">
      <c r="I62" t="str">
        <f>IF(C62="","",COUNTIFS(Tabla1[[#All],[¿Pasó a miembro?]],"Si",Tabla1[[#All],[Tipo Incrito]],"&lt;&gt;Pre-Inscrito",Tabla1[[#All],[llave2]],Gráficos_!C62))</f>
        <v/>
      </c>
      <c r="J62" s="180" t="str">
        <f>IF(C62="","",COUNTIFS(Tabla1[[#All],[sem 01]],"=P",Tabla1[[#All],[llave2]],Gráficos_!C62))</f>
        <v/>
      </c>
      <c r="K62" t="str">
        <f>IF(C62="","",COUNTIFS(Tabla1[[#All],[sem 02]],"=P",Tabla1[[#All],[llave2]],Gráficos_!C62))</f>
        <v/>
      </c>
      <c r="L62" t="str">
        <f>IF(C62="","",COUNTIFS(Tabla1[[#All],[sem 03]],"=P",Tabla1[[#All],[llave2]],Gráficos_!C62))</f>
        <v/>
      </c>
      <c r="M62" t="str">
        <f>IF(C62="","",COUNTIFS(Tabla1[[#All],[sem 04]],"=P",Tabla1[[#All],[llave2]],Gráficos_!C62))</f>
        <v/>
      </c>
      <c r="N62" t="str">
        <f>IF(C62="","",COUNTIFS(Tabla1[[#All],[sem 05]],"=P",Tabla1[[#All],[llave2]],Gráficos_!C62))</f>
        <v/>
      </c>
      <c r="O62" t="str">
        <f>IF(C62="","",COUNTIFS(Tabla1[[#All],[sem 06]],"=P",Tabla1[[#All],[llave2]],Gráficos_!C62))</f>
        <v/>
      </c>
      <c r="P62" t="str">
        <f>IF(C62="","",COUNTIFS(Tabla1[[#All],[sem 07]],"=P",Tabla1[[#All],[llave2]],Gráficos_!C62))</f>
        <v/>
      </c>
      <c r="Q62" t="str">
        <f>IF(C62="","",COUNTIFS(Tabla1[[#All],[sem 08]],"=P",Tabla1[[#All],[llave2]],Gráficos_!C62))</f>
        <v/>
      </c>
      <c r="R62" t="str">
        <f>IF(C62="","",COUNTIFS(Tabla1[[#All],[sem 09]],"=P",Tabla1[[#All],[llave2]],Gráficos_!C62))</f>
        <v/>
      </c>
      <c r="S62" t="str">
        <f>IF(C62="","",COUNTIFS(Tabla1[[#All],[sem 10]],"=P",Tabla1[[#All],[llave2]],Gráficos_!C62))</f>
        <v/>
      </c>
      <c r="T62" t="str">
        <f>IF(C62="","",COUNTIFS(Tabla1[[#All],[sem 11]],"=P",Tabla1[[#All],[llave2]],Gráficos_!C62))</f>
        <v/>
      </c>
      <c r="U62" t="str">
        <f>IF(C62="","",COUNTIFS(Tabla1[[#All],[sem 12]],"=P",Tabla1[[#All],[llave2]],Gráficos_!C62))</f>
        <v/>
      </c>
      <c r="V62" t="str">
        <f>IF(C62="","",COUNTIFS(Tabla1[[#All],[sem 13]],"=P",Tabla1[[#All],[llave2]],Gráficos_!C62))</f>
        <v/>
      </c>
      <c r="W62" t="str">
        <f>IF(C62="","",COUNTIFS(Tabla1[[#All],[sem 14]],"=P",Tabla1[[#All],[llave2]],Gráficos_!C62))</f>
        <v/>
      </c>
      <c r="X62" t="str">
        <f>IF(C62="","",COUNTIFS(Tabla1[[#All],[sem 15]],"=P",Tabla1[[#All],[llave2]],Gráficos_!C62))</f>
        <v/>
      </c>
      <c r="Y62" s="184" t="str">
        <f>IF(C62="","",COUNTIFS(Tabla1[[#All],[sem 16]],"=P",Tabla1[[#All],[llave2]],Gráficos_!C62))</f>
        <v/>
      </c>
      <c r="AA62" s="180" t="str">
        <f t="shared" si="17"/>
        <v/>
      </c>
      <c r="AB62" t="str">
        <f t="shared" si="18"/>
        <v/>
      </c>
      <c r="AC62" s="62" t="str">
        <f t="shared" si="19"/>
        <v/>
      </c>
      <c r="AD62" t="str">
        <f t="shared" si="20"/>
        <v/>
      </c>
      <c r="AE62" t="str">
        <f t="shared" si="13"/>
        <v/>
      </c>
      <c r="AF62" t="str">
        <f t="shared" si="21"/>
        <v/>
      </c>
      <c r="AG62" t="str">
        <f t="shared" si="22"/>
        <v/>
      </c>
      <c r="AH62" t="str">
        <f t="shared" si="23"/>
        <v/>
      </c>
      <c r="AI62" t="str">
        <f t="shared" si="24"/>
        <v/>
      </c>
      <c r="AK62" t="str">
        <f t="shared" si="25"/>
        <v/>
      </c>
      <c r="AL62" t="str">
        <f t="shared" si="25"/>
        <v/>
      </c>
      <c r="AM62" t="str">
        <f t="shared" si="25"/>
        <v/>
      </c>
      <c r="AN62" t="str">
        <f t="shared" si="25"/>
        <v/>
      </c>
      <c r="AO62" t="str">
        <f t="shared" si="25"/>
        <v/>
      </c>
      <c r="AP62" t="str">
        <f t="shared" si="25"/>
        <v/>
      </c>
      <c r="AQ62" t="str">
        <f t="shared" si="25"/>
        <v/>
      </c>
      <c r="AR62" t="str">
        <f t="shared" si="25"/>
        <v/>
      </c>
      <c r="AS62" t="str">
        <f t="shared" si="25"/>
        <v/>
      </c>
      <c r="AT62" t="str">
        <f t="shared" si="25"/>
        <v/>
      </c>
      <c r="AU62" t="str">
        <f t="shared" si="25"/>
        <v/>
      </c>
      <c r="AV62" t="str">
        <f t="shared" si="25"/>
        <v/>
      </c>
      <c r="AW62" t="str">
        <f t="shared" si="9"/>
        <v/>
      </c>
      <c r="AX62" t="str">
        <f t="shared" si="10"/>
        <v/>
      </c>
      <c r="AY62" t="str">
        <f t="shared" si="11"/>
        <v/>
      </c>
      <c r="AZ62" s="184" t="str">
        <f t="shared" si="12"/>
        <v/>
      </c>
      <c r="BA62" t="str">
        <f t="shared" si="15"/>
        <v/>
      </c>
    </row>
    <row r="63" spans="9:96">
      <c r="I63" t="str">
        <f>IF(C63="","",COUNTIFS(Tabla1[[#All],[¿Pasó a miembro?]],"Si",Tabla1[[#All],[Tipo Incrito]],"&lt;&gt;Pre-Inscrito",Tabla1[[#All],[llave2]],Gráficos_!C63))</f>
        <v/>
      </c>
      <c r="J63" s="180" t="str">
        <f>IF(C63="","",COUNTIFS(Tabla1[[#All],[sem 01]],"=P",Tabla1[[#All],[llave2]],Gráficos_!C63))</f>
        <v/>
      </c>
      <c r="K63" t="str">
        <f>IF(C63="","",COUNTIFS(Tabla1[[#All],[sem 02]],"=P",Tabla1[[#All],[llave2]],Gráficos_!C63))</f>
        <v/>
      </c>
      <c r="L63" t="str">
        <f>IF(C63="","",COUNTIFS(Tabla1[[#All],[sem 03]],"=P",Tabla1[[#All],[llave2]],Gráficos_!C63))</f>
        <v/>
      </c>
      <c r="M63" t="str">
        <f>IF(C63="","",COUNTIFS(Tabla1[[#All],[sem 04]],"=P",Tabla1[[#All],[llave2]],Gráficos_!C63))</f>
        <v/>
      </c>
      <c r="N63" t="str">
        <f>IF(C63="","",COUNTIFS(Tabla1[[#All],[sem 05]],"=P",Tabla1[[#All],[llave2]],Gráficos_!C63))</f>
        <v/>
      </c>
      <c r="O63" t="str">
        <f>IF(C63="","",COUNTIFS(Tabla1[[#All],[sem 06]],"=P",Tabla1[[#All],[llave2]],Gráficos_!C63))</f>
        <v/>
      </c>
      <c r="P63" t="str">
        <f>IF(C63="","",COUNTIFS(Tabla1[[#All],[sem 07]],"=P",Tabla1[[#All],[llave2]],Gráficos_!C63))</f>
        <v/>
      </c>
      <c r="Q63" t="str">
        <f>IF(C63="","",COUNTIFS(Tabla1[[#All],[sem 08]],"=P",Tabla1[[#All],[llave2]],Gráficos_!C63))</f>
        <v/>
      </c>
      <c r="R63" t="str">
        <f>IF(C63="","",COUNTIFS(Tabla1[[#All],[sem 09]],"=P",Tabla1[[#All],[llave2]],Gráficos_!C63))</f>
        <v/>
      </c>
      <c r="S63" t="str">
        <f>IF(C63="","",COUNTIFS(Tabla1[[#All],[sem 10]],"=P",Tabla1[[#All],[llave2]],Gráficos_!C63))</f>
        <v/>
      </c>
      <c r="T63" t="str">
        <f>IF(C63="","",COUNTIFS(Tabla1[[#All],[sem 11]],"=P",Tabla1[[#All],[llave2]],Gráficos_!C63))</f>
        <v/>
      </c>
      <c r="U63" t="str">
        <f>IF(C63="","",COUNTIFS(Tabla1[[#All],[sem 12]],"=P",Tabla1[[#All],[llave2]],Gráficos_!C63))</f>
        <v/>
      </c>
      <c r="V63" t="str">
        <f>IF(C63="","",COUNTIFS(Tabla1[[#All],[sem 13]],"=P",Tabla1[[#All],[llave2]],Gráficos_!C63))</f>
        <v/>
      </c>
      <c r="W63" t="str">
        <f>IF(C63="","",COUNTIFS(Tabla1[[#All],[sem 14]],"=P",Tabla1[[#All],[llave2]],Gráficos_!C63))</f>
        <v/>
      </c>
      <c r="X63" t="str">
        <f>IF(C63="","",COUNTIFS(Tabla1[[#All],[sem 15]],"=P",Tabla1[[#All],[llave2]],Gráficos_!C63))</f>
        <v/>
      </c>
      <c r="Y63" s="184" t="str">
        <f>IF(C63="","",COUNTIFS(Tabla1[[#All],[sem 16]],"=P",Tabla1[[#All],[llave2]],Gráficos_!C63))</f>
        <v/>
      </c>
      <c r="AA63" s="180" t="str">
        <f t="shared" si="17"/>
        <v/>
      </c>
      <c r="AB63" t="str">
        <f t="shared" si="18"/>
        <v/>
      </c>
      <c r="AC63" s="62" t="str">
        <f t="shared" si="19"/>
        <v/>
      </c>
      <c r="AD63" t="str">
        <f t="shared" si="20"/>
        <v/>
      </c>
      <c r="AE63" t="str">
        <f t="shared" si="13"/>
        <v/>
      </c>
      <c r="AF63" t="str">
        <f t="shared" si="21"/>
        <v/>
      </c>
      <c r="AG63" t="str">
        <f t="shared" si="22"/>
        <v/>
      </c>
      <c r="AH63" t="str">
        <f t="shared" si="23"/>
        <v/>
      </c>
      <c r="AI63" t="str">
        <f t="shared" si="24"/>
        <v/>
      </c>
      <c r="AK63" t="str">
        <f t="shared" si="25"/>
        <v/>
      </c>
      <c r="AL63" t="str">
        <f t="shared" si="25"/>
        <v/>
      </c>
      <c r="AM63" t="str">
        <f t="shared" si="25"/>
        <v/>
      </c>
      <c r="AN63" t="str">
        <f t="shared" si="25"/>
        <v/>
      </c>
      <c r="AO63" t="str">
        <f t="shared" si="25"/>
        <v/>
      </c>
      <c r="AP63" t="str">
        <f t="shared" si="25"/>
        <v/>
      </c>
      <c r="AQ63" t="str">
        <f t="shared" si="25"/>
        <v/>
      </c>
      <c r="AR63" t="str">
        <f t="shared" si="25"/>
        <v/>
      </c>
      <c r="AS63" t="str">
        <f t="shared" si="25"/>
        <v/>
      </c>
      <c r="AT63" t="str">
        <f t="shared" si="25"/>
        <v/>
      </c>
      <c r="AU63" t="str">
        <f t="shared" si="25"/>
        <v/>
      </c>
      <c r="AV63" t="str">
        <f t="shared" si="25"/>
        <v/>
      </c>
      <c r="AW63" t="str">
        <f t="shared" si="9"/>
        <v/>
      </c>
      <c r="AX63" t="str">
        <f t="shared" si="10"/>
        <v/>
      </c>
      <c r="AY63" t="str">
        <f t="shared" si="11"/>
        <v/>
      </c>
      <c r="AZ63" s="184" t="str">
        <f t="shared" si="12"/>
        <v/>
      </c>
      <c r="BA63" t="str">
        <f t="shared" si="15"/>
        <v/>
      </c>
    </row>
    <row r="64" spans="9:96">
      <c r="I64" t="str">
        <f>IF(C64="","",COUNTIFS(Tabla1[[#All],[¿Pasó a miembro?]],"Si",Tabla1[[#All],[Tipo Incrito]],"&lt;&gt;Pre-Inscrito",Tabla1[[#All],[llave2]],Gráficos_!C64))</f>
        <v/>
      </c>
      <c r="J64" s="180" t="str">
        <f>IF(C64="","",COUNTIFS(Tabla1[[#All],[sem 01]],"=P",Tabla1[[#All],[llave2]],Gráficos_!C64))</f>
        <v/>
      </c>
      <c r="K64" t="str">
        <f>IF(C64="","",COUNTIFS(Tabla1[[#All],[sem 02]],"=P",Tabla1[[#All],[llave2]],Gráficos_!C64))</f>
        <v/>
      </c>
      <c r="L64" t="str">
        <f>IF(C64="","",COUNTIFS(Tabla1[[#All],[sem 03]],"=P",Tabla1[[#All],[llave2]],Gráficos_!C64))</f>
        <v/>
      </c>
      <c r="M64" t="str">
        <f>IF(C64="","",COUNTIFS(Tabla1[[#All],[sem 04]],"=P",Tabla1[[#All],[llave2]],Gráficos_!C64))</f>
        <v/>
      </c>
      <c r="N64" t="str">
        <f>IF(C64="","",COUNTIFS(Tabla1[[#All],[sem 05]],"=P",Tabla1[[#All],[llave2]],Gráficos_!C64))</f>
        <v/>
      </c>
      <c r="O64" t="str">
        <f>IF(C64="","",COUNTIFS(Tabla1[[#All],[sem 06]],"=P",Tabla1[[#All],[llave2]],Gráficos_!C64))</f>
        <v/>
      </c>
      <c r="P64" t="str">
        <f>IF(C64="","",COUNTIFS(Tabla1[[#All],[sem 07]],"=P",Tabla1[[#All],[llave2]],Gráficos_!C64))</f>
        <v/>
      </c>
      <c r="Q64" t="str">
        <f>IF(C64="","",COUNTIFS(Tabla1[[#All],[sem 08]],"=P",Tabla1[[#All],[llave2]],Gráficos_!C64))</f>
        <v/>
      </c>
      <c r="R64" t="str">
        <f>IF(C64="","",COUNTIFS(Tabla1[[#All],[sem 09]],"=P",Tabla1[[#All],[llave2]],Gráficos_!C64))</f>
        <v/>
      </c>
      <c r="S64" t="str">
        <f>IF(C64="","",COUNTIFS(Tabla1[[#All],[sem 10]],"=P",Tabla1[[#All],[llave2]],Gráficos_!C64))</f>
        <v/>
      </c>
      <c r="T64" t="str">
        <f>IF(C64="","",COUNTIFS(Tabla1[[#All],[sem 11]],"=P",Tabla1[[#All],[llave2]],Gráficos_!C64))</f>
        <v/>
      </c>
      <c r="U64" t="str">
        <f>IF(C64="","",COUNTIFS(Tabla1[[#All],[sem 12]],"=P",Tabla1[[#All],[llave2]],Gráficos_!C64))</f>
        <v/>
      </c>
      <c r="V64" t="str">
        <f>IF(C64="","",COUNTIFS(Tabla1[[#All],[sem 13]],"=P",Tabla1[[#All],[llave2]],Gráficos_!C64))</f>
        <v/>
      </c>
      <c r="W64" t="str">
        <f>IF(C64="","",COUNTIFS(Tabla1[[#All],[sem 14]],"=P",Tabla1[[#All],[llave2]],Gráficos_!C64))</f>
        <v/>
      </c>
      <c r="X64" t="str">
        <f>IF(C64="","",COUNTIFS(Tabla1[[#All],[sem 15]],"=P",Tabla1[[#All],[llave2]],Gráficos_!C64))</f>
        <v/>
      </c>
      <c r="Y64" s="184" t="str">
        <f>IF(C64="","",COUNTIFS(Tabla1[[#All],[sem 16]],"=P",Tabla1[[#All],[llave2]],Gráficos_!C64))</f>
        <v/>
      </c>
      <c r="AA64" s="180" t="str">
        <f t="shared" si="17"/>
        <v/>
      </c>
      <c r="AB64" t="str">
        <f t="shared" si="18"/>
        <v/>
      </c>
      <c r="AC64" s="62" t="str">
        <f t="shared" si="19"/>
        <v/>
      </c>
      <c r="AD64" t="str">
        <f t="shared" si="20"/>
        <v/>
      </c>
      <c r="AE64" t="str">
        <f t="shared" si="13"/>
        <v/>
      </c>
      <c r="AF64" t="str">
        <f t="shared" si="21"/>
        <v/>
      </c>
      <c r="AG64" t="str">
        <f t="shared" si="22"/>
        <v/>
      </c>
      <c r="AH64" t="str">
        <f t="shared" si="23"/>
        <v/>
      </c>
      <c r="AI64" t="str">
        <f t="shared" si="24"/>
        <v/>
      </c>
      <c r="AK64" t="str">
        <f t="shared" si="25"/>
        <v/>
      </c>
      <c r="AL64" t="str">
        <f t="shared" si="25"/>
        <v/>
      </c>
      <c r="AM64" t="str">
        <f t="shared" si="25"/>
        <v/>
      </c>
      <c r="AN64" t="str">
        <f t="shared" si="25"/>
        <v/>
      </c>
      <c r="AO64" t="str">
        <f t="shared" si="25"/>
        <v/>
      </c>
      <c r="AP64" t="str">
        <f t="shared" si="25"/>
        <v/>
      </c>
      <c r="AQ64" t="str">
        <f t="shared" si="25"/>
        <v/>
      </c>
      <c r="AR64" t="str">
        <f t="shared" si="25"/>
        <v/>
      </c>
      <c r="AS64" t="str">
        <f t="shared" si="25"/>
        <v/>
      </c>
      <c r="AT64" t="str">
        <f t="shared" si="25"/>
        <v/>
      </c>
      <c r="AU64" t="str">
        <f t="shared" si="25"/>
        <v/>
      </c>
      <c r="AV64" t="str">
        <f t="shared" si="25"/>
        <v/>
      </c>
      <c r="AW64" t="str">
        <f t="shared" si="9"/>
        <v/>
      </c>
      <c r="AX64" t="str">
        <f t="shared" si="10"/>
        <v/>
      </c>
      <c r="AY64" t="str">
        <f t="shared" si="11"/>
        <v/>
      </c>
      <c r="AZ64" s="184" t="str">
        <f t="shared" si="12"/>
        <v/>
      </c>
      <c r="BA64" t="str">
        <f t="shared" si="15"/>
        <v/>
      </c>
    </row>
    <row r="65" spans="9:53">
      <c r="I65" t="str">
        <f>IF(C65="","",COUNTIFS(Tabla1[[#All],[¿Pasó a miembro?]],"Si",Tabla1[[#All],[Tipo Incrito]],"&lt;&gt;Pre-Inscrito",Tabla1[[#All],[llave2]],Gráficos_!C65))</f>
        <v/>
      </c>
      <c r="J65" s="180" t="str">
        <f>IF(C65="","",COUNTIFS(Tabla1[[#All],[sem 01]],"=P",Tabla1[[#All],[llave2]],Gráficos_!C65))</f>
        <v/>
      </c>
      <c r="K65" t="str">
        <f>IF(C65="","",COUNTIFS(Tabla1[[#All],[sem 02]],"=P",Tabla1[[#All],[llave2]],Gráficos_!C65))</f>
        <v/>
      </c>
      <c r="L65" t="str">
        <f>IF(C65="","",COUNTIFS(Tabla1[[#All],[sem 03]],"=P",Tabla1[[#All],[llave2]],Gráficos_!C65))</f>
        <v/>
      </c>
      <c r="M65" t="str">
        <f>IF(C65="","",COUNTIFS(Tabla1[[#All],[sem 04]],"=P",Tabla1[[#All],[llave2]],Gráficos_!C65))</f>
        <v/>
      </c>
      <c r="N65" t="str">
        <f>IF(C65="","",COUNTIFS(Tabla1[[#All],[sem 05]],"=P",Tabla1[[#All],[llave2]],Gráficos_!C65))</f>
        <v/>
      </c>
      <c r="O65" t="str">
        <f>IF(C65="","",COUNTIFS(Tabla1[[#All],[sem 06]],"=P",Tabla1[[#All],[llave2]],Gráficos_!C65))</f>
        <v/>
      </c>
      <c r="P65" t="str">
        <f>IF(C65="","",COUNTIFS(Tabla1[[#All],[sem 07]],"=P",Tabla1[[#All],[llave2]],Gráficos_!C65))</f>
        <v/>
      </c>
      <c r="Q65" t="str">
        <f>IF(C65="","",COUNTIFS(Tabla1[[#All],[sem 08]],"=P",Tabla1[[#All],[llave2]],Gráficos_!C65))</f>
        <v/>
      </c>
      <c r="R65" t="str">
        <f>IF(C65="","",COUNTIFS(Tabla1[[#All],[sem 09]],"=P",Tabla1[[#All],[llave2]],Gráficos_!C65))</f>
        <v/>
      </c>
      <c r="S65" t="str">
        <f>IF(C65="","",COUNTIFS(Tabla1[[#All],[sem 10]],"=P",Tabla1[[#All],[llave2]],Gráficos_!C65))</f>
        <v/>
      </c>
      <c r="T65" t="str">
        <f>IF(C65="","",COUNTIFS(Tabla1[[#All],[sem 11]],"=P",Tabla1[[#All],[llave2]],Gráficos_!C65))</f>
        <v/>
      </c>
      <c r="U65" t="str">
        <f>IF(C65="","",COUNTIFS(Tabla1[[#All],[sem 12]],"=P",Tabla1[[#All],[llave2]],Gráficos_!C65))</f>
        <v/>
      </c>
      <c r="V65" t="str">
        <f>IF(C65="","",COUNTIFS(Tabla1[[#All],[sem 13]],"=P",Tabla1[[#All],[llave2]],Gráficos_!C65))</f>
        <v/>
      </c>
      <c r="W65" t="str">
        <f>IF(C65="","",COUNTIFS(Tabla1[[#All],[sem 14]],"=P",Tabla1[[#All],[llave2]],Gráficos_!C65))</f>
        <v/>
      </c>
      <c r="X65" t="str">
        <f>IF(C65="","",COUNTIFS(Tabla1[[#All],[sem 15]],"=P",Tabla1[[#All],[llave2]],Gráficos_!C65))</f>
        <v/>
      </c>
      <c r="Y65" s="184" t="str">
        <f>IF(C65="","",COUNTIFS(Tabla1[[#All],[sem 16]],"=P",Tabla1[[#All],[llave2]],Gráficos_!C65))</f>
        <v/>
      </c>
      <c r="AA65" s="180" t="str">
        <f t="shared" si="17"/>
        <v/>
      </c>
      <c r="AB65" t="str">
        <f t="shared" si="18"/>
        <v/>
      </c>
      <c r="AC65" s="62" t="str">
        <f t="shared" si="19"/>
        <v/>
      </c>
      <c r="AD65" t="str">
        <f t="shared" si="20"/>
        <v/>
      </c>
      <c r="AE65" t="str">
        <f t="shared" si="13"/>
        <v/>
      </c>
      <c r="AF65" t="str">
        <f t="shared" si="21"/>
        <v/>
      </c>
      <c r="AG65" t="str">
        <f t="shared" si="22"/>
        <v/>
      </c>
      <c r="AH65" t="str">
        <f t="shared" si="23"/>
        <v/>
      </c>
      <c r="AI65" t="str">
        <f t="shared" si="24"/>
        <v/>
      </c>
      <c r="AK65" t="str">
        <f t="shared" si="25"/>
        <v/>
      </c>
      <c r="AL65" t="str">
        <f t="shared" si="25"/>
        <v/>
      </c>
      <c r="AM65" t="str">
        <f t="shared" si="25"/>
        <v/>
      </c>
      <c r="AN65" t="str">
        <f t="shared" si="25"/>
        <v/>
      </c>
      <c r="AO65" t="str">
        <f t="shared" si="25"/>
        <v/>
      </c>
      <c r="AP65" t="str">
        <f t="shared" si="25"/>
        <v/>
      </c>
      <c r="AQ65" t="str">
        <f t="shared" si="25"/>
        <v/>
      </c>
      <c r="AR65" t="str">
        <f t="shared" si="25"/>
        <v/>
      </c>
      <c r="AS65" t="str">
        <f t="shared" si="25"/>
        <v/>
      </c>
      <c r="AT65" t="str">
        <f t="shared" si="25"/>
        <v/>
      </c>
      <c r="AU65" t="str">
        <f t="shared" si="25"/>
        <v/>
      </c>
      <c r="AV65" t="str">
        <f t="shared" si="25"/>
        <v/>
      </c>
      <c r="AW65" t="str">
        <f t="shared" si="9"/>
        <v/>
      </c>
      <c r="AX65" t="str">
        <f t="shared" si="10"/>
        <v/>
      </c>
      <c r="AY65" t="str">
        <f t="shared" si="11"/>
        <v/>
      </c>
      <c r="AZ65" s="184" t="str">
        <f t="shared" si="12"/>
        <v/>
      </c>
      <c r="BA65" t="str">
        <f t="shared" si="15"/>
        <v/>
      </c>
    </row>
    <row r="66" spans="9:53">
      <c r="I66" t="str">
        <f>IF(C66="","",COUNTIFS(Tabla1[[#All],[¿Pasó a miembro?]],"Si",Tabla1[[#All],[Tipo Incrito]],"&lt;&gt;Pre-Inscrito",Tabla1[[#All],[llave2]],Gráficos_!C66))</f>
        <v/>
      </c>
      <c r="J66" s="180" t="str">
        <f>IF(C66="","",COUNTIFS(Tabla1[[#All],[sem 01]],"=P",Tabla1[[#All],[llave2]],Gráficos_!C66))</f>
        <v/>
      </c>
      <c r="K66" t="str">
        <f>IF(C66="","",COUNTIFS(Tabla1[[#All],[sem 02]],"=P",Tabla1[[#All],[llave2]],Gráficos_!C66))</f>
        <v/>
      </c>
      <c r="L66" t="str">
        <f>IF(C66="","",COUNTIFS(Tabla1[[#All],[sem 03]],"=P",Tabla1[[#All],[llave2]],Gráficos_!C66))</f>
        <v/>
      </c>
      <c r="M66" t="str">
        <f>IF(C66="","",COUNTIFS(Tabla1[[#All],[sem 04]],"=P",Tabla1[[#All],[llave2]],Gráficos_!C66))</f>
        <v/>
      </c>
      <c r="N66" t="str">
        <f>IF(C66="","",COUNTIFS(Tabla1[[#All],[sem 05]],"=P",Tabla1[[#All],[llave2]],Gráficos_!C66))</f>
        <v/>
      </c>
      <c r="O66" t="str">
        <f>IF(C66="","",COUNTIFS(Tabla1[[#All],[sem 06]],"=P",Tabla1[[#All],[llave2]],Gráficos_!C66))</f>
        <v/>
      </c>
      <c r="P66" t="str">
        <f>IF(C66="","",COUNTIFS(Tabla1[[#All],[sem 07]],"=P",Tabla1[[#All],[llave2]],Gráficos_!C66))</f>
        <v/>
      </c>
      <c r="Q66" t="str">
        <f>IF(C66="","",COUNTIFS(Tabla1[[#All],[sem 08]],"=P",Tabla1[[#All],[llave2]],Gráficos_!C66))</f>
        <v/>
      </c>
      <c r="R66" t="str">
        <f>IF(C66="","",COUNTIFS(Tabla1[[#All],[sem 09]],"=P",Tabla1[[#All],[llave2]],Gráficos_!C66))</f>
        <v/>
      </c>
      <c r="S66" t="str">
        <f>IF(C66="","",COUNTIFS(Tabla1[[#All],[sem 10]],"=P",Tabla1[[#All],[llave2]],Gráficos_!C66))</f>
        <v/>
      </c>
      <c r="T66" t="str">
        <f>IF(C66="","",COUNTIFS(Tabla1[[#All],[sem 11]],"=P",Tabla1[[#All],[llave2]],Gráficos_!C66))</f>
        <v/>
      </c>
      <c r="U66" t="str">
        <f>IF(C66="","",COUNTIFS(Tabla1[[#All],[sem 12]],"=P",Tabla1[[#All],[llave2]],Gráficos_!C66))</f>
        <v/>
      </c>
      <c r="V66" t="str">
        <f>IF(C66="","",COUNTIFS(Tabla1[[#All],[sem 13]],"=P",Tabla1[[#All],[llave2]],Gráficos_!C66))</f>
        <v/>
      </c>
      <c r="W66" t="str">
        <f>IF(C66="","",COUNTIFS(Tabla1[[#All],[sem 14]],"=P",Tabla1[[#All],[llave2]],Gráficos_!C66))</f>
        <v/>
      </c>
      <c r="X66" t="str">
        <f>IF(C66="","",COUNTIFS(Tabla1[[#All],[sem 15]],"=P",Tabla1[[#All],[llave2]],Gráficos_!C66))</f>
        <v/>
      </c>
      <c r="Y66" s="184" t="str">
        <f>IF(C66="","",COUNTIFS(Tabla1[[#All],[sem 16]],"=P",Tabla1[[#All],[llave2]],Gráficos_!C66))</f>
        <v/>
      </c>
      <c r="AA66" s="180" t="str">
        <f t="shared" si="17"/>
        <v/>
      </c>
      <c r="AB66" t="str">
        <f t="shared" si="18"/>
        <v/>
      </c>
      <c r="AC66" s="62" t="str">
        <f t="shared" si="19"/>
        <v/>
      </c>
      <c r="AD66" t="str">
        <f t="shared" si="20"/>
        <v/>
      </c>
      <c r="AE66" t="str">
        <f t="shared" si="13"/>
        <v/>
      </c>
      <c r="AF66" t="str">
        <f t="shared" si="21"/>
        <v/>
      </c>
      <c r="AG66" t="str">
        <f t="shared" si="22"/>
        <v/>
      </c>
      <c r="AH66" t="str">
        <f t="shared" si="23"/>
        <v/>
      </c>
      <c r="AI66" t="str">
        <f t="shared" si="24"/>
        <v/>
      </c>
      <c r="AK66" t="str">
        <f t="shared" si="25"/>
        <v/>
      </c>
      <c r="AL66" t="str">
        <f t="shared" si="25"/>
        <v/>
      </c>
      <c r="AM66" t="str">
        <f t="shared" si="25"/>
        <v/>
      </c>
      <c r="AN66" t="str">
        <f t="shared" si="25"/>
        <v/>
      </c>
      <c r="AO66" t="str">
        <f t="shared" si="25"/>
        <v/>
      </c>
      <c r="AP66" t="str">
        <f t="shared" si="25"/>
        <v/>
      </c>
      <c r="AQ66" t="str">
        <f t="shared" si="25"/>
        <v/>
      </c>
      <c r="AR66" t="str">
        <f t="shared" si="25"/>
        <v/>
      </c>
      <c r="AS66" t="str">
        <f t="shared" si="25"/>
        <v/>
      </c>
      <c r="AT66" t="str">
        <f t="shared" si="25"/>
        <v/>
      </c>
      <c r="AU66" t="str">
        <f t="shared" si="25"/>
        <v/>
      </c>
      <c r="AV66" t="str">
        <f t="shared" si="25"/>
        <v/>
      </c>
      <c r="AW66" t="str">
        <f t="shared" si="9"/>
        <v/>
      </c>
      <c r="AX66" t="str">
        <f t="shared" si="10"/>
        <v/>
      </c>
      <c r="AY66" t="str">
        <f t="shared" si="11"/>
        <v/>
      </c>
      <c r="AZ66" s="184" t="str">
        <f t="shared" si="12"/>
        <v/>
      </c>
      <c r="BA66" t="str">
        <f t="shared" si="15"/>
        <v/>
      </c>
    </row>
    <row r="67" spans="9:53">
      <c r="I67" t="str">
        <f>IF(C67="","",COUNTIFS(Tabla1[[#All],[¿Pasó a miembro?]],"Si",Tabla1[[#All],[Tipo Incrito]],"&lt;&gt;Pre-Inscrito",Tabla1[[#All],[llave2]],Gráficos_!C67))</f>
        <v/>
      </c>
      <c r="J67" s="180" t="str">
        <f>IF(C67="","",COUNTIFS(Tabla1[[#All],[sem 01]],"=P",Tabla1[[#All],[llave2]],Gráficos_!C67))</f>
        <v/>
      </c>
      <c r="K67" t="str">
        <f>IF(C67="","",COUNTIFS(Tabla1[[#All],[sem 02]],"=P",Tabla1[[#All],[llave2]],Gráficos_!C67))</f>
        <v/>
      </c>
      <c r="L67" t="str">
        <f>IF(C67="","",COUNTIFS(Tabla1[[#All],[sem 03]],"=P",Tabla1[[#All],[llave2]],Gráficos_!C67))</f>
        <v/>
      </c>
      <c r="M67" t="str">
        <f>IF(C67="","",COUNTIFS(Tabla1[[#All],[sem 04]],"=P",Tabla1[[#All],[llave2]],Gráficos_!C67))</f>
        <v/>
      </c>
      <c r="N67" t="str">
        <f>IF(C67="","",COUNTIFS(Tabla1[[#All],[sem 05]],"=P",Tabla1[[#All],[llave2]],Gráficos_!C67))</f>
        <v/>
      </c>
      <c r="O67" t="str">
        <f>IF(C67="","",COUNTIFS(Tabla1[[#All],[sem 06]],"=P",Tabla1[[#All],[llave2]],Gráficos_!C67))</f>
        <v/>
      </c>
      <c r="P67" t="str">
        <f>IF(C67="","",COUNTIFS(Tabla1[[#All],[sem 07]],"=P",Tabla1[[#All],[llave2]],Gráficos_!C67))</f>
        <v/>
      </c>
      <c r="Q67" t="str">
        <f>IF(C67="","",COUNTIFS(Tabla1[[#All],[sem 08]],"=P",Tabla1[[#All],[llave2]],Gráficos_!C67))</f>
        <v/>
      </c>
      <c r="R67" t="str">
        <f>IF(C67="","",COUNTIFS(Tabla1[[#All],[sem 09]],"=P",Tabla1[[#All],[llave2]],Gráficos_!C67))</f>
        <v/>
      </c>
      <c r="S67" t="str">
        <f>IF(C67="","",COUNTIFS(Tabla1[[#All],[sem 10]],"=P",Tabla1[[#All],[llave2]],Gráficos_!C67))</f>
        <v/>
      </c>
      <c r="T67" t="str">
        <f>IF(C67="","",COUNTIFS(Tabla1[[#All],[sem 11]],"=P",Tabla1[[#All],[llave2]],Gráficos_!C67))</f>
        <v/>
      </c>
      <c r="U67" t="str">
        <f>IF(C67="","",COUNTIFS(Tabla1[[#All],[sem 12]],"=P",Tabla1[[#All],[llave2]],Gráficos_!C67))</f>
        <v/>
      </c>
      <c r="V67" t="str">
        <f>IF(C67="","",COUNTIFS(Tabla1[[#All],[sem 13]],"=P",Tabla1[[#All],[llave2]],Gráficos_!C67))</f>
        <v/>
      </c>
      <c r="W67" t="str">
        <f>IF(C67="","",COUNTIFS(Tabla1[[#All],[sem 14]],"=P",Tabla1[[#All],[llave2]],Gráficos_!C67))</f>
        <v/>
      </c>
      <c r="X67" t="str">
        <f>IF(C67="","",COUNTIFS(Tabla1[[#All],[sem 15]],"=P",Tabla1[[#All],[llave2]],Gráficos_!C67))</f>
        <v/>
      </c>
      <c r="Y67" s="184" t="str">
        <f>IF(C67="","",COUNTIFS(Tabla1[[#All],[sem 16]],"=P",Tabla1[[#All],[llave2]],Gráficos_!C67))</f>
        <v/>
      </c>
      <c r="AA67" s="180" t="str">
        <f t="shared" si="17"/>
        <v/>
      </c>
      <c r="AB67" t="str">
        <f t="shared" si="18"/>
        <v/>
      </c>
      <c r="AC67" s="62" t="str">
        <f t="shared" si="19"/>
        <v/>
      </c>
      <c r="AD67" t="str">
        <f t="shared" si="20"/>
        <v/>
      </c>
      <c r="AE67" t="str">
        <f t="shared" si="13"/>
        <v/>
      </c>
      <c r="AF67" t="str">
        <f t="shared" si="21"/>
        <v/>
      </c>
      <c r="AG67" t="str">
        <f t="shared" si="22"/>
        <v/>
      </c>
      <c r="AH67" t="str">
        <f t="shared" si="23"/>
        <v/>
      </c>
      <c r="AI67" t="str">
        <f t="shared" si="24"/>
        <v/>
      </c>
      <c r="AK67" t="str">
        <f t="shared" si="25"/>
        <v/>
      </c>
      <c r="AL67" t="str">
        <f t="shared" si="25"/>
        <v/>
      </c>
      <c r="AM67" t="str">
        <f t="shared" si="25"/>
        <v/>
      </c>
      <c r="AN67" t="str">
        <f t="shared" si="25"/>
        <v/>
      </c>
      <c r="AO67" t="str">
        <f t="shared" si="25"/>
        <v/>
      </c>
      <c r="AP67" t="str">
        <f t="shared" si="25"/>
        <v/>
      </c>
      <c r="AQ67" t="str">
        <f t="shared" si="25"/>
        <v/>
      </c>
      <c r="AR67" t="str">
        <f t="shared" si="25"/>
        <v/>
      </c>
      <c r="AS67" t="str">
        <f t="shared" si="25"/>
        <v/>
      </c>
      <c r="AT67" t="str">
        <f t="shared" si="25"/>
        <v/>
      </c>
      <c r="AU67" t="str">
        <f t="shared" si="25"/>
        <v/>
      </c>
      <c r="AV67" t="str">
        <f t="shared" si="25"/>
        <v/>
      </c>
      <c r="AW67" t="str">
        <f t="shared" si="9"/>
        <v/>
      </c>
      <c r="AX67" t="str">
        <f t="shared" si="10"/>
        <v/>
      </c>
      <c r="AY67" t="str">
        <f t="shared" si="11"/>
        <v/>
      </c>
      <c r="AZ67" s="184" t="str">
        <f t="shared" si="12"/>
        <v/>
      </c>
      <c r="BA67" t="str">
        <f t="shared" si="15"/>
        <v/>
      </c>
    </row>
    <row r="68" spans="9:53">
      <c r="I68" t="str">
        <f>IF(C68="","",COUNTIFS(Tabla1[[#All],[¿Pasó a miembro?]],"Si",Tabla1[[#All],[Tipo Incrito]],"&lt;&gt;Pre-Inscrito",Tabla1[[#All],[llave2]],Gráficos_!C68))</f>
        <v/>
      </c>
      <c r="J68" s="180" t="str">
        <f>IF(C68="","",COUNTIFS(Tabla1[[#All],[sem 01]],"=P",Tabla1[[#All],[llave2]],Gráficos_!C68))</f>
        <v/>
      </c>
      <c r="K68" t="str">
        <f>IF(C68="","",COUNTIFS(Tabla1[[#All],[sem 02]],"=P",Tabla1[[#All],[llave2]],Gráficos_!C68))</f>
        <v/>
      </c>
      <c r="L68" t="str">
        <f>IF(C68="","",COUNTIFS(Tabla1[[#All],[sem 03]],"=P",Tabla1[[#All],[llave2]],Gráficos_!C68))</f>
        <v/>
      </c>
      <c r="M68" t="str">
        <f>IF(C68="","",COUNTIFS(Tabla1[[#All],[sem 04]],"=P",Tabla1[[#All],[llave2]],Gráficos_!C68))</f>
        <v/>
      </c>
      <c r="N68" t="str">
        <f>IF(C68="","",COUNTIFS(Tabla1[[#All],[sem 05]],"=P",Tabla1[[#All],[llave2]],Gráficos_!C68))</f>
        <v/>
      </c>
      <c r="O68" t="str">
        <f>IF(C68="","",COUNTIFS(Tabla1[[#All],[sem 06]],"=P",Tabla1[[#All],[llave2]],Gráficos_!C68))</f>
        <v/>
      </c>
      <c r="P68" t="str">
        <f>IF(C68="","",COUNTIFS(Tabla1[[#All],[sem 07]],"=P",Tabla1[[#All],[llave2]],Gráficos_!C68))</f>
        <v/>
      </c>
      <c r="Q68" t="str">
        <f>IF(C68="","",COUNTIFS(Tabla1[[#All],[sem 08]],"=P",Tabla1[[#All],[llave2]],Gráficos_!C68))</f>
        <v/>
      </c>
      <c r="R68" t="str">
        <f>IF(C68="","",COUNTIFS(Tabla1[[#All],[sem 09]],"=P",Tabla1[[#All],[llave2]],Gráficos_!C68))</f>
        <v/>
      </c>
      <c r="S68" t="str">
        <f>IF(C68="","",COUNTIFS(Tabla1[[#All],[sem 10]],"=P",Tabla1[[#All],[llave2]],Gráficos_!C68))</f>
        <v/>
      </c>
      <c r="T68" t="str">
        <f>IF(C68="","",COUNTIFS(Tabla1[[#All],[sem 11]],"=P",Tabla1[[#All],[llave2]],Gráficos_!C68))</f>
        <v/>
      </c>
      <c r="U68" t="str">
        <f>IF(C68="","",COUNTIFS(Tabla1[[#All],[sem 12]],"=P",Tabla1[[#All],[llave2]],Gráficos_!C68))</f>
        <v/>
      </c>
      <c r="V68" t="str">
        <f>IF(C68="","",COUNTIFS(Tabla1[[#All],[sem 13]],"=P",Tabla1[[#All],[llave2]],Gráficos_!C68))</f>
        <v/>
      </c>
      <c r="W68" t="str">
        <f>IF(C68="","",COUNTIFS(Tabla1[[#All],[sem 14]],"=P",Tabla1[[#All],[llave2]],Gráficos_!C68))</f>
        <v/>
      </c>
      <c r="X68" t="str">
        <f>IF(C68="","",COUNTIFS(Tabla1[[#All],[sem 15]],"=P",Tabla1[[#All],[llave2]],Gráficos_!C68))</f>
        <v/>
      </c>
      <c r="Y68" s="184" t="str">
        <f>IF(C68="","",COUNTIFS(Tabla1[[#All],[sem 16]],"=P",Tabla1[[#All],[llave2]],Gráficos_!C68))</f>
        <v/>
      </c>
      <c r="AA68" s="180" t="str">
        <f t="shared" si="17"/>
        <v/>
      </c>
      <c r="AB68" t="str">
        <f t="shared" si="18"/>
        <v/>
      </c>
      <c r="AC68" s="62" t="str">
        <f t="shared" si="19"/>
        <v/>
      </c>
      <c r="AD68" t="str">
        <f t="shared" si="20"/>
        <v/>
      </c>
      <c r="AE68" t="str">
        <f t="shared" si="13"/>
        <v/>
      </c>
      <c r="AF68" t="str">
        <f t="shared" si="21"/>
        <v/>
      </c>
      <c r="AG68" t="str">
        <f t="shared" si="22"/>
        <v/>
      </c>
      <c r="AH68" t="str">
        <f t="shared" si="23"/>
        <v/>
      </c>
      <c r="AI68" t="str">
        <f t="shared" si="24"/>
        <v/>
      </c>
      <c r="AK68" t="str">
        <f t="shared" si="25"/>
        <v/>
      </c>
      <c r="AL68" t="str">
        <f t="shared" si="25"/>
        <v/>
      </c>
      <c r="AM68" t="str">
        <f t="shared" si="25"/>
        <v/>
      </c>
      <c r="AN68" t="str">
        <f t="shared" si="25"/>
        <v/>
      </c>
      <c r="AO68" t="str">
        <f t="shared" si="25"/>
        <v/>
      </c>
      <c r="AP68" t="str">
        <f t="shared" si="25"/>
        <v/>
      </c>
      <c r="AQ68" t="str">
        <f t="shared" si="25"/>
        <v/>
      </c>
      <c r="AR68" t="str">
        <f t="shared" si="25"/>
        <v/>
      </c>
      <c r="AS68" t="str">
        <f t="shared" si="25"/>
        <v/>
      </c>
      <c r="AT68" t="str">
        <f t="shared" si="25"/>
        <v/>
      </c>
      <c r="AU68" t="str">
        <f t="shared" si="25"/>
        <v/>
      </c>
      <c r="AV68" t="str">
        <f t="shared" si="25"/>
        <v/>
      </c>
      <c r="AW68" t="str">
        <f t="shared" si="9"/>
        <v/>
      </c>
      <c r="AX68" t="str">
        <f t="shared" si="10"/>
        <v/>
      </c>
      <c r="AY68" t="str">
        <f t="shared" si="11"/>
        <v/>
      </c>
      <c r="AZ68" s="184" t="str">
        <f t="shared" si="12"/>
        <v/>
      </c>
      <c r="BA68" t="str">
        <f t="shared" si="15"/>
        <v/>
      </c>
    </row>
    <row r="69" spans="9:53">
      <c r="I69" t="str">
        <f>IF(C69="","",COUNTIFS(Tabla1[[#All],[¿Pasó a miembro?]],"Si",Tabla1[[#All],[Tipo Incrito]],"&lt;&gt;Pre-Inscrito",Tabla1[[#All],[llave2]],Gráficos_!C69))</f>
        <v/>
      </c>
      <c r="J69" s="180" t="str">
        <f>IF(C69="","",COUNTIFS(Tabla1[[#All],[sem 01]],"=P",Tabla1[[#All],[llave2]],Gráficos_!C69))</f>
        <v/>
      </c>
      <c r="K69" t="str">
        <f>IF(C69="","",COUNTIFS(Tabla1[[#All],[sem 02]],"=P",Tabla1[[#All],[llave2]],Gráficos_!C69))</f>
        <v/>
      </c>
      <c r="L69" t="str">
        <f>IF(C69="","",COUNTIFS(Tabla1[[#All],[sem 03]],"=P",Tabla1[[#All],[llave2]],Gráficos_!C69))</f>
        <v/>
      </c>
      <c r="M69" t="str">
        <f>IF(C69="","",COUNTIFS(Tabla1[[#All],[sem 04]],"=P",Tabla1[[#All],[llave2]],Gráficos_!C69))</f>
        <v/>
      </c>
      <c r="N69" t="str">
        <f>IF(C69="","",COUNTIFS(Tabla1[[#All],[sem 05]],"=P",Tabla1[[#All],[llave2]],Gráficos_!C69))</f>
        <v/>
      </c>
      <c r="O69" t="str">
        <f>IF(C69="","",COUNTIFS(Tabla1[[#All],[sem 06]],"=P",Tabla1[[#All],[llave2]],Gráficos_!C69))</f>
        <v/>
      </c>
      <c r="P69" t="str">
        <f>IF(C69="","",COUNTIFS(Tabla1[[#All],[sem 07]],"=P",Tabla1[[#All],[llave2]],Gráficos_!C69))</f>
        <v/>
      </c>
      <c r="Q69" t="str">
        <f>IF(C69="","",COUNTIFS(Tabla1[[#All],[sem 08]],"=P",Tabla1[[#All],[llave2]],Gráficos_!C69))</f>
        <v/>
      </c>
      <c r="R69" t="str">
        <f>IF(C69="","",COUNTIFS(Tabla1[[#All],[sem 09]],"=P",Tabla1[[#All],[llave2]],Gráficos_!C69))</f>
        <v/>
      </c>
      <c r="S69" t="str">
        <f>IF(C69="","",COUNTIFS(Tabla1[[#All],[sem 10]],"=P",Tabla1[[#All],[llave2]],Gráficos_!C69))</f>
        <v/>
      </c>
      <c r="T69" t="str">
        <f>IF(C69="","",COUNTIFS(Tabla1[[#All],[sem 11]],"=P",Tabla1[[#All],[llave2]],Gráficos_!C69))</f>
        <v/>
      </c>
      <c r="U69" t="str">
        <f>IF(C69="","",COUNTIFS(Tabla1[[#All],[sem 12]],"=P",Tabla1[[#All],[llave2]],Gráficos_!C69))</f>
        <v/>
      </c>
      <c r="V69" t="str">
        <f>IF(C69="","",COUNTIFS(Tabla1[[#All],[sem 13]],"=P",Tabla1[[#All],[llave2]],Gráficos_!C69))</f>
        <v/>
      </c>
      <c r="W69" t="str">
        <f>IF(C69="","",COUNTIFS(Tabla1[[#All],[sem 14]],"=P",Tabla1[[#All],[llave2]],Gráficos_!C69))</f>
        <v/>
      </c>
      <c r="X69" t="str">
        <f>IF(C69="","",COUNTIFS(Tabla1[[#All],[sem 15]],"=P",Tabla1[[#All],[llave2]],Gráficos_!C69))</f>
        <v/>
      </c>
      <c r="Y69" s="184" t="str">
        <f>IF(C69="","",COUNTIFS(Tabla1[[#All],[sem 16]],"=P",Tabla1[[#All],[llave2]],Gráficos_!C69))</f>
        <v/>
      </c>
      <c r="AA69" s="180" t="str">
        <f t="shared" si="17"/>
        <v/>
      </c>
      <c r="AB69" t="str">
        <f t="shared" si="18"/>
        <v/>
      </c>
      <c r="AC69" s="62" t="str">
        <f t="shared" si="19"/>
        <v/>
      </c>
      <c r="AD69" t="str">
        <f t="shared" si="20"/>
        <v/>
      </c>
      <c r="AE69" t="str">
        <f t="shared" si="13"/>
        <v/>
      </c>
      <c r="AF69" t="str">
        <f t="shared" si="21"/>
        <v/>
      </c>
      <c r="AG69" t="str">
        <f t="shared" si="22"/>
        <v/>
      </c>
      <c r="AH69" t="str">
        <f t="shared" si="23"/>
        <v/>
      </c>
      <c r="AI69" t="str">
        <f t="shared" si="24"/>
        <v/>
      </c>
      <c r="AK69" t="str">
        <f t="shared" si="25"/>
        <v/>
      </c>
      <c r="AL69" t="str">
        <f t="shared" si="25"/>
        <v/>
      </c>
      <c r="AM69" t="str">
        <f t="shared" si="25"/>
        <v/>
      </c>
      <c r="AN69" t="str">
        <f t="shared" si="25"/>
        <v/>
      </c>
      <c r="AO69" t="str">
        <f t="shared" si="25"/>
        <v/>
      </c>
      <c r="AP69" t="str">
        <f t="shared" si="25"/>
        <v/>
      </c>
      <c r="AQ69" t="str">
        <f t="shared" si="25"/>
        <v/>
      </c>
      <c r="AR69" t="str">
        <f t="shared" si="25"/>
        <v/>
      </c>
      <c r="AS69" t="str">
        <f t="shared" si="25"/>
        <v/>
      </c>
      <c r="AT69" t="str">
        <f t="shared" si="25"/>
        <v/>
      </c>
      <c r="AU69" t="str">
        <f t="shared" si="25"/>
        <v/>
      </c>
      <c r="AV69" t="str">
        <f t="shared" si="25"/>
        <v/>
      </c>
      <c r="AW69" t="str">
        <f t="shared" si="9"/>
        <v/>
      </c>
      <c r="AX69" t="str">
        <f t="shared" si="10"/>
        <v/>
      </c>
      <c r="AY69" t="str">
        <f t="shared" si="11"/>
        <v/>
      </c>
      <c r="AZ69" s="184" t="str">
        <f t="shared" si="12"/>
        <v/>
      </c>
      <c r="BA69" t="str">
        <f t="shared" si="15"/>
        <v/>
      </c>
    </row>
    <row r="70" spans="9:53">
      <c r="I70" t="str">
        <f>IF(C70="","",COUNTIFS(Tabla1[[#All],[¿Pasó a miembro?]],"Si",Tabla1[[#All],[Tipo Incrito]],"&lt;&gt;Pre-Inscrito",Tabla1[[#All],[llave2]],Gráficos_!C70))</f>
        <v/>
      </c>
      <c r="J70" s="180" t="str">
        <f>IF(C70="","",COUNTIFS(Tabla1[[#All],[sem 01]],"=P",Tabla1[[#All],[llave2]],Gráficos_!C70))</f>
        <v/>
      </c>
      <c r="K70" t="str">
        <f>IF(C70="","",COUNTIFS(Tabla1[[#All],[sem 02]],"=P",Tabla1[[#All],[llave2]],Gráficos_!C70))</f>
        <v/>
      </c>
      <c r="L70" t="str">
        <f>IF(C70="","",COUNTIFS(Tabla1[[#All],[sem 03]],"=P",Tabla1[[#All],[llave2]],Gráficos_!C70))</f>
        <v/>
      </c>
      <c r="M70" t="str">
        <f>IF(C70="","",COUNTIFS(Tabla1[[#All],[sem 04]],"=P",Tabla1[[#All],[llave2]],Gráficos_!C70))</f>
        <v/>
      </c>
      <c r="N70" t="str">
        <f>IF(C70="","",COUNTIFS(Tabla1[[#All],[sem 05]],"=P",Tabla1[[#All],[llave2]],Gráficos_!C70))</f>
        <v/>
      </c>
      <c r="O70" t="str">
        <f>IF(C70="","",COUNTIFS(Tabla1[[#All],[sem 06]],"=P",Tabla1[[#All],[llave2]],Gráficos_!C70))</f>
        <v/>
      </c>
      <c r="P70" t="str">
        <f>IF(C70="","",COUNTIFS(Tabla1[[#All],[sem 07]],"=P",Tabla1[[#All],[llave2]],Gráficos_!C70))</f>
        <v/>
      </c>
      <c r="Q70" t="str">
        <f>IF(C70="","",COUNTIFS(Tabla1[[#All],[sem 08]],"=P",Tabla1[[#All],[llave2]],Gráficos_!C70))</f>
        <v/>
      </c>
      <c r="R70" t="str">
        <f>IF(C70="","",COUNTIFS(Tabla1[[#All],[sem 09]],"=P",Tabla1[[#All],[llave2]],Gráficos_!C70))</f>
        <v/>
      </c>
      <c r="S70" t="str">
        <f>IF(C70="","",COUNTIFS(Tabla1[[#All],[sem 10]],"=P",Tabla1[[#All],[llave2]],Gráficos_!C70))</f>
        <v/>
      </c>
      <c r="T70" t="str">
        <f>IF(C70="","",COUNTIFS(Tabla1[[#All],[sem 11]],"=P",Tabla1[[#All],[llave2]],Gráficos_!C70))</f>
        <v/>
      </c>
      <c r="U70" t="str">
        <f>IF(C70="","",COUNTIFS(Tabla1[[#All],[sem 12]],"=P",Tabla1[[#All],[llave2]],Gráficos_!C70))</f>
        <v/>
      </c>
      <c r="V70" t="str">
        <f>IF(C70="","",COUNTIFS(Tabla1[[#All],[sem 13]],"=P",Tabla1[[#All],[llave2]],Gráficos_!C70))</f>
        <v/>
      </c>
      <c r="W70" t="str">
        <f>IF(C70="","",COUNTIFS(Tabla1[[#All],[sem 14]],"=P",Tabla1[[#All],[llave2]],Gráficos_!C70))</f>
        <v/>
      </c>
      <c r="X70" t="str">
        <f>IF(C70="","",COUNTIFS(Tabla1[[#All],[sem 15]],"=P",Tabla1[[#All],[llave2]],Gráficos_!C70))</f>
        <v/>
      </c>
      <c r="Y70" s="184" t="str">
        <f>IF(C70="","",COUNTIFS(Tabla1[[#All],[sem 16]],"=P",Tabla1[[#All],[llave2]],Gráficos_!C70))</f>
        <v/>
      </c>
      <c r="AA70" s="180" t="str">
        <f t="shared" si="17"/>
        <v/>
      </c>
      <c r="AB70" t="str">
        <f t="shared" si="18"/>
        <v/>
      </c>
      <c r="AC70" s="62" t="str">
        <f t="shared" si="19"/>
        <v/>
      </c>
      <c r="AD70" t="str">
        <f t="shared" si="20"/>
        <v/>
      </c>
      <c r="AE70" t="str">
        <f t="shared" si="13"/>
        <v/>
      </c>
      <c r="AF70" t="str">
        <f t="shared" si="21"/>
        <v/>
      </c>
      <c r="AG70" t="str">
        <f t="shared" si="22"/>
        <v/>
      </c>
      <c r="AH70" t="str">
        <f t="shared" si="23"/>
        <v/>
      </c>
      <c r="AI70" t="str">
        <f t="shared" si="24"/>
        <v/>
      </c>
      <c r="AK70" t="str">
        <f t="shared" si="25"/>
        <v/>
      </c>
      <c r="AL70" t="str">
        <f t="shared" si="25"/>
        <v/>
      </c>
      <c r="AM70" t="str">
        <f t="shared" si="25"/>
        <v/>
      </c>
      <c r="AN70" t="str">
        <f t="shared" si="25"/>
        <v/>
      </c>
      <c r="AO70" t="str">
        <f t="shared" si="25"/>
        <v/>
      </c>
      <c r="AP70" t="str">
        <f t="shared" si="25"/>
        <v/>
      </c>
      <c r="AQ70" t="str">
        <f t="shared" si="25"/>
        <v/>
      </c>
      <c r="AR70" t="str">
        <f t="shared" si="25"/>
        <v/>
      </c>
      <c r="AS70" t="str">
        <f t="shared" si="25"/>
        <v/>
      </c>
      <c r="AT70" t="str">
        <f t="shared" si="25"/>
        <v/>
      </c>
      <c r="AU70" t="str">
        <f t="shared" si="25"/>
        <v/>
      </c>
      <c r="AV70" t="str">
        <f t="shared" si="25"/>
        <v/>
      </c>
      <c r="AW70" t="str">
        <f t="shared" si="9"/>
        <v/>
      </c>
      <c r="AX70" t="str">
        <f t="shared" si="10"/>
        <v/>
      </c>
      <c r="AY70" t="str">
        <f t="shared" si="11"/>
        <v/>
      </c>
      <c r="AZ70" s="184" t="str">
        <f t="shared" si="12"/>
        <v/>
      </c>
      <c r="BA70" t="str">
        <f t="shared" si="15"/>
        <v/>
      </c>
    </row>
    <row r="71" spans="9:53">
      <c r="I71" t="str">
        <f>IF(C71="","",COUNTIFS(Tabla1[[#All],[¿Pasó a miembro?]],"Si",Tabla1[[#All],[Tipo Incrito]],"&lt;&gt;Pre-Inscrito",Tabla1[[#All],[llave2]],Gráficos_!C71))</f>
        <v/>
      </c>
      <c r="J71" s="180" t="str">
        <f>IF(C71="","",COUNTIFS(Tabla1[[#All],[sem 01]],"=P",Tabla1[[#All],[llave2]],Gráficos_!C71))</f>
        <v/>
      </c>
      <c r="K71" t="str">
        <f>IF(C71="","",COUNTIFS(Tabla1[[#All],[sem 02]],"=P",Tabla1[[#All],[llave2]],Gráficos_!C71))</f>
        <v/>
      </c>
      <c r="L71" t="str">
        <f>IF(C71="","",COUNTIFS(Tabla1[[#All],[sem 03]],"=P",Tabla1[[#All],[llave2]],Gráficos_!C71))</f>
        <v/>
      </c>
      <c r="M71" t="str">
        <f>IF(C71="","",COUNTIFS(Tabla1[[#All],[sem 04]],"=P",Tabla1[[#All],[llave2]],Gráficos_!C71))</f>
        <v/>
      </c>
      <c r="N71" t="str">
        <f>IF(C71="","",COUNTIFS(Tabla1[[#All],[sem 05]],"=P",Tabla1[[#All],[llave2]],Gráficos_!C71))</f>
        <v/>
      </c>
      <c r="O71" t="str">
        <f>IF(C71="","",COUNTIFS(Tabla1[[#All],[sem 06]],"=P",Tabla1[[#All],[llave2]],Gráficos_!C71))</f>
        <v/>
      </c>
      <c r="P71" t="str">
        <f>IF(C71="","",COUNTIFS(Tabla1[[#All],[sem 07]],"=P",Tabla1[[#All],[llave2]],Gráficos_!C71))</f>
        <v/>
      </c>
      <c r="Q71" t="str">
        <f>IF(C71="","",COUNTIFS(Tabla1[[#All],[sem 08]],"=P",Tabla1[[#All],[llave2]],Gráficos_!C71))</f>
        <v/>
      </c>
      <c r="R71" t="str">
        <f>IF(C71="","",COUNTIFS(Tabla1[[#All],[sem 09]],"=P",Tabla1[[#All],[llave2]],Gráficos_!C71))</f>
        <v/>
      </c>
      <c r="S71" t="str">
        <f>IF(C71="","",COUNTIFS(Tabla1[[#All],[sem 10]],"=P",Tabla1[[#All],[llave2]],Gráficos_!C71))</f>
        <v/>
      </c>
      <c r="T71" t="str">
        <f>IF(C71="","",COUNTIFS(Tabla1[[#All],[sem 11]],"=P",Tabla1[[#All],[llave2]],Gráficos_!C71))</f>
        <v/>
      </c>
      <c r="U71" t="str">
        <f>IF(C71="","",COUNTIFS(Tabla1[[#All],[sem 12]],"=P",Tabla1[[#All],[llave2]],Gráficos_!C71))</f>
        <v/>
      </c>
      <c r="V71" t="str">
        <f>IF(C71="","",COUNTIFS(Tabla1[[#All],[sem 13]],"=P",Tabla1[[#All],[llave2]],Gráficos_!C71))</f>
        <v/>
      </c>
      <c r="W71" t="str">
        <f>IF(C71="","",COUNTIFS(Tabla1[[#All],[sem 14]],"=P",Tabla1[[#All],[llave2]],Gráficos_!C71))</f>
        <v/>
      </c>
      <c r="X71" t="str">
        <f>IF(C71="","",COUNTIFS(Tabla1[[#All],[sem 15]],"=P",Tabla1[[#All],[llave2]],Gráficos_!C71))</f>
        <v/>
      </c>
      <c r="Y71" s="184" t="str">
        <f>IF(C71="","",COUNTIFS(Tabla1[[#All],[sem 16]],"=P",Tabla1[[#All],[llave2]],Gráficos_!C71))</f>
        <v/>
      </c>
      <c r="AA71" s="180" t="str">
        <f t="shared" ref="AA71:AA102" si="26">IF(OR(C71="",C71="(En blanco)"),"",C71)</f>
        <v/>
      </c>
      <c r="AB71" t="str">
        <f t="shared" ref="AB71:AB102" si="27">IF(OR(D71="",D71="(En blanco)"),"",D71)</f>
        <v/>
      </c>
      <c r="AC71" s="62" t="str">
        <f t="shared" ref="AC71:AC102" si="28">IF(OR(B71="",B71="(En blanco)"),"",B71)</f>
        <v/>
      </c>
      <c r="AD71" t="str">
        <f t="shared" ref="AD71:AD102" si="29">IF(OR(B71="",B71="(En blanco)"),"",TEXT(B71,"mmmm"))</f>
        <v/>
      </c>
      <c r="AE71" t="str">
        <f t="shared" si="13"/>
        <v/>
      </c>
      <c r="AF71" t="str">
        <f t="shared" ref="AF71:AF102" si="30">IF(OR(E71="",E71="(En blanco)"),"",E71)</f>
        <v/>
      </c>
      <c r="AG71" t="str">
        <f t="shared" ref="AG71:AG102" si="31">IF(OR(F71="",F71="(En blanco)"),"",F71)</f>
        <v/>
      </c>
      <c r="AH71" t="str">
        <f t="shared" ref="AH71:AH102" si="32">IF(OR(G71="",G71="(En blanco)"),"",G71)</f>
        <v/>
      </c>
      <c r="AI71" t="str">
        <f t="shared" ref="AI71:AI102" si="33">IF(H71="","",H71)</f>
        <v/>
      </c>
      <c r="AK71" t="str">
        <f t="shared" si="25"/>
        <v/>
      </c>
      <c r="AL71" t="str">
        <f t="shared" si="25"/>
        <v/>
      </c>
      <c r="AM71" t="str">
        <f t="shared" si="25"/>
        <v/>
      </c>
      <c r="AN71" t="str">
        <f t="shared" si="25"/>
        <v/>
      </c>
      <c r="AO71" t="str">
        <f t="shared" si="25"/>
        <v/>
      </c>
      <c r="AP71" t="str">
        <f t="shared" si="25"/>
        <v/>
      </c>
      <c r="AQ71" t="str">
        <f t="shared" ref="AK71:AV92" si="34">IF(P71="","",P71)</f>
        <v/>
      </c>
      <c r="AR71" t="str">
        <f t="shared" si="34"/>
        <v/>
      </c>
      <c r="AS71" t="str">
        <f t="shared" si="34"/>
        <v/>
      </c>
      <c r="AT71" t="str">
        <f t="shared" si="34"/>
        <v/>
      </c>
      <c r="AU71" t="str">
        <f t="shared" si="34"/>
        <v/>
      </c>
      <c r="AV71" t="str">
        <f t="shared" si="34"/>
        <v/>
      </c>
      <c r="AW71" t="str">
        <f t="shared" ref="AW71:AW100" si="35">IF(V71="","",V71)</f>
        <v/>
      </c>
      <c r="AX71" t="str">
        <f t="shared" ref="AX71:AX100" si="36">IF(W71="","",W71)</f>
        <v/>
      </c>
      <c r="AY71" t="str">
        <f t="shared" ref="AY71:AY100" si="37">IF(X71="","",X71)</f>
        <v/>
      </c>
      <c r="AZ71" s="184" t="str">
        <f t="shared" ref="AZ71:AZ100" si="38">IF(Y71="","",Y71)</f>
        <v/>
      </c>
      <c r="BA71" t="str">
        <f t="shared" si="15"/>
        <v/>
      </c>
    </row>
    <row r="72" spans="9:53">
      <c r="I72" t="str">
        <f>IF(C72="","",COUNTIFS(Tabla1[[#All],[¿Pasó a miembro?]],"Si",Tabla1[[#All],[Tipo Incrito]],"&lt;&gt;Pre-Inscrito",Tabla1[[#All],[llave2]],Gráficos_!C72))</f>
        <v/>
      </c>
      <c r="J72" s="180" t="str">
        <f>IF(C72="","",COUNTIFS(Tabla1[[#All],[sem 01]],"=P",Tabla1[[#All],[llave2]],Gráficos_!C72))</f>
        <v/>
      </c>
      <c r="K72" t="str">
        <f>IF(C72="","",COUNTIFS(Tabla1[[#All],[sem 02]],"=P",Tabla1[[#All],[llave2]],Gráficos_!C72))</f>
        <v/>
      </c>
      <c r="L72" t="str">
        <f>IF(C72="","",COUNTIFS(Tabla1[[#All],[sem 03]],"=P",Tabla1[[#All],[llave2]],Gráficos_!C72))</f>
        <v/>
      </c>
      <c r="M72" t="str">
        <f>IF(C72="","",COUNTIFS(Tabla1[[#All],[sem 04]],"=P",Tabla1[[#All],[llave2]],Gráficos_!C72))</f>
        <v/>
      </c>
      <c r="N72" t="str">
        <f>IF(C72="","",COUNTIFS(Tabla1[[#All],[sem 05]],"=P",Tabla1[[#All],[llave2]],Gráficos_!C72))</f>
        <v/>
      </c>
      <c r="O72" t="str">
        <f>IF(C72="","",COUNTIFS(Tabla1[[#All],[sem 06]],"=P",Tabla1[[#All],[llave2]],Gráficos_!C72))</f>
        <v/>
      </c>
      <c r="P72" t="str">
        <f>IF(C72="","",COUNTIFS(Tabla1[[#All],[sem 07]],"=P",Tabla1[[#All],[llave2]],Gráficos_!C72))</f>
        <v/>
      </c>
      <c r="Q72" t="str">
        <f>IF(C72="","",COUNTIFS(Tabla1[[#All],[sem 08]],"=P",Tabla1[[#All],[llave2]],Gráficos_!C72))</f>
        <v/>
      </c>
      <c r="R72" t="str">
        <f>IF(C72="","",COUNTIFS(Tabla1[[#All],[sem 09]],"=P",Tabla1[[#All],[llave2]],Gráficos_!C72))</f>
        <v/>
      </c>
      <c r="S72" t="str">
        <f>IF(C72="","",COUNTIFS(Tabla1[[#All],[sem 10]],"=P",Tabla1[[#All],[llave2]],Gráficos_!C72))</f>
        <v/>
      </c>
      <c r="T72" t="str">
        <f>IF(C72="","",COUNTIFS(Tabla1[[#All],[sem 11]],"=P",Tabla1[[#All],[llave2]],Gráficos_!C72))</f>
        <v/>
      </c>
      <c r="U72" t="str">
        <f>IF(C72="","",COUNTIFS(Tabla1[[#All],[sem 12]],"=P",Tabla1[[#All],[llave2]],Gráficos_!C72))</f>
        <v/>
      </c>
      <c r="V72" t="str">
        <f>IF(C72="","",COUNTIFS(Tabla1[[#All],[sem 13]],"=P",Tabla1[[#All],[llave2]],Gráficos_!C72))</f>
        <v/>
      </c>
      <c r="W72" t="str">
        <f>IF(C72="","",COUNTIFS(Tabla1[[#All],[sem 14]],"=P",Tabla1[[#All],[llave2]],Gráficos_!C72))</f>
        <v/>
      </c>
      <c r="X72" t="str">
        <f>IF(C72="","",COUNTIFS(Tabla1[[#All],[sem 15]],"=P",Tabla1[[#All],[llave2]],Gráficos_!C72))</f>
        <v/>
      </c>
      <c r="Y72" s="184" t="str">
        <f>IF(C72="","",COUNTIFS(Tabla1[[#All],[sem 16]],"=P",Tabla1[[#All],[llave2]],Gráficos_!C72))</f>
        <v/>
      </c>
      <c r="AA72" s="180" t="str">
        <f t="shared" si="26"/>
        <v/>
      </c>
      <c r="AB72" t="str">
        <f t="shared" si="27"/>
        <v/>
      </c>
      <c r="AC72" s="62" t="str">
        <f t="shared" si="28"/>
        <v/>
      </c>
      <c r="AD72" t="str">
        <f t="shared" si="29"/>
        <v/>
      </c>
      <c r="AE72" t="str">
        <f t="shared" ref="AE72:AE100" si="39">IF(OR(B72="",B72="(En blanco)"),"",TEXT(B72,"yyyy"))</f>
        <v/>
      </c>
      <c r="AF72" t="str">
        <f t="shared" si="30"/>
        <v/>
      </c>
      <c r="AG72" t="str">
        <f t="shared" si="31"/>
        <v/>
      </c>
      <c r="AH72" t="str">
        <f t="shared" si="32"/>
        <v/>
      </c>
      <c r="AI72" t="str">
        <f t="shared" si="33"/>
        <v/>
      </c>
      <c r="AK72" t="str">
        <f t="shared" si="34"/>
        <v/>
      </c>
      <c r="AL72" t="str">
        <f t="shared" si="34"/>
        <v/>
      </c>
      <c r="AM72" t="str">
        <f t="shared" si="34"/>
        <v/>
      </c>
      <c r="AN72" t="str">
        <f t="shared" si="34"/>
        <v/>
      </c>
      <c r="AO72" t="str">
        <f t="shared" si="34"/>
        <v/>
      </c>
      <c r="AP72" t="str">
        <f t="shared" si="34"/>
        <v/>
      </c>
      <c r="AQ72" t="str">
        <f t="shared" si="34"/>
        <v/>
      </c>
      <c r="AR72" t="str">
        <f t="shared" si="34"/>
        <v/>
      </c>
      <c r="AS72" t="str">
        <f t="shared" si="34"/>
        <v/>
      </c>
      <c r="AT72" t="str">
        <f t="shared" si="34"/>
        <v/>
      </c>
      <c r="AU72" t="str">
        <f t="shared" si="34"/>
        <v/>
      </c>
      <c r="AV72" t="str">
        <f t="shared" si="34"/>
        <v/>
      </c>
      <c r="AW72" t="str">
        <f t="shared" si="35"/>
        <v/>
      </c>
      <c r="AX72" t="str">
        <f t="shared" si="36"/>
        <v/>
      </c>
      <c r="AY72" t="str">
        <f t="shared" si="37"/>
        <v/>
      </c>
      <c r="AZ72" s="184" t="str">
        <f t="shared" si="38"/>
        <v/>
      </c>
      <c r="BA72" t="str">
        <f t="shared" ref="BA72:BA135" si="40">IF(I72="","",I72)</f>
        <v/>
      </c>
    </row>
    <row r="73" spans="9:53">
      <c r="I73" t="str">
        <f>IF(C73="","",COUNTIFS(Tabla1[[#All],[¿Pasó a miembro?]],"Si",Tabla1[[#All],[Tipo Incrito]],"&lt;&gt;Pre-Inscrito",Tabla1[[#All],[llave2]],Gráficos_!C73))</f>
        <v/>
      </c>
      <c r="J73" s="180" t="str">
        <f>IF(C73="","",COUNTIFS(Tabla1[[#All],[sem 01]],"=P",Tabla1[[#All],[llave2]],Gráficos_!C73))</f>
        <v/>
      </c>
      <c r="K73" t="str">
        <f>IF(C73="","",COUNTIFS(Tabla1[[#All],[sem 02]],"=P",Tabla1[[#All],[llave2]],Gráficos_!C73))</f>
        <v/>
      </c>
      <c r="L73" t="str">
        <f>IF(C73="","",COUNTIFS(Tabla1[[#All],[sem 03]],"=P",Tabla1[[#All],[llave2]],Gráficos_!C73))</f>
        <v/>
      </c>
      <c r="M73" t="str">
        <f>IF(C73="","",COUNTIFS(Tabla1[[#All],[sem 04]],"=P",Tabla1[[#All],[llave2]],Gráficos_!C73))</f>
        <v/>
      </c>
      <c r="N73" t="str">
        <f>IF(C73="","",COUNTIFS(Tabla1[[#All],[sem 05]],"=P",Tabla1[[#All],[llave2]],Gráficos_!C73))</f>
        <v/>
      </c>
      <c r="O73" t="str">
        <f>IF(C73="","",COUNTIFS(Tabla1[[#All],[sem 06]],"=P",Tabla1[[#All],[llave2]],Gráficos_!C73))</f>
        <v/>
      </c>
      <c r="P73" t="str">
        <f>IF(C73="","",COUNTIFS(Tabla1[[#All],[sem 07]],"=P",Tabla1[[#All],[llave2]],Gráficos_!C73))</f>
        <v/>
      </c>
      <c r="Q73" t="str">
        <f>IF(C73="","",COUNTIFS(Tabla1[[#All],[sem 08]],"=P",Tabla1[[#All],[llave2]],Gráficos_!C73))</f>
        <v/>
      </c>
      <c r="R73" t="str">
        <f>IF(C73="","",COUNTIFS(Tabla1[[#All],[sem 09]],"=P",Tabla1[[#All],[llave2]],Gráficos_!C73))</f>
        <v/>
      </c>
      <c r="S73" t="str">
        <f>IF(C73="","",COUNTIFS(Tabla1[[#All],[sem 10]],"=P",Tabla1[[#All],[llave2]],Gráficos_!C73))</f>
        <v/>
      </c>
      <c r="T73" t="str">
        <f>IF(C73="","",COUNTIFS(Tabla1[[#All],[sem 11]],"=P",Tabla1[[#All],[llave2]],Gráficos_!C73))</f>
        <v/>
      </c>
      <c r="U73" t="str">
        <f>IF(C73="","",COUNTIFS(Tabla1[[#All],[sem 12]],"=P",Tabla1[[#All],[llave2]],Gráficos_!C73))</f>
        <v/>
      </c>
      <c r="V73" t="str">
        <f>IF(C73="","",COUNTIFS(Tabla1[[#All],[sem 13]],"=P",Tabla1[[#All],[llave2]],Gráficos_!C73))</f>
        <v/>
      </c>
      <c r="W73" t="str">
        <f>IF(C73="","",COUNTIFS(Tabla1[[#All],[sem 14]],"=P",Tabla1[[#All],[llave2]],Gráficos_!C73))</f>
        <v/>
      </c>
      <c r="X73" t="str">
        <f>IF(C73="","",COUNTIFS(Tabla1[[#All],[sem 15]],"=P",Tabla1[[#All],[llave2]],Gráficos_!C73))</f>
        <v/>
      </c>
      <c r="Y73" s="184" t="str">
        <f>IF(C73="","",COUNTIFS(Tabla1[[#All],[sem 16]],"=P",Tabla1[[#All],[llave2]],Gráficos_!C73))</f>
        <v/>
      </c>
      <c r="AA73" s="180" t="str">
        <f t="shared" si="26"/>
        <v/>
      </c>
      <c r="AB73" t="str">
        <f t="shared" si="27"/>
        <v/>
      </c>
      <c r="AC73" s="62" t="str">
        <f t="shared" si="28"/>
        <v/>
      </c>
      <c r="AD73" t="str">
        <f t="shared" si="29"/>
        <v/>
      </c>
      <c r="AE73" t="str">
        <f t="shared" si="39"/>
        <v/>
      </c>
      <c r="AF73" t="str">
        <f t="shared" si="30"/>
        <v/>
      </c>
      <c r="AG73" t="str">
        <f t="shared" si="31"/>
        <v/>
      </c>
      <c r="AH73" t="str">
        <f t="shared" si="32"/>
        <v/>
      </c>
      <c r="AI73" t="str">
        <f t="shared" si="33"/>
        <v/>
      </c>
      <c r="AK73" t="str">
        <f t="shared" si="34"/>
        <v/>
      </c>
      <c r="AL73" t="str">
        <f t="shared" si="34"/>
        <v/>
      </c>
      <c r="AM73" t="str">
        <f t="shared" si="34"/>
        <v/>
      </c>
      <c r="AN73" t="str">
        <f t="shared" si="34"/>
        <v/>
      </c>
      <c r="AO73" t="str">
        <f t="shared" si="34"/>
        <v/>
      </c>
      <c r="AP73" t="str">
        <f t="shared" si="34"/>
        <v/>
      </c>
      <c r="AQ73" t="str">
        <f t="shared" si="34"/>
        <v/>
      </c>
      <c r="AR73" t="str">
        <f t="shared" si="34"/>
        <v/>
      </c>
      <c r="AS73" t="str">
        <f t="shared" si="34"/>
        <v/>
      </c>
      <c r="AT73" t="str">
        <f t="shared" si="34"/>
        <v/>
      </c>
      <c r="AU73" t="str">
        <f t="shared" si="34"/>
        <v/>
      </c>
      <c r="AV73" t="str">
        <f t="shared" si="34"/>
        <v/>
      </c>
      <c r="AW73" t="str">
        <f t="shared" si="35"/>
        <v/>
      </c>
      <c r="AX73" t="str">
        <f t="shared" si="36"/>
        <v/>
      </c>
      <c r="AY73" t="str">
        <f t="shared" si="37"/>
        <v/>
      </c>
      <c r="AZ73" s="184" t="str">
        <f t="shared" si="38"/>
        <v/>
      </c>
      <c r="BA73" t="str">
        <f t="shared" si="40"/>
        <v/>
      </c>
    </row>
    <row r="74" spans="9:53">
      <c r="I74" t="str">
        <f>IF(C74="","",COUNTIFS(Tabla1[[#All],[¿Pasó a miembro?]],"Si",Tabla1[[#All],[Tipo Incrito]],"&lt;&gt;Pre-Inscrito",Tabla1[[#All],[llave2]],Gráficos_!C74))</f>
        <v/>
      </c>
      <c r="J74" s="180" t="str">
        <f>IF(C74="","",COUNTIFS(Tabla1[[#All],[sem 01]],"=P",Tabla1[[#All],[llave2]],Gráficos_!C74))</f>
        <v/>
      </c>
      <c r="K74" t="str">
        <f>IF(C74="","",COUNTIFS(Tabla1[[#All],[sem 02]],"=P",Tabla1[[#All],[llave2]],Gráficos_!C74))</f>
        <v/>
      </c>
      <c r="L74" t="str">
        <f>IF(C74="","",COUNTIFS(Tabla1[[#All],[sem 03]],"=P",Tabla1[[#All],[llave2]],Gráficos_!C74))</f>
        <v/>
      </c>
      <c r="M74" t="str">
        <f>IF(C74="","",COUNTIFS(Tabla1[[#All],[sem 04]],"=P",Tabla1[[#All],[llave2]],Gráficos_!C74))</f>
        <v/>
      </c>
      <c r="N74" t="str">
        <f>IF(C74="","",COUNTIFS(Tabla1[[#All],[sem 05]],"=P",Tabla1[[#All],[llave2]],Gráficos_!C74))</f>
        <v/>
      </c>
      <c r="O74" t="str">
        <f>IF(C74="","",COUNTIFS(Tabla1[[#All],[sem 06]],"=P",Tabla1[[#All],[llave2]],Gráficos_!C74))</f>
        <v/>
      </c>
      <c r="P74" t="str">
        <f>IF(C74="","",COUNTIFS(Tabla1[[#All],[sem 07]],"=P",Tabla1[[#All],[llave2]],Gráficos_!C74))</f>
        <v/>
      </c>
      <c r="Q74" t="str">
        <f>IF(C74="","",COUNTIFS(Tabla1[[#All],[sem 08]],"=P",Tabla1[[#All],[llave2]],Gráficos_!C74))</f>
        <v/>
      </c>
      <c r="R74" t="str">
        <f>IF(C74="","",COUNTIFS(Tabla1[[#All],[sem 09]],"=P",Tabla1[[#All],[llave2]],Gráficos_!C74))</f>
        <v/>
      </c>
      <c r="S74" t="str">
        <f>IF(C74="","",COUNTIFS(Tabla1[[#All],[sem 10]],"=P",Tabla1[[#All],[llave2]],Gráficos_!C74))</f>
        <v/>
      </c>
      <c r="T74" t="str">
        <f>IF(C74="","",COUNTIFS(Tabla1[[#All],[sem 11]],"=P",Tabla1[[#All],[llave2]],Gráficos_!C74))</f>
        <v/>
      </c>
      <c r="U74" t="str">
        <f>IF(C74="","",COUNTIFS(Tabla1[[#All],[sem 12]],"=P",Tabla1[[#All],[llave2]],Gráficos_!C74))</f>
        <v/>
      </c>
      <c r="V74" t="str">
        <f>IF(C74="","",COUNTIFS(Tabla1[[#All],[sem 13]],"=P",Tabla1[[#All],[llave2]],Gráficos_!C74))</f>
        <v/>
      </c>
      <c r="W74" t="str">
        <f>IF(C74="","",COUNTIFS(Tabla1[[#All],[sem 14]],"=P",Tabla1[[#All],[llave2]],Gráficos_!C74))</f>
        <v/>
      </c>
      <c r="X74" t="str">
        <f>IF(C74="","",COUNTIFS(Tabla1[[#All],[sem 15]],"=P",Tabla1[[#All],[llave2]],Gráficos_!C74))</f>
        <v/>
      </c>
      <c r="Y74" s="184" t="str">
        <f>IF(C74="","",COUNTIFS(Tabla1[[#All],[sem 16]],"=P",Tabla1[[#All],[llave2]],Gráficos_!C74))</f>
        <v/>
      </c>
      <c r="AA74" s="180" t="str">
        <f t="shared" si="26"/>
        <v/>
      </c>
      <c r="AB74" t="str">
        <f t="shared" si="27"/>
        <v/>
      </c>
      <c r="AC74" s="62" t="str">
        <f t="shared" si="28"/>
        <v/>
      </c>
      <c r="AD74" t="str">
        <f t="shared" si="29"/>
        <v/>
      </c>
      <c r="AE74" t="str">
        <f t="shared" si="39"/>
        <v/>
      </c>
      <c r="AF74" t="str">
        <f t="shared" si="30"/>
        <v/>
      </c>
      <c r="AG74" t="str">
        <f t="shared" si="31"/>
        <v/>
      </c>
      <c r="AH74" t="str">
        <f t="shared" si="32"/>
        <v/>
      </c>
      <c r="AI74" t="str">
        <f t="shared" si="33"/>
        <v/>
      </c>
      <c r="AK74" t="str">
        <f t="shared" si="34"/>
        <v/>
      </c>
      <c r="AL74" t="str">
        <f t="shared" si="34"/>
        <v/>
      </c>
      <c r="AM74" t="str">
        <f t="shared" si="34"/>
        <v/>
      </c>
      <c r="AN74" t="str">
        <f t="shared" si="34"/>
        <v/>
      </c>
      <c r="AO74" t="str">
        <f t="shared" si="34"/>
        <v/>
      </c>
      <c r="AP74" t="str">
        <f t="shared" si="34"/>
        <v/>
      </c>
      <c r="AQ74" t="str">
        <f t="shared" si="34"/>
        <v/>
      </c>
      <c r="AR74" t="str">
        <f t="shared" si="34"/>
        <v/>
      </c>
      <c r="AS74" t="str">
        <f t="shared" si="34"/>
        <v/>
      </c>
      <c r="AT74" t="str">
        <f t="shared" si="34"/>
        <v/>
      </c>
      <c r="AU74" t="str">
        <f t="shared" si="34"/>
        <v/>
      </c>
      <c r="AV74" t="str">
        <f t="shared" si="34"/>
        <v/>
      </c>
      <c r="AW74" t="str">
        <f t="shared" si="35"/>
        <v/>
      </c>
      <c r="AX74" t="str">
        <f t="shared" si="36"/>
        <v/>
      </c>
      <c r="AY74" t="str">
        <f t="shared" si="37"/>
        <v/>
      </c>
      <c r="AZ74" s="184" t="str">
        <f t="shared" si="38"/>
        <v/>
      </c>
      <c r="BA74" t="str">
        <f t="shared" si="40"/>
        <v/>
      </c>
    </row>
    <row r="75" spans="9:53">
      <c r="I75" t="str">
        <f>IF(C75="","",COUNTIFS(Tabla1[[#All],[¿Pasó a miembro?]],"Si",Tabla1[[#All],[Tipo Incrito]],"&lt;&gt;Pre-Inscrito",Tabla1[[#All],[llave2]],Gráficos_!C75))</f>
        <v/>
      </c>
      <c r="J75" s="180" t="str">
        <f>IF(C75="","",COUNTIFS(Tabla1[[#All],[sem 01]],"=P",Tabla1[[#All],[llave2]],Gráficos_!C75))</f>
        <v/>
      </c>
      <c r="K75" t="str">
        <f>IF(C75="","",COUNTIFS(Tabla1[[#All],[sem 02]],"=P",Tabla1[[#All],[llave2]],Gráficos_!C75))</f>
        <v/>
      </c>
      <c r="L75" t="str">
        <f>IF(C75="","",COUNTIFS(Tabla1[[#All],[sem 03]],"=P",Tabla1[[#All],[llave2]],Gráficos_!C75))</f>
        <v/>
      </c>
      <c r="M75" t="str">
        <f>IF(C75="","",COUNTIFS(Tabla1[[#All],[sem 04]],"=P",Tabla1[[#All],[llave2]],Gráficos_!C75))</f>
        <v/>
      </c>
      <c r="N75" t="str">
        <f>IF(C75="","",COUNTIFS(Tabla1[[#All],[sem 05]],"=P",Tabla1[[#All],[llave2]],Gráficos_!C75))</f>
        <v/>
      </c>
      <c r="O75" t="str">
        <f>IF(C75="","",COUNTIFS(Tabla1[[#All],[sem 06]],"=P",Tabla1[[#All],[llave2]],Gráficos_!C75))</f>
        <v/>
      </c>
      <c r="P75" t="str">
        <f>IF(C75="","",COUNTIFS(Tabla1[[#All],[sem 07]],"=P",Tabla1[[#All],[llave2]],Gráficos_!C75))</f>
        <v/>
      </c>
      <c r="Q75" t="str">
        <f>IF(C75="","",COUNTIFS(Tabla1[[#All],[sem 08]],"=P",Tabla1[[#All],[llave2]],Gráficos_!C75))</f>
        <v/>
      </c>
      <c r="R75" t="str">
        <f>IF(C75="","",COUNTIFS(Tabla1[[#All],[sem 09]],"=P",Tabla1[[#All],[llave2]],Gráficos_!C75))</f>
        <v/>
      </c>
      <c r="S75" t="str">
        <f>IF(C75="","",COUNTIFS(Tabla1[[#All],[sem 10]],"=P",Tabla1[[#All],[llave2]],Gráficos_!C75))</f>
        <v/>
      </c>
      <c r="T75" t="str">
        <f>IF(C75="","",COUNTIFS(Tabla1[[#All],[sem 11]],"=P",Tabla1[[#All],[llave2]],Gráficos_!C75))</f>
        <v/>
      </c>
      <c r="U75" t="str">
        <f>IF(C75="","",COUNTIFS(Tabla1[[#All],[sem 12]],"=P",Tabla1[[#All],[llave2]],Gráficos_!C75))</f>
        <v/>
      </c>
      <c r="V75" t="str">
        <f>IF(C75="","",COUNTIFS(Tabla1[[#All],[sem 13]],"=P",Tabla1[[#All],[llave2]],Gráficos_!C75))</f>
        <v/>
      </c>
      <c r="W75" t="str">
        <f>IF(C75="","",COUNTIFS(Tabla1[[#All],[sem 14]],"=P",Tabla1[[#All],[llave2]],Gráficos_!C75))</f>
        <v/>
      </c>
      <c r="X75" t="str">
        <f>IF(C75="","",COUNTIFS(Tabla1[[#All],[sem 15]],"=P",Tabla1[[#All],[llave2]],Gráficos_!C75))</f>
        <v/>
      </c>
      <c r="Y75" s="184" t="str">
        <f>IF(C75="","",COUNTIFS(Tabla1[[#All],[sem 16]],"=P",Tabla1[[#All],[llave2]],Gráficos_!C75))</f>
        <v/>
      </c>
      <c r="AA75" s="180" t="str">
        <f t="shared" si="26"/>
        <v/>
      </c>
      <c r="AB75" t="str">
        <f t="shared" si="27"/>
        <v/>
      </c>
      <c r="AC75" s="62" t="str">
        <f t="shared" si="28"/>
        <v/>
      </c>
      <c r="AD75" t="str">
        <f t="shared" si="29"/>
        <v/>
      </c>
      <c r="AE75" t="str">
        <f t="shared" si="39"/>
        <v/>
      </c>
      <c r="AF75" t="str">
        <f t="shared" si="30"/>
        <v/>
      </c>
      <c r="AG75" t="str">
        <f t="shared" si="31"/>
        <v/>
      </c>
      <c r="AH75" t="str">
        <f t="shared" si="32"/>
        <v/>
      </c>
      <c r="AI75" t="str">
        <f t="shared" si="33"/>
        <v/>
      </c>
      <c r="AK75" t="str">
        <f t="shared" si="34"/>
        <v/>
      </c>
      <c r="AL75" t="str">
        <f t="shared" si="34"/>
        <v/>
      </c>
      <c r="AM75" t="str">
        <f t="shared" si="34"/>
        <v/>
      </c>
      <c r="AN75" t="str">
        <f t="shared" si="34"/>
        <v/>
      </c>
      <c r="AO75" t="str">
        <f t="shared" si="34"/>
        <v/>
      </c>
      <c r="AP75" t="str">
        <f t="shared" si="34"/>
        <v/>
      </c>
      <c r="AQ75" t="str">
        <f t="shared" si="34"/>
        <v/>
      </c>
      <c r="AR75" t="str">
        <f t="shared" si="34"/>
        <v/>
      </c>
      <c r="AS75" t="str">
        <f t="shared" si="34"/>
        <v/>
      </c>
      <c r="AT75" t="str">
        <f t="shared" si="34"/>
        <v/>
      </c>
      <c r="AU75" t="str">
        <f t="shared" si="34"/>
        <v/>
      </c>
      <c r="AV75" t="str">
        <f t="shared" si="34"/>
        <v/>
      </c>
      <c r="AW75" t="str">
        <f t="shared" si="35"/>
        <v/>
      </c>
      <c r="AX75" t="str">
        <f t="shared" si="36"/>
        <v/>
      </c>
      <c r="AY75" t="str">
        <f t="shared" si="37"/>
        <v/>
      </c>
      <c r="AZ75" s="184" t="str">
        <f t="shared" si="38"/>
        <v/>
      </c>
      <c r="BA75" t="str">
        <f t="shared" si="40"/>
        <v/>
      </c>
    </row>
    <row r="76" spans="9:53">
      <c r="I76" t="str">
        <f>IF(C76="","",COUNTIFS(Tabla1[[#All],[¿Pasó a miembro?]],"Si",Tabla1[[#All],[Tipo Incrito]],"&lt;&gt;Pre-Inscrito",Tabla1[[#All],[llave2]],Gráficos_!C76))</f>
        <v/>
      </c>
      <c r="J76" s="180" t="str">
        <f>IF(C76="","",COUNTIFS(Tabla1[[#All],[sem 01]],"=P",Tabla1[[#All],[llave2]],Gráficos_!C76))</f>
        <v/>
      </c>
      <c r="K76" t="str">
        <f>IF(C76="","",COUNTIFS(Tabla1[[#All],[sem 02]],"=P",Tabla1[[#All],[llave2]],Gráficos_!C76))</f>
        <v/>
      </c>
      <c r="L76" t="str">
        <f>IF(C76="","",COUNTIFS(Tabla1[[#All],[sem 03]],"=P",Tabla1[[#All],[llave2]],Gráficos_!C76))</f>
        <v/>
      </c>
      <c r="M76" t="str">
        <f>IF(C76="","",COUNTIFS(Tabla1[[#All],[sem 04]],"=P",Tabla1[[#All],[llave2]],Gráficos_!C76))</f>
        <v/>
      </c>
      <c r="N76" t="str">
        <f>IF(C76="","",COUNTIFS(Tabla1[[#All],[sem 05]],"=P",Tabla1[[#All],[llave2]],Gráficos_!C76))</f>
        <v/>
      </c>
      <c r="O76" t="str">
        <f>IF(C76="","",COUNTIFS(Tabla1[[#All],[sem 06]],"=P",Tabla1[[#All],[llave2]],Gráficos_!C76))</f>
        <v/>
      </c>
      <c r="P76" t="str">
        <f>IF(C76="","",COUNTIFS(Tabla1[[#All],[sem 07]],"=P",Tabla1[[#All],[llave2]],Gráficos_!C76))</f>
        <v/>
      </c>
      <c r="Q76" t="str">
        <f>IF(C76="","",COUNTIFS(Tabla1[[#All],[sem 08]],"=P",Tabla1[[#All],[llave2]],Gráficos_!C76))</f>
        <v/>
      </c>
      <c r="R76" t="str">
        <f>IF(C76="","",COUNTIFS(Tabla1[[#All],[sem 09]],"=P",Tabla1[[#All],[llave2]],Gráficos_!C76))</f>
        <v/>
      </c>
      <c r="S76" t="str">
        <f>IF(C76="","",COUNTIFS(Tabla1[[#All],[sem 10]],"=P",Tabla1[[#All],[llave2]],Gráficos_!C76))</f>
        <v/>
      </c>
      <c r="T76" t="str">
        <f>IF(C76="","",COUNTIFS(Tabla1[[#All],[sem 11]],"=P",Tabla1[[#All],[llave2]],Gráficos_!C76))</f>
        <v/>
      </c>
      <c r="U76" t="str">
        <f>IF(C76="","",COUNTIFS(Tabla1[[#All],[sem 12]],"=P",Tabla1[[#All],[llave2]],Gráficos_!C76))</f>
        <v/>
      </c>
      <c r="V76" t="str">
        <f>IF(C76="","",COUNTIFS(Tabla1[[#All],[sem 13]],"=P",Tabla1[[#All],[llave2]],Gráficos_!C76))</f>
        <v/>
      </c>
      <c r="W76" t="str">
        <f>IF(C76="","",COUNTIFS(Tabla1[[#All],[sem 14]],"=P",Tabla1[[#All],[llave2]],Gráficos_!C76))</f>
        <v/>
      </c>
      <c r="X76" t="str">
        <f>IF(C76="","",COUNTIFS(Tabla1[[#All],[sem 15]],"=P",Tabla1[[#All],[llave2]],Gráficos_!C76))</f>
        <v/>
      </c>
      <c r="Y76" s="184" t="str">
        <f>IF(C76="","",COUNTIFS(Tabla1[[#All],[sem 16]],"=P",Tabla1[[#All],[llave2]],Gráficos_!C76))</f>
        <v/>
      </c>
      <c r="AA76" s="180" t="str">
        <f t="shared" si="26"/>
        <v/>
      </c>
      <c r="AB76" t="str">
        <f t="shared" si="27"/>
        <v/>
      </c>
      <c r="AC76" s="62" t="str">
        <f t="shared" si="28"/>
        <v/>
      </c>
      <c r="AD76" t="str">
        <f t="shared" si="29"/>
        <v/>
      </c>
      <c r="AE76" t="str">
        <f t="shared" si="39"/>
        <v/>
      </c>
      <c r="AF76" t="str">
        <f t="shared" si="30"/>
        <v/>
      </c>
      <c r="AG76" t="str">
        <f t="shared" si="31"/>
        <v/>
      </c>
      <c r="AH76" t="str">
        <f t="shared" si="32"/>
        <v/>
      </c>
      <c r="AI76" t="str">
        <f t="shared" si="33"/>
        <v/>
      </c>
      <c r="AK76" t="str">
        <f t="shared" si="34"/>
        <v/>
      </c>
      <c r="AL76" t="str">
        <f t="shared" si="34"/>
        <v/>
      </c>
      <c r="AM76" t="str">
        <f t="shared" si="34"/>
        <v/>
      </c>
      <c r="AN76" t="str">
        <f t="shared" si="34"/>
        <v/>
      </c>
      <c r="AO76" t="str">
        <f t="shared" si="34"/>
        <v/>
      </c>
      <c r="AP76" t="str">
        <f t="shared" si="34"/>
        <v/>
      </c>
      <c r="AQ76" t="str">
        <f t="shared" si="34"/>
        <v/>
      </c>
      <c r="AR76" t="str">
        <f t="shared" si="34"/>
        <v/>
      </c>
      <c r="AS76" t="str">
        <f t="shared" si="34"/>
        <v/>
      </c>
      <c r="AT76" t="str">
        <f t="shared" si="34"/>
        <v/>
      </c>
      <c r="AU76" t="str">
        <f t="shared" si="34"/>
        <v/>
      </c>
      <c r="AV76" t="str">
        <f t="shared" si="34"/>
        <v/>
      </c>
      <c r="AW76" t="str">
        <f t="shared" si="35"/>
        <v/>
      </c>
      <c r="AX76" t="str">
        <f t="shared" si="36"/>
        <v/>
      </c>
      <c r="AY76" t="str">
        <f t="shared" si="37"/>
        <v/>
      </c>
      <c r="AZ76" s="184" t="str">
        <f t="shared" si="38"/>
        <v/>
      </c>
      <c r="BA76" t="str">
        <f t="shared" si="40"/>
        <v/>
      </c>
    </row>
    <row r="77" spans="9:53">
      <c r="I77" t="str">
        <f>IF(C77="","",COUNTIFS(Tabla1[[#All],[¿Pasó a miembro?]],"Si",Tabla1[[#All],[Tipo Incrito]],"&lt;&gt;Pre-Inscrito",Tabla1[[#All],[llave2]],Gráficos_!C77))</f>
        <v/>
      </c>
      <c r="J77" s="180" t="str">
        <f>IF(C77="","",COUNTIFS(Tabla1[[#All],[sem 01]],"=P",Tabla1[[#All],[llave2]],Gráficos_!C77))</f>
        <v/>
      </c>
      <c r="K77" t="str">
        <f>IF(C77="","",COUNTIFS(Tabla1[[#All],[sem 02]],"=P",Tabla1[[#All],[llave2]],Gráficos_!C77))</f>
        <v/>
      </c>
      <c r="L77" t="str">
        <f>IF(C77="","",COUNTIFS(Tabla1[[#All],[sem 03]],"=P",Tabla1[[#All],[llave2]],Gráficos_!C77))</f>
        <v/>
      </c>
      <c r="M77" t="str">
        <f>IF(C77="","",COUNTIFS(Tabla1[[#All],[sem 04]],"=P",Tabla1[[#All],[llave2]],Gráficos_!C77))</f>
        <v/>
      </c>
      <c r="N77" t="str">
        <f>IF(C77="","",COUNTIFS(Tabla1[[#All],[sem 05]],"=P",Tabla1[[#All],[llave2]],Gráficos_!C77))</f>
        <v/>
      </c>
      <c r="O77" t="str">
        <f>IF(C77="","",COUNTIFS(Tabla1[[#All],[sem 06]],"=P",Tabla1[[#All],[llave2]],Gráficos_!C77))</f>
        <v/>
      </c>
      <c r="P77" t="str">
        <f>IF(C77="","",COUNTIFS(Tabla1[[#All],[sem 07]],"=P",Tabla1[[#All],[llave2]],Gráficos_!C77))</f>
        <v/>
      </c>
      <c r="Q77" t="str">
        <f>IF(C77="","",COUNTIFS(Tabla1[[#All],[sem 08]],"=P",Tabla1[[#All],[llave2]],Gráficos_!C77))</f>
        <v/>
      </c>
      <c r="R77" t="str">
        <f>IF(C77="","",COUNTIFS(Tabla1[[#All],[sem 09]],"=P",Tabla1[[#All],[llave2]],Gráficos_!C77))</f>
        <v/>
      </c>
      <c r="S77" t="str">
        <f>IF(C77="","",COUNTIFS(Tabla1[[#All],[sem 10]],"=P",Tabla1[[#All],[llave2]],Gráficos_!C77))</f>
        <v/>
      </c>
      <c r="T77" t="str">
        <f>IF(C77="","",COUNTIFS(Tabla1[[#All],[sem 11]],"=P",Tabla1[[#All],[llave2]],Gráficos_!C77))</f>
        <v/>
      </c>
      <c r="U77" t="str">
        <f>IF(C77="","",COUNTIFS(Tabla1[[#All],[sem 12]],"=P",Tabla1[[#All],[llave2]],Gráficos_!C77))</f>
        <v/>
      </c>
      <c r="V77" t="str">
        <f>IF(C77="","",COUNTIFS(Tabla1[[#All],[sem 13]],"=P",Tabla1[[#All],[llave2]],Gráficos_!C77))</f>
        <v/>
      </c>
      <c r="W77" t="str">
        <f>IF(C77="","",COUNTIFS(Tabla1[[#All],[sem 14]],"=P",Tabla1[[#All],[llave2]],Gráficos_!C77))</f>
        <v/>
      </c>
      <c r="X77" t="str">
        <f>IF(C77="","",COUNTIFS(Tabla1[[#All],[sem 15]],"=P",Tabla1[[#All],[llave2]],Gráficos_!C77))</f>
        <v/>
      </c>
      <c r="Y77" s="184" t="str">
        <f>IF(C77="","",COUNTIFS(Tabla1[[#All],[sem 16]],"=P",Tabla1[[#All],[llave2]],Gráficos_!C77))</f>
        <v/>
      </c>
      <c r="AA77" s="180" t="str">
        <f t="shared" si="26"/>
        <v/>
      </c>
      <c r="AB77" t="str">
        <f t="shared" si="27"/>
        <v/>
      </c>
      <c r="AC77" s="62" t="str">
        <f t="shared" si="28"/>
        <v/>
      </c>
      <c r="AD77" t="str">
        <f t="shared" si="29"/>
        <v/>
      </c>
      <c r="AE77" t="str">
        <f t="shared" si="39"/>
        <v/>
      </c>
      <c r="AF77" t="str">
        <f t="shared" si="30"/>
        <v/>
      </c>
      <c r="AG77" t="str">
        <f t="shared" si="31"/>
        <v/>
      </c>
      <c r="AH77" t="str">
        <f t="shared" si="32"/>
        <v/>
      </c>
      <c r="AI77" t="str">
        <f t="shared" si="33"/>
        <v/>
      </c>
      <c r="AK77" t="str">
        <f t="shared" si="34"/>
        <v/>
      </c>
      <c r="AL77" t="str">
        <f t="shared" si="34"/>
        <v/>
      </c>
      <c r="AM77" t="str">
        <f t="shared" si="34"/>
        <v/>
      </c>
      <c r="AN77" t="str">
        <f t="shared" si="34"/>
        <v/>
      </c>
      <c r="AO77" t="str">
        <f t="shared" si="34"/>
        <v/>
      </c>
      <c r="AP77" t="str">
        <f t="shared" si="34"/>
        <v/>
      </c>
      <c r="AQ77" t="str">
        <f t="shared" si="34"/>
        <v/>
      </c>
      <c r="AR77" t="str">
        <f t="shared" si="34"/>
        <v/>
      </c>
      <c r="AS77" t="str">
        <f t="shared" si="34"/>
        <v/>
      </c>
      <c r="AT77" t="str">
        <f t="shared" si="34"/>
        <v/>
      </c>
      <c r="AU77" t="str">
        <f t="shared" si="34"/>
        <v/>
      </c>
      <c r="AV77" t="str">
        <f t="shared" si="34"/>
        <v/>
      </c>
      <c r="AW77" t="str">
        <f t="shared" si="35"/>
        <v/>
      </c>
      <c r="AX77" t="str">
        <f t="shared" si="36"/>
        <v/>
      </c>
      <c r="AY77" t="str">
        <f t="shared" si="37"/>
        <v/>
      </c>
      <c r="AZ77" s="184" t="str">
        <f t="shared" si="38"/>
        <v/>
      </c>
      <c r="BA77" t="str">
        <f t="shared" si="40"/>
        <v/>
      </c>
    </row>
    <row r="78" spans="9:53">
      <c r="I78" t="str">
        <f>IF(C78="","",COUNTIFS(Tabla1[[#All],[¿Pasó a miembro?]],"Si",Tabla1[[#All],[Tipo Incrito]],"&lt;&gt;Pre-Inscrito",Tabla1[[#All],[llave2]],Gráficos_!C78))</f>
        <v/>
      </c>
      <c r="J78" s="180" t="str">
        <f>IF(C78="","",COUNTIFS(Tabla1[[#All],[sem 01]],"=P",Tabla1[[#All],[llave2]],Gráficos_!C78))</f>
        <v/>
      </c>
      <c r="K78" t="str">
        <f>IF(C78="","",COUNTIFS(Tabla1[[#All],[sem 02]],"=P",Tabla1[[#All],[llave2]],Gráficos_!C78))</f>
        <v/>
      </c>
      <c r="L78" t="str">
        <f>IF(C78="","",COUNTIFS(Tabla1[[#All],[sem 03]],"=P",Tabla1[[#All],[llave2]],Gráficos_!C78))</f>
        <v/>
      </c>
      <c r="M78" t="str">
        <f>IF(C78="","",COUNTIFS(Tabla1[[#All],[sem 04]],"=P",Tabla1[[#All],[llave2]],Gráficos_!C78))</f>
        <v/>
      </c>
      <c r="N78" t="str">
        <f>IF(C78="","",COUNTIFS(Tabla1[[#All],[sem 05]],"=P",Tabla1[[#All],[llave2]],Gráficos_!C78))</f>
        <v/>
      </c>
      <c r="O78" t="str">
        <f>IF(C78="","",COUNTIFS(Tabla1[[#All],[sem 06]],"=P",Tabla1[[#All],[llave2]],Gráficos_!C78))</f>
        <v/>
      </c>
      <c r="P78" t="str">
        <f>IF(C78="","",COUNTIFS(Tabla1[[#All],[sem 07]],"=P",Tabla1[[#All],[llave2]],Gráficos_!C78))</f>
        <v/>
      </c>
      <c r="Q78" t="str">
        <f>IF(C78="","",COUNTIFS(Tabla1[[#All],[sem 08]],"=P",Tabla1[[#All],[llave2]],Gráficos_!C78))</f>
        <v/>
      </c>
      <c r="R78" t="str">
        <f>IF(C78="","",COUNTIFS(Tabla1[[#All],[sem 09]],"=P",Tabla1[[#All],[llave2]],Gráficos_!C78))</f>
        <v/>
      </c>
      <c r="S78" t="str">
        <f>IF(C78="","",COUNTIFS(Tabla1[[#All],[sem 10]],"=P",Tabla1[[#All],[llave2]],Gráficos_!C78))</f>
        <v/>
      </c>
      <c r="T78" t="str">
        <f>IF(C78="","",COUNTIFS(Tabla1[[#All],[sem 11]],"=P",Tabla1[[#All],[llave2]],Gráficos_!C78))</f>
        <v/>
      </c>
      <c r="U78" t="str">
        <f>IF(C78="","",COUNTIFS(Tabla1[[#All],[sem 12]],"=P",Tabla1[[#All],[llave2]],Gráficos_!C78))</f>
        <v/>
      </c>
      <c r="V78" t="str">
        <f>IF(C78="","",COUNTIFS(Tabla1[[#All],[sem 13]],"=P",Tabla1[[#All],[llave2]],Gráficos_!C78))</f>
        <v/>
      </c>
      <c r="W78" t="str">
        <f>IF(C78="","",COUNTIFS(Tabla1[[#All],[sem 14]],"=P",Tabla1[[#All],[llave2]],Gráficos_!C78))</f>
        <v/>
      </c>
      <c r="X78" t="str">
        <f>IF(C78="","",COUNTIFS(Tabla1[[#All],[sem 15]],"=P",Tabla1[[#All],[llave2]],Gráficos_!C78))</f>
        <v/>
      </c>
      <c r="Y78" s="184" t="str">
        <f>IF(C78="","",COUNTIFS(Tabla1[[#All],[sem 16]],"=P",Tabla1[[#All],[llave2]],Gráficos_!C78))</f>
        <v/>
      </c>
      <c r="AA78" s="180" t="str">
        <f t="shared" si="26"/>
        <v/>
      </c>
      <c r="AB78" t="str">
        <f t="shared" si="27"/>
        <v/>
      </c>
      <c r="AC78" s="62" t="str">
        <f t="shared" si="28"/>
        <v/>
      </c>
      <c r="AD78" t="str">
        <f t="shared" si="29"/>
        <v/>
      </c>
      <c r="AE78" t="str">
        <f t="shared" si="39"/>
        <v/>
      </c>
      <c r="AF78" t="str">
        <f t="shared" si="30"/>
        <v/>
      </c>
      <c r="AG78" t="str">
        <f t="shared" si="31"/>
        <v/>
      </c>
      <c r="AH78" t="str">
        <f t="shared" si="32"/>
        <v/>
      </c>
      <c r="AI78" t="str">
        <f t="shared" si="33"/>
        <v/>
      </c>
      <c r="AK78" t="str">
        <f t="shared" si="34"/>
        <v/>
      </c>
      <c r="AL78" t="str">
        <f t="shared" si="34"/>
        <v/>
      </c>
      <c r="AM78" t="str">
        <f t="shared" si="34"/>
        <v/>
      </c>
      <c r="AN78" t="str">
        <f t="shared" si="34"/>
        <v/>
      </c>
      <c r="AO78" t="str">
        <f t="shared" si="34"/>
        <v/>
      </c>
      <c r="AP78" t="str">
        <f t="shared" si="34"/>
        <v/>
      </c>
      <c r="AQ78" t="str">
        <f t="shared" si="34"/>
        <v/>
      </c>
      <c r="AR78" t="str">
        <f t="shared" si="34"/>
        <v/>
      </c>
      <c r="AS78" t="str">
        <f t="shared" si="34"/>
        <v/>
      </c>
      <c r="AT78" t="str">
        <f t="shared" si="34"/>
        <v/>
      </c>
      <c r="AU78" t="str">
        <f t="shared" si="34"/>
        <v/>
      </c>
      <c r="AV78" t="str">
        <f t="shared" si="34"/>
        <v/>
      </c>
      <c r="AW78" t="str">
        <f t="shared" si="35"/>
        <v/>
      </c>
      <c r="AX78" t="str">
        <f t="shared" si="36"/>
        <v/>
      </c>
      <c r="AY78" t="str">
        <f t="shared" si="37"/>
        <v/>
      </c>
      <c r="AZ78" s="184" t="str">
        <f t="shared" si="38"/>
        <v/>
      </c>
      <c r="BA78" t="str">
        <f t="shared" si="40"/>
        <v/>
      </c>
    </row>
    <row r="79" spans="9:53">
      <c r="I79" t="str">
        <f>IF(C79="","",COUNTIFS(Tabla1[[#All],[¿Pasó a miembro?]],"Si",Tabla1[[#All],[Tipo Incrito]],"&lt;&gt;Pre-Inscrito",Tabla1[[#All],[llave2]],Gráficos_!C79))</f>
        <v/>
      </c>
      <c r="J79" s="180" t="str">
        <f>IF(C79="","",COUNTIFS(Tabla1[[#All],[sem 01]],"=P",Tabla1[[#All],[llave2]],Gráficos_!C79))</f>
        <v/>
      </c>
      <c r="K79" t="str">
        <f>IF(C79="","",COUNTIFS(Tabla1[[#All],[sem 02]],"=P",Tabla1[[#All],[llave2]],Gráficos_!C79))</f>
        <v/>
      </c>
      <c r="L79" t="str">
        <f>IF(C79="","",COUNTIFS(Tabla1[[#All],[sem 03]],"=P",Tabla1[[#All],[llave2]],Gráficos_!C79))</f>
        <v/>
      </c>
      <c r="M79" t="str">
        <f>IF(C79="","",COUNTIFS(Tabla1[[#All],[sem 04]],"=P",Tabla1[[#All],[llave2]],Gráficos_!C79))</f>
        <v/>
      </c>
      <c r="N79" t="str">
        <f>IF(C79="","",COUNTIFS(Tabla1[[#All],[sem 05]],"=P",Tabla1[[#All],[llave2]],Gráficos_!C79))</f>
        <v/>
      </c>
      <c r="O79" t="str">
        <f>IF(C79="","",COUNTIFS(Tabla1[[#All],[sem 06]],"=P",Tabla1[[#All],[llave2]],Gráficos_!C79))</f>
        <v/>
      </c>
      <c r="P79" t="str">
        <f>IF(C79="","",COUNTIFS(Tabla1[[#All],[sem 07]],"=P",Tabla1[[#All],[llave2]],Gráficos_!C79))</f>
        <v/>
      </c>
      <c r="Q79" t="str">
        <f>IF(C79="","",COUNTIFS(Tabla1[[#All],[sem 08]],"=P",Tabla1[[#All],[llave2]],Gráficos_!C79))</f>
        <v/>
      </c>
      <c r="R79" t="str">
        <f>IF(C79="","",COUNTIFS(Tabla1[[#All],[sem 09]],"=P",Tabla1[[#All],[llave2]],Gráficos_!C79))</f>
        <v/>
      </c>
      <c r="S79" t="str">
        <f>IF(C79="","",COUNTIFS(Tabla1[[#All],[sem 10]],"=P",Tabla1[[#All],[llave2]],Gráficos_!C79))</f>
        <v/>
      </c>
      <c r="T79" t="str">
        <f>IF(C79="","",COUNTIFS(Tabla1[[#All],[sem 11]],"=P",Tabla1[[#All],[llave2]],Gráficos_!C79))</f>
        <v/>
      </c>
      <c r="U79" t="str">
        <f>IF(C79="","",COUNTIFS(Tabla1[[#All],[sem 12]],"=P",Tabla1[[#All],[llave2]],Gráficos_!C79))</f>
        <v/>
      </c>
      <c r="V79" t="str">
        <f>IF(C79="","",COUNTIFS(Tabla1[[#All],[sem 13]],"=P",Tabla1[[#All],[llave2]],Gráficos_!C79))</f>
        <v/>
      </c>
      <c r="W79" t="str">
        <f>IF(C79="","",COUNTIFS(Tabla1[[#All],[sem 14]],"=P",Tabla1[[#All],[llave2]],Gráficos_!C79))</f>
        <v/>
      </c>
      <c r="X79" t="str">
        <f>IF(C79="","",COUNTIFS(Tabla1[[#All],[sem 15]],"=P",Tabla1[[#All],[llave2]],Gráficos_!C79))</f>
        <v/>
      </c>
      <c r="Y79" s="184" t="str">
        <f>IF(C79="","",COUNTIFS(Tabla1[[#All],[sem 16]],"=P",Tabla1[[#All],[llave2]],Gráficos_!C79))</f>
        <v/>
      </c>
      <c r="AA79" s="180" t="str">
        <f t="shared" si="26"/>
        <v/>
      </c>
      <c r="AB79" t="str">
        <f t="shared" si="27"/>
        <v/>
      </c>
      <c r="AC79" s="62" t="str">
        <f t="shared" si="28"/>
        <v/>
      </c>
      <c r="AD79" t="str">
        <f t="shared" si="29"/>
        <v/>
      </c>
      <c r="AE79" t="str">
        <f t="shared" si="39"/>
        <v/>
      </c>
      <c r="AF79" t="str">
        <f t="shared" si="30"/>
        <v/>
      </c>
      <c r="AG79" t="str">
        <f t="shared" si="31"/>
        <v/>
      </c>
      <c r="AH79" t="str">
        <f t="shared" si="32"/>
        <v/>
      </c>
      <c r="AI79" t="str">
        <f t="shared" si="33"/>
        <v/>
      </c>
      <c r="AK79" t="str">
        <f t="shared" si="34"/>
        <v/>
      </c>
      <c r="AL79" t="str">
        <f t="shared" si="34"/>
        <v/>
      </c>
      <c r="AM79" t="str">
        <f t="shared" si="34"/>
        <v/>
      </c>
      <c r="AN79" t="str">
        <f t="shared" si="34"/>
        <v/>
      </c>
      <c r="AO79" t="str">
        <f t="shared" si="34"/>
        <v/>
      </c>
      <c r="AP79" t="str">
        <f t="shared" si="34"/>
        <v/>
      </c>
      <c r="AQ79" t="str">
        <f t="shared" si="34"/>
        <v/>
      </c>
      <c r="AR79" t="str">
        <f t="shared" si="34"/>
        <v/>
      </c>
      <c r="AS79" t="str">
        <f t="shared" si="34"/>
        <v/>
      </c>
      <c r="AT79" t="str">
        <f t="shared" si="34"/>
        <v/>
      </c>
      <c r="AU79" t="str">
        <f t="shared" si="34"/>
        <v/>
      </c>
      <c r="AV79" t="str">
        <f t="shared" si="34"/>
        <v/>
      </c>
      <c r="AW79" t="str">
        <f t="shared" si="35"/>
        <v/>
      </c>
      <c r="AX79" t="str">
        <f t="shared" si="36"/>
        <v/>
      </c>
      <c r="AY79" t="str">
        <f t="shared" si="37"/>
        <v/>
      </c>
      <c r="AZ79" s="184" t="str">
        <f t="shared" si="38"/>
        <v/>
      </c>
      <c r="BA79" t="str">
        <f t="shared" si="40"/>
        <v/>
      </c>
    </row>
    <row r="80" spans="9:53">
      <c r="I80" t="str">
        <f>IF(C80="","",COUNTIFS(Tabla1[[#All],[¿Pasó a miembro?]],"Si",Tabla1[[#All],[Tipo Incrito]],"&lt;&gt;Pre-Inscrito",Tabla1[[#All],[llave2]],Gráficos_!C80))</f>
        <v/>
      </c>
      <c r="J80" s="180" t="str">
        <f>IF(C80="","",COUNTIFS(Tabla1[[#All],[sem 01]],"=P",Tabla1[[#All],[llave2]],Gráficos_!C80))</f>
        <v/>
      </c>
      <c r="K80" t="str">
        <f>IF(C80="","",COUNTIFS(Tabla1[[#All],[sem 02]],"=P",Tabla1[[#All],[llave2]],Gráficos_!C80))</f>
        <v/>
      </c>
      <c r="L80" t="str">
        <f>IF(C80="","",COUNTIFS(Tabla1[[#All],[sem 03]],"=P",Tabla1[[#All],[llave2]],Gráficos_!C80))</f>
        <v/>
      </c>
      <c r="M80" t="str">
        <f>IF(C80="","",COUNTIFS(Tabla1[[#All],[sem 04]],"=P",Tabla1[[#All],[llave2]],Gráficos_!C80))</f>
        <v/>
      </c>
      <c r="N80" t="str">
        <f>IF(C80="","",COUNTIFS(Tabla1[[#All],[sem 05]],"=P",Tabla1[[#All],[llave2]],Gráficos_!C80))</f>
        <v/>
      </c>
      <c r="O80" t="str">
        <f>IF(C80="","",COUNTIFS(Tabla1[[#All],[sem 06]],"=P",Tabla1[[#All],[llave2]],Gráficos_!C80))</f>
        <v/>
      </c>
      <c r="P80" t="str">
        <f>IF(C80="","",COUNTIFS(Tabla1[[#All],[sem 07]],"=P",Tabla1[[#All],[llave2]],Gráficos_!C80))</f>
        <v/>
      </c>
      <c r="Q80" t="str">
        <f>IF(C80="","",COUNTIFS(Tabla1[[#All],[sem 08]],"=P",Tabla1[[#All],[llave2]],Gráficos_!C80))</f>
        <v/>
      </c>
      <c r="R80" t="str">
        <f>IF(C80="","",COUNTIFS(Tabla1[[#All],[sem 09]],"=P",Tabla1[[#All],[llave2]],Gráficos_!C80))</f>
        <v/>
      </c>
      <c r="S80" t="str">
        <f>IF(C80="","",COUNTIFS(Tabla1[[#All],[sem 10]],"=P",Tabla1[[#All],[llave2]],Gráficos_!C80))</f>
        <v/>
      </c>
      <c r="T80" t="str">
        <f>IF(C80="","",COUNTIFS(Tabla1[[#All],[sem 11]],"=P",Tabla1[[#All],[llave2]],Gráficos_!C80))</f>
        <v/>
      </c>
      <c r="U80" t="str">
        <f>IF(C80="","",COUNTIFS(Tabla1[[#All],[sem 12]],"=P",Tabla1[[#All],[llave2]],Gráficos_!C80))</f>
        <v/>
      </c>
      <c r="V80" t="str">
        <f>IF(C80="","",COUNTIFS(Tabla1[[#All],[sem 13]],"=P",Tabla1[[#All],[llave2]],Gráficos_!C80))</f>
        <v/>
      </c>
      <c r="W80" t="str">
        <f>IF(C80="","",COUNTIFS(Tabla1[[#All],[sem 14]],"=P",Tabla1[[#All],[llave2]],Gráficos_!C80))</f>
        <v/>
      </c>
      <c r="X80" t="str">
        <f>IF(C80="","",COUNTIFS(Tabla1[[#All],[sem 15]],"=P",Tabla1[[#All],[llave2]],Gráficos_!C80))</f>
        <v/>
      </c>
      <c r="Y80" s="184" t="str">
        <f>IF(C80="","",COUNTIFS(Tabla1[[#All],[sem 16]],"=P",Tabla1[[#All],[llave2]],Gráficos_!C80))</f>
        <v/>
      </c>
      <c r="AA80" s="180" t="str">
        <f t="shared" si="26"/>
        <v/>
      </c>
      <c r="AB80" t="str">
        <f t="shared" si="27"/>
        <v/>
      </c>
      <c r="AC80" s="62" t="str">
        <f t="shared" si="28"/>
        <v/>
      </c>
      <c r="AD80" t="str">
        <f t="shared" si="29"/>
        <v/>
      </c>
      <c r="AE80" t="str">
        <f t="shared" si="39"/>
        <v/>
      </c>
      <c r="AF80" t="str">
        <f t="shared" si="30"/>
        <v/>
      </c>
      <c r="AG80" t="str">
        <f t="shared" si="31"/>
        <v/>
      </c>
      <c r="AH80" t="str">
        <f t="shared" si="32"/>
        <v/>
      </c>
      <c r="AI80" t="str">
        <f t="shared" si="33"/>
        <v/>
      </c>
      <c r="AK80" t="str">
        <f t="shared" si="34"/>
        <v/>
      </c>
      <c r="AL80" t="str">
        <f t="shared" si="34"/>
        <v/>
      </c>
      <c r="AM80" t="str">
        <f t="shared" si="34"/>
        <v/>
      </c>
      <c r="AN80" t="str">
        <f t="shared" si="34"/>
        <v/>
      </c>
      <c r="AO80" t="str">
        <f t="shared" si="34"/>
        <v/>
      </c>
      <c r="AP80" t="str">
        <f t="shared" si="34"/>
        <v/>
      </c>
      <c r="AQ80" t="str">
        <f t="shared" si="34"/>
        <v/>
      </c>
      <c r="AR80" t="str">
        <f t="shared" si="34"/>
        <v/>
      </c>
      <c r="AS80" t="str">
        <f t="shared" si="34"/>
        <v/>
      </c>
      <c r="AT80" t="str">
        <f t="shared" si="34"/>
        <v/>
      </c>
      <c r="AU80" t="str">
        <f t="shared" si="34"/>
        <v/>
      </c>
      <c r="AV80" t="str">
        <f t="shared" si="34"/>
        <v/>
      </c>
      <c r="AW80" t="str">
        <f t="shared" si="35"/>
        <v/>
      </c>
      <c r="AX80" t="str">
        <f t="shared" si="36"/>
        <v/>
      </c>
      <c r="AY80" t="str">
        <f t="shared" si="37"/>
        <v/>
      </c>
      <c r="AZ80" s="184" t="str">
        <f t="shared" si="38"/>
        <v/>
      </c>
      <c r="BA80" t="str">
        <f t="shared" si="40"/>
        <v/>
      </c>
    </row>
    <row r="81" spans="9:53">
      <c r="I81" t="str">
        <f>IF(C81="","",COUNTIFS(Tabla1[[#All],[¿Pasó a miembro?]],"Si",Tabla1[[#All],[Tipo Incrito]],"&lt;&gt;Pre-Inscrito",Tabla1[[#All],[llave2]],Gráficos_!C81))</f>
        <v/>
      </c>
      <c r="J81" s="180" t="str">
        <f>IF(C81="","",COUNTIFS(Tabla1[[#All],[sem 01]],"=P",Tabla1[[#All],[llave2]],Gráficos_!C81))</f>
        <v/>
      </c>
      <c r="K81" t="str">
        <f>IF(C81="","",COUNTIFS(Tabla1[[#All],[sem 02]],"=P",Tabla1[[#All],[llave2]],Gráficos_!C81))</f>
        <v/>
      </c>
      <c r="L81" t="str">
        <f>IF(C81="","",COUNTIFS(Tabla1[[#All],[sem 03]],"=P",Tabla1[[#All],[llave2]],Gráficos_!C81))</f>
        <v/>
      </c>
      <c r="M81" t="str">
        <f>IF(C81="","",COUNTIFS(Tabla1[[#All],[sem 04]],"=P",Tabla1[[#All],[llave2]],Gráficos_!C81))</f>
        <v/>
      </c>
      <c r="N81" t="str">
        <f>IF(C81="","",COUNTIFS(Tabla1[[#All],[sem 05]],"=P",Tabla1[[#All],[llave2]],Gráficos_!C81))</f>
        <v/>
      </c>
      <c r="O81" t="str">
        <f>IF(C81="","",COUNTIFS(Tabla1[[#All],[sem 06]],"=P",Tabla1[[#All],[llave2]],Gráficos_!C81))</f>
        <v/>
      </c>
      <c r="P81" t="str">
        <f>IF(C81="","",COUNTIFS(Tabla1[[#All],[sem 07]],"=P",Tabla1[[#All],[llave2]],Gráficos_!C81))</f>
        <v/>
      </c>
      <c r="Q81" t="str">
        <f>IF(C81="","",COUNTIFS(Tabla1[[#All],[sem 08]],"=P",Tabla1[[#All],[llave2]],Gráficos_!C81))</f>
        <v/>
      </c>
      <c r="R81" t="str">
        <f>IF(C81="","",COUNTIFS(Tabla1[[#All],[sem 09]],"=P",Tabla1[[#All],[llave2]],Gráficos_!C81))</f>
        <v/>
      </c>
      <c r="S81" t="str">
        <f>IF(C81="","",COUNTIFS(Tabla1[[#All],[sem 10]],"=P",Tabla1[[#All],[llave2]],Gráficos_!C81))</f>
        <v/>
      </c>
      <c r="T81" t="str">
        <f>IF(C81="","",COUNTIFS(Tabla1[[#All],[sem 11]],"=P",Tabla1[[#All],[llave2]],Gráficos_!C81))</f>
        <v/>
      </c>
      <c r="U81" t="str">
        <f>IF(C81="","",COUNTIFS(Tabla1[[#All],[sem 12]],"=P",Tabla1[[#All],[llave2]],Gráficos_!C81))</f>
        <v/>
      </c>
      <c r="V81" t="str">
        <f>IF(C81="","",COUNTIFS(Tabla1[[#All],[sem 13]],"=P",Tabla1[[#All],[llave2]],Gráficos_!C81))</f>
        <v/>
      </c>
      <c r="W81" t="str">
        <f>IF(C81="","",COUNTIFS(Tabla1[[#All],[sem 14]],"=P",Tabla1[[#All],[llave2]],Gráficos_!C81))</f>
        <v/>
      </c>
      <c r="X81" t="str">
        <f>IF(C81="","",COUNTIFS(Tabla1[[#All],[sem 15]],"=P",Tabla1[[#All],[llave2]],Gráficos_!C81))</f>
        <v/>
      </c>
      <c r="Y81" s="184" t="str">
        <f>IF(C81="","",COUNTIFS(Tabla1[[#All],[sem 16]],"=P",Tabla1[[#All],[llave2]],Gráficos_!C81))</f>
        <v/>
      </c>
      <c r="AA81" s="180" t="str">
        <f t="shared" si="26"/>
        <v/>
      </c>
      <c r="AB81" t="str">
        <f t="shared" si="27"/>
        <v/>
      </c>
      <c r="AC81" s="62" t="str">
        <f t="shared" si="28"/>
        <v/>
      </c>
      <c r="AD81" t="str">
        <f t="shared" si="29"/>
        <v/>
      </c>
      <c r="AE81" t="str">
        <f t="shared" si="39"/>
        <v/>
      </c>
      <c r="AF81" t="str">
        <f t="shared" si="30"/>
        <v/>
      </c>
      <c r="AG81" t="str">
        <f t="shared" si="31"/>
        <v/>
      </c>
      <c r="AH81" t="str">
        <f t="shared" si="32"/>
        <v/>
      </c>
      <c r="AI81" t="str">
        <f t="shared" si="33"/>
        <v/>
      </c>
      <c r="AK81" t="str">
        <f t="shared" si="34"/>
        <v/>
      </c>
      <c r="AL81" t="str">
        <f t="shared" si="34"/>
        <v/>
      </c>
      <c r="AM81" t="str">
        <f t="shared" si="34"/>
        <v/>
      </c>
      <c r="AN81" t="str">
        <f t="shared" si="34"/>
        <v/>
      </c>
      <c r="AO81" t="str">
        <f t="shared" si="34"/>
        <v/>
      </c>
      <c r="AP81" t="str">
        <f t="shared" si="34"/>
        <v/>
      </c>
      <c r="AQ81" t="str">
        <f t="shared" si="34"/>
        <v/>
      </c>
      <c r="AR81" t="str">
        <f t="shared" si="34"/>
        <v/>
      </c>
      <c r="AS81" t="str">
        <f t="shared" si="34"/>
        <v/>
      </c>
      <c r="AT81" t="str">
        <f t="shared" si="34"/>
        <v/>
      </c>
      <c r="AU81" t="str">
        <f t="shared" si="34"/>
        <v/>
      </c>
      <c r="AV81" t="str">
        <f t="shared" si="34"/>
        <v/>
      </c>
      <c r="AW81" t="str">
        <f t="shared" si="35"/>
        <v/>
      </c>
      <c r="AX81" t="str">
        <f t="shared" si="36"/>
        <v/>
      </c>
      <c r="AY81" t="str">
        <f t="shared" si="37"/>
        <v/>
      </c>
      <c r="AZ81" s="184" t="str">
        <f t="shared" si="38"/>
        <v/>
      </c>
      <c r="BA81" t="str">
        <f t="shared" si="40"/>
        <v/>
      </c>
    </row>
    <row r="82" spans="9:53">
      <c r="I82" t="str">
        <f>IF(C82="","",COUNTIFS(Tabla1[[#All],[¿Pasó a miembro?]],"Si",Tabla1[[#All],[Tipo Incrito]],"&lt;&gt;Pre-Inscrito",Tabla1[[#All],[llave2]],Gráficos_!C82))</f>
        <v/>
      </c>
      <c r="J82" s="180" t="str">
        <f>IF(C82="","",COUNTIFS(Tabla1[[#All],[sem 01]],"=P",Tabla1[[#All],[llave2]],Gráficos_!C82))</f>
        <v/>
      </c>
      <c r="K82" t="str">
        <f>IF(C82="","",COUNTIFS(Tabla1[[#All],[sem 02]],"=P",Tabla1[[#All],[llave2]],Gráficos_!C82))</f>
        <v/>
      </c>
      <c r="L82" t="str">
        <f>IF(C82="","",COUNTIFS(Tabla1[[#All],[sem 03]],"=P",Tabla1[[#All],[llave2]],Gráficos_!C82))</f>
        <v/>
      </c>
      <c r="M82" t="str">
        <f>IF(C82="","",COUNTIFS(Tabla1[[#All],[sem 04]],"=P",Tabla1[[#All],[llave2]],Gráficos_!C82))</f>
        <v/>
      </c>
      <c r="N82" t="str">
        <f>IF(C82="","",COUNTIFS(Tabla1[[#All],[sem 05]],"=P",Tabla1[[#All],[llave2]],Gráficos_!C82))</f>
        <v/>
      </c>
      <c r="O82" t="str">
        <f>IF(C82="","",COUNTIFS(Tabla1[[#All],[sem 06]],"=P",Tabla1[[#All],[llave2]],Gráficos_!C82))</f>
        <v/>
      </c>
      <c r="P82" t="str">
        <f>IF(C82="","",COUNTIFS(Tabla1[[#All],[sem 07]],"=P",Tabla1[[#All],[llave2]],Gráficos_!C82))</f>
        <v/>
      </c>
      <c r="Q82" t="str">
        <f>IF(C82="","",COUNTIFS(Tabla1[[#All],[sem 08]],"=P",Tabla1[[#All],[llave2]],Gráficos_!C82))</f>
        <v/>
      </c>
      <c r="R82" t="str">
        <f>IF(C82="","",COUNTIFS(Tabla1[[#All],[sem 09]],"=P",Tabla1[[#All],[llave2]],Gráficos_!C82))</f>
        <v/>
      </c>
      <c r="S82" t="str">
        <f>IF(C82="","",COUNTIFS(Tabla1[[#All],[sem 10]],"=P",Tabla1[[#All],[llave2]],Gráficos_!C82))</f>
        <v/>
      </c>
      <c r="T82" t="str">
        <f>IF(C82="","",COUNTIFS(Tabla1[[#All],[sem 11]],"=P",Tabla1[[#All],[llave2]],Gráficos_!C82))</f>
        <v/>
      </c>
      <c r="U82" t="str">
        <f>IF(C82="","",COUNTIFS(Tabla1[[#All],[sem 12]],"=P",Tabla1[[#All],[llave2]],Gráficos_!C82))</f>
        <v/>
      </c>
      <c r="V82" t="str">
        <f>IF(C82="","",COUNTIFS(Tabla1[[#All],[sem 13]],"=P",Tabla1[[#All],[llave2]],Gráficos_!C82))</f>
        <v/>
      </c>
      <c r="W82" t="str">
        <f>IF(C82="","",COUNTIFS(Tabla1[[#All],[sem 14]],"=P",Tabla1[[#All],[llave2]],Gráficos_!C82))</f>
        <v/>
      </c>
      <c r="X82" t="str">
        <f>IF(C82="","",COUNTIFS(Tabla1[[#All],[sem 15]],"=P",Tabla1[[#All],[llave2]],Gráficos_!C82))</f>
        <v/>
      </c>
      <c r="Y82" s="184" t="str">
        <f>IF(C82="","",COUNTIFS(Tabla1[[#All],[sem 16]],"=P",Tabla1[[#All],[llave2]],Gráficos_!C82))</f>
        <v/>
      </c>
      <c r="AA82" s="180" t="str">
        <f t="shared" si="26"/>
        <v/>
      </c>
      <c r="AB82" t="str">
        <f t="shared" si="27"/>
        <v/>
      </c>
      <c r="AC82" s="62" t="str">
        <f t="shared" si="28"/>
        <v/>
      </c>
      <c r="AD82" t="str">
        <f t="shared" si="29"/>
        <v/>
      </c>
      <c r="AE82" t="str">
        <f t="shared" si="39"/>
        <v/>
      </c>
      <c r="AF82" t="str">
        <f t="shared" si="30"/>
        <v/>
      </c>
      <c r="AG82" t="str">
        <f t="shared" si="31"/>
        <v/>
      </c>
      <c r="AH82" t="str">
        <f t="shared" si="32"/>
        <v/>
      </c>
      <c r="AI82" t="str">
        <f t="shared" si="33"/>
        <v/>
      </c>
      <c r="AK82" t="str">
        <f t="shared" si="34"/>
        <v/>
      </c>
      <c r="AL82" t="str">
        <f t="shared" si="34"/>
        <v/>
      </c>
      <c r="AM82" t="str">
        <f t="shared" si="34"/>
        <v/>
      </c>
      <c r="AN82" t="str">
        <f t="shared" si="34"/>
        <v/>
      </c>
      <c r="AO82" t="str">
        <f t="shared" si="34"/>
        <v/>
      </c>
      <c r="AP82" t="str">
        <f t="shared" si="34"/>
        <v/>
      </c>
      <c r="AQ82" t="str">
        <f t="shared" si="34"/>
        <v/>
      </c>
      <c r="AR82" t="str">
        <f t="shared" si="34"/>
        <v/>
      </c>
      <c r="AS82" t="str">
        <f t="shared" si="34"/>
        <v/>
      </c>
      <c r="AT82" t="str">
        <f t="shared" si="34"/>
        <v/>
      </c>
      <c r="AU82" t="str">
        <f t="shared" si="34"/>
        <v/>
      </c>
      <c r="AV82" t="str">
        <f t="shared" si="34"/>
        <v/>
      </c>
      <c r="AW82" t="str">
        <f t="shared" si="35"/>
        <v/>
      </c>
      <c r="AX82" t="str">
        <f t="shared" si="36"/>
        <v/>
      </c>
      <c r="AY82" t="str">
        <f t="shared" si="37"/>
        <v/>
      </c>
      <c r="AZ82" s="184" t="str">
        <f t="shared" si="38"/>
        <v/>
      </c>
      <c r="BA82" t="str">
        <f t="shared" si="40"/>
        <v/>
      </c>
    </row>
    <row r="83" spans="9:53">
      <c r="I83" t="str">
        <f>IF(C83="","",COUNTIFS(Tabla1[[#All],[¿Pasó a miembro?]],"Si",Tabla1[[#All],[Tipo Incrito]],"&lt;&gt;Pre-Inscrito",Tabla1[[#All],[llave2]],Gráficos_!C83))</f>
        <v/>
      </c>
      <c r="J83" s="180" t="str">
        <f>IF(C83="","",COUNTIFS(Tabla1[[#All],[sem 01]],"=P",Tabla1[[#All],[llave2]],Gráficos_!C83))</f>
        <v/>
      </c>
      <c r="K83" t="str">
        <f>IF(C83="","",COUNTIFS(Tabla1[[#All],[sem 02]],"=P",Tabla1[[#All],[llave2]],Gráficos_!C83))</f>
        <v/>
      </c>
      <c r="L83" t="str">
        <f>IF(C83="","",COUNTIFS(Tabla1[[#All],[sem 03]],"=P",Tabla1[[#All],[llave2]],Gráficos_!C83))</f>
        <v/>
      </c>
      <c r="M83" t="str">
        <f>IF(C83="","",COUNTIFS(Tabla1[[#All],[sem 04]],"=P",Tabla1[[#All],[llave2]],Gráficos_!C83))</f>
        <v/>
      </c>
      <c r="N83" t="str">
        <f>IF(C83="","",COUNTIFS(Tabla1[[#All],[sem 05]],"=P",Tabla1[[#All],[llave2]],Gráficos_!C83))</f>
        <v/>
      </c>
      <c r="O83" t="str">
        <f>IF(C83="","",COUNTIFS(Tabla1[[#All],[sem 06]],"=P",Tabla1[[#All],[llave2]],Gráficos_!C83))</f>
        <v/>
      </c>
      <c r="P83" t="str">
        <f>IF(C83="","",COUNTIFS(Tabla1[[#All],[sem 07]],"=P",Tabla1[[#All],[llave2]],Gráficos_!C83))</f>
        <v/>
      </c>
      <c r="Q83" t="str">
        <f>IF(C83="","",COUNTIFS(Tabla1[[#All],[sem 08]],"=P",Tabla1[[#All],[llave2]],Gráficos_!C83))</f>
        <v/>
      </c>
      <c r="R83" t="str">
        <f>IF(C83="","",COUNTIFS(Tabla1[[#All],[sem 09]],"=P",Tabla1[[#All],[llave2]],Gráficos_!C83))</f>
        <v/>
      </c>
      <c r="S83" t="str">
        <f>IF(C83="","",COUNTIFS(Tabla1[[#All],[sem 10]],"=P",Tabla1[[#All],[llave2]],Gráficos_!C83))</f>
        <v/>
      </c>
      <c r="T83" t="str">
        <f>IF(C83="","",COUNTIFS(Tabla1[[#All],[sem 11]],"=P",Tabla1[[#All],[llave2]],Gráficos_!C83))</f>
        <v/>
      </c>
      <c r="U83" t="str">
        <f>IF(C83="","",COUNTIFS(Tabla1[[#All],[sem 12]],"=P",Tabla1[[#All],[llave2]],Gráficos_!C83))</f>
        <v/>
      </c>
      <c r="V83" t="str">
        <f>IF(C83="","",COUNTIFS(Tabla1[[#All],[sem 13]],"=P",Tabla1[[#All],[llave2]],Gráficos_!C83))</f>
        <v/>
      </c>
      <c r="W83" t="str">
        <f>IF(C83="","",COUNTIFS(Tabla1[[#All],[sem 14]],"=P",Tabla1[[#All],[llave2]],Gráficos_!C83))</f>
        <v/>
      </c>
      <c r="X83" t="str">
        <f>IF(C83="","",COUNTIFS(Tabla1[[#All],[sem 15]],"=P",Tabla1[[#All],[llave2]],Gráficos_!C83))</f>
        <v/>
      </c>
      <c r="Y83" s="184" t="str">
        <f>IF(C83="","",COUNTIFS(Tabla1[[#All],[sem 16]],"=P",Tabla1[[#All],[llave2]],Gráficos_!C83))</f>
        <v/>
      </c>
      <c r="AA83" s="180" t="str">
        <f t="shared" si="26"/>
        <v/>
      </c>
      <c r="AB83" t="str">
        <f t="shared" si="27"/>
        <v/>
      </c>
      <c r="AC83" s="62" t="str">
        <f t="shared" si="28"/>
        <v/>
      </c>
      <c r="AD83" t="str">
        <f t="shared" si="29"/>
        <v/>
      </c>
      <c r="AE83" t="str">
        <f t="shared" si="39"/>
        <v/>
      </c>
      <c r="AF83" t="str">
        <f t="shared" si="30"/>
        <v/>
      </c>
      <c r="AG83" t="str">
        <f t="shared" si="31"/>
        <v/>
      </c>
      <c r="AH83" t="str">
        <f t="shared" si="32"/>
        <v/>
      </c>
      <c r="AI83" t="str">
        <f t="shared" si="33"/>
        <v/>
      </c>
      <c r="AK83" t="str">
        <f t="shared" si="34"/>
        <v/>
      </c>
      <c r="AL83" t="str">
        <f t="shared" si="34"/>
        <v/>
      </c>
      <c r="AM83" t="str">
        <f t="shared" si="34"/>
        <v/>
      </c>
      <c r="AN83" t="str">
        <f t="shared" si="34"/>
        <v/>
      </c>
      <c r="AO83" t="str">
        <f t="shared" si="34"/>
        <v/>
      </c>
      <c r="AP83" t="str">
        <f t="shared" si="34"/>
        <v/>
      </c>
      <c r="AQ83" t="str">
        <f t="shared" si="34"/>
        <v/>
      </c>
      <c r="AR83" t="str">
        <f t="shared" si="34"/>
        <v/>
      </c>
      <c r="AS83" t="str">
        <f t="shared" si="34"/>
        <v/>
      </c>
      <c r="AT83" t="str">
        <f t="shared" si="34"/>
        <v/>
      </c>
      <c r="AU83" t="str">
        <f t="shared" si="34"/>
        <v/>
      </c>
      <c r="AV83" t="str">
        <f t="shared" si="34"/>
        <v/>
      </c>
      <c r="AW83" t="str">
        <f t="shared" si="35"/>
        <v/>
      </c>
      <c r="AX83" t="str">
        <f t="shared" si="36"/>
        <v/>
      </c>
      <c r="AY83" t="str">
        <f t="shared" si="37"/>
        <v/>
      </c>
      <c r="AZ83" s="184" t="str">
        <f t="shared" si="38"/>
        <v/>
      </c>
      <c r="BA83" t="str">
        <f t="shared" si="40"/>
        <v/>
      </c>
    </row>
    <row r="84" spans="9:53">
      <c r="I84" t="str">
        <f>IF(C84="","",COUNTIFS(Tabla1[[#All],[¿Pasó a miembro?]],"Si",Tabla1[[#All],[Tipo Incrito]],"&lt;&gt;Pre-Inscrito",Tabla1[[#All],[llave2]],Gráficos_!C84))</f>
        <v/>
      </c>
      <c r="J84" s="180" t="str">
        <f>IF(C84="","",COUNTIFS(Tabla1[[#All],[sem 01]],"=P",Tabla1[[#All],[llave2]],Gráficos_!C84))</f>
        <v/>
      </c>
      <c r="K84" t="str">
        <f>IF(C84="","",COUNTIFS(Tabla1[[#All],[sem 02]],"=P",Tabla1[[#All],[llave2]],Gráficos_!C84))</f>
        <v/>
      </c>
      <c r="L84" t="str">
        <f>IF(C84="","",COUNTIFS(Tabla1[[#All],[sem 03]],"=P",Tabla1[[#All],[llave2]],Gráficos_!C84))</f>
        <v/>
      </c>
      <c r="M84" t="str">
        <f>IF(C84="","",COUNTIFS(Tabla1[[#All],[sem 04]],"=P",Tabla1[[#All],[llave2]],Gráficos_!C84))</f>
        <v/>
      </c>
      <c r="N84" t="str">
        <f>IF(C84="","",COUNTIFS(Tabla1[[#All],[sem 05]],"=P",Tabla1[[#All],[llave2]],Gráficos_!C84))</f>
        <v/>
      </c>
      <c r="O84" t="str">
        <f>IF(C84="","",COUNTIFS(Tabla1[[#All],[sem 06]],"=P",Tabla1[[#All],[llave2]],Gráficos_!C84))</f>
        <v/>
      </c>
      <c r="P84" t="str">
        <f>IF(C84="","",COUNTIFS(Tabla1[[#All],[sem 07]],"=P",Tabla1[[#All],[llave2]],Gráficos_!C84))</f>
        <v/>
      </c>
      <c r="Q84" t="str">
        <f>IF(C84="","",COUNTIFS(Tabla1[[#All],[sem 08]],"=P",Tabla1[[#All],[llave2]],Gráficos_!C84))</f>
        <v/>
      </c>
      <c r="R84" t="str">
        <f>IF(C84="","",COUNTIFS(Tabla1[[#All],[sem 09]],"=P",Tabla1[[#All],[llave2]],Gráficos_!C84))</f>
        <v/>
      </c>
      <c r="S84" t="str">
        <f>IF(C84="","",COUNTIFS(Tabla1[[#All],[sem 10]],"=P",Tabla1[[#All],[llave2]],Gráficos_!C84))</f>
        <v/>
      </c>
      <c r="T84" t="str">
        <f>IF(C84="","",COUNTIFS(Tabla1[[#All],[sem 11]],"=P",Tabla1[[#All],[llave2]],Gráficos_!C84))</f>
        <v/>
      </c>
      <c r="U84" t="str">
        <f>IF(C84="","",COUNTIFS(Tabla1[[#All],[sem 12]],"=P",Tabla1[[#All],[llave2]],Gráficos_!C84))</f>
        <v/>
      </c>
      <c r="V84" t="str">
        <f>IF(C84="","",COUNTIFS(Tabla1[[#All],[sem 13]],"=P",Tabla1[[#All],[llave2]],Gráficos_!C84))</f>
        <v/>
      </c>
      <c r="W84" t="str">
        <f>IF(C84="","",COUNTIFS(Tabla1[[#All],[sem 14]],"=P",Tabla1[[#All],[llave2]],Gráficos_!C84))</f>
        <v/>
      </c>
      <c r="X84" t="str">
        <f>IF(C84="","",COUNTIFS(Tabla1[[#All],[sem 15]],"=P",Tabla1[[#All],[llave2]],Gráficos_!C84))</f>
        <v/>
      </c>
      <c r="Y84" s="184" t="str">
        <f>IF(C84="","",COUNTIFS(Tabla1[[#All],[sem 16]],"=P",Tabla1[[#All],[llave2]],Gráficos_!C84))</f>
        <v/>
      </c>
      <c r="AA84" s="180" t="str">
        <f t="shared" si="26"/>
        <v/>
      </c>
      <c r="AB84" t="str">
        <f t="shared" si="27"/>
        <v/>
      </c>
      <c r="AC84" s="62" t="str">
        <f t="shared" si="28"/>
        <v/>
      </c>
      <c r="AD84" t="str">
        <f t="shared" si="29"/>
        <v/>
      </c>
      <c r="AE84" t="str">
        <f t="shared" si="39"/>
        <v/>
      </c>
      <c r="AF84" t="str">
        <f t="shared" si="30"/>
        <v/>
      </c>
      <c r="AG84" t="str">
        <f t="shared" si="31"/>
        <v/>
      </c>
      <c r="AH84" t="str">
        <f t="shared" si="32"/>
        <v/>
      </c>
      <c r="AI84" t="str">
        <f t="shared" si="33"/>
        <v/>
      </c>
      <c r="AK84" t="str">
        <f t="shared" si="34"/>
        <v/>
      </c>
      <c r="AL84" t="str">
        <f t="shared" si="34"/>
        <v/>
      </c>
      <c r="AM84" t="str">
        <f t="shared" si="34"/>
        <v/>
      </c>
      <c r="AN84" t="str">
        <f t="shared" si="34"/>
        <v/>
      </c>
      <c r="AO84" t="str">
        <f t="shared" si="34"/>
        <v/>
      </c>
      <c r="AP84" t="str">
        <f t="shared" si="34"/>
        <v/>
      </c>
      <c r="AQ84" t="str">
        <f t="shared" si="34"/>
        <v/>
      </c>
      <c r="AR84" t="str">
        <f t="shared" si="34"/>
        <v/>
      </c>
      <c r="AS84" t="str">
        <f t="shared" si="34"/>
        <v/>
      </c>
      <c r="AT84" t="str">
        <f t="shared" si="34"/>
        <v/>
      </c>
      <c r="AU84" t="str">
        <f t="shared" si="34"/>
        <v/>
      </c>
      <c r="AV84" t="str">
        <f t="shared" si="34"/>
        <v/>
      </c>
      <c r="AW84" t="str">
        <f t="shared" si="35"/>
        <v/>
      </c>
      <c r="AX84" t="str">
        <f t="shared" si="36"/>
        <v/>
      </c>
      <c r="AY84" t="str">
        <f t="shared" si="37"/>
        <v/>
      </c>
      <c r="AZ84" s="184" t="str">
        <f t="shared" si="38"/>
        <v/>
      </c>
      <c r="BA84" t="str">
        <f t="shared" si="40"/>
        <v/>
      </c>
    </row>
    <row r="85" spans="9:53">
      <c r="I85" t="str">
        <f>IF(C85="","",COUNTIFS(Tabla1[[#All],[¿Pasó a miembro?]],"Si",Tabla1[[#All],[Tipo Incrito]],"&lt;&gt;Pre-Inscrito",Tabla1[[#All],[llave2]],Gráficos_!C85))</f>
        <v/>
      </c>
      <c r="J85" s="180" t="str">
        <f>IF(C85="","",COUNTIFS(Tabla1[[#All],[sem 01]],"=P",Tabla1[[#All],[llave2]],Gráficos_!C85))</f>
        <v/>
      </c>
      <c r="K85" t="str">
        <f>IF(C85="","",COUNTIFS(Tabla1[[#All],[sem 02]],"=P",Tabla1[[#All],[llave2]],Gráficos_!C85))</f>
        <v/>
      </c>
      <c r="L85" t="str">
        <f>IF(C85="","",COUNTIFS(Tabla1[[#All],[sem 03]],"=P",Tabla1[[#All],[llave2]],Gráficos_!C85))</f>
        <v/>
      </c>
      <c r="M85" t="str">
        <f>IF(C85="","",COUNTIFS(Tabla1[[#All],[sem 04]],"=P",Tabla1[[#All],[llave2]],Gráficos_!C85))</f>
        <v/>
      </c>
      <c r="N85" t="str">
        <f>IF(C85="","",COUNTIFS(Tabla1[[#All],[sem 05]],"=P",Tabla1[[#All],[llave2]],Gráficos_!C85))</f>
        <v/>
      </c>
      <c r="O85" t="str">
        <f>IF(C85="","",COUNTIFS(Tabla1[[#All],[sem 06]],"=P",Tabla1[[#All],[llave2]],Gráficos_!C85))</f>
        <v/>
      </c>
      <c r="P85" t="str">
        <f>IF(C85="","",COUNTIFS(Tabla1[[#All],[sem 07]],"=P",Tabla1[[#All],[llave2]],Gráficos_!C85))</f>
        <v/>
      </c>
      <c r="Q85" t="str">
        <f>IF(C85="","",COUNTIFS(Tabla1[[#All],[sem 08]],"=P",Tabla1[[#All],[llave2]],Gráficos_!C85))</f>
        <v/>
      </c>
      <c r="R85" t="str">
        <f>IF(C85="","",COUNTIFS(Tabla1[[#All],[sem 09]],"=P",Tabla1[[#All],[llave2]],Gráficos_!C85))</f>
        <v/>
      </c>
      <c r="S85" t="str">
        <f>IF(C85="","",COUNTIFS(Tabla1[[#All],[sem 10]],"=P",Tabla1[[#All],[llave2]],Gráficos_!C85))</f>
        <v/>
      </c>
      <c r="T85" t="str">
        <f>IF(C85="","",COUNTIFS(Tabla1[[#All],[sem 11]],"=P",Tabla1[[#All],[llave2]],Gráficos_!C85))</f>
        <v/>
      </c>
      <c r="U85" t="str">
        <f>IF(C85="","",COUNTIFS(Tabla1[[#All],[sem 12]],"=P",Tabla1[[#All],[llave2]],Gráficos_!C85))</f>
        <v/>
      </c>
      <c r="V85" t="str">
        <f>IF(C85="","",COUNTIFS(Tabla1[[#All],[sem 13]],"=P",Tabla1[[#All],[llave2]],Gráficos_!C85))</f>
        <v/>
      </c>
      <c r="W85" t="str">
        <f>IF(C85="","",COUNTIFS(Tabla1[[#All],[sem 14]],"=P",Tabla1[[#All],[llave2]],Gráficos_!C85))</f>
        <v/>
      </c>
      <c r="X85" t="str">
        <f>IF(C85="","",COUNTIFS(Tabla1[[#All],[sem 15]],"=P",Tabla1[[#All],[llave2]],Gráficos_!C85))</f>
        <v/>
      </c>
      <c r="Y85" s="184" t="str">
        <f>IF(C85="","",COUNTIFS(Tabla1[[#All],[sem 16]],"=P",Tabla1[[#All],[llave2]],Gráficos_!C85))</f>
        <v/>
      </c>
      <c r="AA85" s="180" t="str">
        <f t="shared" si="26"/>
        <v/>
      </c>
      <c r="AB85" t="str">
        <f t="shared" si="27"/>
        <v/>
      </c>
      <c r="AC85" s="62" t="str">
        <f t="shared" si="28"/>
        <v/>
      </c>
      <c r="AD85" t="str">
        <f t="shared" si="29"/>
        <v/>
      </c>
      <c r="AE85" t="str">
        <f t="shared" si="39"/>
        <v/>
      </c>
      <c r="AF85" t="str">
        <f t="shared" si="30"/>
        <v/>
      </c>
      <c r="AG85" t="str">
        <f t="shared" si="31"/>
        <v/>
      </c>
      <c r="AH85" t="str">
        <f t="shared" si="32"/>
        <v/>
      </c>
      <c r="AI85" t="str">
        <f t="shared" si="33"/>
        <v/>
      </c>
      <c r="AK85" t="str">
        <f t="shared" si="34"/>
        <v/>
      </c>
      <c r="AL85" t="str">
        <f t="shared" si="34"/>
        <v/>
      </c>
      <c r="AM85" t="str">
        <f t="shared" si="34"/>
        <v/>
      </c>
      <c r="AN85" t="str">
        <f t="shared" si="34"/>
        <v/>
      </c>
      <c r="AO85" t="str">
        <f t="shared" si="34"/>
        <v/>
      </c>
      <c r="AP85" t="str">
        <f t="shared" si="34"/>
        <v/>
      </c>
      <c r="AQ85" t="str">
        <f t="shared" si="34"/>
        <v/>
      </c>
      <c r="AR85" t="str">
        <f t="shared" si="34"/>
        <v/>
      </c>
      <c r="AS85" t="str">
        <f t="shared" si="34"/>
        <v/>
      </c>
      <c r="AT85" t="str">
        <f t="shared" si="34"/>
        <v/>
      </c>
      <c r="AU85" t="str">
        <f t="shared" si="34"/>
        <v/>
      </c>
      <c r="AV85" t="str">
        <f t="shared" si="34"/>
        <v/>
      </c>
      <c r="AW85" t="str">
        <f t="shared" si="35"/>
        <v/>
      </c>
      <c r="AX85" t="str">
        <f t="shared" si="36"/>
        <v/>
      </c>
      <c r="AY85" t="str">
        <f t="shared" si="37"/>
        <v/>
      </c>
      <c r="AZ85" s="184" t="str">
        <f t="shared" si="38"/>
        <v/>
      </c>
      <c r="BA85" t="str">
        <f t="shared" si="40"/>
        <v/>
      </c>
    </row>
    <row r="86" spans="9:53">
      <c r="I86" t="str">
        <f>IF(C86="","",COUNTIFS(Tabla1[[#All],[¿Pasó a miembro?]],"Si",Tabla1[[#All],[Tipo Incrito]],"&lt;&gt;Pre-Inscrito",Tabla1[[#All],[llave2]],Gráficos_!C86))</f>
        <v/>
      </c>
      <c r="J86" s="180" t="str">
        <f>IF(C86="","",COUNTIFS(Tabla1[[#All],[sem 01]],"=P",Tabla1[[#All],[llave2]],Gráficos_!C86))</f>
        <v/>
      </c>
      <c r="K86" t="str">
        <f>IF(C86="","",COUNTIFS(Tabla1[[#All],[sem 02]],"=P",Tabla1[[#All],[llave2]],Gráficos_!C86))</f>
        <v/>
      </c>
      <c r="L86" t="str">
        <f>IF(C86="","",COUNTIFS(Tabla1[[#All],[sem 03]],"=P",Tabla1[[#All],[llave2]],Gráficos_!C86))</f>
        <v/>
      </c>
      <c r="M86" t="str">
        <f>IF(C86="","",COUNTIFS(Tabla1[[#All],[sem 04]],"=P",Tabla1[[#All],[llave2]],Gráficos_!C86))</f>
        <v/>
      </c>
      <c r="N86" t="str">
        <f>IF(C86="","",COUNTIFS(Tabla1[[#All],[sem 05]],"=P",Tabla1[[#All],[llave2]],Gráficos_!C86))</f>
        <v/>
      </c>
      <c r="O86" t="str">
        <f>IF(C86="","",COUNTIFS(Tabla1[[#All],[sem 06]],"=P",Tabla1[[#All],[llave2]],Gráficos_!C86))</f>
        <v/>
      </c>
      <c r="P86" t="str">
        <f>IF(C86="","",COUNTIFS(Tabla1[[#All],[sem 07]],"=P",Tabla1[[#All],[llave2]],Gráficos_!C86))</f>
        <v/>
      </c>
      <c r="Q86" t="str">
        <f>IF(C86="","",COUNTIFS(Tabla1[[#All],[sem 08]],"=P",Tabla1[[#All],[llave2]],Gráficos_!C86))</f>
        <v/>
      </c>
      <c r="R86" t="str">
        <f>IF(C86="","",COUNTIFS(Tabla1[[#All],[sem 09]],"=P",Tabla1[[#All],[llave2]],Gráficos_!C86))</f>
        <v/>
      </c>
      <c r="S86" t="str">
        <f>IF(C86="","",COUNTIFS(Tabla1[[#All],[sem 10]],"=P",Tabla1[[#All],[llave2]],Gráficos_!C86))</f>
        <v/>
      </c>
      <c r="T86" t="str">
        <f>IF(C86="","",COUNTIFS(Tabla1[[#All],[sem 11]],"=P",Tabla1[[#All],[llave2]],Gráficos_!C86))</f>
        <v/>
      </c>
      <c r="U86" t="str">
        <f>IF(C86="","",COUNTIFS(Tabla1[[#All],[sem 12]],"=P",Tabla1[[#All],[llave2]],Gráficos_!C86))</f>
        <v/>
      </c>
      <c r="V86" t="str">
        <f>IF(C86="","",COUNTIFS(Tabla1[[#All],[sem 13]],"=P",Tabla1[[#All],[llave2]],Gráficos_!C86))</f>
        <v/>
      </c>
      <c r="W86" t="str">
        <f>IF(C86="","",COUNTIFS(Tabla1[[#All],[sem 14]],"=P",Tabla1[[#All],[llave2]],Gráficos_!C86))</f>
        <v/>
      </c>
      <c r="X86" t="str">
        <f>IF(C86="","",COUNTIFS(Tabla1[[#All],[sem 15]],"=P",Tabla1[[#All],[llave2]],Gráficos_!C86))</f>
        <v/>
      </c>
      <c r="Y86" s="184" t="str">
        <f>IF(C86="","",COUNTIFS(Tabla1[[#All],[sem 16]],"=P",Tabla1[[#All],[llave2]],Gráficos_!C86))</f>
        <v/>
      </c>
      <c r="AA86" s="180" t="str">
        <f t="shared" si="26"/>
        <v/>
      </c>
      <c r="AB86" t="str">
        <f t="shared" si="27"/>
        <v/>
      </c>
      <c r="AC86" s="62" t="str">
        <f t="shared" si="28"/>
        <v/>
      </c>
      <c r="AD86" t="str">
        <f t="shared" si="29"/>
        <v/>
      </c>
      <c r="AE86" t="str">
        <f t="shared" si="39"/>
        <v/>
      </c>
      <c r="AF86" t="str">
        <f t="shared" si="30"/>
        <v/>
      </c>
      <c r="AG86" t="str">
        <f t="shared" si="31"/>
        <v/>
      </c>
      <c r="AH86" t="str">
        <f t="shared" si="32"/>
        <v/>
      </c>
      <c r="AI86" t="str">
        <f t="shared" si="33"/>
        <v/>
      </c>
      <c r="AK86" t="str">
        <f t="shared" si="34"/>
        <v/>
      </c>
      <c r="AL86" t="str">
        <f t="shared" si="34"/>
        <v/>
      </c>
      <c r="AM86" t="str">
        <f t="shared" si="34"/>
        <v/>
      </c>
      <c r="AN86" t="str">
        <f t="shared" si="34"/>
        <v/>
      </c>
      <c r="AO86" t="str">
        <f t="shared" si="34"/>
        <v/>
      </c>
      <c r="AP86" t="str">
        <f t="shared" si="34"/>
        <v/>
      </c>
      <c r="AQ86" t="str">
        <f t="shared" si="34"/>
        <v/>
      </c>
      <c r="AR86" t="str">
        <f t="shared" si="34"/>
        <v/>
      </c>
      <c r="AS86" t="str">
        <f t="shared" si="34"/>
        <v/>
      </c>
      <c r="AT86" t="str">
        <f t="shared" si="34"/>
        <v/>
      </c>
      <c r="AU86" t="str">
        <f t="shared" si="34"/>
        <v/>
      </c>
      <c r="AV86" t="str">
        <f t="shared" si="34"/>
        <v/>
      </c>
      <c r="AW86" t="str">
        <f t="shared" si="35"/>
        <v/>
      </c>
      <c r="AX86" t="str">
        <f t="shared" si="36"/>
        <v/>
      </c>
      <c r="AY86" t="str">
        <f t="shared" si="37"/>
        <v/>
      </c>
      <c r="AZ86" s="184" t="str">
        <f t="shared" si="38"/>
        <v/>
      </c>
      <c r="BA86" t="str">
        <f t="shared" si="40"/>
        <v/>
      </c>
    </row>
    <row r="87" spans="9:53">
      <c r="I87" t="str">
        <f>IF(C87="","",COUNTIFS(Tabla1[[#All],[¿Pasó a miembro?]],"Si",Tabla1[[#All],[Tipo Incrito]],"&lt;&gt;Pre-Inscrito",Tabla1[[#All],[llave2]],Gráficos_!C87))</f>
        <v/>
      </c>
      <c r="J87" s="180" t="str">
        <f>IF(C87="","",COUNTIFS(Tabla1[[#All],[sem 01]],"=P",Tabla1[[#All],[llave2]],Gráficos_!C87))</f>
        <v/>
      </c>
      <c r="K87" t="str">
        <f>IF(C87="","",COUNTIFS(Tabla1[[#All],[sem 02]],"=P",Tabla1[[#All],[llave2]],Gráficos_!C87))</f>
        <v/>
      </c>
      <c r="L87" t="str">
        <f>IF(C87="","",COUNTIFS(Tabla1[[#All],[sem 03]],"=P",Tabla1[[#All],[llave2]],Gráficos_!C87))</f>
        <v/>
      </c>
      <c r="M87" t="str">
        <f>IF(C87="","",COUNTIFS(Tabla1[[#All],[sem 04]],"=P",Tabla1[[#All],[llave2]],Gráficos_!C87))</f>
        <v/>
      </c>
      <c r="N87" t="str">
        <f>IF(C87="","",COUNTIFS(Tabla1[[#All],[sem 05]],"=P",Tabla1[[#All],[llave2]],Gráficos_!C87))</f>
        <v/>
      </c>
      <c r="O87" t="str">
        <f>IF(C87="","",COUNTIFS(Tabla1[[#All],[sem 06]],"=P",Tabla1[[#All],[llave2]],Gráficos_!C87))</f>
        <v/>
      </c>
      <c r="P87" t="str">
        <f>IF(C87="","",COUNTIFS(Tabla1[[#All],[sem 07]],"=P",Tabla1[[#All],[llave2]],Gráficos_!C87))</f>
        <v/>
      </c>
      <c r="Q87" t="str">
        <f>IF(C87="","",COUNTIFS(Tabla1[[#All],[sem 08]],"=P",Tabla1[[#All],[llave2]],Gráficos_!C87))</f>
        <v/>
      </c>
      <c r="R87" t="str">
        <f>IF(C87="","",COUNTIFS(Tabla1[[#All],[sem 09]],"=P",Tabla1[[#All],[llave2]],Gráficos_!C87))</f>
        <v/>
      </c>
      <c r="S87" t="str">
        <f>IF(C87="","",COUNTIFS(Tabla1[[#All],[sem 10]],"=P",Tabla1[[#All],[llave2]],Gráficos_!C87))</f>
        <v/>
      </c>
      <c r="T87" t="str">
        <f>IF(C87="","",COUNTIFS(Tabla1[[#All],[sem 11]],"=P",Tabla1[[#All],[llave2]],Gráficos_!C87))</f>
        <v/>
      </c>
      <c r="U87" t="str">
        <f>IF(C87="","",COUNTIFS(Tabla1[[#All],[sem 12]],"=P",Tabla1[[#All],[llave2]],Gráficos_!C87))</f>
        <v/>
      </c>
      <c r="V87" t="str">
        <f>IF(C87="","",COUNTIFS(Tabla1[[#All],[sem 13]],"=P",Tabla1[[#All],[llave2]],Gráficos_!C87))</f>
        <v/>
      </c>
      <c r="W87" t="str">
        <f>IF(C87="","",COUNTIFS(Tabla1[[#All],[sem 14]],"=P",Tabla1[[#All],[llave2]],Gráficos_!C87))</f>
        <v/>
      </c>
      <c r="X87" t="str">
        <f>IF(C87="","",COUNTIFS(Tabla1[[#All],[sem 15]],"=P",Tabla1[[#All],[llave2]],Gráficos_!C87))</f>
        <v/>
      </c>
      <c r="Y87" s="184" t="str">
        <f>IF(C87="","",COUNTIFS(Tabla1[[#All],[sem 16]],"=P",Tabla1[[#All],[llave2]],Gráficos_!C87))</f>
        <v/>
      </c>
      <c r="AA87" s="180" t="str">
        <f t="shared" si="26"/>
        <v/>
      </c>
      <c r="AB87" t="str">
        <f t="shared" si="27"/>
        <v/>
      </c>
      <c r="AC87" s="62" t="str">
        <f t="shared" si="28"/>
        <v/>
      </c>
      <c r="AD87" t="str">
        <f t="shared" si="29"/>
        <v/>
      </c>
      <c r="AE87" t="str">
        <f t="shared" si="39"/>
        <v/>
      </c>
      <c r="AF87" t="str">
        <f t="shared" si="30"/>
        <v/>
      </c>
      <c r="AG87" t="str">
        <f t="shared" si="31"/>
        <v/>
      </c>
      <c r="AH87" t="str">
        <f t="shared" si="32"/>
        <v/>
      </c>
      <c r="AI87" t="str">
        <f t="shared" si="33"/>
        <v/>
      </c>
      <c r="AK87" t="str">
        <f t="shared" si="34"/>
        <v/>
      </c>
      <c r="AL87" t="str">
        <f t="shared" si="34"/>
        <v/>
      </c>
      <c r="AM87" t="str">
        <f t="shared" si="34"/>
        <v/>
      </c>
      <c r="AN87" t="str">
        <f t="shared" si="34"/>
        <v/>
      </c>
      <c r="AO87" t="str">
        <f t="shared" si="34"/>
        <v/>
      </c>
      <c r="AP87" t="str">
        <f t="shared" si="34"/>
        <v/>
      </c>
      <c r="AQ87" t="str">
        <f t="shared" si="34"/>
        <v/>
      </c>
      <c r="AR87" t="str">
        <f t="shared" si="34"/>
        <v/>
      </c>
      <c r="AS87" t="str">
        <f t="shared" si="34"/>
        <v/>
      </c>
      <c r="AT87" t="str">
        <f t="shared" si="34"/>
        <v/>
      </c>
      <c r="AU87" t="str">
        <f t="shared" si="34"/>
        <v/>
      </c>
      <c r="AV87" t="str">
        <f t="shared" si="34"/>
        <v/>
      </c>
      <c r="AW87" t="str">
        <f t="shared" si="35"/>
        <v/>
      </c>
      <c r="AX87" t="str">
        <f t="shared" si="36"/>
        <v/>
      </c>
      <c r="AY87" t="str">
        <f t="shared" si="37"/>
        <v/>
      </c>
      <c r="AZ87" s="184" t="str">
        <f t="shared" si="38"/>
        <v/>
      </c>
      <c r="BA87" t="str">
        <f t="shared" si="40"/>
        <v/>
      </c>
    </row>
    <row r="88" spans="9:53">
      <c r="I88" t="str">
        <f>IF(C88="","",COUNTIFS(Tabla1[[#All],[¿Pasó a miembro?]],"Si",Tabla1[[#All],[Tipo Incrito]],"&lt;&gt;Pre-Inscrito",Tabla1[[#All],[llave2]],Gráficos_!C88))</f>
        <v/>
      </c>
      <c r="J88" s="180" t="str">
        <f>IF(C88="","",COUNTIFS(Tabla1[[#All],[sem 01]],"=P",Tabla1[[#All],[llave2]],Gráficos_!C88))</f>
        <v/>
      </c>
      <c r="K88" t="str">
        <f>IF(C88="","",COUNTIFS(Tabla1[[#All],[sem 02]],"=P",Tabla1[[#All],[llave2]],Gráficos_!C88))</f>
        <v/>
      </c>
      <c r="L88" t="str">
        <f>IF(C88="","",COUNTIFS(Tabla1[[#All],[sem 03]],"=P",Tabla1[[#All],[llave2]],Gráficos_!C88))</f>
        <v/>
      </c>
      <c r="M88" t="str">
        <f>IF(C88="","",COUNTIFS(Tabla1[[#All],[sem 04]],"=P",Tabla1[[#All],[llave2]],Gráficos_!C88))</f>
        <v/>
      </c>
      <c r="N88" t="str">
        <f>IF(C88="","",COUNTIFS(Tabla1[[#All],[sem 05]],"=P",Tabla1[[#All],[llave2]],Gráficos_!C88))</f>
        <v/>
      </c>
      <c r="O88" t="str">
        <f>IF(C88="","",COUNTIFS(Tabla1[[#All],[sem 06]],"=P",Tabla1[[#All],[llave2]],Gráficos_!C88))</f>
        <v/>
      </c>
      <c r="P88" t="str">
        <f>IF(C88="","",COUNTIFS(Tabla1[[#All],[sem 07]],"=P",Tabla1[[#All],[llave2]],Gráficos_!C88))</f>
        <v/>
      </c>
      <c r="Q88" t="str">
        <f>IF(C88="","",COUNTIFS(Tabla1[[#All],[sem 08]],"=P",Tabla1[[#All],[llave2]],Gráficos_!C88))</f>
        <v/>
      </c>
      <c r="R88" t="str">
        <f>IF(C88="","",COUNTIFS(Tabla1[[#All],[sem 09]],"=P",Tabla1[[#All],[llave2]],Gráficos_!C88))</f>
        <v/>
      </c>
      <c r="S88" t="str">
        <f>IF(C88="","",COUNTIFS(Tabla1[[#All],[sem 10]],"=P",Tabla1[[#All],[llave2]],Gráficos_!C88))</f>
        <v/>
      </c>
      <c r="T88" t="str">
        <f>IF(C88="","",COUNTIFS(Tabla1[[#All],[sem 11]],"=P",Tabla1[[#All],[llave2]],Gráficos_!C88))</f>
        <v/>
      </c>
      <c r="U88" t="str">
        <f>IF(C88="","",COUNTIFS(Tabla1[[#All],[sem 12]],"=P",Tabla1[[#All],[llave2]],Gráficos_!C88))</f>
        <v/>
      </c>
      <c r="V88" t="str">
        <f>IF(C88="","",COUNTIFS(Tabla1[[#All],[sem 13]],"=P",Tabla1[[#All],[llave2]],Gráficos_!C88))</f>
        <v/>
      </c>
      <c r="W88" t="str">
        <f>IF(C88="","",COUNTIFS(Tabla1[[#All],[sem 14]],"=P",Tabla1[[#All],[llave2]],Gráficos_!C88))</f>
        <v/>
      </c>
      <c r="X88" t="str">
        <f>IF(C88="","",COUNTIFS(Tabla1[[#All],[sem 15]],"=P",Tabla1[[#All],[llave2]],Gráficos_!C88))</f>
        <v/>
      </c>
      <c r="Y88" s="184" t="str">
        <f>IF(C88="","",COUNTIFS(Tabla1[[#All],[sem 16]],"=P",Tabla1[[#All],[llave2]],Gráficos_!C88))</f>
        <v/>
      </c>
      <c r="AA88" s="180" t="str">
        <f t="shared" si="26"/>
        <v/>
      </c>
      <c r="AB88" t="str">
        <f t="shared" si="27"/>
        <v/>
      </c>
      <c r="AC88" s="62" t="str">
        <f t="shared" si="28"/>
        <v/>
      </c>
      <c r="AD88" t="str">
        <f t="shared" si="29"/>
        <v/>
      </c>
      <c r="AE88" t="str">
        <f t="shared" si="39"/>
        <v/>
      </c>
      <c r="AF88" t="str">
        <f t="shared" si="30"/>
        <v/>
      </c>
      <c r="AG88" t="str">
        <f t="shared" si="31"/>
        <v/>
      </c>
      <c r="AH88" t="str">
        <f t="shared" si="32"/>
        <v/>
      </c>
      <c r="AI88" t="str">
        <f t="shared" si="33"/>
        <v/>
      </c>
      <c r="AK88" t="str">
        <f t="shared" si="34"/>
        <v/>
      </c>
      <c r="AL88" t="str">
        <f t="shared" si="34"/>
        <v/>
      </c>
      <c r="AM88" t="str">
        <f t="shared" si="34"/>
        <v/>
      </c>
      <c r="AN88" t="str">
        <f t="shared" si="34"/>
        <v/>
      </c>
      <c r="AO88" t="str">
        <f t="shared" si="34"/>
        <v/>
      </c>
      <c r="AP88" t="str">
        <f t="shared" si="34"/>
        <v/>
      </c>
      <c r="AQ88" t="str">
        <f t="shared" si="34"/>
        <v/>
      </c>
      <c r="AR88" t="str">
        <f t="shared" si="34"/>
        <v/>
      </c>
      <c r="AS88" t="str">
        <f t="shared" si="34"/>
        <v/>
      </c>
      <c r="AT88" t="str">
        <f t="shared" si="34"/>
        <v/>
      </c>
      <c r="AU88" t="str">
        <f t="shared" si="34"/>
        <v/>
      </c>
      <c r="AV88" t="str">
        <f t="shared" si="34"/>
        <v/>
      </c>
      <c r="AW88" t="str">
        <f t="shared" si="35"/>
        <v/>
      </c>
      <c r="AX88" t="str">
        <f t="shared" si="36"/>
        <v/>
      </c>
      <c r="AY88" t="str">
        <f t="shared" si="37"/>
        <v/>
      </c>
      <c r="AZ88" s="184" t="str">
        <f t="shared" si="38"/>
        <v/>
      </c>
      <c r="BA88" t="str">
        <f t="shared" si="40"/>
        <v/>
      </c>
    </row>
    <row r="89" spans="9:53">
      <c r="I89" t="str">
        <f>IF(C89="","",COUNTIFS(Tabla1[[#All],[¿Pasó a miembro?]],"Si",Tabla1[[#All],[Tipo Incrito]],"&lt;&gt;Pre-Inscrito",Tabla1[[#All],[llave2]],Gráficos_!C89))</f>
        <v/>
      </c>
      <c r="J89" s="180" t="str">
        <f>IF(C89="","",COUNTIFS(Tabla1[[#All],[sem 01]],"=P",Tabla1[[#All],[llave2]],Gráficos_!C89))</f>
        <v/>
      </c>
      <c r="K89" t="str">
        <f>IF(C89="","",COUNTIFS(Tabla1[[#All],[sem 02]],"=P",Tabla1[[#All],[llave2]],Gráficos_!C89))</f>
        <v/>
      </c>
      <c r="L89" t="str">
        <f>IF(C89="","",COUNTIFS(Tabla1[[#All],[sem 03]],"=P",Tabla1[[#All],[llave2]],Gráficos_!C89))</f>
        <v/>
      </c>
      <c r="M89" t="str">
        <f>IF(C89="","",COUNTIFS(Tabla1[[#All],[sem 04]],"=P",Tabla1[[#All],[llave2]],Gráficos_!C89))</f>
        <v/>
      </c>
      <c r="N89" t="str">
        <f>IF(C89="","",COUNTIFS(Tabla1[[#All],[sem 05]],"=P",Tabla1[[#All],[llave2]],Gráficos_!C89))</f>
        <v/>
      </c>
      <c r="O89" t="str">
        <f>IF(C89="","",COUNTIFS(Tabla1[[#All],[sem 06]],"=P",Tabla1[[#All],[llave2]],Gráficos_!C89))</f>
        <v/>
      </c>
      <c r="P89" t="str">
        <f>IF(C89="","",COUNTIFS(Tabla1[[#All],[sem 07]],"=P",Tabla1[[#All],[llave2]],Gráficos_!C89))</f>
        <v/>
      </c>
      <c r="Q89" t="str">
        <f>IF(C89="","",COUNTIFS(Tabla1[[#All],[sem 08]],"=P",Tabla1[[#All],[llave2]],Gráficos_!C89))</f>
        <v/>
      </c>
      <c r="R89" t="str">
        <f>IF(C89="","",COUNTIFS(Tabla1[[#All],[sem 09]],"=P",Tabla1[[#All],[llave2]],Gráficos_!C89))</f>
        <v/>
      </c>
      <c r="S89" t="str">
        <f>IF(C89="","",COUNTIFS(Tabla1[[#All],[sem 10]],"=P",Tabla1[[#All],[llave2]],Gráficos_!C89))</f>
        <v/>
      </c>
      <c r="T89" t="str">
        <f>IF(C89="","",COUNTIFS(Tabla1[[#All],[sem 11]],"=P",Tabla1[[#All],[llave2]],Gráficos_!C89))</f>
        <v/>
      </c>
      <c r="U89" t="str">
        <f>IF(C89="","",COUNTIFS(Tabla1[[#All],[sem 12]],"=P",Tabla1[[#All],[llave2]],Gráficos_!C89))</f>
        <v/>
      </c>
      <c r="V89" t="str">
        <f>IF(C89="","",COUNTIFS(Tabla1[[#All],[sem 13]],"=P",Tabla1[[#All],[llave2]],Gráficos_!C89))</f>
        <v/>
      </c>
      <c r="W89" t="str">
        <f>IF(C89="","",COUNTIFS(Tabla1[[#All],[sem 14]],"=P",Tabla1[[#All],[llave2]],Gráficos_!C89))</f>
        <v/>
      </c>
      <c r="X89" t="str">
        <f>IF(C89="","",COUNTIFS(Tabla1[[#All],[sem 15]],"=P",Tabla1[[#All],[llave2]],Gráficos_!C89))</f>
        <v/>
      </c>
      <c r="Y89" s="184" t="str">
        <f>IF(C89="","",COUNTIFS(Tabla1[[#All],[sem 16]],"=P",Tabla1[[#All],[llave2]],Gráficos_!C89))</f>
        <v/>
      </c>
      <c r="AA89" s="180" t="str">
        <f t="shared" si="26"/>
        <v/>
      </c>
      <c r="AB89" t="str">
        <f t="shared" si="27"/>
        <v/>
      </c>
      <c r="AC89" s="62" t="str">
        <f t="shared" si="28"/>
        <v/>
      </c>
      <c r="AD89" t="str">
        <f t="shared" si="29"/>
        <v/>
      </c>
      <c r="AE89" t="str">
        <f t="shared" si="39"/>
        <v/>
      </c>
      <c r="AF89" t="str">
        <f t="shared" si="30"/>
        <v/>
      </c>
      <c r="AG89" t="str">
        <f t="shared" si="31"/>
        <v/>
      </c>
      <c r="AH89" t="str">
        <f t="shared" si="32"/>
        <v/>
      </c>
      <c r="AI89" t="str">
        <f t="shared" si="33"/>
        <v/>
      </c>
      <c r="AK89" t="str">
        <f t="shared" si="34"/>
        <v/>
      </c>
      <c r="AL89" t="str">
        <f t="shared" si="34"/>
        <v/>
      </c>
      <c r="AM89" t="str">
        <f t="shared" si="34"/>
        <v/>
      </c>
      <c r="AN89" t="str">
        <f t="shared" si="34"/>
        <v/>
      </c>
      <c r="AO89" t="str">
        <f t="shared" si="34"/>
        <v/>
      </c>
      <c r="AP89" t="str">
        <f t="shared" si="34"/>
        <v/>
      </c>
      <c r="AQ89" t="str">
        <f t="shared" si="34"/>
        <v/>
      </c>
      <c r="AR89" t="str">
        <f t="shared" si="34"/>
        <v/>
      </c>
      <c r="AS89" t="str">
        <f t="shared" si="34"/>
        <v/>
      </c>
      <c r="AT89" t="str">
        <f t="shared" si="34"/>
        <v/>
      </c>
      <c r="AU89" t="str">
        <f t="shared" si="34"/>
        <v/>
      </c>
      <c r="AV89" t="str">
        <f t="shared" si="34"/>
        <v/>
      </c>
      <c r="AW89" t="str">
        <f t="shared" si="35"/>
        <v/>
      </c>
      <c r="AX89" t="str">
        <f t="shared" si="36"/>
        <v/>
      </c>
      <c r="AY89" t="str">
        <f t="shared" si="37"/>
        <v/>
      </c>
      <c r="AZ89" s="184" t="str">
        <f t="shared" si="38"/>
        <v/>
      </c>
      <c r="BA89" t="str">
        <f t="shared" si="40"/>
        <v/>
      </c>
    </row>
    <row r="90" spans="9:53">
      <c r="I90" t="str">
        <f>IF(C90="","",COUNTIFS(Tabla1[[#All],[¿Pasó a miembro?]],"Si",Tabla1[[#All],[Tipo Incrito]],"&lt;&gt;Pre-Inscrito",Tabla1[[#All],[llave2]],Gráficos_!C90))</f>
        <v/>
      </c>
      <c r="J90" s="180" t="str">
        <f>IF(C90="","",COUNTIFS(Tabla1[[#All],[sem 01]],"=P",Tabla1[[#All],[llave2]],Gráficos_!C90))</f>
        <v/>
      </c>
      <c r="K90" t="str">
        <f>IF(C90="","",COUNTIFS(Tabla1[[#All],[sem 02]],"=P",Tabla1[[#All],[llave2]],Gráficos_!C90))</f>
        <v/>
      </c>
      <c r="L90" t="str">
        <f>IF(C90="","",COUNTIFS(Tabla1[[#All],[sem 03]],"=P",Tabla1[[#All],[llave2]],Gráficos_!C90))</f>
        <v/>
      </c>
      <c r="M90" t="str">
        <f>IF(C90="","",COUNTIFS(Tabla1[[#All],[sem 04]],"=P",Tabla1[[#All],[llave2]],Gráficos_!C90))</f>
        <v/>
      </c>
      <c r="N90" t="str">
        <f>IF(C90="","",COUNTIFS(Tabla1[[#All],[sem 05]],"=P",Tabla1[[#All],[llave2]],Gráficos_!C90))</f>
        <v/>
      </c>
      <c r="O90" t="str">
        <f>IF(C90="","",COUNTIFS(Tabla1[[#All],[sem 06]],"=P",Tabla1[[#All],[llave2]],Gráficos_!C90))</f>
        <v/>
      </c>
      <c r="P90" t="str">
        <f>IF(C90="","",COUNTIFS(Tabla1[[#All],[sem 07]],"=P",Tabla1[[#All],[llave2]],Gráficos_!C90))</f>
        <v/>
      </c>
      <c r="Q90" t="str">
        <f>IF(C90="","",COUNTIFS(Tabla1[[#All],[sem 08]],"=P",Tabla1[[#All],[llave2]],Gráficos_!C90))</f>
        <v/>
      </c>
      <c r="R90" t="str">
        <f>IF(C90="","",COUNTIFS(Tabla1[[#All],[sem 09]],"=P",Tabla1[[#All],[llave2]],Gráficos_!C90))</f>
        <v/>
      </c>
      <c r="S90" t="str">
        <f>IF(C90="","",COUNTIFS(Tabla1[[#All],[sem 10]],"=P",Tabla1[[#All],[llave2]],Gráficos_!C90))</f>
        <v/>
      </c>
      <c r="T90" t="str">
        <f>IF(C90="","",COUNTIFS(Tabla1[[#All],[sem 11]],"=P",Tabla1[[#All],[llave2]],Gráficos_!C90))</f>
        <v/>
      </c>
      <c r="U90" t="str">
        <f>IF(C90="","",COUNTIFS(Tabla1[[#All],[sem 12]],"=P",Tabla1[[#All],[llave2]],Gráficos_!C90))</f>
        <v/>
      </c>
      <c r="V90" t="str">
        <f>IF(C90="","",COUNTIFS(Tabla1[[#All],[sem 13]],"=P",Tabla1[[#All],[llave2]],Gráficos_!C90))</f>
        <v/>
      </c>
      <c r="W90" t="str">
        <f>IF(C90="","",COUNTIFS(Tabla1[[#All],[sem 14]],"=P",Tabla1[[#All],[llave2]],Gráficos_!C90))</f>
        <v/>
      </c>
      <c r="X90" t="str">
        <f>IF(C90="","",COUNTIFS(Tabla1[[#All],[sem 15]],"=P",Tabla1[[#All],[llave2]],Gráficos_!C90))</f>
        <v/>
      </c>
      <c r="Y90" s="184" t="str">
        <f>IF(C90="","",COUNTIFS(Tabla1[[#All],[sem 16]],"=P",Tabla1[[#All],[llave2]],Gráficos_!C90))</f>
        <v/>
      </c>
      <c r="AA90" s="180" t="str">
        <f t="shared" si="26"/>
        <v/>
      </c>
      <c r="AB90" t="str">
        <f t="shared" si="27"/>
        <v/>
      </c>
      <c r="AC90" s="62" t="str">
        <f t="shared" si="28"/>
        <v/>
      </c>
      <c r="AD90" t="str">
        <f t="shared" si="29"/>
        <v/>
      </c>
      <c r="AE90" t="str">
        <f t="shared" si="39"/>
        <v/>
      </c>
      <c r="AF90" t="str">
        <f t="shared" si="30"/>
        <v/>
      </c>
      <c r="AG90" t="str">
        <f t="shared" si="31"/>
        <v/>
      </c>
      <c r="AH90" t="str">
        <f t="shared" si="32"/>
        <v/>
      </c>
      <c r="AI90" t="str">
        <f t="shared" si="33"/>
        <v/>
      </c>
      <c r="AK90" t="str">
        <f t="shared" si="34"/>
        <v/>
      </c>
      <c r="AL90" t="str">
        <f t="shared" si="34"/>
        <v/>
      </c>
      <c r="AM90" t="str">
        <f t="shared" si="34"/>
        <v/>
      </c>
      <c r="AN90" t="str">
        <f t="shared" si="34"/>
        <v/>
      </c>
      <c r="AO90" t="str">
        <f t="shared" si="34"/>
        <v/>
      </c>
      <c r="AP90" t="str">
        <f t="shared" si="34"/>
        <v/>
      </c>
      <c r="AQ90" t="str">
        <f t="shared" si="34"/>
        <v/>
      </c>
      <c r="AR90" t="str">
        <f t="shared" si="34"/>
        <v/>
      </c>
      <c r="AS90" t="str">
        <f t="shared" si="34"/>
        <v/>
      </c>
      <c r="AT90" t="str">
        <f t="shared" si="34"/>
        <v/>
      </c>
      <c r="AU90" t="str">
        <f t="shared" si="34"/>
        <v/>
      </c>
      <c r="AV90" t="str">
        <f t="shared" si="34"/>
        <v/>
      </c>
      <c r="AW90" t="str">
        <f t="shared" si="35"/>
        <v/>
      </c>
      <c r="AX90" t="str">
        <f t="shared" si="36"/>
        <v/>
      </c>
      <c r="AY90" t="str">
        <f t="shared" si="37"/>
        <v/>
      </c>
      <c r="AZ90" s="184" t="str">
        <f t="shared" si="38"/>
        <v/>
      </c>
      <c r="BA90" t="str">
        <f t="shared" si="40"/>
        <v/>
      </c>
    </row>
    <row r="91" spans="9:53">
      <c r="I91" t="str">
        <f>IF(C91="","",COUNTIFS(Tabla1[[#All],[¿Pasó a miembro?]],"Si",Tabla1[[#All],[Tipo Incrito]],"&lt;&gt;Pre-Inscrito",Tabla1[[#All],[llave2]],Gráficos_!C91))</f>
        <v/>
      </c>
      <c r="J91" s="180" t="str">
        <f>IF(C91="","",COUNTIFS(Tabla1[[#All],[sem 01]],"=P",Tabla1[[#All],[llave2]],Gráficos_!C91))</f>
        <v/>
      </c>
      <c r="K91" t="str">
        <f>IF(C91="","",COUNTIFS(Tabla1[[#All],[sem 02]],"=P",Tabla1[[#All],[llave2]],Gráficos_!C91))</f>
        <v/>
      </c>
      <c r="L91" t="str">
        <f>IF(C91="","",COUNTIFS(Tabla1[[#All],[sem 03]],"=P",Tabla1[[#All],[llave2]],Gráficos_!C91))</f>
        <v/>
      </c>
      <c r="M91" t="str">
        <f>IF(C91="","",COUNTIFS(Tabla1[[#All],[sem 04]],"=P",Tabla1[[#All],[llave2]],Gráficos_!C91))</f>
        <v/>
      </c>
      <c r="N91" t="str">
        <f>IF(C91="","",COUNTIFS(Tabla1[[#All],[sem 05]],"=P",Tabla1[[#All],[llave2]],Gráficos_!C91))</f>
        <v/>
      </c>
      <c r="O91" t="str">
        <f>IF(C91="","",COUNTIFS(Tabla1[[#All],[sem 06]],"=P",Tabla1[[#All],[llave2]],Gráficos_!C91))</f>
        <v/>
      </c>
      <c r="P91" t="str">
        <f>IF(C91="","",COUNTIFS(Tabla1[[#All],[sem 07]],"=P",Tabla1[[#All],[llave2]],Gráficos_!C91))</f>
        <v/>
      </c>
      <c r="Q91" t="str">
        <f>IF(C91="","",COUNTIFS(Tabla1[[#All],[sem 08]],"=P",Tabla1[[#All],[llave2]],Gráficos_!C91))</f>
        <v/>
      </c>
      <c r="R91" t="str">
        <f>IF(C91="","",COUNTIFS(Tabla1[[#All],[sem 09]],"=P",Tabla1[[#All],[llave2]],Gráficos_!C91))</f>
        <v/>
      </c>
      <c r="S91" t="str">
        <f>IF(C91="","",COUNTIFS(Tabla1[[#All],[sem 10]],"=P",Tabla1[[#All],[llave2]],Gráficos_!C91))</f>
        <v/>
      </c>
      <c r="T91" t="str">
        <f>IF(C91="","",COUNTIFS(Tabla1[[#All],[sem 11]],"=P",Tabla1[[#All],[llave2]],Gráficos_!C91))</f>
        <v/>
      </c>
      <c r="U91" t="str">
        <f>IF(C91="","",COUNTIFS(Tabla1[[#All],[sem 12]],"=P",Tabla1[[#All],[llave2]],Gráficos_!C91))</f>
        <v/>
      </c>
      <c r="V91" t="str">
        <f>IF(C91="","",COUNTIFS(Tabla1[[#All],[sem 13]],"=P",Tabla1[[#All],[llave2]],Gráficos_!C91))</f>
        <v/>
      </c>
      <c r="W91" t="str">
        <f>IF(C91="","",COUNTIFS(Tabla1[[#All],[sem 14]],"=P",Tabla1[[#All],[llave2]],Gráficos_!C91))</f>
        <v/>
      </c>
      <c r="X91" t="str">
        <f>IF(C91="","",COUNTIFS(Tabla1[[#All],[sem 15]],"=P",Tabla1[[#All],[llave2]],Gráficos_!C91))</f>
        <v/>
      </c>
      <c r="Y91" s="184" t="str">
        <f>IF(C91="","",COUNTIFS(Tabla1[[#All],[sem 16]],"=P",Tabla1[[#All],[llave2]],Gráficos_!C91))</f>
        <v/>
      </c>
      <c r="AA91" s="180" t="str">
        <f t="shared" si="26"/>
        <v/>
      </c>
      <c r="AB91" t="str">
        <f t="shared" si="27"/>
        <v/>
      </c>
      <c r="AC91" s="62" t="str">
        <f t="shared" si="28"/>
        <v/>
      </c>
      <c r="AD91" t="str">
        <f t="shared" si="29"/>
        <v/>
      </c>
      <c r="AE91" t="str">
        <f t="shared" si="39"/>
        <v/>
      </c>
      <c r="AF91" t="str">
        <f t="shared" si="30"/>
        <v/>
      </c>
      <c r="AG91" t="str">
        <f t="shared" si="31"/>
        <v/>
      </c>
      <c r="AH91" t="str">
        <f t="shared" si="32"/>
        <v/>
      </c>
      <c r="AI91" t="str">
        <f t="shared" si="33"/>
        <v/>
      </c>
      <c r="AK91" t="str">
        <f t="shared" si="34"/>
        <v/>
      </c>
      <c r="AL91" t="str">
        <f t="shared" si="34"/>
        <v/>
      </c>
      <c r="AM91" t="str">
        <f t="shared" si="34"/>
        <v/>
      </c>
      <c r="AN91" t="str">
        <f t="shared" si="34"/>
        <v/>
      </c>
      <c r="AO91" t="str">
        <f t="shared" si="34"/>
        <v/>
      </c>
      <c r="AP91" t="str">
        <f t="shared" si="34"/>
        <v/>
      </c>
      <c r="AQ91" t="str">
        <f t="shared" si="34"/>
        <v/>
      </c>
      <c r="AR91" t="str">
        <f t="shared" si="34"/>
        <v/>
      </c>
      <c r="AS91" t="str">
        <f t="shared" si="34"/>
        <v/>
      </c>
      <c r="AT91" t="str">
        <f t="shared" si="34"/>
        <v/>
      </c>
      <c r="AU91" t="str">
        <f t="shared" si="34"/>
        <v/>
      </c>
      <c r="AV91" t="str">
        <f t="shared" si="34"/>
        <v/>
      </c>
      <c r="AW91" t="str">
        <f t="shared" si="35"/>
        <v/>
      </c>
      <c r="AX91" t="str">
        <f t="shared" si="36"/>
        <v/>
      </c>
      <c r="AY91" t="str">
        <f t="shared" si="37"/>
        <v/>
      </c>
      <c r="AZ91" s="184" t="str">
        <f t="shared" si="38"/>
        <v/>
      </c>
      <c r="BA91" t="str">
        <f t="shared" si="40"/>
        <v/>
      </c>
    </row>
    <row r="92" spans="9:53">
      <c r="I92" t="str">
        <f>IF(C92="","",COUNTIFS(Tabla1[[#All],[¿Pasó a miembro?]],"Si",Tabla1[[#All],[Tipo Incrito]],"&lt;&gt;Pre-Inscrito",Tabla1[[#All],[llave2]],Gráficos_!C92))</f>
        <v/>
      </c>
      <c r="J92" s="180" t="str">
        <f>IF(C92="","",COUNTIFS(Tabla1[[#All],[sem 01]],"=P",Tabla1[[#All],[llave2]],Gráficos_!C92))</f>
        <v/>
      </c>
      <c r="K92" t="str">
        <f>IF(C92="","",COUNTIFS(Tabla1[[#All],[sem 02]],"=P",Tabla1[[#All],[llave2]],Gráficos_!C92))</f>
        <v/>
      </c>
      <c r="L92" t="str">
        <f>IF(C92="","",COUNTIFS(Tabla1[[#All],[sem 03]],"=P",Tabla1[[#All],[llave2]],Gráficos_!C92))</f>
        <v/>
      </c>
      <c r="M92" t="str">
        <f>IF(C92="","",COUNTIFS(Tabla1[[#All],[sem 04]],"=P",Tabla1[[#All],[llave2]],Gráficos_!C92))</f>
        <v/>
      </c>
      <c r="N92" t="str">
        <f>IF(C92="","",COUNTIFS(Tabla1[[#All],[sem 05]],"=P",Tabla1[[#All],[llave2]],Gráficos_!C92))</f>
        <v/>
      </c>
      <c r="O92" t="str">
        <f>IF(C92="","",COUNTIFS(Tabla1[[#All],[sem 06]],"=P",Tabla1[[#All],[llave2]],Gráficos_!C92))</f>
        <v/>
      </c>
      <c r="P92" t="str">
        <f>IF(C92="","",COUNTIFS(Tabla1[[#All],[sem 07]],"=P",Tabla1[[#All],[llave2]],Gráficos_!C92))</f>
        <v/>
      </c>
      <c r="Q92" t="str">
        <f>IF(C92="","",COUNTIFS(Tabla1[[#All],[sem 08]],"=P",Tabla1[[#All],[llave2]],Gráficos_!C92))</f>
        <v/>
      </c>
      <c r="R92" t="str">
        <f>IF(C92="","",COUNTIFS(Tabla1[[#All],[sem 09]],"=P",Tabla1[[#All],[llave2]],Gráficos_!C92))</f>
        <v/>
      </c>
      <c r="S92" t="str">
        <f>IF(C92="","",COUNTIFS(Tabla1[[#All],[sem 10]],"=P",Tabla1[[#All],[llave2]],Gráficos_!C92))</f>
        <v/>
      </c>
      <c r="T92" t="str">
        <f>IF(C92="","",COUNTIFS(Tabla1[[#All],[sem 11]],"=P",Tabla1[[#All],[llave2]],Gráficos_!C92))</f>
        <v/>
      </c>
      <c r="U92" t="str">
        <f>IF(C92="","",COUNTIFS(Tabla1[[#All],[sem 12]],"=P",Tabla1[[#All],[llave2]],Gráficos_!C92))</f>
        <v/>
      </c>
      <c r="V92" t="str">
        <f>IF(C92="","",COUNTIFS(Tabla1[[#All],[sem 13]],"=P",Tabla1[[#All],[llave2]],Gráficos_!C92))</f>
        <v/>
      </c>
      <c r="W92" t="str">
        <f>IF(C92="","",COUNTIFS(Tabla1[[#All],[sem 14]],"=P",Tabla1[[#All],[llave2]],Gráficos_!C92))</f>
        <v/>
      </c>
      <c r="X92" t="str">
        <f>IF(C92="","",COUNTIFS(Tabla1[[#All],[sem 15]],"=P",Tabla1[[#All],[llave2]],Gráficos_!C92))</f>
        <v/>
      </c>
      <c r="Y92" s="184" t="str">
        <f>IF(C92="","",COUNTIFS(Tabla1[[#All],[sem 16]],"=P",Tabla1[[#All],[llave2]],Gráficos_!C92))</f>
        <v/>
      </c>
      <c r="AA92" s="180" t="str">
        <f t="shared" si="26"/>
        <v/>
      </c>
      <c r="AB92" t="str">
        <f t="shared" si="27"/>
        <v/>
      </c>
      <c r="AC92" s="62" t="str">
        <f t="shared" si="28"/>
        <v/>
      </c>
      <c r="AD92" t="str">
        <f t="shared" si="29"/>
        <v/>
      </c>
      <c r="AE92" t="str">
        <f t="shared" si="39"/>
        <v/>
      </c>
      <c r="AF92" t="str">
        <f t="shared" si="30"/>
        <v/>
      </c>
      <c r="AG92" t="str">
        <f t="shared" si="31"/>
        <v/>
      </c>
      <c r="AH92" t="str">
        <f t="shared" si="32"/>
        <v/>
      </c>
      <c r="AI92" t="str">
        <f t="shared" si="33"/>
        <v/>
      </c>
      <c r="AK92" t="str">
        <f t="shared" si="34"/>
        <v/>
      </c>
      <c r="AL92" t="str">
        <f t="shared" si="34"/>
        <v/>
      </c>
      <c r="AM92" t="str">
        <f t="shared" si="34"/>
        <v/>
      </c>
      <c r="AN92" t="str">
        <f t="shared" si="34"/>
        <v/>
      </c>
      <c r="AO92" t="str">
        <f t="shared" si="34"/>
        <v/>
      </c>
      <c r="AP92" t="str">
        <f t="shared" si="34"/>
        <v/>
      </c>
      <c r="AQ92" t="str">
        <f t="shared" si="34"/>
        <v/>
      </c>
      <c r="AR92" t="str">
        <f t="shared" si="34"/>
        <v/>
      </c>
      <c r="AS92" t="str">
        <f t="shared" si="34"/>
        <v/>
      </c>
      <c r="AT92" t="str">
        <f t="shared" ref="AK92:AV113" si="41">IF(S92="","",S92)</f>
        <v/>
      </c>
      <c r="AU92" t="str">
        <f t="shared" si="41"/>
        <v/>
      </c>
      <c r="AV92" t="str">
        <f t="shared" si="41"/>
        <v/>
      </c>
      <c r="AW92" t="str">
        <f t="shared" si="35"/>
        <v/>
      </c>
      <c r="AX92" t="str">
        <f t="shared" si="36"/>
        <v/>
      </c>
      <c r="AY92" t="str">
        <f t="shared" si="37"/>
        <v/>
      </c>
      <c r="AZ92" s="184" t="str">
        <f t="shared" si="38"/>
        <v/>
      </c>
      <c r="BA92" t="str">
        <f t="shared" si="40"/>
        <v/>
      </c>
    </row>
    <row r="93" spans="9:53">
      <c r="I93" t="str">
        <f>IF(C93="","",COUNTIFS(Tabla1[[#All],[¿Pasó a miembro?]],"Si",Tabla1[[#All],[Tipo Incrito]],"&lt;&gt;Pre-Inscrito",Tabla1[[#All],[llave2]],Gráficos_!C93))</f>
        <v/>
      </c>
      <c r="J93" s="180" t="str">
        <f>IF(C93="","",COUNTIFS(Tabla1[[#All],[sem 01]],"=P",Tabla1[[#All],[llave2]],Gráficos_!C93))</f>
        <v/>
      </c>
      <c r="K93" t="str">
        <f>IF(C93="","",COUNTIFS(Tabla1[[#All],[sem 02]],"=P",Tabla1[[#All],[llave2]],Gráficos_!C93))</f>
        <v/>
      </c>
      <c r="L93" t="str">
        <f>IF(C93="","",COUNTIFS(Tabla1[[#All],[sem 03]],"=P",Tabla1[[#All],[llave2]],Gráficos_!C93))</f>
        <v/>
      </c>
      <c r="M93" t="str">
        <f>IF(C93="","",COUNTIFS(Tabla1[[#All],[sem 04]],"=P",Tabla1[[#All],[llave2]],Gráficos_!C93))</f>
        <v/>
      </c>
      <c r="N93" t="str">
        <f>IF(C93="","",COUNTIFS(Tabla1[[#All],[sem 05]],"=P",Tabla1[[#All],[llave2]],Gráficos_!C93))</f>
        <v/>
      </c>
      <c r="O93" t="str">
        <f>IF(C93="","",COUNTIFS(Tabla1[[#All],[sem 06]],"=P",Tabla1[[#All],[llave2]],Gráficos_!C93))</f>
        <v/>
      </c>
      <c r="P93" t="str">
        <f>IF(C93="","",COUNTIFS(Tabla1[[#All],[sem 07]],"=P",Tabla1[[#All],[llave2]],Gráficos_!C93))</f>
        <v/>
      </c>
      <c r="Q93" t="str">
        <f>IF(C93="","",COUNTIFS(Tabla1[[#All],[sem 08]],"=P",Tabla1[[#All],[llave2]],Gráficos_!C93))</f>
        <v/>
      </c>
      <c r="R93" t="str">
        <f>IF(C93="","",COUNTIFS(Tabla1[[#All],[sem 09]],"=P",Tabla1[[#All],[llave2]],Gráficos_!C93))</f>
        <v/>
      </c>
      <c r="S93" t="str">
        <f>IF(C93="","",COUNTIFS(Tabla1[[#All],[sem 10]],"=P",Tabla1[[#All],[llave2]],Gráficos_!C93))</f>
        <v/>
      </c>
      <c r="T93" t="str">
        <f>IF(C93="","",COUNTIFS(Tabla1[[#All],[sem 11]],"=P",Tabla1[[#All],[llave2]],Gráficos_!C93))</f>
        <v/>
      </c>
      <c r="U93" t="str">
        <f>IF(C93="","",COUNTIFS(Tabla1[[#All],[sem 12]],"=P",Tabla1[[#All],[llave2]],Gráficos_!C93))</f>
        <v/>
      </c>
      <c r="V93" t="str">
        <f>IF(C93="","",COUNTIFS(Tabla1[[#All],[sem 13]],"=P",Tabla1[[#All],[llave2]],Gráficos_!C93))</f>
        <v/>
      </c>
      <c r="W93" t="str">
        <f>IF(C93="","",COUNTIFS(Tabla1[[#All],[sem 14]],"=P",Tabla1[[#All],[llave2]],Gráficos_!C93))</f>
        <v/>
      </c>
      <c r="X93" t="str">
        <f>IF(C93="","",COUNTIFS(Tabla1[[#All],[sem 15]],"=P",Tabla1[[#All],[llave2]],Gráficos_!C93))</f>
        <v/>
      </c>
      <c r="Y93" s="184" t="str">
        <f>IF(C93="","",COUNTIFS(Tabla1[[#All],[sem 16]],"=P",Tabla1[[#All],[llave2]],Gráficos_!C93))</f>
        <v/>
      </c>
      <c r="AA93" s="180" t="str">
        <f t="shared" si="26"/>
        <v/>
      </c>
      <c r="AB93" t="str">
        <f t="shared" si="27"/>
        <v/>
      </c>
      <c r="AC93" s="62" t="str">
        <f t="shared" si="28"/>
        <v/>
      </c>
      <c r="AD93" t="str">
        <f t="shared" si="29"/>
        <v/>
      </c>
      <c r="AE93" t="str">
        <f t="shared" si="39"/>
        <v/>
      </c>
      <c r="AF93" t="str">
        <f t="shared" si="30"/>
        <v/>
      </c>
      <c r="AG93" t="str">
        <f t="shared" si="31"/>
        <v/>
      </c>
      <c r="AH93" t="str">
        <f t="shared" si="32"/>
        <v/>
      </c>
      <c r="AI93" t="str">
        <f t="shared" si="33"/>
        <v/>
      </c>
      <c r="AK93" t="str">
        <f t="shared" si="41"/>
        <v/>
      </c>
      <c r="AL93" t="str">
        <f t="shared" si="41"/>
        <v/>
      </c>
      <c r="AM93" t="str">
        <f t="shared" si="41"/>
        <v/>
      </c>
      <c r="AN93" t="str">
        <f t="shared" si="41"/>
        <v/>
      </c>
      <c r="AO93" t="str">
        <f t="shared" si="41"/>
        <v/>
      </c>
      <c r="AP93" t="str">
        <f t="shared" si="41"/>
        <v/>
      </c>
      <c r="AQ93" t="str">
        <f t="shared" si="41"/>
        <v/>
      </c>
      <c r="AR93" t="str">
        <f t="shared" si="41"/>
        <v/>
      </c>
      <c r="AS93" t="str">
        <f t="shared" si="41"/>
        <v/>
      </c>
      <c r="AT93" t="str">
        <f t="shared" si="41"/>
        <v/>
      </c>
      <c r="AU93" t="str">
        <f t="shared" si="41"/>
        <v/>
      </c>
      <c r="AV93" t="str">
        <f t="shared" si="41"/>
        <v/>
      </c>
      <c r="AW93" t="str">
        <f t="shared" si="35"/>
        <v/>
      </c>
      <c r="AX93" t="str">
        <f t="shared" si="36"/>
        <v/>
      </c>
      <c r="AY93" t="str">
        <f t="shared" si="37"/>
        <v/>
      </c>
      <c r="AZ93" s="184" t="str">
        <f t="shared" si="38"/>
        <v/>
      </c>
      <c r="BA93" t="str">
        <f t="shared" si="40"/>
        <v/>
      </c>
    </row>
    <row r="94" spans="9:53">
      <c r="I94" t="str">
        <f>IF(C94="","",COUNTIFS(Tabla1[[#All],[¿Pasó a miembro?]],"Si",Tabla1[[#All],[Tipo Incrito]],"&lt;&gt;Pre-Inscrito",Tabla1[[#All],[llave2]],Gráficos_!C94))</f>
        <v/>
      </c>
      <c r="J94" s="180" t="str">
        <f>IF(C94="","",COUNTIFS(Tabla1[[#All],[sem 01]],"=P",Tabla1[[#All],[llave2]],Gráficos_!C94))</f>
        <v/>
      </c>
      <c r="K94" t="str">
        <f>IF(C94="","",COUNTIFS(Tabla1[[#All],[sem 02]],"=P",Tabla1[[#All],[llave2]],Gráficos_!C94))</f>
        <v/>
      </c>
      <c r="L94" t="str">
        <f>IF(C94="","",COUNTIFS(Tabla1[[#All],[sem 03]],"=P",Tabla1[[#All],[llave2]],Gráficos_!C94))</f>
        <v/>
      </c>
      <c r="M94" t="str">
        <f>IF(C94="","",COUNTIFS(Tabla1[[#All],[sem 04]],"=P",Tabla1[[#All],[llave2]],Gráficos_!C94))</f>
        <v/>
      </c>
      <c r="N94" t="str">
        <f>IF(C94="","",COUNTIFS(Tabla1[[#All],[sem 05]],"=P",Tabla1[[#All],[llave2]],Gráficos_!C94))</f>
        <v/>
      </c>
      <c r="O94" t="str">
        <f>IF(C94="","",COUNTIFS(Tabla1[[#All],[sem 06]],"=P",Tabla1[[#All],[llave2]],Gráficos_!C94))</f>
        <v/>
      </c>
      <c r="P94" t="str">
        <f>IF(C94="","",COUNTIFS(Tabla1[[#All],[sem 07]],"=P",Tabla1[[#All],[llave2]],Gráficos_!C94))</f>
        <v/>
      </c>
      <c r="Q94" t="str">
        <f>IF(C94="","",COUNTIFS(Tabla1[[#All],[sem 08]],"=P",Tabla1[[#All],[llave2]],Gráficos_!C94))</f>
        <v/>
      </c>
      <c r="R94" t="str">
        <f>IF(C94="","",COUNTIFS(Tabla1[[#All],[sem 09]],"=P",Tabla1[[#All],[llave2]],Gráficos_!C94))</f>
        <v/>
      </c>
      <c r="S94" t="str">
        <f>IF(C94="","",COUNTIFS(Tabla1[[#All],[sem 10]],"=P",Tabla1[[#All],[llave2]],Gráficos_!C94))</f>
        <v/>
      </c>
      <c r="T94" t="str">
        <f>IF(C94="","",COUNTIFS(Tabla1[[#All],[sem 11]],"=P",Tabla1[[#All],[llave2]],Gráficos_!C94))</f>
        <v/>
      </c>
      <c r="U94" t="str">
        <f>IF(C94="","",COUNTIFS(Tabla1[[#All],[sem 12]],"=P",Tabla1[[#All],[llave2]],Gráficos_!C94))</f>
        <v/>
      </c>
      <c r="V94" t="str">
        <f>IF(C94="","",COUNTIFS(Tabla1[[#All],[sem 13]],"=P",Tabla1[[#All],[llave2]],Gráficos_!C94))</f>
        <v/>
      </c>
      <c r="W94" t="str">
        <f>IF(C94="","",COUNTIFS(Tabla1[[#All],[sem 14]],"=P",Tabla1[[#All],[llave2]],Gráficos_!C94))</f>
        <v/>
      </c>
      <c r="X94" t="str">
        <f>IF(C94="","",COUNTIFS(Tabla1[[#All],[sem 15]],"=P",Tabla1[[#All],[llave2]],Gráficos_!C94))</f>
        <v/>
      </c>
      <c r="Y94" s="184" t="str">
        <f>IF(C94="","",COUNTIFS(Tabla1[[#All],[sem 16]],"=P",Tabla1[[#All],[llave2]],Gráficos_!C94))</f>
        <v/>
      </c>
      <c r="AA94" s="180" t="str">
        <f t="shared" si="26"/>
        <v/>
      </c>
      <c r="AB94" t="str">
        <f t="shared" si="27"/>
        <v/>
      </c>
      <c r="AC94" s="62" t="str">
        <f t="shared" si="28"/>
        <v/>
      </c>
      <c r="AD94" t="str">
        <f t="shared" si="29"/>
        <v/>
      </c>
      <c r="AE94" t="str">
        <f t="shared" si="39"/>
        <v/>
      </c>
      <c r="AF94" t="str">
        <f t="shared" si="30"/>
        <v/>
      </c>
      <c r="AG94" t="str">
        <f t="shared" si="31"/>
        <v/>
      </c>
      <c r="AH94" t="str">
        <f t="shared" si="32"/>
        <v/>
      </c>
      <c r="AI94" t="str">
        <f t="shared" si="33"/>
        <v/>
      </c>
      <c r="AK94" t="str">
        <f t="shared" si="41"/>
        <v/>
      </c>
      <c r="AL94" t="str">
        <f t="shared" si="41"/>
        <v/>
      </c>
      <c r="AM94" t="str">
        <f t="shared" si="41"/>
        <v/>
      </c>
      <c r="AN94" t="str">
        <f t="shared" si="41"/>
        <v/>
      </c>
      <c r="AO94" t="str">
        <f t="shared" si="41"/>
        <v/>
      </c>
      <c r="AP94" t="str">
        <f t="shared" si="41"/>
        <v/>
      </c>
      <c r="AQ94" t="str">
        <f t="shared" si="41"/>
        <v/>
      </c>
      <c r="AR94" t="str">
        <f t="shared" si="41"/>
        <v/>
      </c>
      <c r="AS94" t="str">
        <f t="shared" si="41"/>
        <v/>
      </c>
      <c r="AT94" t="str">
        <f t="shared" si="41"/>
        <v/>
      </c>
      <c r="AU94" t="str">
        <f t="shared" si="41"/>
        <v/>
      </c>
      <c r="AV94" t="str">
        <f t="shared" si="41"/>
        <v/>
      </c>
      <c r="AW94" t="str">
        <f t="shared" si="35"/>
        <v/>
      </c>
      <c r="AX94" t="str">
        <f t="shared" si="36"/>
        <v/>
      </c>
      <c r="AY94" t="str">
        <f t="shared" si="37"/>
        <v/>
      </c>
      <c r="AZ94" s="184" t="str">
        <f t="shared" si="38"/>
        <v/>
      </c>
      <c r="BA94" t="str">
        <f t="shared" si="40"/>
        <v/>
      </c>
    </row>
    <row r="95" spans="9:53">
      <c r="I95" t="str">
        <f>IF(C95="","",COUNTIFS(Tabla1[[#All],[¿Pasó a miembro?]],"Si",Tabla1[[#All],[Tipo Incrito]],"&lt;&gt;Pre-Inscrito",Tabla1[[#All],[llave2]],Gráficos_!C95))</f>
        <v/>
      </c>
      <c r="J95" s="180" t="str">
        <f>IF(C95="","",COUNTIFS(Tabla1[[#All],[sem 01]],"=P",Tabla1[[#All],[llave2]],Gráficos_!C95))</f>
        <v/>
      </c>
      <c r="K95" t="str">
        <f>IF(C95="","",COUNTIFS(Tabla1[[#All],[sem 02]],"=P",Tabla1[[#All],[llave2]],Gráficos_!C95))</f>
        <v/>
      </c>
      <c r="L95" t="str">
        <f>IF(C95="","",COUNTIFS(Tabla1[[#All],[sem 03]],"=P",Tabla1[[#All],[llave2]],Gráficos_!C95))</f>
        <v/>
      </c>
      <c r="M95" t="str">
        <f>IF(C95="","",COUNTIFS(Tabla1[[#All],[sem 04]],"=P",Tabla1[[#All],[llave2]],Gráficos_!C95))</f>
        <v/>
      </c>
      <c r="N95" t="str">
        <f>IF(C95="","",COUNTIFS(Tabla1[[#All],[sem 05]],"=P",Tabla1[[#All],[llave2]],Gráficos_!C95))</f>
        <v/>
      </c>
      <c r="O95" t="str">
        <f>IF(C95="","",COUNTIFS(Tabla1[[#All],[sem 06]],"=P",Tabla1[[#All],[llave2]],Gráficos_!C95))</f>
        <v/>
      </c>
      <c r="P95" t="str">
        <f>IF(C95="","",COUNTIFS(Tabla1[[#All],[sem 07]],"=P",Tabla1[[#All],[llave2]],Gráficos_!C95))</f>
        <v/>
      </c>
      <c r="Q95" t="str">
        <f>IF(C95="","",COUNTIFS(Tabla1[[#All],[sem 08]],"=P",Tabla1[[#All],[llave2]],Gráficos_!C95))</f>
        <v/>
      </c>
      <c r="R95" t="str">
        <f>IF(C95="","",COUNTIFS(Tabla1[[#All],[sem 09]],"=P",Tabla1[[#All],[llave2]],Gráficos_!C95))</f>
        <v/>
      </c>
      <c r="S95" t="str">
        <f>IF(C95="","",COUNTIFS(Tabla1[[#All],[sem 10]],"=P",Tabla1[[#All],[llave2]],Gráficos_!C95))</f>
        <v/>
      </c>
      <c r="T95" t="str">
        <f>IF(C95="","",COUNTIFS(Tabla1[[#All],[sem 11]],"=P",Tabla1[[#All],[llave2]],Gráficos_!C95))</f>
        <v/>
      </c>
      <c r="U95" t="str">
        <f>IF(C95="","",COUNTIFS(Tabla1[[#All],[sem 12]],"=P",Tabla1[[#All],[llave2]],Gráficos_!C95))</f>
        <v/>
      </c>
      <c r="V95" t="str">
        <f>IF(C95="","",COUNTIFS(Tabla1[[#All],[sem 13]],"=P",Tabla1[[#All],[llave2]],Gráficos_!C95))</f>
        <v/>
      </c>
      <c r="W95" t="str">
        <f>IF(C95="","",COUNTIFS(Tabla1[[#All],[sem 14]],"=P",Tabla1[[#All],[llave2]],Gráficos_!C95))</f>
        <v/>
      </c>
      <c r="X95" t="str">
        <f>IF(C95="","",COUNTIFS(Tabla1[[#All],[sem 15]],"=P",Tabla1[[#All],[llave2]],Gráficos_!C95))</f>
        <v/>
      </c>
      <c r="Y95" s="184" t="str">
        <f>IF(C95="","",COUNTIFS(Tabla1[[#All],[sem 16]],"=P",Tabla1[[#All],[llave2]],Gráficos_!C95))</f>
        <v/>
      </c>
      <c r="AA95" s="180" t="str">
        <f t="shared" si="26"/>
        <v/>
      </c>
      <c r="AB95" t="str">
        <f t="shared" si="27"/>
        <v/>
      </c>
      <c r="AC95" s="62" t="str">
        <f t="shared" si="28"/>
        <v/>
      </c>
      <c r="AD95" t="str">
        <f t="shared" si="29"/>
        <v/>
      </c>
      <c r="AE95" t="str">
        <f t="shared" si="39"/>
        <v/>
      </c>
      <c r="AF95" t="str">
        <f t="shared" si="30"/>
        <v/>
      </c>
      <c r="AG95" t="str">
        <f t="shared" si="31"/>
        <v/>
      </c>
      <c r="AH95" t="str">
        <f t="shared" si="32"/>
        <v/>
      </c>
      <c r="AI95" t="str">
        <f t="shared" si="33"/>
        <v/>
      </c>
      <c r="AK95" t="str">
        <f t="shared" si="41"/>
        <v/>
      </c>
      <c r="AL95" t="str">
        <f t="shared" si="41"/>
        <v/>
      </c>
      <c r="AM95" t="str">
        <f t="shared" si="41"/>
        <v/>
      </c>
      <c r="AN95" t="str">
        <f t="shared" si="41"/>
        <v/>
      </c>
      <c r="AO95" t="str">
        <f t="shared" si="41"/>
        <v/>
      </c>
      <c r="AP95" t="str">
        <f t="shared" si="41"/>
        <v/>
      </c>
      <c r="AQ95" t="str">
        <f t="shared" si="41"/>
        <v/>
      </c>
      <c r="AR95" t="str">
        <f t="shared" si="41"/>
        <v/>
      </c>
      <c r="AS95" t="str">
        <f t="shared" si="41"/>
        <v/>
      </c>
      <c r="AT95" t="str">
        <f t="shared" si="41"/>
        <v/>
      </c>
      <c r="AU95" t="str">
        <f t="shared" si="41"/>
        <v/>
      </c>
      <c r="AV95" t="str">
        <f t="shared" si="41"/>
        <v/>
      </c>
      <c r="AW95" t="str">
        <f t="shared" si="35"/>
        <v/>
      </c>
      <c r="AX95" t="str">
        <f t="shared" si="36"/>
        <v/>
      </c>
      <c r="AY95" t="str">
        <f t="shared" si="37"/>
        <v/>
      </c>
      <c r="AZ95" s="184" t="str">
        <f t="shared" si="38"/>
        <v/>
      </c>
      <c r="BA95" t="str">
        <f t="shared" si="40"/>
        <v/>
      </c>
    </row>
    <row r="96" spans="9:53">
      <c r="I96" t="str">
        <f>IF(C96="","",COUNTIFS(Tabla1[[#All],[¿Pasó a miembro?]],"Si",Tabla1[[#All],[Tipo Incrito]],"&lt;&gt;Pre-Inscrito",Tabla1[[#All],[llave2]],Gráficos_!C96))</f>
        <v/>
      </c>
      <c r="J96" s="180" t="str">
        <f>IF(C96="","",COUNTIFS(Tabla1[[#All],[sem 01]],"=P",Tabla1[[#All],[llave2]],Gráficos_!C96))</f>
        <v/>
      </c>
      <c r="K96" t="str">
        <f>IF(C96="","",COUNTIFS(Tabla1[[#All],[sem 02]],"=P",Tabla1[[#All],[llave2]],Gráficos_!C96))</f>
        <v/>
      </c>
      <c r="L96" t="str">
        <f>IF(C96="","",COUNTIFS(Tabla1[[#All],[sem 03]],"=P",Tabla1[[#All],[llave2]],Gráficos_!C96))</f>
        <v/>
      </c>
      <c r="M96" t="str">
        <f>IF(C96="","",COUNTIFS(Tabla1[[#All],[sem 04]],"=P",Tabla1[[#All],[llave2]],Gráficos_!C96))</f>
        <v/>
      </c>
      <c r="N96" t="str">
        <f>IF(C96="","",COUNTIFS(Tabla1[[#All],[sem 05]],"=P",Tabla1[[#All],[llave2]],Gráficos_!C96))</f>
        <v/>
      </c>
      <c r="O96" t="str">
        <f>IF(C96="","",COUNTIFS(Tabla1[[#All],[sem 06]],"=P",Tabla1[[#All],[llave2]],Gráficos_!C96))</f>
        <v/>
      </c>
      <c r="P96" t="str">
        <f>IF(C96="","",COUNTIFS(Tabla1[[#All],[sem 07]],"=P",Tabla1[[#All],[llave2]],Gráficos_!C96))</f>
        <v/>
      </c>
      <c r="Q96" t="str">
        <f>IF(C96="","",COUNTIFS(Tabla1[[#All],[sem 08]],"=P",Tabla1[[#All],[llave2]],Gráficos_!C96))</f>
        <v/>
      </c>
      <c r="R96" t="str">
        <f>IF(C96="","",COUNTIFS(Tabla1[[#All],[sem 09]],"=P",Tabla1[[#All],[llave2]],Gráficos_!C96))</f>
        <v/>
      </c>
      <c r="S96" t="str">
        <f>IF(C96="","",COUNTIFS(Tabla1[[#All],[sem 10]],"=P",Tabla1[[#All],[llave2]],Gráficos_!C96))</f>
        <v/>
      </c>
      <c r="T96" t="str">
        <f>IF(C96="","",COUNTIFS(Tabla1[[#All],[sem 11]],"=P",Tabla1[[#All],[llave2]],Gráficos_!C96))</f>
        <v/>
      </c>
      <c r="U96" t="str">
        <f>IF(C96="","",COUNTIFS(Tabla1[[#All],[sem 12]],"=P",Tabla1[[#All],[llave2]],Gráficos_!C96))</f>
        <v/>
      </c>
      <c r="V96" t="str">
        <f>IF(C96="","",COUNTIFS(Tabla1[[#All],[sem 13]],"=P",Tabla1[[#All],[llave2]],Gráficos_!C96))</f>
        <v/>
      </c>
      <c r="W96" t="str">
        <f>IF(C96="","",COUNTIFS(Tabla1[[#All],[sem 14]],"=P",Tabla1[[#All],[llave2]],Gráficos_!C96))</f>
        <v/>
      </c>
      <c r="X96" t="str">
        <f>IF(C96="","",COUNTIFS(Tabla1[[#All],[sem 15]],"=P",Tabla1[[#All],[llave2]],Gráficos_!C96))</f>
        <v/>
      </c>
      <c r="Y96" s="184" t="str">
        <f>IF(C96="","",COUNTIFS(Tabla1[[#All],[sem 16]],"=P",Tabla1[[#All],[llave2]],Gráficos_!C96))</f>
        <v/>
      </c>
      <c r="AA96" s="180" t="str">
        <f t="shared" si="26"/>
        <v/>
      </c>
      <c r="AB96" t="str">
        <f t="shared" si="27"/>
        <v/>
      </c>
      <c r="AC96" s="62" t="str">
        <f t="shared" si="28"/>
        <v/>
      </c>
      <c r="AD96" t="str">
        <f t="shared" si="29"/>
        <v/>
      </c>
      <c r="AE96" t="str">
        <f t="shared" si="39"/>
        <v/>
      </c>
      <c r="AF96" t="str">
        <f t="shared" si="30"/>
        <v/>
      </c>
      <c r="AG96" t="str">
        <f t="shared" si="31"/>
        <v/>
      </c>
      <c r="AH96" t="str">
        <f t="shared" si="32"/>
        <v/>
      </c>
      <c r="AI96" t="str">
        <f t="shared" si="33"/>
        <v/>
      </c>
      <c r="AK96" t="str">
        <f t="shared" si="41"/>
        <v/>
      </c>
      <c r="AL96" t="str">
        <f t="shared" si="41"/>
        <v/>
      </c>
      <c r="AM96" t="str">
        <f t="shared" si="41"/>
        <v/>
      </c>
      <c r="AN96" t="str">
        <f t="shared" si="41"/>
        <v/>
      </c>
      <c r="AO96" t="str">
        <f t="shared" si="41"/>
        <v/>
      </c>
      <c r="AP96" t="str">
        <f t="shared" si="41"/>
        <v/>
      </c>
      <c r="AQ96" t="str">
        <f t="shared" si="41"/>
        <v/>
      </c>
      <c r="AR96" t="str">
        <f t="shared" si="41"/>
        <v/>
      </c>
      <c r="AS96" t="str">
        <f t="shared" si="41"/>
        <v/>
      </c>
      <c r="AT96" t="str">
        <f t="shared" si="41"/>
        <v/>
      </c>
      <c r="AU96" t="str">
        <f t="shared" si="41"/>
        <v/>
      </c>
      <c r="AV96" t="str">
        <f t="shared" si="41"/>
        <v/>
      </c>
      <c r="AW96" t="str">
        <f t="shared" si="35"/>
        <v/>
      </c>
      <c r="AX96" t="str">
        <f t="shared" si="36"/>
        <v/>
      </c>
      <c r="AY96" t="str">
        <f t="shared" si="37"/>
        <v/>
      </c>
      <c r="AZ96" s="184" t="str">
        <f t="shared" si="38"/>
        <v/>
      </c>
      <c r="BA96" t="str">
        <f t="shared" si="40"/>
        <v/>
      </c>
    </row>
    <row r="97" spans="9:79">
      <c r="I97" t="str">
        <f>IF(C97="","",COUNTIFS(Tabla1[[#All],[¿Pasó a miembro?]],"Si",Tabla1[[#All],[Tipo Incrito]],"&lt;&gt;Pre-Inscrito",Tabla1[[#All],[llave2]],Gráficos_!C97))</f>
        <v/>
      </c>
      <c r="J97" s="180" t="str">
        <f>IF(C97="","",COUNTIFS(Tabla1[[#All],[sem 01]],"=P",Tabla1[[#All],[llave2]],Gráficos_!C97))</f>
        <v/>
      </c>
      <c r="K97" t="str">
        <f>IF(C97="","",COUNTIFS(Tabla1[[#All],[sem 02]],"=P",Tabla1[[#All],[llave2]],Gráficos_!C97))</f>
        <v/>
      </c>
      <c r="L97" t="str">
        <f>IF(C97="","",COUNTIFS(Tabla1[[#All],[sem 03]],"=P",Tabla1[[#All],[llave2]],Gráficos_!C97))</f>
        <v/>
      </c>
      <c r="M97" t="str">
        <f>IF(C97="","",COUNTIFS(Tabla1[[#All],[sem 04]],"=P",Tabla1[[#All],[llave2]],Gráficos_!C97))</f>
        <v/>
      </c>
      <c r="N97" t="str">
        <f>IF(C97="","",COUNTIFS(Tabla1[[#All],[sem 05]],"=P",Tabla1[[#All],[llave2]],Gráficos_!C97))</f>
        <v/>
      </c>
      <c r="O97" t="str">
        <f>IF(C97="","",COUNTIFS(Tabla1[[#All],[sem 06]],"=P",Tabla1[[#All],[llave2]],Gráficos_!C97))</f>
        <v/>
      </c>
      <c r="P97" t="str">
        <f>IF(C97="","",COUNTIFS(Tabla1[[#All],[sem 07]],"=P",Tabla1[[#All],[llave2]],Gráficos_!C97))</f>
        <v/>
      </c>
      <c r="Q97" t="str">
        <f>IF(C97="","",COUNTIFS(Tabla1[[#All],[sem 08]],"=P",Tabla1[[#All],[llave2]],Gráficos_!C97))</f>
        <v/>
      </c>
      <c r="R97" t="str">
        <f>IF(C97="","",COUNTIFS(Tabla1[[#All],[sem 09]],"=P",Tabla1[[#All],[llave2]],Gráficos_!C97))</f>
        <v/>
      </c>
      <c r="S97" t="str">
        <f>IF(C97="","",COUNTIFS(Tabla1[[#All],[sem 10]],"=P",Tabla1[[#All],[llave2]],Gráficos_!C97))</f>
        <v/>
      </c>
      <c r="T97" t="str">
        <f>IF(C97="","",COUNTIFS(Tabla1[[#All],[sem 11]],"=P",Tabla1[[#All],[llave2]],Gráficos_!C97))</f>
        <v/>
      </c>
      <c r="U97" t="str">
        <f>IF(C97="","",COUNTIFS(Tabla1[[#All],[sem 12]],"=P",Tabla1[[#All],[llave2]],Gráficos_!C97))</f>
        <v/>
      </c>
      <c r="V97" t="str">
        <f>IF(C97="","",COUNTIFS(Tabla1[[#All],[sem 13]],"=P",Tabla1[[#All],[llave2]],Gráficos_!C97))</f>
        <v/>
      </c>
      <c r="W97" t="str">
        <f>IF(C97="","",COUNTIFS(Tabla1[[#All],[sem 14]],"=P",Tabla1[[#All],[llave2]],Gráficos_!C97))</f>
        <v/>
      </c>
      <c r="X97" t="str">
        <f>IF(C97="","",COUNTIFS(Tabla1[[#All],[sem 15]],"=P",Tabla1[[#All],[llave2]],Gráficos_!C97))</f>
        <v/>
      </c>
      <c r="Y97" s="184" t="str">
        <f>IF(C97="","",COUNTIFS(Tabla1[[#All],[sem 16]],"=P",Tabla1[[#All],[llave2]],Gráficos_!C97))</f>
        <v/>
      </c>
      <c r="AA97" s="180" t="str">
        <f t="shared" si="26"/>
        <v/>
      </c>
      <c r="AB97" t="str">
        <f t="shared" si="27"/>
        <v/>
      </c>
      <c r="AC97" s="62" t="str">
        <f t="shared" si="28"/>
        <v/>
      </c>
      <c r="AD97" t="str">
        <f t="shared" si="29"/>
        <v/>
      </c>
      <c r="AE97" t="str">
        <f t="shared" si="39"/>
        <v/>
      </c>
      <c r="AF97" t="str">
        <f t="shared" si="30"/>
        <v/>
      </c>
      <c r="AG97" t="str">
        <f t="shared" si="31"/>
        <v/>
      </c>
      <c r="AH97" t="str">
        <f t="shared" si="32"/>
        <v/>
      </c>
      <c r="AI97" t="str">
        <f t="shared" si="33"/>
        <v/>
      </c>
      <c r="AK97" t="str">
        <f t="shared" si="41"/>
        <v/>
      </c>
      <c r="AL97" t="str">
        <f t="shared" si="41"/>
        <v/>
      </c>
      <c r="AM97" t="str">
        <f t="shared" si="41"/>
        <v/>
      </c>
      <c r="AN97" t="str">
        <f t="shared" si="41"/>
        <v/>
      </c>
      <c r="AO97" t="str">
        <f t="shared" si="41"/>
        <v/>
      </c>
      <c r="AP97" t="str">
        <f t="shared" si="41"/>
        <v/>
      </c>
      <c r="AQ97" t="str">
        <f t="shared" si="41"/>
        <v/>
      </c>
      <c r="AR97" t="str">
        <f t="shared" si="41"/>
        <v/>
      </c>
      <c r="AS97" t="str">
        <f t="shared" si="41"/>
        <v/>
      </c>
      <c r="AT97" t="str">
        <f t="shared" si="41"/>
        <v/>
      </c>
      <c r="AU97" t="str">
        <f t="shared" si="41"/>
        <v/>
      </c>
      <c r="AV97" t="str">
        <f t="shared" si="41"/>
        <v/>
      </c>
      <c r="AW97" t="str">
        <f t="shared" si="35"/>
        <v/>
      </c>
      <c r="AX97" t="str">
        <f t="shared" si="36"/>
        <v/>
      </c>
      <c r="AY97" t="str">
        <f t="shared" si="37"/>
        <v/>
      </c>
      <c r="AZ97" s="184" t="str">
        <f t="shared" si="38"/>
        <v/>
      </c>
      <c r="BA97" t="str">
        <f t="shared" si="40"/>
        <v/>
      </c>
    </row>
    <row r="98" spans="9:79">
      <c r="I98" t="str">
        <f>IF(C98="","",COUNTIFS(Tabla1[[#All],[¿Pasó a miembro?]],"Si",Tabla1[[#All],[Tipo Incrito]],"&lt;&gt;Pre-Inscrito",Tabla1[[#All],[llave2]],Gráficos_!C98))</f>
        <v/>
      </c>
      <c r="J98" s="180" t="str">
        <f>IF(C98="","",COUNTIFS(Tabla1[[#All],[sem 01]],"=P",Tabla1[[#All],[llave2]],Gráficos_!C98))</f>
        <v/>
      </c>
      <c r="K98" t="str">
        <f>IF(C98="","",COUNTIFS(Tabla1[[#All],[sem 02]],"=P",Tabla1[[#All],[llave2]],Gráficos_!C98))</f>
        <v/>
      </c>
      <c r="L98" t="str">
        <f>IF(C98="","",COUNTIFS(Tabla1[[#All],[sem 03]],"=P",Tabla1[[#All],[llave2]],Gráficos_!C98))</f>
        <v/>
      </c>
      <c r="M98" t="str">
        <f>IF(C98="","",COUNTIFS(Tabla1[[#All],[sem 04]],"=P",Tabla1[[#All],[llave2]],Gráficos_!C98))</f>
        <v/>
      </c>
      <c r="N98" t="str">
        <f>IF(C98="","",COUNTIFS(Tabla1[[#All],[sem 05]],"=P",Tabla1[[#All],[llave2]],Gráficos_!C98))</f>
        <v/>
      </c>
      <c r="O98" t="str">
        <f>IF(C98="","",COUNTIFS(Tabla1[[#All],[sem 06]],"=P",Tabla1[[#All],[llave2]],Gráficos_!C98))</f>
        <v/>
      </c>
      <c r="P98" t="str">
        <f>IF(C98="","",COUNTIFS(Tabla1[[#All],[sem 07]],"=P",Tabla1[[#All],[llave2]],Gráficos_!C98))</f>
        <v/>
      </c>
      <c r="Q98" t="str">
        <f>IF(C98="","",COUNTIFS(Tabla1[[#All],[sem 08]],"=P",Tabla1[[#All],[llave2]],Gráficos_!C98))</f>
        <v/>
      </c>
      <c r="R98" t="str">
        <f>IF(C98="","",COUNTIFS(Tabla1[[#All],[sem 09]],"=P",Tabla1[[#All],[llave2]],Gráficos_!C98))</f>
        <v/>
      </c>
      <c r="S98" t="str">
        <f>IF(C98="","",COUNTIFS(Tabla1[[#All],[sem 10]],"=P",Tabla1[[#All],[llave2]],Gráficos_!C98))</f>
        <v/>
      </c>
      <c r="T98" t="str">
        <f>IF(C98="","",COUNTIFS(Tabla1[[#All],[sem 11]],"=P",Tabla1[[#All],[llave2]],Gráficos_!C98))</f>
        <v/>
      </c>
      <c r="U98" t="str">
        <f>IF(C98="","",COUNTIFS(Tabla1[[#All],[sem 12]],"=P",Tabla1[[#All],[llave2]],Gráficos_!C98))</f>
        <v/>
      </c>
      <c r="V98" t="str">
        <f>IF(C98="","",COUNTIFS(Tabla1[[#All],[sem 13]],"=P",Tabla1[[#All],[llave2]],Gráficos_!C98))</f>
        <v/>
      </c>
      <c r="W98" t="str">
        <f>IF(C98="","",COUNTIFS(Tabla1[[#All],[sem 14]],"=P",Tabla1[[#All],[llave2]],Gráficos_!C98))</f>
        <v/>
      </c>
      <c r="X98" t="str">
        <f>IF(C98="","",COUNTIFS(Tabla1[[#All],[sem 15]],"=P",Tabla1[[#All],[llave2]],Gráficos_!C98))</f>
        <v/>
      </c>
      <c r="Y98" s="184" t="str">
        <f>IF(C98="","",COUNTIFS(Tabla1[[#All],[sem 16]],"=P",Tabla1[[#All],[llave2]],Gráficos_!C98))</f>
        <v/>
      </c>
      <c r="AA98" s="180" t="str">
        <f t="shared" si="26"/>
        <v/>
      </c>
      <c r="AB98" t="str">
        <f t="shared" si="27"/>
        <v/>
      </c>
      <c r="AC98" s="62" t="str">
        <f t="shared" si="28"/>
        <v/>
      </c>
      <c r="AD98" t="str">
        <f t="shared" si="29"/>
        <v/>
      </c>
      <c r="AE98" t="str">
        <f t="shared" si="39"/>
        <v/>
      </c>
      <c r="AF98" t="str">
        <f t="shared" si="30"/>
        <v/>
      </c>
      <c r="AG98" t="str">
        <f t="shared" si="31"/>
        <v/>
      </c>
      <c r="AH98" t="str">
        <f t="shared" si="32"/>
        <v/>
      </c>
      <c r="AI98" t="str">
        <f t="shared" si="33"/>
        <v/>
      </c>
      <c r="AK98" t="str">
        <f t="shared" si="41"/>
        <v/>
      </c>
      <c r="AL98" t="str">
        <f t="shared" si="41"/>
        <v/>
      </c>
      <c r="AM98" t="str">
        <f t="shared" si="41"/>
        <v/>
      </c>
      <c r="AN98" t="str">
        <f t="shared" si="41"/>
        <v/>
      </c>
      <c r="AO98" t="str">
        <f t="shared" si="41"/>
        <v/>
      </c>
      <c r="AP98" t="str">
        <f t="shared" si="41"/>
        <v/>
      </c>
      <c r="AQ98" t="str">
        <f t="shared" si="41"/>
        <v/>
      </c>
      <c r="AR98" t="str">
        <f t="shared" si="41"/>
        <v/>
      </c>
      <c r="AS98" t="str">
        <f t="shared" si="41"/>
        <v/>
      </c>
      <c r="AT98" t="str">
        <f t="shared" si="41"/>
        <v/>
      </c>
      <c r="AU98" t="str">
        <f t="shared" si="41"/>
        <v/>
      </c>
      <c r="AV98" t="str">
        <f t="shared" si="41"/>
        <v/>
      </c>
      <c r="AW98" t="str">
        <f t="shared" si="35"/>
        <v/>
      </c>
      <c r="AX98" t="str">
        <f t="shared" si="36"/>
        <v/>
      </c>
      <c r="AY98" t="str">
        <f t="shared" si="37"/>
        <v/>
      </c>
      <c r="AZ98" s="184" t="str">
        <f t="shared" si="38"/>
        <v/>
      </c>
      <c r="BA98" t="str">
        <f t="shared" si="40"/>
        <v/>
      </c>
    </row>
    <row r="99" spans="9:79" ht="21">
      <c r="I99" t="str">
        <f>IF(C99="","",COUNTIFS(Tabla1[[#All],[¿Pasó a miembro?]],"Si",Tabla1[[#All],[Tipo Incrito]],"&lt;&gt;Pre-Inscrito",Tabla1[[#All],[llave2]],Gráficos_!C99))</f>
        <v/>
      </c>
      <c r="J99" s="180" t="str">
        <f>IF(C99="","",COUNTIFS(Tabla1[[#All],[sem 01]],"=P",Tabla1[[#All],[llave2]],Gráficos_!C99))</f>
        <v/>
      </c>
      <c r="K99" t="str">
        <f>IF(C99="","",COUNTIFS(Tabla1[[#All],[sem 02]],"=P",Tabla1[[#All],[llave2]],Gráficos_!C99))</f>
        <v/>
      </c>
      <c r="L99" t="str">
        <f>IF(C99="","",COUNTIFS(Tabla1[[#All],[sem 03]],"=P",Tabla1[[#All],[llave2]],Gráficos_!C99))</f>
        <v/>
      </c>
      <c r="M99" t="str">
        <f>IF(C99="","",COUNTIFS(Tabla1[[#All],[sem 04]],"=P",Tabla1[[#All],[llave2]],Gráficos_!C99))</f>
        <v/>
      </c>
      <c r="N99" t="str">
        <f>IF(C99="","",COUNTIFS(Tabla1[[#All],[sem 05]],"=P",Tabla1[[#All],[llave2]],Gráficos_!C99))</f>
        <v/>
      </c>
      <c r="O99" t="str">
        <f>IF(C99="","",COUNTIFS(Tabla1[[#All],[sem 06]],"=P",Tabla1[[#All],[llave2]],Gráficos_!C99))</f>
        <v/>
      </c>
      <c r="P99" t="str">
        <f>IF(C99="","",COUNTIFS(Tabla1[[#All],[sem 07]],"=P",Tabla1[[#All],[llave2]],Gráficos_!C99))</f>
        <v/>
      </c>
      <c r="Q99" t="str">
        <f>IF(C99="","",COUNTIFS(Tabla1[[#All],[sem 08]],"=P",Tabla1[[#All],[llave2]],Gráficos_!C99))</f>
        <v/>
      </c>
      <c r="R99" t="str">
        <f>IF(C99="","",COUNTIFS(Tabla1[[#All],[sem 09]],"=P",Tabla1[[#All],[llave2]],Gráficos_!C99))</f>
        <v/>
      </c>
      <c r="S99" t="str">
        <f>IF(C99="","",COUNTIFS(Tabla1[[#All],[sem 10]],"=P",Tabla1[[#All],[llave2]],Gráficos_!C99))</f>
        <v/>
      </c>
      <c r="T99" t="str">
        <f>IF(C99="","",COUNTIFS(Tabla1[[#All],[sem 11]],"=P",Tabla1[[#All],[llave2]],Gráficos_!C99))</f>
        <v/>
      </c>
      <c r="U99" t="str">
        <f>IF(C99="","",COUNTIFS(Tabla1[[#All],[sem 12]],"=P",Tabla1[[#All],[llave2]],Gráficos_!C99))</f>
        <v/>
      </c>
      <c r="V99" t="str">
        <f>IF(C99="","",COUNTIFS(Tabla1[[#All],[sem 13]],"=P",Tabla1[[#All],[llave2]],Gráficos_!C99))</f>
        <v/>
      </c>
      <c r="W99" t="str">
        <f>IF(C99="","",COUNTIFS(Tabla1[[#All],[sem 14]],"=P",Tabla1[[#All],[llave2]],Gráficos_!C99))</f>
        <v/>
      </c>
      <c r="X99" t="str">
        <f>IF(C99="","",COUNTIFS(Tabla1[[#All],[sem 15]],"=P",Tabla1[[#All],[llave2]],Gráficos_!C99))</f>
        <v/>
      </c>
      <c r="Y99" s="184" t="str">
        <f>IF(C99="","",COUNTIFS(Tabla1[[#All],[sem 16]],"=P",Tabla1[[#All],[llave2]],Gráficos_!C99))</f>
        <v/>
      </c>
      <c r="AA99" s="180" t="str">
        <f t="shared" si="26"/>
        <v/>
      </c>
      <c r="AB99" t="str">
        <f t="shared" si="27"/>
        <v/>
      </c>
      <c r="AC99" s="62" t="str">
        <f t="shared" si="28"/>
        <v/>
      </c>
      <c r="AD99" t="str">
        <f t="shared" si="29"/>
        <v/>
      </c>
      <c r="AE99" t="str">
        <f t="shared" si="39"/>
        <v/>
      </c>
      <c r="AF99" t="str">
        <f t="shared" si="30"/>
        <v/>
      </c>
      <c r="AG99" t="str">
        <f t="shared" si="31"/>
        <v/>
      </c>
      <c r="AH99" t="str">
        <f t="shared" si="32"/>
        <v/>
      </c>
      <c r="AI99" t="str">
        <f t="shared" si="33"/>
        <v/>
      </c>
      <c r="AK99" t="str">
        <f t="shared" si="41"/>
        <v/>
      </c>
      <c r="AL99" t="str">
        <f t="shared" si="41"/>
        <v/>
      </c>
      <c r="AM99" t="str">
        <f t="shared" si="41"/>
        <v/>
      </c>
      <c r="AN99" t="str">
        <f t="shared" si="41"/>
        <v/>
      </c>
      <c r="AO99" t="str">
        <f t="shared" si="41"/>
        <v/>
      </c>
      <c r="AP99" t="str">
        <f t="shared" si="41"/>
        <v/>
      </c>
      <c r="AQ99" t="str">
        <f t="shared" si="41"/>
        <v/>
      </c>
      <c r="AR99" t="str">
        <f t="shared" si="41"/>
        <v/>
      </c>
      <c r="AS99" t="str">
        <f t="shared" si="41"/>
        <v/>
      </c>
      <c r="AT99" t="str">
        <f t="shared" si="41"/>
        <v/>
      </c>
      <c r="AU99" t="str">
        <f t="shared" si="41"/>
        <v/>
      </c>
      <c r="AV99" t="str">
        <f t="shared" si="41"/>
        <v/>
      </c>
      <c r="AW99" t="str">
        <f t="shared" si="35"/>
        <v/>
      </c>
      <c r="AX99" t="str">
        <f t="shared" si="36"/>
        <v/>
      </c>
      <c r="AY99" t="str">
        <f t="shared" si="37"/>
        <v/>
      </c>
      <c r="AZ99" s="184" t="str">
        <f t="shared" si="38"/>
        <v/>
      </c>
      <c r="BA99" t="str">
        <f t="shared" si="40"/>
        <v/>
      </c>
      <c r="BK99" s="178" t="s">
        <v>536</v>
      </c>
      <c r="BL99" s="178"/>
      <c r="BM99" s="178"/>
      <c r="BN99" s="178"/>
      <c r="BO99" s="178"/>
      <c r="BP99" s="178"/>
      <c r="BQ99" s="178"/>
      <c r="BR99" s="178"/>
      <c r="BS99" s="178"/>
      <c r="BT99" s="178"/>
      <c r="BU99" s="178"/>
      <c r="BV99" s="178"/>
      <c r="BW99" s="178"/>
      <c r="BX99" s="178"/>
    </row>
    <row r="100" spans="9:79">
      <c r="I100" t="str">
        <f>IF(C100="","",COUNTIFS(Tabla1[[#All],[¿Pasó a miembro?]],"Si",Tabla1[[#All],[Tipo Incrito]],"&lt;&gt;Pre-Inscrito",Tabla1[[#All],[llave2]],Gráficos_!C100))</f>
        <v/>
      </c>
      <c r="J100" s="185" t="str">
        <f>IF(C100="","",COUNTIFS(Tabla1[[#All],[sem 01]],"=P",Tabla1[[#All],[llave2]],Gráficos_!C100))</f>
        <v/>
      </c>
      <c r="K100" s="186" t="str">
        <f>IF(C100="","",COUNTIFS(Tabla1[[#All],[sem 02]],"=P",Tabla1[[#All],[llave2]],Gráficos_!C100))</f>
        <v/>
      </c>
      <c r="L100" s="186" t="str">
        <f>IF(C100="","",COUNTIFS(Tabla1[[#All],[sem 03]],"=P",Tabla1[[#All],[llave2]],Gráficos_!C100))</f>
        <v/>
      </c>
      <c r="M100" s="186" t="str">
        <f>IF(C100="","",COUNTIFS(Tabla1[[#All],[sem 04]],"=P",Tabla1[[#All],[llave2]],Gráficos_!C100))</f>
        <v/>
      </c>
      <c r="N100" s="186" t="str">
        <f>IF(C100="","",COUNTIFS(Tabla1[[#All],[sem 05]],"=P",Tabla1[[#All],[llave2]],Gráficos_!C100))</f>
        <v/>
      </c>
      <c r="O100" s="186" t="str">
        <f>IF(C100="","",COUNTIFS(Tabla1[[#All],[sem 06]],"=P",Tabla1[[#All],[llave2]],Gráficos_!C100))</f>
        <v/>
      </c>
      <c r="P100" s="186" t="str">
        <f>IF(C100="","",COUNTIFS(Tabla1[[#All],[sem 07]],"=P",Tabla1[[#All],[llave2]],Gráficos_!C100))</f>
        <v/>
      </c>
      <c r="Q100" s="186" t="str">
        <f>IF(C100="","",COUNTIFS(Tabla1[[#All],[sem 08]],"=P",Tabla1[[#All],[llave2]],Gráficos_!C100))</f>
        <v/>
      </c>
      <c r="R100" s="186" t="str">
        <f>IF(C100="","",COUNTIFS(Tabla1[[#All],[sem 09]],"=P",Tabla1[[#All],[llave2]],Gráficos_!C100))</f>
        <v/>
      </c>
      <c r="S100" s="186" t="str">
        <f>IF(C100="","",COUNTIFS(Tabla1[[#All],[sem 10]],"=P",Tabla1[[#All],[llave2]],Gráficos_!C100))</f>
        <v/>
      </c>
      <c r="T100" s="186" t="str">
        <f>IF(C100="","",COUNTIFS(Tabla1[[#All],[sem 11]],"=P",Tabla1[[#All],[llave2]],Gráficos_!C100))</f>
        <v/>
      </c>
      <c r="U100" s="186" t="str">
        <f>IF(C100="","",COUNTIFS(Tabla1[[#All],[sem 12]],"=P",Tabla1[[#All],[llave2]],Gráficos_!C100))</f>
        <v/>
      </c>
      <c r="V100" s="186" t="str">
        <f>IF(C100="","",COUNTIFS(Tabla1[[#All],[sem 13]],"=P",Tabla1[[#All],[llave2]],Gráficos_!C100))</f>
        <v/>
      </c>
      <c r="W100" s="186" t="str">
        <f>IF(C100="","",COUNTIFS(Tabla1[[#All],[sem 14]],"=P",Tabla1[[#All],[llave2]],Gráficos_!C100))</f>
        <v/>
      </c>
      <c r="X100" s="186" t="str">
        <f>IF(C100="","",COUNTIFS(Tabla1[[#All],[sem 15]],"=P",Tabla1[[#All],[llave2]],Gráficos_!C100))</f>
        <v/>
      </c>
      <c r="Y100" s="187" t="str">
        <f>IF(C100="","",COUNTIFS(Tabla1[[#All],[sem 16]],"=P",Tabla1[[#All],[llave2]],Gráficos_!C100))</f>
        <v/>
      </c>
      <c r="AA100" s="180" t="str">
        <f t="shared" si="26"/>
        <v/>
      </c>
      <c r="AB100" s="186" t="str">
        <f t="shared" si="27"/>
        <v/>
      </c>
      <c r="AC100" s="188" t="str">
        <f t="shared" si="28"/>
        <v/>
      </c>
      <c r="AD100" t="str">
        <f t="shared" si="29"/>
        <v/>
      </c>
      <c r="AE100" t="str">
        <f t="shared" si="39"/>
        <v/>
      </c>
      <c r="AF100" t="str">
        <f t="shared" si="30"/>
        <v/>
      </c>
      <c r="AG100" t="str">
        <f t="shared" si="31"/>
        <v/>
      </c>
      <c r="AH100" t="str">
        <f t="shared" si="32"/>
        <v/>
      </c>
      <c r="AI100" s="186" t="str">
        <f t="shared" si="33"/>
        <v/>
      </c>
      <c r="AJ100" s="186"/>
      <c r="AK100" s="186" t="str">
        <f t="shared" si="41"/>
        <v/>
      </c>
      <c r="AL100" s="186" t="str">
        <f t="shared" si="41"/>
        <v/>
      </c>
      <c r="AM100" s="186" t="str">
        <f t="shared" si="41"/>
        <v/>
      </c>
      <c r="AN100" s="186" t="str">
        <f t="shared" si="41"/>
        <v/>
      </c>
      <c r="AO100" s="186" t="str">
        <f t="shared" si="41"/>
        <v/>
      </c>
      <c r="AP100" s="186" t="str">
        <f t="shared" si="41"/>
        <v/>
      </c>
      <c r="AQ100" s="186" t="str">
        <f t="shared" si="41"/>
        <v/>
      </c>
      <c r="AR100" s="186" t="str">
        <f t="shared" si="41"/>
        <v/>
      </c>
      <c r="AS100" s="186" t="str">
        <f t="shared" si="41"/>
        <v/>
      </c>
      <c r="AT100" s="186" t="str">
        <f t="shared" si="41"/>
        <v/>
      </c>
      <c r="AU100" s="186" t="str">
        <f t="shared" si="41"/>
        <v/>
      </c>
      <c r="AV100" s="186" t="str">
        <f t="shared" si="41"/>
        <v/>
      </c>
      <c r="AW100" s="186" t="str">
        <f t="shared" si="35"/>
        <v/>
      </c>
      <c r="AX100" s="186" t="str">
        <f t="shared" si="36"/>
        <v/>
      </c>
      <c r="AY100" s="186" t="str">
        <f t="shared" si="37"/>
        <v/>
      </c>
      <c r="AZ100" s="187" t="str">
        <f t="shared" si="38"/>
        <v/>
      </c>
      <c r="BA100" t="str">
        <f t="shared" si="40"/>
        <v/>
      </c>
    </row>
    <row r="101" spans="9:79">
      <c r="I101" t="str">
        <f>IF(C101="","",COUNTIFS(Tabla1[[#All],[¿Pasó a miembro?]],"Si",Tabla1[[#All],[Tipo Incrito]],"&lt;&gt;Pre-Inscrito",Tabla1[[#All],[llave2]],Gráficos_!C101))</f>
        <v/>
      </c>
      <c r="J101" t="str">
        <f>IF(C101="","",COUNTIFS(Tabla1[[#All],[sem 01]],"=P",Tabla1[[#All],[llave2]],Gráficos_!C101))</f>
        <v/>
      </c>
      <c r="K101" t="str">
        <f>IF(C101="","",COUNTIFS(Tabla1[[#All],[sem 02]],"=P",Tabla1[[#All],[llave2]],Gráficos_!C101))</f>
        <v/>
      </c>
      <c r="L101" t="str">
        <f>IF(C101="","",COUNTIFS(Tabla1[[#All],[sem 03]],"=P",Tabla1[[#All],[llave2]],Gráficos_!C101))</f>
        <v/>
      </c>
      <c r="M101" t="str">
        <f>IF(C101="","",COUNTIFS(Tabla1[[#All],[sem 04]],"=P",Tabla1[[#All],[llave2]],Gráficos_!C101))</f>
        <v/>
      </c>
      <c r="N101" t="str">
        <f>IF(C101="","",COUNTIFS(Tabla1[[#All],[sem 05]],"=P",Tabla1[[#All],[llave2]],Gráficos_!C101))</f>
        <v/>
      </c>
      <c r="O101" t="str">
        <f>IF(C101="","",COUNTIFS(Tabla1[[#All],[sem 06]],"=P",Tabla1[[#All],[llave2]],Gráficos_!C101))</f>
        <v/>
      </c>
      <c r="P101" t="str">
        <f>IF(C101="","",COUNTIFS(Tabla1[[#All],[sem 07]],"=P",Tabla1[[#All],[llave2]],Gráficos_!C101))</f>
        <v/>
      </c>
      <c r="Q101" t="str">
        <f>IF(C101="","",COUNTIFS(Tabla1[[#All],[sem 08]],"=P",Tabla1[[#All],[llave2]],Gráficos_!C101))</f>
        <v/>
      </c>
      <c r="R101" t="str">
        <f>IF(C101="","",COUNTIFS(Tabla1[[#All],[sem 09]],"=P",Tabla1[[#All],[llave2]],Gráficos_!C101))</f>
        <v/>
      </c>
      <c r="S101" t="str">
        <f>IF(C101="","",COUNTIFS(Tabla1[[#All],[sem 10]],"=P",Tabla1[[#All],[llave2]],Gráficos_!C101))</f>
        <v/>
      </c>
      <c r="T101" t="str">
        <f>IF(C101="","",COUNTIFS(Tabla1[[#All],[sem 11]],"=P",Tabla1[[#All],[llave2]],Gráficos_!C101))</f>
        <v/>
      </c>
      <c r="U101" t="str">
        <f>IF(C101="","",COUNTIFS(Tabla1[[#All],[sem 12]],"=P",Tabla1[[#All],[llave2]],Gráficos_!C101))</f>
        <v/>
      </c>
      <c r="AA101" t="str">
        <f t="shared" si="26"/>
        <v/>
      </c>
      <c r="AB101" t="str">
        <f t="shared" si="27"/>
        <v/>
      </c>
      <c r="AC101" t="str">
        <f t="shared" si="28"/>
        <v/>
      </c>
      <c r="AD101" t="str">
        <f t="shared" si="29"/>
        <v/>
      </c>
      <c r="AF101" t="str">
        <f t="shared" si="30"/>
        <v/>
      </c>
      <c r="AG101" t="str">
        <f t="shared" si="31"/>
        <v/>
      </c>
      <c r="AH101" t="str">
        <f t="shared" si="32"/>
        <v/>
      </c>
      <c r="AI101" t="str">
        <f t="shared" si="33"/>
        <v/>
      </c>
      <c r="AK101" t="str">
        <f t="shared" si="41"/>
        <v/>
      </c>
      <c r="AL101" t="str">
        <f t="shared" si="41"/>
        <v/>
      </c>
      <c r="AM101" t="str">
        <f t="shared" si="41"/>
        <v/>
      </c>
      <c r="AN101" t="str">
        <f t="shared" si="41"/>
        <v/>
      </c>
      <c r="AO101" t="str">
        <f t="shared" si="41"/>
        <v/>
      </c>
      <c r="AP101" t="str">
        <f t="shared" si="41"/>
        <v/>
      </c>
      <c r="AQ101" t="str">
        <f t="shared" si="41"/>
        <v/>
      </c>
      <c r="AR101" t="str">
        <f t="shared" si="41"/>
        <v/>
      </c>
      <c r="AS101" t="str">
        <f t="shared" si="41"/>
        <v/>
      </c>
      <c r="AT101" t="str">
        <f t="shared" si="41"/>
        <v/>
      </c>
      <c r="AU101" t="str">
        <f t="shared" si="41"/>
        <v/>
      </c>
      <c r="AV101" t="str">
        <f t="shared" si="41"/>
        <v/>
      </c>
      <c r="BA101" t="str">
        <f t="shared" si="40"/>
        <v/>
      </c>
      <c r="BK101" s="179" t="s">
        <v>10</v>
      </c>
      <c r="BL101" t="s">
        <v>497</v>
      </c>
    </row>
    <row r="102" spans="9:79">
      <c r="I102" t="str">
        <f>IF(C102="","",COUNTIFS(Tabla1[[#All],[¿Pasó a miembro?]],"Si",Tabla1[[#All],[Tipo Incrito]],"&lt;&gt;Pre-Inscrito",Tabla1[[#All],[llave2]],Gráficos_!C102))</f>
        <v/>
      </c>
      <c r="J102" t="str">
        <f>IF(C102="","",COUNTIFS(Tabla1[[#All],[sem 01]],"=P",Tabla1[[#All],[llave2]],Gráficos_!C102))</f>
        <v/>
      </c>
      <c r="K102" t="str">
        <f>IF(C102="","",COUNTIFS(Tabla1[[#All],[sem 02]],"=P",Tabla1[[#All],[llave2]],Gráficos_!C102))</f>
        <v/>
      </c>
      <c r="L102" t="str">
        <f>IF(C102="","",COUNTIFS(Tabla1[[#All],[sem 03]],"=P",Tabla1[[#All],[llave2]],Gráficos_!C102))</f>
        <v/>
      </c>
      <c r="M102" t="str">
        <f>IF(C102="","",COUNTIFS(Tabla1[[#All],[sem 04]],"=P",Tabla1[[#All],[llave2]],Gráficos_!C102))</f>
        <v/>
      </c>
      <c r="N102" t="str">
        <f>IF(C102="","",COUNTIFS(Tabla1[[#All],[sem 05]],"=P",Tabla1[[#All],[llave2]],Gráficos_!C102))</f>
        <v/>
      </c>
      <c r="O102" t="str">
        <f>IF(C102="","",COUNTIFS(Tabla1[[#All],[sem 06]],"=P",Tabla1[[#All],[llave2]],Gráficos_!C102))</f>
        <v/>
      </c>
      <c r="P102" t="str">
        <f>IF(C102="","",COUNTIFS(Tabla1[[#All],[sem 07]],"=P",Tabla1[[#All],[llave2]],Gráficos_!C102))</f>
        <v/>
      </c>
      <c r="Q102" t="str">
        <f>IF(C102="","",COUNTIFS(Tabla1[[#All],[sem 08]],"=P",Tabla1[[#All],[llave2]],Gráficos_!C102))</f>
        <v/>
      </c>
      <c r="R102" t="str">
        <f>IF(C102="","",COUNTIFS(Tabla1[[#All],[sem 09]],"=P",Tabla1[[#All],[llave2]],Gráficos_!C102))</f>
        <v/>
      </c>
      <c r="S102" t="str">
        <f>IF(C102="","",COUNTIFS(Tabla1[[#All],[sem 10]],"=P",Tabla1[[#All],[llave2]],Gráficos_!C102))</f>
        <v/>
      </c>
      <c r="T102" t="str">
        <f>IF(C102="","",COUNTIFS(Tabla1[[#All],[sem 11]],"=P",Tabla1[[#All],[llave2]],Gráficos_!C102))</f>
        <v/>
      </c>
      <c r="U102" t="str">
        <f>IF(C102="","",COUNTIFS(Tabla1[[#All],[sem 12]],"=P",Tabla1[[#All],[llave2]],Gráficos_!C102))</f>
        <v/>
      </c>
      <c r="AA102" t="str">
        <f t="shared" si="26"/>
        <v/>
      </c>
      <c r="AB102" t="str">
        <f t="shared" si="27"/>
        <v/>
      </c>
      <c r="AC102" t="str">
        <f t="shared" si="28"/>
        <v/>
      </c>
      <c r="AD102" t="str">
        <f t="shared" si="29"/>
        <v/>
      </c>
      <c r="AF102" t="str">
        <f t="shared" si="30"/>
        <v/>
      </c>
      <c r="AG102" t="str">
        <f t="shared" si="31"/>
        <v/>
      </c>
      <c r="AH102" t="str">
        <f t="shared" si="32"/>
        <v/>
      </c>
      <c r="AI102" t="str">
        <f t="shared" si="33"/>
        <v/>
      </c>
      <c r="AK102" t="str">
        <f t="shared" si="41"/>
        <v/>
      </c>
      <c r="AL102" t="str">
        <f t="shared" si="41"/>
        <v/>
      </c>
      <c r="AM102" t="str">
        <f t="shared" si="41"/>
        <v/>
      </c>
      <c r="AN102" t="str">
        <f t="shared" si="41"/>
        <v/>
      </c>
      <c r="AO102" t="str">
        <f t="shared" si="41"/>
        <v/>
      </c>
      <c r="AP102" t="str">
        <f t="shared" si="41"/>
        <v/>
      </c>
      <c r="AQ102" t="str">
        <f t="shared" si="41"/>
        <v/>
      </c>
      <c r="AR102" t="str">
        <f t="shared" si="41"/>
        <v/>
      </c>
      <c r="AS102" t="str">
        <f t="shared" si="41"/>
        <v/>
      </c>
      <c r="AT102" t="str">
        <f t="shared" si="41"/>
        <v/>
      </c>
      <c r="AU102" t="str">
        <f t="shared" si="41"/>
        <v/>
      </c>
      <c r="AV102" t="str">
        <f t="shared" si="41"/>
        <v/>
      </c>
      <c r="BA102" t="str">
        <f t="shared" si="40"/>
        <v/>
      </c>
    </row>
    <row r="103" spans="9:79">
      <c r="I103" t="str">
        <f>IF(C103="","",COUNTIFS(Tabla1[[#All],[¿Pasó a miembro?]],"Si",Tabla1[[#All],[Tipo Incrito]],"&lt;&gt;Pre-Inscrito",Tabla1[[#All],[llave2]],Gráficos_!C103))</f>
        <v/>
      </c>
      <c r="J103" t="str">
        <f>IF(C103="","",COUNTIFS(Tabla1[[#All],[sem 01]],"=P",Tabla1[[#All],[llave2]],Gráficos_!C103))</f>
        <v/>
      </c>
      <c r="K103" t="str">
        <f>IF(C103="","",COUNTIFS(Tabla1[[#All],[sem 02]],"=P",Tabla1[[#All],[llave2]],Gráficos_!C103))</f>
        <v/>
      </c>
      <c r="L103" t="str">
        <f>IF(C103="","",COUNTIFS(Tabla1[[#All],[sem 03]],"=P",Tabla1[[#All],[llave2]],Gráficos_!C103))</f>
        <v/>
      </c>
      <c r="M103" t="str">
        <f>IF(C103="","",COUNTIFS(Tabla1[[#All],[sem 04]],"=P",Tabla1[[#All],[llave2]],Gráficos_!C103))</f>
        <v/>
      </c>
      <c r="N103" t="str">
        <f>IF(C103="","",COUNTIFS(Tabla1[[#All],[sem 05]],"=P",Tabla1[[#All],[llave2]],Gráficos_!C103))</f>
        <v/>
      </c>
      <c r="O103" t="str">
        <f>IF(C103="","",COUNTIFS(Tabla1[[#All],[sem 06]],"=P",Tabla1[[#All],[llave2]],Gráficos_!C103))</f>
        <v/>
      </c>
      <c r="P103" t="str">
        <f>IF(C103="","",COUNTIFS(Tabla1[[#All],[sem 07]],"=P",Tabla1[[#All],[llave2]],Gráficos_!C103))</f>
        <v/>
      </c>
      <c r="Q103" t="str">
        <f>IF(C103="","",COUNTIFS(Tabla1[[#All],[sem 08]],"=P",Tabla1[[#All],[llave2]],Gráficos_!C103))</f>
        <v/>
      </c>
      <c r="R103" t="str">
        <f>IF(C103="","",COUNTIFS(Tabla1[[#All],[sem 09]],"=P",Tabla1[[#All],[llave2]],Gráficos_!C103))</f>
        <v/>
      </c>
      <c r="S103" t="str">
        <f>IF(C103="","",COUNTIFS(Tabla1[[#All],[sem 10]],"=P",Tabla1[[#All],[llave2]],Gráficos_!C103))</f>
        <v/>
      </c>
      <c r="T103" t="str">
        <f>IF(C103="","",COUNTIFS(Tabla1[[#All],[sem 11]],"=P",Tabla1[[#All],[llave2]],Gráficos_!C103))</f>
        <v/>
      </c>
      <c r="U103" t="str">
        <f>IF(C103="","",COUNTIFS(Tabla1[[#All],[sem 12]],"=P",Tabla1[[#All],[llave2]],Gráficos_!C103))</f>
        <v/>
      </c>
      <c r="AA103" t="str">
        <f t="shared" ref="AA103:AA134" si="42">IF(OR(C103="",C103="(En blanco)"),"",C103)</f>
        <v/>
      </c>
      <c r="AB103" t="str">
        <f t="shared" ref="AB103:AB134" si="43">IF(OR(D103="",D103="(En blanco)"),"",D103)</f>
        <v/>
      </c>
      <c r="AC103" t="str">
        <f t="shared" ref="AC103:AC134" si="44">IF(OR(B103="",B103="(En blanco)"),"",B103)</f>
        <v/>
      </c>
      <c r="AD103" t="str">
        <f t="shared" ref="AD103:AD134" si="45">IF(OR(B103="",B103="(En blanco)"),"",TEXT(B103,"mmmm"))</f>
        <v/>
      </c>
      <c r="AF103" t="str">
        <f t="shared" ref="AF103:AF134" si="46">IF(OR(E103="",E103="(En blanco)"),"",E103)</f>
        <v/>
      </c>
      <c r="AG103" t="str">
        <f t="shared" ref="AG103:AG134" si="47">IF(OR(F103="",F103="(En blanco)"),"",F103)</f>
        <v/>
      </c>
      <c r="AH103" t="str">
        <f t="shared" ref="AH103:AH134" si="48">IF(OR(G103="",G103="(En blanco)"),"",G103)</f>
        <v/>
      </c>
      <c r="AI103" t="str">
        <f t="shared" ref="AI103:AI134" si="49">IF(H103="","",H103)</f>
        <v/>
      </c>
      <c r="AK103" t="str">
        <f t="shared" si="41"/>
        <v/>
      </c>
      <c r="AL103" t="str">
        <f t="shared" si="41"/>
        <v/>
      </c>
      <c r="AM103" t="str">
        <f t="shared" si="41"/>
        <v/>
      </c>
      <c r="AN103" t="str">
        <f t="shared" si="41"/>
        <v/>
      </c>
      <c r="AO103" t="str">
        <f t="shared" si="41"/>
        <v/>
      </c>
      <c r="AP103" t="str">
        <f t="shared" si="41"/>
        <v/>
      </c>
      <c r="AQ103" t="str">
        <f t="shared" si="41"/>
        <v/>
      </c>
      <c r="AR103" t="str">
        <f t="shared" si="41"/>
        <v/>
      </c>
      <c r="AS103" t="str">
        <f t="shared" si="41"/>
        <v/>
      </c>
      <c r="AT103" t="str">
        <f t="shared" si="41"/>
        <v/>
      </c>
      <c r="AU103" t="str">
        <f t="shared" si="41"/>
        <v/>
      </c>
      <c r="AV103" t="str">
        <f t="shared" si="41"/>
        <v/>
      </c>
      <c r="BA103" t="str">
        <f t="shared" si="40"/>
        <v/>
      </c>
      <c r="BK103" s="179" t="s">
        <v>14</v>
      </c>
      <c r="BL103" s="179" t="s">
        <v>11</v>
      </c>
      <c r="BM103" s="179" t="s">
        <v>24</v>
      </c>
      <c r="BN103" s="179" t="s">
        <v>31</v>
      </c>
      <c r="BO103" s="179" t="s">
        <v>32</v>
      </c>
      <c r="BP103" t="s">
        <v>537</v>
      </c>
      <c r="BQ103" t="s">
        <v>538</v>
      </c>
      <c r="BR103" t="s">
        <v>539</v>
      </c>
      <c r="BS103" t="s">
        <v>540</v>
      </c>
      <c r="BT103" t="s">
        <v>541</v>
      </c>
      <c r="BU103" t="s">
        <v>542</v>
      </c>
      <c r="BV103" t="s">
        <v>543</v>
      </c>
      <c r="BW103" t="s">
        <v>544</v>
      </c>
      <c r="BX103" t="s">
        <v>545</v>
      </c>
      <c r="BY103" t="s">
        <v>546</v>
      </c>
      <c r="BZ103" t="s">
        <v>547</v>
      </c>
      <c r="CA103" t="s">
        <v>548</v>
      </c>
    </row>
    <row r="104" spans="9:79">
      <c r="I104" t="str">
        <f>IF(C104="","",COUNTIFS(Tabla1[[#All],[¿Pasó a miembro?]],"Si",Tabla1[[#All],[Tipo Incrito]],"&lt;&gt;Pre-Inscrito",Tabla1[[#All],[llave2]],Gráficos_!C104))</f>
        <v/>
      </c>
      <c r="J104" t="str">
        <f>IF(C104="","",COUNTIFS(Tabla1[[#All],[sem 01]],"=P",Tabla1[[#All],[llave2]],Gráficos_!C104))</f>
        <v/>
      </c>
      <c r="K104" t="str">
        <f>IF(C104="","",COUNTIFS(Tabla1[[#All],[sem 02]],"=P",Tabla1[[#All],[llave2]],Gráficos_!C104))</f>
        <v/>
      </c>
      <c r="L104" t="str">
        <f>IF(C104="","",COUNTIFS(Tabla1[[#All],[sem 03]],"=P",Tabla1[[#All],[llave2]],Gráficos_!C104))</f>
        <v/>
      </c>
      <c r="M104" t="str">
        <f>IF(C104="","",COUNTIFS(Tabla1[[#All],[sem 04]],"=P",Tabla1[[#All],[llave2]],Gráficos_!C104))</f>
        <v/>
      </c>
      <c r="N104" t="str">
        <f>IF(C104="","",COUNTIFS(Tabla1[[#All],[sem 05]],"=P",Tabla1[[#All],[llave2]],Gráficos_!C104))</f>
        <v/>
      </c>
      <c r="O104" t="str">
        <f>IF(C104="","",COUNTIFS(Tabla1[[#All],[sem 06]],"=P",Tabla1[[#All],[llave2]],Gráficos_!C104))</f>
        <v/>
      </c>
      <c r="P104" t="str">
        <f>IF(C104="","",COUNTIFS(Tabla1[[#All],[sem 07]],"=P",Tabla1[[#All],[llave2]],Gráficos_!C104))</f>
        <v/>
      </c>
      <c r="Q104" t="str">
        <f>IF(C104="","",COUNTIFS(Tabla1[[#All],[sem 08]],"=P",Tabla1[[#All],[llave2]],Gráficos_!C104))</f>
        <v/>
      </c>
      <c r="R104" t="str">
        <f>IF(C104="","",COUNTIFS(Tabla1[[#All],[sem 09]],"=P",Tabla1[[#All],[llave2]],Gráficos_!C104))</f>
        <v/>
      </c>
      <c r="S104" t="str">
        <f>IF(C104="","",COUNTIFS(Tabla1[[#All],[sem 10]],"=P",Tabla1[[#All],[llave2]],Gráficos_!C104))</f>
        <v/>
      </c>
      <c r="T104" t="str">
        <f>IF(C104="","",COUNTIFS(Tabla1[[#All],[sem 11]],"=P",Tabla1[[#All],[llave2]],Gráficos_!C104))</f>
        <v/>
      </c>
      <c r="U104" t="str">
        <f>IF(C104="","",COUNTIFS(Tabla1[[#All],[sem 12]],"=P",Tabla1[[#All],[llave2]],Gráficos_!C104))</f>
        <v/>
      </c>
      <c r="AA104" t="str">
        <f t="shared" si="42"/>
        <v/>
      </c>
      <c r="AB104" t="str">
        <f t="shared" si="43"/>
        <v/>
      </c>
      <c r="AC104" t="str">
        <f t="shared" si="44"/>
        <v/>
      </c>
      <c r="AD104" t="str">
        <f t="shared" si="45"/>
        <v/>
      </c>
      <c r="AF104" t="str">
        <f t="shared" si="46"/>
        <v/>
      </c>
      <c r="AG104" t="str">
        <f t="shared" si="47"/>
        <v/>
      </c>
      <c r="AH104" t="str">
        <f t="shared" si="48"/>
        <v/>
      </c>
      <c r="AI104" t="str">
        <f t="shared" si="49"/>
        <v/>
      </c>
      <c r="AK104" t="str">
        <f t="shared" si="41"/>
        <v/>
      </c>
      <c r="AL104" t="str">
        <f t="shared" si="41"/>
        <v/>
      </c>
      <c r="AM104" t="str">
        <f t="shared" si="41"/>
        <v/>
      </c>
      <c r="AN104" t="str">
        <f t="shared" si="41"/>
        <v/>
      </c>
      <c r="AO104" t="str">
        <f t="shared" si="41"/>
        <v/>
      </c>
      <c r="AP104" t="str">
        <f t="shared" si="41"/>
        <v/>
      </c>
      <c r="AQ104" t="str">
        <f t="shared" si="41"/>
        <v/>
      </c>
      <c r="AR104" t="str">
        <f t="shared" si="41"/>
        <v/>
      </c>
      <c r="AS104" t="str">
        <f t="shared" si="41"/>
        <v/>
      </c>
      <c r="AT104" t="str">
        <f t="shared" si="41"/>
        <v/>
      </c>
      <c r="AU104" t="str">
        <f t="shared" si="41"/>
        <v/>
      </c>
      <c r="AV104" t="str">
        <f t="shared" si="41"/>
        <v/>
      </c>
      <c r="BA104" t="str">
        <f t="shared" si="40"/>
        <v/>
      </c>
      <c r="BK104" t="s">
        <v>532</v>
      </c>
      <c r="BL104" t="s">
        <v>532</v>
      </c>
      <c r="BM104" t="s">
        <v>532</v>
      </c>
      <c r="BN104" t="s">
        <v>532</v>
      </c>
      <c r="BP104" s="410">
        <v>0</v>
      </c>
      <c r="BQ104" s="410">
        <v>0</v>
      </c>
      <c r="BR104" s="410">
        <v>0</v>
      </c>
      <c r="BS104" s="410">
        <v>0</v>
      </c>
      <c r="BT104" s="410">
        <v>0</v>
      </c>
      <c r="BU104" s="410">
        <v>0</v>
      </c>
      <c r="BV104" s="410">
        <v>0</v>
      </c>
      <c r="BW104" s="410">
        <v>0</v>
      </c>
      <c r="BX104" s="410">
        <v>0</v>
      </c>
      <c r="BY104" s="410">
        <v>0</v>
      </c>
      <c r="BZ104" s="410">
        <v>0</v>
      </c>
      <c r="CA104" s="410">
        <v>0</v>
      </c>
    </row>
    <row r="105" spans="9:79">
      <c r="I105" t="str">
        <f>IF(C105="","",COUNTIFS(Tabla1[[#All],[¿Pasó a miembro?]],"Si",Tabla1[[#All],[Tipo Incrito]],"&lt;&gt;Pre-Inscrito",Tabla1[[#All],[llave2]],Gráficos_!C105))</f>
        <v/>
      </c>
      <c r="J105" t="str">
        <f>IF(C105="","",COUNTIFS(Tabla1[[#All],[sem 01]],"=P",Tabla1[[#All],[llave2]],Gráficos_!C105))</f>
        <v/>
      </c>
      <c r="K105" t="str">
        <f>IF(C105="","",COUNTIFS(Tabla1[[#All],[sem 02]],"=P",Tabla1[[#All],[llave2]],Gráficos_!C105))</f>
        <v/>
      </c>
      <c r="L105" t="str">
        <f>IF(C105="","",COUNTIFS(Tabla1[[#All],[sem 03]],"=P",Tabla1[[#All],[llave2]],Gráficos_!C105))</f>
        <v/>
      </c>
      <c r="M105" t="str">
        <f>IF(C105="","",COUNTIFS(Tabla1[[#All],[sem 04]],"=P",Tabla1[[#All],[llave2]],Gráficos_!C105))</f>
        <v/>
      </c>
      <c r="N105" t="str">
        <f>IF(C105="","",COUNTIFS(Tabla1[[#All],[sem 05]],"=P",Tabla1[[#All],[llave2]],Gráficos_!C105))</f>
        <v/>
      </c>
      <c r="O105" t="str">
        <f>IF(C105="","",COUNTIFS(Tabla1[[#All],[sem 06]],"=P",Tabla1[[#All],[llave2]],Gráficos_!C105))</f>
        <v/>
      </c>
      <c r="P105" t="str">
        <f>IF(C105="","",COUNTIFS(Tabla1[[#All],[sem 07]],"=P",Tabla1[[#All],[llave2]],Gráficos_!C105))</f>
        <v/>
      </c>
      <c r="Q105" t="str">
        <f>IF(C105="","",COUNTIFS(Tabla1[[#All],[sem 08]],"=P",Tabla1[[#All],[llave2]],Gráficos_!C105))</f>
        <v/>
      </c>
      <c r="R105" t="str">
        <f>IF(C105="","",COUNTIFS(Tabla1[[#All],[sem 09]],"=P",Tabla1[[#All],[llave2]],Gráficos_!C105))</f>
        <v/>
      </c>
      <c r="S105" t="str">
        <f>IF(C105="","",COUNTIFS(Tabla1[[#All],[sem 10]],"=P",Tabla1[[#All],[llave2]],Gráficos_!C105))</f>
        <v/>
      </c>
      <c r="T105" t="str">
        <f>IF(C105="","",COUNTIFS(Tabla1[[#All],[sem 11]],"=P",Tabla1[[#All],[llave2]],Gráficos_!C105))</f>
        <v/>
      </c>
      <c r="U105" t="str">
        <f>IF(C105="","",COUNTIFS(Tabla1[[#All],[sem 12]],"=P",Tabla1[[#All],[llave2]],Gráficos_!C105))</f>
        <v/>
      </c>
      <c r="AA105" t="str">
        <f t="shared" si="42"/>
        <v/>
      </c>
      <c r="AB105" t="str">
        <f t="shared" si="43"/>
        <v/>
      </c>
      <c r="AC105" t="str">
        <f t="shared" si="44"/>
        <v/>
      </c>
      <c r="AD105" t="str">
        <f t="shared" si="45"/>
        <v/>
      </c>
      <c r="AF105" t="str">
        <f t="shared" si="46"/>
        <v/>
      </c>
      <c r="AG105" t="str">
        <f t="shared" si="47"/>
        <v/>
      </c>
      <c r="AH105" t="str">
        <f t="shared" si="48"/>
        <v/>
      </c>
      <c r="AI105" t="str">
        <f t="shared" si="49"/>
        <v/>
      </c>
      <c r="AK105" t="str">
        <f t="shared" si="41"/>
        <v/>
      </c>
      <c r="AL105" t="str">
        <f t="shared" si="41"/>
        <v/>
      </c>
      <c r="AM105" t="str">
        <f t="shared" si="41"/>
        <v/>
      </c>
      <c r="AN105" t="str">
        <f t="shared" si="41"/>
        <v/>
      </c>
      <c r="AO105" t="str">
        <f t="shared" si="41"/>
        <v/>
      </c>
      <c r="AP105" t="str">
        <f t="shared" si="41"/>
        <v/>
      </c>
      <c r="AQ105" t="str">
        <f t="shared" si="41"/>
        <v/>
      </c>
      <c r="AR105" t="str">
        <f t="shared" si="41"/>
        <v/>
      </c>
      <c r="AS105" t="str">
        <f t="shared" si="41"/>
        <v/>
      </c>
      <c r="AT105" t="str">
        <f t="shared" si="41"/>
        <v/>
      </c>
      <c r="AU105" t="str">
        <f t="shared" si="41"/>
        <v/>
      </c>
      <c r="AV105" t="str">
        <f t="shared" si="41"/>
        <v/>
      </c>
      <c r="BA105" t="str">
        <f t="shared" si="40"/>
        <v/>
      </c>
      <c r="BK105" s="62">
        <v>45668</v>
      </c>
      <c r="BL105" t="s">
        <v>549</v>
      </c>
      <c r="BM105" t="s">
        <v>81</v>
      </c>
      <c r="BN105" t="s">
        <v>146</v>
      </c>
      <c r="BO105" t="s">
        <v>146</v>
      </c>
      <c r="BP105" s="410">
        <v>12</v>
      </c>
      <c r="BQ105" s="410">
        <v>9</v>
      </c>
      <c r="BR105" s="410">
        <v>15</v>
      </c>
      <c r="BS105" s="410">
        <v>19</v>
      </c>
      <c r="BT105" s="410">
        <v>18</v>
      </c>
      <c r="BU105" s="410">
        <v>14</v>
      </c>
      <c r="BV105" s="410">
        <v>14</v>
      </c>
      <c r="BW105" s="410">
        <v>5</v>
      </c>
      <c r="BX105" s="410">
        <v>0</v>
      </c>
      <c r="BY105" s="410">
        <v>0</v>
      </c>
      <c r="BZ105" s="410">
        <v>0</v>
      </c>
      <c r="CA105" s="410">
        <v>0</v>
      </c>
    </row>
    <row r="106" spans="9:79">
      <c r="I106" t="str">
        <f>IF(C106="","",COUNTIFS(Tabla1[[#All],[¿Pasó a miembro?]],"Si",Tabla1[[#All],[Tipo Incrito]],"&lt;&gt;Pre-Inscrito",Tabla1[[#All],[llave2]],Gráficos_!C106))</f>
        <v/>
      </c>
      <c r="J106" t="str">
        <f>IF(C106="","",COUNTIFS(Tabla1[[#All],[sem 01]],"=P",Tabla1[[#All],[llave2]],Gráficos_!C106))</f>
        <v/>
      </c>
      <c r="K106" t="str">
        <f>IF(C106="","",COUNTIFS(Tabla1[[#All],[sem 02]],"=P",Tabla1[[#All],[llave2]],Gráficos_!C106))</f>
        <v/>
      </c>
      <c r="L106" t="str">
        <f>IF(C106="","",COUNTIFS(Tabla1[[#All],[sem 03]],"=P",Tabla1[[#All],[llave2]],Gráficos_!C106))</f>
        <v/>
      </c>
      <c r="M106" t="str">
        <f>IF(C106="","",COUNTIFS(Tabla1[[#All],[sem 04]],"=P",Tabla1[[#All],[llave2]],Gráficos_!C106))</f>
        <v/>
      </c>
      <c r="N106" t="str">
        <f>IF(C106="","",COUNTIFS(Tabla1[[#All],[sem 05]],"=P",Tabla1[[#All],[llave2]],Gráficos_!C106))</f>
        <v/>
      </c>
      <c r="O106" t="str">
        <f>IF(C106="","",COUNTIFS(Tabla1[[#All],[sem 06]],"=P",Tabla1[[#All],[llave2]],Gráficos_!C106))</f>
        <v/>
      </c>
      <c r="P106" t="str">
        <f>IF(C106="","",COUNTIFS(Tabla1[[#All],[sem 07]],"=P",Tabla1[[#All],[llave2]],Gráficos_!C106))</f>
        <v/>
      </c>
      <c r="Q106" t="str">
        <f>IF(C106="","",COUNTIFS(Tabla1[[#All],[sem 08]],"=P",Tabla1[[#All],[llave2]],Gráficos_!C106))</f>
        <v/>
      </c>
      <c r="R106" t="str">
        <f>IF(C106="","",COUNTIFS(Tabla1[[#All],[sem 09]],"=P",Tabla1[[#All],[llave2]],Gráficos_!C106))</f>
        <v/>
      </c>
      <c r="S106" t="str">
        <f>IF(C106="","",COUNTIFS(Tabla1[[#All],[sem 10]],"=P",Tabla1[[#All],[llave2]],Gráficos_!C106))</f>
        <v/>
      </c>
      <c r="T106" t="str">
        <f>IF(C106="","",COUNTIFS(Tabla1[[#All],[sem 11]],"=P",Tabla1[[#All],[llave2]],Gráficos_!C106))</f>
        <v/>
      </c>
      <c r="U106" t="str">
        <f>IF(C106="","",COUNTIFS(Tabla1[[#All],[sem 12]],"=P",Tabla1[[#All],[llave2]],Gráficos_!C106))</f>
        <v/>
      </c>
      <c r="AA106" t="str">
        <f t="shared" si="42"/>
        <v/>
      </c>
      <c r="AB106" t="str">
        <f t="shared" si="43"/>
        <v/>
      </c>
      <c r="AC106" t="str">
        <f t="shared" si="44"/>
        <v/>
      </c>
      <c r="AD106" t="str">
        <f t="shared" si="45"/>
        <v/>
      </c>
      <c r="AF106" t="str">
        <f t="shared" si="46"/>
        <v/>
      </c>
      <c r="AG106" t="str">
        <f t="shared" si="47"/>
        <v/>
      </c>
      <c r="AH106" t="str">
        <f t="shared" si="48"/>
        <v/>
      </c>
      <c r="AI106" t="str">
        <f t="shared" si="49"/>
        <v/>
      </c>
      <c r="AK106" t="str">
        <f t="shared" si="41"/>
        <v/>
      </c>
      <c r="AL106" t="str">
        <f t="shared" si="41"/>
        <v/>
      </c>
      <c r="AM106" t="str">
        <f t="shared" si="41"/>
        <v/>
      </c>
      <c r="AN106" t="str">
        <f t="shared" si="41"/>
        <v/>
      </c>
      <c r="AO106" t="str">
        <f t="shared" si="41"/>
        <v/>
      </c>
      <c r="AP106" t="str">
        <f t="shared" si="41"/>
        <v/>
      </c>
      <c r="AQ106" t="str">
        <f t="shared" si="41"/>
        <v/>
      </c>
      <c r="AR106" t="str">
        <f t="shared" si="41"/>
        <v/>
      </c>
      <c r="AS106" t="str">
        <f t="shared" si="41"/>
        <v/>
      </c>
      <c r="AT106" t="str">
        <f t="shared" si="41"/>
        <v/>
      </c>
      <c r="AU106" t="str">
        <f t="shared" si="41"/>
        <v/>
      </c>
      <c r="AV106" t="str">
        <f t="shared" si="41"/>
        <v/>
      </c>
      <c r="BA106" t="str">
        <f t="shared" si="40"/>
        <v/>
      </c>
      <c r="BK106" s="62">
        <v>45670</v>
      </c>
      <c r="BL106" t="s">
        <v>549</v>
      </c>
      <c r="BM106" t="s">
        <v>81</v>
      </c>
      <c r="BN106" t="s">
        <v>82</v>
      </c>
      <c r="BO106" t="s">
        <v>82</v>
      </c>
      <c r="BP106" s="410">
        <v>5</v>
      </c>
      <c r="BQ106" s="410">
        <v>5</v>
      </c>
      <c r="BR106" s="410">
        <v>9</v>
      </c>
      <c r="BS106" s="410">
        <v>7</v>
      </c>
      <c r="BT106" s="410">
        <v>7</v>
      </c>
      <c r="BU106" s="410">
        <v>7</v>
      </c>
      <c r="BV106" s="410">
        <v>5</v>
      </c>
      <c r="BW106" s="410">
        <v>3</v>
      </c>
      <c r="BX106" s="410">
        <v>5</v>
      </c>
      <c r="BY106" s="410">
        <v>0</v>
      </c>
      <c r="BZ106" s="410">
        <v>0</v>
      </c>
      <c r="CA106" s="410">
        <v>0</v>
      </c>
    </row>
    <row r="107" spans="9:79">
      <c r="I107" t="str">
        <f>IF(C107="","",COUNTIFS(Tabla1[[#All],[¿Pasó a miembro?]],"Si",Tabla1[[#All],[Tipo Incrito]],"&lt;&gt;Pre-Inscrito",Tabla1[[#All],[llave2]],Gráficos_!C107))</f>
        <v/>
      </c>
      <c r="J107" t="str">
        <f>IF(C107="","",COUNTIFS(Tabla1[[#All],[sem 01]],"=P",Tabla1[[#All],[llave2]],Gráficos_!C107))</f>
        <v/>
      </c>
      <c r="K107" t="str">
        <f>IF(C107="","",COUNTIFS(Tabla1[[#All],[sem 02]],"=P",Tabla1[[#All],[llave2]],Gráficos_!C107))</f>
        <v/>
      </c>
      <c r="L107" t="str">
        <f>IF(C107="","",COUNTIFS(Tabla1[[#All],[sem 03]],"=P",Tabla1[[#All],[llave2]],Gráficos_!C107))</f>
        <v/>
      </c>
      <c r="M107" t="str">
        <f>IF(C107="","",COUNTIFS(Tabla1[[#All],[sem 04]],"=P",Tabla1[[#All],[llave2]],Gráficos_!C107))</f>
        <v/>
      </c>
      <c r="N107" t="str">
        <f>IF(C107="","",COUNTIFS(Tabla1[[#All],[sem 05]],"=P",Tabla1[[#All],[llave2]],Gráficos_!C107))</f>
        <v/>
      </c>
      <c r="O107" t="str">
        <f>IF(C107="","",COUNTIFS(Tabla1[[#All],[sem 06]],"=P",Tabla1[[#All],[llave2]],Gráficos_!C107))</f>
        <v/>
      </c>
      <c r="P107" t="str">
        <f>IF(C107="","",COUNTIFS(Tabla1[[#All],[sem 07]],"=P",Tabla1[[#All],[llave2]],Gráficos_!C107))</f>
        <v/>
      </c>
      <c r="Q107" t="str">
        <f>IF(C107="","",COUNTIFS(Tabla1[[#All],[sem 08]],"=P",Tabla1[[#All],[llave2]],Gráficos_!C107))</f>
        <v/>
      </c>
      <c r="R107" t="str">
        <f>IF(C107="","",COUNTIFS(Tabla1[[#All],[sem 09]],"=P",Tabla1[[#All],[llave2]],Gráficos_!C107))</f>
        <v/>
      </c>
      <c r="S107" t="str">
        <f>IF(C107="","",COUNTIFS(Tabla1[[#All],[sem 10]],"=P",Tabla1[[#All],[llave2]],Gráficos_!C107))</f>
        <v/>
      </c>
      <c r="T107" t="str">
        <f>IF(C107="","",COUNTIFS(Tabla1[[#All],[sem 11]],"=P",Tabla1[[#All],[llave2]],Gráficos_!C107))</f>
        <v/>
      </c>
      <c r="U107" t="str">
        <f>IF(C107="","",COUNTIFS(Tabla1[[#All],[sem 12]],"=P",Tabla1[[#All],[llave2]],Gráficos_!C107))</f>
        <v/>
      </c>
      <c r="AA107" t="str">
        <f t="shared" si="42"/>
        <v/>
      </c>
      <c r="AB107" t="str">
        <f t="shared" si="43"/>
        <v/>
      </c>
      <c r="AC107" t="str">
        <f t="shared" si="44"/>
        <v/>
      </c>
      <c r="AD107" t="str">
        <f t="shared" si="45"/>
        <v/>
      </c>
      <c r="AF107" t="str">
        <f t="shared" si="46"/>
        <v/>
      </c>
      <c r="AG107" t="str">
        <f t="shared" si="47"/>
        <v/>
      </c>
      <c r="AH107" t="str">
        <f t="shared" si="48"/>
        <v/>
      </c>
      <c r="AI107" t="str">
        <f t="shared" si="49"/>
        <v/>
      </c>
      <c r="AK107" t="str">
        <f t="shared" si="41"/>
        <v/>
      </c>
      <c r="AL107" t="str">
        <f t="shared" si="41"/>
        <v/>
      </c>
      <c r="AM107" t="str">
        <f t="shared" si="41"/>
        <v/>
      </c>
      <c r="AN107" t="str">
        <f t="shared" si="41"/>
        <v/>
      </c>
      <c r="AO107" t="str">
        <f t="shared" si="41"/>
        <v/>
      </c>
      <c r="AP107" t="str">
        <f t="shared" si="41"/>
        <v/>
      </c>
      <c r="AQ107" t="str">
        <f t="shared" si="41"/>
        <v/>
      </c>
      <c r="AR107" t="str">
        <f t="shared" si="41"/>
        <v/>
      </c>
      <c r="AS107" t="str">
        <f t="shared" si="41"/>
        <v/>
      </c>
      <c r="AT107" t="str">
        <f t="shared" si="41"/>
        <v/>
      </c>
      <c r="AU107" t="str">
        <f t="shared" si="41"/>
        <v/>
      </c>
      <c r="AV107" t="str">
        <f t="shared" si="41"/>
        <v/>
      </c>
      <c r="BA107" t="str">
        <f t="shared" si="40"/>
        <v/>
      </c>
      <c r="BK107" s="62">
        <v>45672</v>
      </c>
      <c r="BL107" t="s">
        <v>549</v>
      </c>
      <c r="BM107" t="s">
        <v>81</v>
      </c>
      <c r="BN107" t="s">
        <v>146</v>
      </c>
      <c r="BO107" t="s">
        <v>122</v>
      </c>
      <c r="BP107" s="410">
        <v>0</v>
      </c>
      <c r="BQ107" s="410">
        <v>0</v>
      </c>
      <c r="BR107" s="410">
        <v>1</v>
      </c>
      <c r="BS107" s="410">
        <v>1</v>
      </c>
      <c r="BT107" s="410">
        <v>1</v>
      </c>
      <c r="BU107" s="410">
        <v>1</v>
      </c>
      <c r="BV107" s="410">
        <v>1</v>
      </c>
      <c r="BW107" s="410">
        <v>0</v>
      </c>
      <c r="BX107" s="410">
        <v>0</v>
      </c>
      <c r="BY107" s="410">
        <v>0</v>
      </c>
      <c r="BZ107" s="410">
        <v>0</v>
      </c>
      <c r="CA107" s="410">
        <v>0</v>
      </c>
    </row>
    <row r="108" spans="9:79">
      <c r="I108" t="str">
        <f>IF(C108="","",COUNTIFS(Tabla1[[#All],[¿Pasó a miembro?]],"Si",Tabla1[[#All],[Tipo Incrito]],"&lt;&gt;Pre-Inscrito",Tabla1[[#All],[llave2]],Gráficos_!C108))</f>
        <v/>
      </c>
      <c r="J108" t="str">
        <f>IF(C108="","",COUNTIFS(Tabla1[[#All],[sem 01]],"=P",Tabla1[[#All],[llave2]],Gráficos_!C108))</f>
        <v/>
      </c>
      <c r="K108" t="str">
        <f>IF(C108="","",COUNTIFS(Tabla1[[#All],[sem 02]],"=P",Tabla1[[#All],[llave2]],Gráficos_!C108))</f>
        <v/>
      </c>
      <c r="L108" t="str">
        <f>IF(C108="","",COUNTIFS(Tabla1[[#All],[sem 03]],"=P",Tabla1[[#All],[llave2]],Gráficos_!C108))</f>
        <v/>
      </c>
      <c r="M108" t="str">
        <f>IF(C108="","",COUNTIFS(Tabla1[[#All],[sem 04]],"=P",Tabla1[[#All],[llave2]],Gráficos_!C108))</f>
        <v/>
      </c>
      <c r="N108" t="str">
        <f>IF(C108="","",COUNTIFS(Tabla1[[#All],[sem 05]],"=P",Tabla1[[#All],[llave2]],Gráficos_!C108))</f>
        <v/>
      </c>
      <c r="O108" t="str">
        <f>IF(C108="","",COUNTIFS(Tabla1[[#All],[sem 06]],"=P",Tabla1[[#All],[llave2]],Gráficos_!C108))</f>
        <v/>
      </c>
      <c r="P108" t="str">
        <f>IF(C108="","",COUNTIFS(Tabla1[[#All],[sem 07]],"=P",Tabla1[[#All],[llave2]],Gráficos_!C108))</f>
        <v/>
      </c>
      <c r="Q108" t="str">
        <f>IF(C108="","",COUNTIFS(Tabla1[[#All],[sem 08]],"=P",Tabla1[[#All],[llave2]],Gráficos_!C108))</f>
        <v/>
      </c>
      <c r="R108" t="str">
        <f>IF(C108="","",COUNTIFS(Tabla1[[#All],[sem 09]],"=P",Tabla1[[#All],[llave2]],Gráficos_!C108))</f>
        <v/>
      </c>
      <c r="S108" t="str">
        <f>IF(C108="","",COUNTIFS(Tabla1[[#All],[sem 10]],"=P",Tabla1[[#All],[llave2]],Gráficos_!C108))</f>
        <v/>
      </c>
      <c r="T108" t="str">
        <f>IF(C108="","",COUNTIFS(Tabla1[[#All],[sem 11]],"=P",Tabla1[[#All],[llave2]],Gráficos_!C108))</f>
        <v/>
      </c>
      <c r="U108" t="str">
        <f>IF(C108="","",COUNTIFS(Tabla1[[#All],[sem 12]],"=P",Tabla1[[#All],[llave2]],Gráficos_!C108))</f>
        <v/>
      </c>
      <c r="AA108" t="str">
        <f t="shared" si="42"/>
        <v/>
      </c>
      <c r="AB108" t="str">
        <f t="shared" si="43"/>
        <v/>
      </c>
      <c r="AC108" t="str">
        <f t="shared" si="44"/>
        <v/>
      </c>
      <c r="AD108" t="str">
        <f t="shared" si="45"/>
        <v/>
      </c>
      <c r="AF108" t="str">
        <f t="shared" si="46"/>
        <v/>
      </c>
      <c r="AG108" t="str">
        <f t="shared" si="47"/>
        <v/>
      </c>
      <c r="AH108" t="str">
        <f t="shared" si="48"/>
        <v/>
      </c>
      <c r="AI108" t="str">
        <f t="shared" si="49"/>
        <v/>
      </c>
      <c r="AK108" t="str">
        <f t="shared" si="41"/>
        <v/>
      </c>
      <c r="AL108" t="str">
        <f t="shared" si="41"/>
        <v/>
      </c>
      <c r="AM108" t="str">
        <f t="shared" si="41"/>
        <v/>
      </c>
      <c r="AN108" t="str">
        <f t="shared" si="41"/>
        <v/>
      </c>
      <c r="AO108" t="str">
        <f t="shared" si="41"/>
        <v/>
      </c>
      <c r="AP108" t="str">
        <f t="shared" si="41"/>
        <v/>
      </c>
      <c r="AQ108" t="str">
        <f t="shared" si="41"/>
        <v/>
      </c>
      <c r="AR108" t="str">
        <f t="shared" si="41"/>
        <v/>
      </c>
      <c r="AS108" t="str">
        <f t="shared" si="41"/>
        <v/>
      </c>
      <c r="AT108" t="str">
        <f t="shared" si="41"/>
        <v/>
      </c>
      <c r="AU108" t="str">
        <f t="shared" si="41"/>
        <v/>
      </c>
      <c r="AV108" t="str">
        <f t="shared" si="41"/>
        <v/>
      </c>
      <c r="BA108" t="str">
        <f t="shared" si="40"/>
        <v/>
      </c>
      <c r="BK108" s="62">
        <v>45672</v>
      </c>
      <c r="BL108" t="s">
        <v>549</v>
      </c>
      <c r="BM108" t="s">
        <v>81</v>
      </c>
      <c r="BN108" t="s">
        <v>122</v>
      </c>
      <c r="BO108" t="s">
        <v>122</v>
      </c>
      <c r="BP108" s="410">
        <v>4</v>
      </c>
      <c r="BQ108" s="410">
        <v>6</v>
      </c>
      <c r="BR108" s="410">
        <v>5</v>
      </c>
      <c r="BS108" s="410">
        <v>5</v>
      </c>
      <c r="BT108" s="410">
        <v>0</v>
      </c>
      <c r="BU108" s="410">
        <v>0</v>
      </c>
      <c r="BV108" s="410">
        <v>0</v>
      </c>
      <c r="BW108" s="410">
        <v>0</v>
      </c>
      <c r="BX108" s="410">
        <v>0</v>
      </c>
      <c r="BY108" s="410">
        <v>0</v>
      </c>
      <c r="BZ108" s="410">
        <v>0</v>
      </c>
      <c r="CA108" s="410">
        <v>0</v>
      </c>
    </row>
    <row r="109" spans="9:79">
      <c r="I109" t="str">
        <f>IF(C109="","",COUNTIFS(Tabla1[[#All],[¿Pasó a miembro?]],"Si",Tabla1[[#All],[Tipo Incrito]],"&lt;&gt;Pre-Inscrito",Tabla1[[#All],[llave2]],Gráficos_!C109))</f>
        <v/>
      </c>
      <c r="J109" t="str">
        <f>IF(C109="","",COUNTIFS(Tabla1[[#All],[sem 01]],"=P",Tabla1[[#All],[llave2]],Gráficos_!C109))</f>
        <v/>
      </c>
      <c r="K109" t="str">
        <f>IF(C109="","",COUNTIFS(Tabla1[[#All],[sem 02]],"=P",Tabla1[[#All],[llave2]],Gráficos_!C109))</f>
        <v/>
      </c>
      <c r="L109" t="str">
        <f>IF(C109="","",COUNTIFS(Tabla1[[#All],[sem 03]],"=P",Tabla1[[#All],[llave2]],Gráficos_!C109))</f>
        <v/>
      </c>
      <c r="M109" t="str">
        <f>IF(C109="","",COUNTIFS(Tabla1[[#All],[sem 04]],"=P",Tabla1[[#All],[llave2]],Gráficos_!C109))</f>
        <v/>
      </c>
      <c r="N109" t="str">
        <f>IF(C109="","",COUNTIFS(Tabla1[[#All],[sem 05]],"=P",Tabla1[[#All],[llave2]],Gráficos_!C109))</f>
        <v/>
      </c>
      <c r="O109" t="str">
        <f>IF(C109="","",COUNTIFS(Tabla1[[#All],[sem 06]],"=P",Tabla1[[#All],[llave2]],Gráficos_!C109))</f>
        <v/>
      </c>
      <c r="P109" t="str">
        <f>IF(C109="","",COUNTIFS(Tabla1[[#All],[sem 07]],"=P",Tabla1[[#All],[llave2]],Gráficos_!C109))</f>
        <v/>
      </c>
      <c r="Q109" t="str">
        <f>IF(C109="","",COUNTIFS(Tabla1[[#All],[sem 08]],"=P",Tabla1[[#All],[llave2]],Gráficos_!C109))</f>
        <v/>
      </c>
      <c r="R109" t="str">
        <f>IF(C109="","",COUNTIFS(Tabla1[[#All],[sem 09]],"=P",Tabla1[[#All],[llave2]],Gráficos_!C109))</f>
        <v/>
      </c>
      <c r="S109" t="str">
        <f>IF(C109="","",COUNTIFS(Tabla1[[#All],[sem 10]],"=P",Tabla1[[#All],[llave2]],Gráficos_!C109))</f>
        <v/>
      </c>
      <c r="T109" t="str">
        <f>IF(C109="","",COUNTIFS(Tabla1[[#All],[sem 11]],"=P",Tabla1[[#All],[llave2]],Gráficos_!C109))</f>
        <v/>
      </c>
      <c r="U109" t="str">
        <f>IF(C109="","",COUNTIFS(Tabla1[[#All],[sem 12]],"=P",Tabla1[[#All],[llave2]],Gráficos_!C109))</f>
        <v/>
      </c>
      <c r="AA109" t="str">
        <f t="shared" si="42"/>
        <v/>
      </c>
      <c r="AB109" t="str">
        <f t="shared" si="43"/>
        <v/>
      </c>
      <c r="AC109" t="str">
        <f t="shared" si="44"/>
        <v/>
      </c>
      <c r="AD109" t="str">
        <f t="shared" si="45"/>
        <v/>
      </c>
      <c r="AF109" t="str">
        <f t="shared" si="46"/>
        <v/>
      </c>
      <c r="AG109" t="str">
        <f t="shared" si="47"/>
        <v/>
      </c>
      <c r="AH109" t="str">
        <f t="shared" si="48"/>
        <v/>
      </c>
      <c r="AI109" t="str">
        <f t="shared" si="49"/>
        <v/>
      </c>
      <c r="AK109" t="str">
        <f t="shared" si="41"/>
        <v/>
      </c>
      <c r="AL109" t="str">
        <f t="shared" si="41"/>
        <v/>
      </c>
      <c r="AM109" t="str">
        <f t="shared" si="41"/>
        <v/>
      </c>
      <c r="AN109" t="str">
        <f t="shared" si="41"/>
        <v/>
      </c>
      <c r="AO109" t="str">
        <f t="shared" si="41"/>
        <v/>
      </c>
      <c r="AP109" t="str">
        <f t="shared" si="41"/>
        <v/>
      </c>
      <c r="AQ109" t="str">
        <f t="shared" si="41"/>
        <v/>
      </c>
      <c r="AR109" t="str">
        <f t="shared" si="41"/>
        <v/>
      </c>
      <c r="AS109" t="str">
        <f t="shared" si="41"/>
        <v/>
      </c>
      <c r="AT109" t="str">
        <f t="shared" si="41"/>
        <v/>
      </c>
      <c r="AU109" t="str">
        <f t="shared" si="41"/>
        <v/>
      </c>
      <c r="AV109" t="str">
        <f t="shared" si="41"/>
        <v/>
      </c>
      <c r="BA109" t="str">
        <f t="shared" si="40"/>
        <v/>
      </c>
      <c r="BK109" s="62">
        <v>45699</v>
      </c>
      <c r="BL109" t="s">
        <v>550</v>
      </c>
      <c r="BM109" t="s">
        <v>81</v>
      </c>
      <c r="BN109" t="s">
        <v>230</v>
      </c>
      <c r="BO109" t="s">
        <v>230</v>
      </c>
      <c r="BP109" s="410">
        <v>4</v>
      </c>
      <c r="BQ109" s="410">
        <v>5</v>
      </c>
      <c r="BR109" s="410">
        <v>4</v>
      </c>
      <c r="BS109" s="410">
        <v>4</v>
      </c>
      <c r="BT109" s="410">
        <v>0</v>
      </c>
      <c r="BU109" s="410">
        <v>0</v>
      </c>
      <c r="BV109" s="410">
        <v>0</v>
      </c>
      <c r="BW109" s="410">
        <v>0</v>
      </c>
      <c r="BX109" s="410">
        <v>0</v>
      </c>
      <c r="BY109" s="410">
        <v>0</v>
      </c>
      <c r="BZ109" s="410">
        <v>0</v>
      </c>
      <c r="CA109" s="410">
        <v>0</v>
      </c>
    </row>
    <row r="110" spans="9:79">
      <c r="I110" t="str">
        <f>IF(C110="","",COUNTIFS(Tabla1[[#All],[¿Pasó a miembro?]],"Si",Tabla1[[#All],[Tipo Incrito]],"&lt;&gt;Pre-Inscrito",Tabla1[[#All],[llave2]],Gráficos_!C110))</f>
        <v/>
      </c>
      <c r="J110" t="str">
        <f>IF(C110="","",COUNTIFS(Tabla1[[#All],[sem 01]],"=P",Tabla1[[#All],[llave2]],Gráficos_!C110))</f>
        <v/>
      </c>
      <c r="K110" t="str">
        <f>IF(C110="","",COUNTIFS(Tabla1[[#All],[sem 02]],"=P",Tabla1[[#All],[llave2]],Gráficos_!C110))</f>
        <v/>
      </c>
      <c r="L110" t="str">
        <f>IF(C110="","",COUNTIFS(Tabla1[[#All],[sem 03]],"=P",Tabla1[[#All],[llave2]],Gráficos_!C110))</f>
        <v/>
      </c>
      <c r="M110" t="str">
        <f>IF(C110="","",COUNTIFS(Tabla1[[#All],[sem 04]],"=P",Tabla1[[#All],[llave2]],Gráficos_!C110))</f>
        <v/>
      </c>
      <c r="N110" t="str">
        <f>IF(C110="","",COUNTIFS(Tabla1[[#All],[sem 05]],"=P",Tabla1[[#All],[llave2]],Gráficos_!C110))</f>
        <v/>
      </c>
      <c r="O110" t="str">
        <f>IF(C110="","",COUNTIFS(Tabla1[[#All],[sem 06]],"=P",Tabla1[[#All],[llave2]],Gráficos_!C110))</f>
        <v/>
      </c>
      <c r="P110" t="str">
        <f>IF(C110="","",COUNTIFS(Tabla1[[#All],[sem 07]],"=P",Tabla1[[#All],[llave2]],Gráficos_!C110))</f>
        <v/>
      </c>
      <c r="Q110" t="str">
        <f>IF(C110="","",COUNTIFS(Tabla1[[#All],[sem 08]],"=P",Tabla1[[#All],[llave2]],Gráficos_!C110))</f>
        <v/>
      </c>
      <c r="R110" t="str">
        <f>IF(C110="","",COUNTIFS(Tabla1[[#All],[sem 09]],"=P",Tabla1[[#All],[llave2]],Gráficos_!C110))</f>
        <v/>
      </c>
      <c r="S110" t="str">
        <f>IF(C110="","",COUNTIFS(Tabla1[[#All],[sem 10]],"=P",Tabla1[[#All],[llave2]],Gráficos_!C110))</f>
        <v/>
      </c>
      <c r="T110" t="str">
        <f>IF(C110="","",COUNTIFS(Tabla1[[#All],[sem 11]],"=P",Tabla1[[#All],[llave2]],Gráficos_!C110))</f>
        <v/>
      </c>
      <c r="U110" t="str">
        <f>IF(C110="","",COUNTIFS(Tabla1[[#All],[sem 12]],"=P",Tabla1[[#All],[llave2]],Gráficos_!C110))</f>
        <v/>
      </c>
      <c r="AA110" t="str">
        <f t="shared" si="42"/>
        <v/>
      </c>
      <c r="AB110" t="str">
        <f t="shared" si="43"/>
        <v/>
      </c>
      <c r="AC110" t="str">
        <f t="shared" si="44"/>
        <v/>
      </c>
      <c r="AD110" t="str">
        <f t="shared" si="45"/>
        <v/>
      </c>
      <c r="AF110" t="str">
        <f t="shared" si="46"/>
        <v/>
      </c>
      <c r="AG110" t="str">
        <f t="shared" si="47"/>
        <v/>
      </c>
      <c r="AH110" t="str">
        <f t="shared" si="48"/>
        <v/>
      </c>
      <c r="AI110" t="str">
        <f t="shared" si="49"/>
        <v/>
      </c>
      <c r="AK110" t="str">
        <f t="shared" si="41"/>
        <v/>
      </c>
      <c r="AL110" t="str">
        <f t="shared" si="41"/>
        <v/>
      </c>
      <c r="AM110" t="str">
        <f t="shared" si="41"/>
        <v/>
      </c>
      <c r="AN110" t="str">
        <f t="shared" si="41"/>
        <v/>
      </c>
      <c r="AO110" t="str">
        <f t="shared" si="41"/>
        <v/>
      </c>
      <c r="AP110" t="str">
        <f t="shared" si="41"/>
        <v/>
      </c>
      <c r="AQ110" t="str">
        <f t="shared" si="41"/>
        <v/>
      </c>
      <c r="AR110" t="str">
        <f t="shared" si="41"/>
        <v/>
      </c>
      <c r="AS110" t="str">
        <f t="shared" si="41"/>
        <v/>
      </c>
      <c r="AT110" t="str">
        <f t="shared" si="41"/>
        <v/>
      </c>
      <c r="AU110" t="str">
        <f t="shared" si="41"/>
        <v/>
      </c>
      <c r="AV110" t="str">
        <f t="shared" si="41"/>
        <v/>
      </c>
      <c r="BA110" t="str">
        <f t="shared" si="40"/>
        <v/>
      </c>
      <c r="BK110" s="62">
        <v>45702</v>
      </c>
      <c r="BL110" t="s">
        <v>550</v>
      </c>
      <c r="BM110" t="s">
        <v>81</v>
      </c>
      <c r="BN110" t="s">
        <v>146</v>
      </c>
      <c r="BO110" t="s">
        <v>146</v>
      </c>
      <c r="BP110" s="410">
        <v>1</v>
      </c>
      <c r="BQ110" s="410">
        <v>1</v>
      </c>
      <c r="BR110" s="410">
        <v>0</v>
      </c>
      <c r="BS110" s="410">
        <v>0</v>
      </c>
      <c r="BT110" s="410">
        <v>0</v>
      </c>
      <c r="BU110" s="410">
        <v>0</v>
      </c>
      <c r="BV110" s="410">
        <v>0</v>
      </c>
      <c r="BW110" s="410">
        <v>0</v>
      </c>
      <c r="BX110" s="410">
        <v>0</v>
      </c>
      <c r="BY110" s="410">
        <v>0</v>
      </c>
      <c r="BZ110" s="410">
        <v>0</v>
      </c>
      <c r="CA110" s="410">
        <v>0</v>
      </c>
    </row>
    <row r="111" spans="9:79">
      <c r="I111" t="str">
        <f>IF(C111="","",COUNTIFS(Tabla1[[#All],[¿Pasó a miembro?]],"Si",Tabla1[[#All],[Tipo Incrito]],"&lt;&gt;Pre-Inscrito",Tabla1[[#All],[llave2]],Gráficos_!C111))</f>
        <v/>
      </c>
      <c r="J111" t="str">
        <f>IF(C111="","",COUNTIFS(Tabla1[[#All],[sem 01]],"=P",Tabla1[[#All],[llave2]],Gráficos_!C111))</f>
        <v/>
      </c>
      <c r="K111" t="str">
        <f>IF(C111="","",COUNTIFS(Tabla1[[#All],[sem 02]],"=P",Tabla1[[#All],[llave2]],Gráficos_!C111))</f>
        <v/>
      </c>
      <c r="L111" t="str">
        <f>IF(C111="","",COUNTIFS(Tabla1[[#All],[sem 03]],"=P",Tabla1[[#All],[llave2]],Gráficos_!C111))</f>
        <v/>
      </c>
      <c r="M111" t="str">
        <f>IF(C111="","",COUNTIFS(Tabla1[[#All],[sem 04]],"=P",Tabla1[[#All],[llave2]],Gráficos_!C111))</f>
        <v/>
      </c>
      <c r="N111" t="str">
        <f>IF(C111="","",COUNTIFS(Tabla1[[#All],[sem 05]],"=P",Tabla1[[#All],[llave2]],Gráficos_!C111))</f>
        <v/>
      </c>
      <c r="O111" t="str">
        <f>IF(C111="","",COUNTIFS(Tabla1[[#All],[sem 06]],"=P",Tabla1[[#All],[llave2]],Gráficos_!C111))</f>
        <v/>
      </c>
      <c r="P111" t="str">
        <f>IF(C111="","",COUNTIFS(Tabla1[[#All],[sem 07]],"=P",Tabla1[[#All],[llave2]],Gráficos_!C111))</f>
        <v/>
      </c>
      <c r="Q111" t="str">
        <f>IF(C111="","",COUNTIFS(Tabla1[[#All],[sem 08]],"=P",Tabla1[[#All],[llave2]],Gráficos_!C111))</f>
        <v/>
      </c>
      <c r="R111" t="str">
        <f>IF(C111="","",COUNTIFS(Tabla1[[#All],[sem 09]],"=P",Tabla1[[#All],[llave2]],Gráficos_!C111))</f>
        <v/>
      </c>
      <c r="S111" t="str">
        <f>IF(C111="","",COUNTIFS(Tabla1[[#All],[sem 10]],"=P",Tabla1[[#All],[llave2]],Gráficos_!C111))</f>
        <v/>
      </c>
      <c r="T111" t="str">
        <f>IF(C111="","",COUNTIFS(Tabla1[[#All],[sem 11]],"=P",Tabla1[[#All],[llave2]],Gráficos_!C111))</f>
        <v/>
      </c>
      <c r="U111" t="str">
        <f>IF(C111="","",COUNTIFS(Tabla1[[#All],[sem 12]],"=P",Tabla1[[#All],[llave2]],Gráficos_!C111))</f>
        <v/>
      </c>
      <c r="AA111" t="str">
        <f t="shared" si="42"/>
        <v/>
      </c>
      <c r="AB111" t="str">
        <f t="shared" si="43"/>
        <v/>
      </c>
      <c r="AC111" t="str">
        <f t="shared" si="44"/>
        <v/>
      </c>
      <c r="AD111" t="str">
        <f t="shared" si="45"/>
        <v/>
      </c>
      <c r="AF111" t="str">
        <f t="shared" si="46"/>
        <v/>
      </c>
      <c r="AG111" t="str">
        <f t="shared" si="47"/>
        <v/>
      </c>
      <c r="AH111" t="str">
        <f t="shared" si="48"/>
        <v/>
      </c>
      <c r="AI111" t="str">
        <f t="shared" si="49"/>
        <v/>
      </c>
      <c r="AK111" t="str">
        <f t="shared" si="41"/>
        <v/>
      </c>
      <c r="AL111" t="str">
        <f t="shared" si="41"/>
        <v/>
      </c>
      <c r="AM111" t="str">
        <f t="shared" si="41"/>
        <v/>
      </c>
      <c r="AN111" t="str">
        <f t="shared" si="41"/>
        <v/>
      </c>
      <c r="AO111" t="str">
        <f t="shared" si="41"/>
        <v/>
      </c>
      <c r="AP111" t="str">
        <f t="shared" si="41"/>
        <v/>
      </c>
      <c r="AQ111" t="str">
        <f t="shared" si="41"/>
        <v/>
      </c>
      <c r="AR111" t="str">
        <f t="shared" si="41"/>
        <v/>
      </c>
      <c r="AS111" t="str">
        <f t="shared" si="41"/>
        <v/>
      </c>
      <c r="AT111" t="str">
        <f t="shared" si="41"/>
        <v/>
      </c>
      <c r="AU111" t="str">
        <f t="shared" si="41"/>
        <v/>
      </c>
      <c r="AV111" t="str">
        <f t="shared" si="41"/>
        <v/>
      </c>
      <c r="BA111" t="str">
        <f t="shared" si="40"/>
        <v/>
      </c>
      <c r="BK111" t="s">
        <v>535</v>
      </c>
      <c r="BP111" s="410">
        <v>26</v>
      </c>
      <c r="BQ111" s="410">
        <v>26</v>
      </c>
      <c r="BR111" s="410">
        <v>34</v>
      </c>
      <c r="BS111" s="410">
        <v>36</v>
      </c>
      <c r="BT111" s="410">
        <v>26</v>
      </c>
      <c r="BU111" s="410">
        <v>22</v>
      </c>
      <c r="BV111" s="410">
        <v>20</v>
      </c>
      <c r="BW111" s="410">
        <v>8</v>
      </c>
      <c r="BX111" s="410">
        <v>5</v>
      </c>
      <c r="BY111" s="410">
        <v>0</v>
      </c>
      <c r="BZ111" s="410">
        <v>0</v>
      </c>
      <c r="CA111" s="410">
        <v>0</v>
      </c>
    </row>
    <row r="112" spans="9:79">
      <c r="I112" t="str">
        <f>IF(C112="","",COUNTIFS(Tabla1[[#All],[¿Pasó a miembro?]],"Si",Tabla1[[#All],[Tipo Incrito]],"&lt;&gt;Pre-Inscrito",Tabla1[[#All],[llave2]],Gráficos_!C112))</f>
        <v/>
      </c>
      <c r="J112" t="str">
        <f>IF(C112="","",COUNTIFS(Tabla1[[#All],[sem 01]],"=P",Tabla1[[#All],[llave2]],Gráficos_!C112))</f>
        <v/>
      </c>
      <c r="K112" t="str">
        <f>IF(C112="","",COUNTIFS(Tabla1[[#All],[sem 02]],"=P",Tabla1[[#All],[llave2]],Gráficos_!C112))</f>
        <v/>
      </c>
      <c r="L112" t="str">
        <f>IF(C112="","",COUNTIFS(Tabla1[[#All],[sem 03]],"=P",Tabla1[[#All],[llave2]],Gráficos_!C112))</f>
        <v/>
      </c>
      <c r="M112" t="str">
        <f>IF(C112="","",COUNTIFS(Tabla1[[#All],[sem 04]],"=P",Tabla1[[#All],[llave2]],Gráficos_!C112))</f>
        <v/>
      </c>
      <c r="N112" t="str">
        <f>IF(C112="","",COUNTIFS(Tabla1[[#All],[sem 05]],"=P",Tabla1[[#All],[llave2]],Gráficos_!C112))</f>
        <v/>
      </c>
      <c r="O112" t="str">
        <f>IF(C112="","",COUNTIFS(Tabla1[[#All],[sem 06]],"=P",Tabla1[[#All],[llave2]],Gráficos_!C112))</f>
        <v/>
      </c>
      <c r="P112" t="str">
        <f>IF(C112="","",COUNTIFS(Tabla1[[#All],[sem 07]],"=P",Tabla1[[#All],[llave2]],Gráficos_!C112))</f>
        <v/>
      </c>
      <c r="Q112" t="str">
        <f>IF(C112="","",COUNTIFS(Tabla1[[#All],[sem 08]],"=P",Tabla1[[#All],[llave2]],Gráficos_!C112))</f>
        <v/>
      </c>
      <c r="R112" t="str">
        <f>IF(C112="","",COUNTIFS(Tabla1[[#All],[sem 09]],"=P",Tabla1[[#All],[llave2]],Gráficos_!C112))</f>
        <v/>
      </c>
      <c r="S112" t="str">
        <f>IF(C112="","",COUNTIFS(Tabla1[[#All],[sem 10]],"=P",Tabla1[[#All],[llave2]],Gráficos_!C112))</f>
        <v/>
      </c>
      <c r="T112" t="str">
        <f>IF(C112="","",COUNTIFS(Tabla1[[#All],[sem 11]],"=P",Tabla1[[#All],[llave2]],Gráficos_!C112))</f>
        <v/>
      </c>
      <c r="U112" t="str">
        <f>IF(C112="","",COUNTIFS(Tabla1[[#All],[sem 12]],"=P",Tabla1[[#All],[llave2]],Gráficos_!C112))</f>
        <v/>
      </c>
      <c r="AA112" t="str">
        <f t="shared" si="42"/>
        <v/>
      </c>
      <c r="AB112" t="str">
        <f t="shared" si="43"/>
        <v/>
      </c>
      <c r="AC112" t="str">
        <f t="shared" si="44"/>
        <v/>
      </c>
      <c r="AD112" t="str">
        <f t="shared" si="45"/>
        <v/>
      </c>
      <c r="AF112" t="str">
        <f t="shared" si="46"/>
        <v/>
      </c>
      <c r="AG112" t="str">
        <f t="shared" si="47"/>
        <v/>
      </c>
      <c r="AH112" t="str">
        <f t="shared" si="48"/>
        <v/>
      </c>
      <c r="AI112" t="str">
        <f t="shared" si="49"/>
        <v/>
      </c>
      <c r="AK112" t="str">
        <f t="shared" si="41"/>
        <v/>
      </c>
      <c r="AL112" t="str">
        <f t="shared" si="41"/>
        <v/>
      </c>
      <c r="AM112" t="str">
        <f t="shared" si="41"/>
        <v/>
      </c>
      <c r="AN112" t="str">
        <f t="shared" si="41"/>
        <v/>
      </c>
      <c r="AO112" t="str">
        <f t="shared" si="41"/>
        <v/>
      </c>
      <c r="AP112" t="str">
        <f t="shared" si="41"/>
        <v/>
      </c>
      <c r="AQ112" t="str">
        <f t="shared" si="41"/>
        <v/>
      </c>
      <c r="AR112" t="str">
        <f t="shared" si="41"/>
        <v/>
      </c>
      <c r="AS112" t="str">
        <f t="shared" si="41"/>
        <v/>
      </c>
      <c r="AT112" t="str">
        <f t="shared" si="41"/>
        <v/>
      </c>
      <c r="AU112" t="str">
        <f t="shared" si="41"/>
        <v/>
      </c>
      <c r="AV112" t="str">
        <f t="shared" si="41"/>
        <v/>
      </c>
      <c r="BA112" t="str">
        <f t="shared" si="40"/>
        <v/>
      </c>
    </row>
    <row r="113" spans="9:53">
      <c r="I113" t="str">
        <f>IF(C113="","",COUNTIFS(Tabla1[[#All],[¿Pasó a miembro?]],"Si",Tabla1[[#All],[Tipo Incrito]],"&lt;&gt;Pre-Inscrito",Tabla1[[#All],[llave2]],Gráficos_!C113))</f>
        <v/>
      </c>
      <c r="J113" t="str">
        <f>IF(C113="","",COUNTIFS(Tabla1[[#All],[sem 01]],"=P",Tabla1[[#All],[llave2]],Gráficos_!C113))</f>
        <v/>
      </c>
      <c r="K113" t="str">
        <f>IF(C113="","",COUNTIFS(Tabla1[[#All],[sem 02]],"=P",Tabla1[[#All],[llave2]],Gráficos_!C113))</f>
        <v/>
      </c>
      <c r="L113" t="str">
        <f>IF(C113="","",COUNTIFS(Tabla1[[#All],[sem 03]],"=P",Tabla1[[#All],[llave2]],Gráficos_!C113))</f>
        <v/>
      </c>
      <c r="M113" t="str">
        <f>IF(C113="","",COUNTIFS(Tabla1[[#All],[sem 04]],"=P",Tabla1[[#All],[llave2]],Gráficos_!C113))</f>
        <v/>
      </c>
      <c r="N113" t="str">
        <f>IF(C113="","",COUNTIFS(Tabla1[[#All],[sem 05]],"=P",Tabla1[[#All],[llave2]],Gráficos_!C113))</f>
        <v/>
      </c>
      <c r="O113" t="str">
        <f>IF(C113="","",COUNTIFS(Tabla1[[#All],[sem 06]],"=P",Tabla1[[#All],[llave2]],Gráficos_!C113))</f>
        <v/>
      </c>
      <c r="P113" t="str">
        <f>IF(C113="","",COUNTIFS(Tabla1[[#All],[sem 07]],"=P",Tabla1[[#All],[llave2]],Gráficos_!C113))</f>
        <v/>
      </c>
      <c r="Q113" t="str">
        <f>IF(C113="","",COUNTIFS(Tabla1[[#All],[sem 08]],"=P",Tabla1[[#All],[llave2]],Gráficos_!C113))</f>
        <v/>
      </c>
      <c r="R113" t="str">
        <f>IF(C113="","",COUNTIFS(Tabla1[[#All],[sem 09]],"=P",Tabla1[[#All],[llave2]],Gráficos_!C113))</f>
        <v/>
      </c>
      <c r="S113" t="str">
        <f>IF(C113="","",COUNTIFS(Tabla1[[#All],[sem 10]],"=P",Tabla1[[#All],[llave2]],Gráficos_!C113))</f>
        <v/>
      </c>
      <c r="T113" t="str">
        <f>IF(C113="","",COUNTIFS(Tabla1[[#All],[sem 11]],"=P",Tabla1[[#All],[llave2]],Gráficos_!C113))</f>
        <v/>
      </c>
      <c r="U113" t="str">
        <f>IF(C113="","",COUNTIFS(Tabla1[[#All],[sem 12]],"=P",Tabla1[[#All],[llave2]],Gráficos_!C113))</f>
        <v/>
      </c>
      <c r="AA113" t="str">
        <f t="shared" si="42"/>
        <v/>
      </c>
      <c r="AB113" t="str">
        <f t="shared" si="43"/>
        <v/>
      </c>
      <c r="AC113" t="str">
        <f t="shared" si="44"/>
        <v/>
      </c>
      <c r="AD113" t="str">
        <f t="shared" si="45"/>
        <v/>
      </c>
      <c r="AF113" t="str">
        <f t="shared" si="46"/>
        <v/>
      </c>
      <c r="AG113" t="str">
        <f t="shared" si="47"/>
        <v/>
      </c>
      <c r="AH113" t="str">
        <f t="shared" si="48"/>
        <v/>
      </c>
      <c r="AI113" t="str">
        <f t="shared" si="49"/>
        <v/>
      </c>
      <c r="AK113" t="str">
        <f t="shared" si="41"/>
        <v/>
      </c>
      <c r="AL113" t="str">
        <f t="shared" si="41"/>
        <v/>
      </c>
      <c r="AM113" t="str">
        <f t="shared" si="41"/>
        <v/>
      </c>
      <c r="AN113" t="str">
        <f t="shared" si="41"/>
        <v/>
      </c>
      <c r="AO113" t="str">
        <f t="shared" si="41"/>
        <v/>
      </c>
      <c r="AP113" t="str">
        <f t="shared" si="41"/>
        <v/>
      </c>
      <c r="AQ113" t="str">
        <f t="shared" si="41"/>
        <v/>
      </c>
      <c r="AR113" t="str">
        <f t="shared" si="41"/>
        <v/>
      </c>
      <c r="AS113" t="str">
        <f t="shared" si="41"/>
        <v/>
      </c>
      <c r="AT113" t="str">
        <f t="shared" si="41"/>
        <v/>
      </c>
      <c r="AU113" t="str">
        <f t="shared" si="41"/>
        <v/>
      </c>
      <c r="AV113" t="str">
        <f t="shared" si="41"/>
        <v/>
      </c>
      <c r="BA113" t="str">
        <f t="shared" si="40"/>
        <v/>
      </c>
    </row>
    <row r="114" spans="9:53">
      <c r="I114" t="str">
        <f>IF(C114="","",COUNTIFS(Tabla1[[#All],[¿Pasó a miembro?]],"Si",Tabla1[[#All],[Tipo Incrito]],"&lt;&gt;Pre-Inscrito",Tabla1[[#All],[llave2]],Gráficos_!C114))</f>
        <v/>
      </c>
      <c r="J114" t="str">
        <f>IF(C114="","",COUNTIFS(Tabla1[[#All],[sem 01]],"=P",Tabla1[[#All],[llave2]],Gráficos_!C114))</f>
        <v/>
      </c>
      <c r="K114" t="str">
        <f>IF(C114="","",COUNTIFS(Tabla1[[#All],[sem 02]],"=P",Tabla1[[#All],[llave2]],Gráficos_!C114))</f>
        <v/>
      </c>
      <c r="L114" t="str">
        <f>IF(C114="","",COUNTIFS(Tabla1[[#All],[sem 03]],"=P",Tabla1[[#All],[llave2]],Gráficos_!C114))</f>
        <v/>
      </c>
      <c r="M114" t="str">
        <f>IF(C114="","",COUNTIFS(Tabla1[[#All],[sem 04]],"=P",Tabla1[[#All],[llave2]],Gráficos_!C114))</f>
        <v/>
      </c>
      <c r="N114" t="str">
        <f>IF(C114="","",COUNTIFS(Tabla1[[#All],[sem 05]],"=P",Tabla1[[#All],[llave2]],Gráficos_!C114))</f>
        <v/>
      </c>
      <c r="O114" t="str">
        <f>IF(C114="","",COUNTIFS(Tabla1[[#All],[sem 06]],"=P",Tabla1[[#All],[llave2]],Gráficos_!C114))</f>
        <v/>
      </c>
      <c r="P114" t="str">
        <f>IF(C114="","",COUNTIFS(Tabla1[[#All],[sem 07]],"=P",Tabla1[[#All],[llave2]],Gráficos_!C114))</f>
        <v/>
      </c>
      <c r="Q114" t="str">
        <f>IF(C114="","",COUNTIFS(Tabla1[[#All],[sem 08]],"=P",Tabla1[[#All],[llave2]],Gráficos_!C114))</f>
        <v/>
      </c>
      <c r="R114" t="str">
        <f>IF(C114="","",COUNTIFS(Tabla1[[#All],[sem 09]],"=P",Tabla1[[#All],[llave2]],Gráficos_!C114))</f>
        <v/>
      </c>
      <c r="S114" t="str">
        <f>IF(C114="","",COUNTIFS(Tabla1[[#All],[sem 10]],"=P",Tabla1[[#All],[llave2]],Gráficos_!C114))</f>
        <v/>
      </c>
      <c r="T114" t="str">
        <f>IF(C114="","",COUNTIFS(Tabla1[[#All],[sem 11]],"=P",Tabla1[[#All],[llave2]],Gráficos_!C114))</f>
        <v/>
      </c>
      <c r="U114" t="str">
        <f>IF(C114="","",COUNTIFS(Tabla1[[#All],[sem 12]],"=P",Tabla1[[#All],[llave2]],Gráficos_!C114))</f>
        <v/>
      </c>
      <c r="AA114" t="str">
        <f t="shared" si="42"/>
        <v/>
      </c>
      <c r="AB114" t="str">
        <f t="shared" si="43"/>
        <v/>
      </c>
      <c r="AC114" t="str">
        <f t="shared" si="44"/>
        <v/>
      </c>
      <c r="AD114" t="str">
        <f t="shared" si="45"/>
        <v/>
      </c>
      <c r="AF114" t="str">
        <f t="shared" si="46"/>
        <v/>
      </c>
      <c r="AG114" t="str">
        <f t="shared" si="47"/>
        <v/>
      </c>
      <c r="AH114" t="str">
        <f t="shared" si="48"/>
        <v/>
      </c>
      <c r="AI114" t="str">
        <f t="shared" si="49"/>
        <v/>
      </c>
      <c r="AK114" t="str">
        <f t="shared" ref="AK114:AV135" si="50">IF(J114="","",J114)</f>
        <v/>
      </c>
      <c r="AL114" t="str">
        <f t="shared" si="50"/>
        <v/>
      </c>
      <c r="AM114" t="str">
        <f t="shared" si="50"/>
        <v/>
      </c>
      <c r="AN114" t="str">
        <f t="shared" si="50"/>
        <v/>
      </c>
      <c r="AO114" t="str">
        <f t="shared" si="50"/>
        <v/>
      </c>
      <c r="AP114" t="str">
        <f t="shared" si="50"/>
        <v/>
      </c>
      <c r="AQ114" t="str">
        <f t="shared" si="50"/>
        <v/>
      </c>
      <c r="AR114" t="str">
        <f t="shared" si="50"/>
        <v/>
      </c>
      <c r="AS114" t="str">
        <f t="shared" si="50"/>
        <v/>
      </c>
      <c r="AT114" t="str">
        <f t="shared" si="50"/>
        <v/>
      </c>
      <c r="AU114" t="str">
        <f t="shared" si="50"/>
        <v/>
      </c>
      <c r="AV114" t="str">
        <f t="shared" si="50"/>
        <v/>
      </c>
      <c r="BA114" t="str">
        <f t="shared" si="40"/>
        <v/>
      </c>
    </row>
    <row r="115" spans="9:53">
      <c r="I115" t="str">
        <f>IF(C115="","",COUNTIFS(Tabla1[[#All],[¿Pasó a miembro?]],"Si",Tabla1[[#All],[Tipo Incrito]],"&lt;&gt;Pre-Inscrito",Tabla1[[#All],[llave2]],Gráficos_!C115))</f>
        <v/>
      </c>
      <c r="J115" t="str">
        <f>IF(C115="","",COUNTIFS(Tabla1[[#All],[sem 01]],"=P",Tabla1[[#All],[llave2]],Gráficos_!C115))</f>
        <v/>
      </c>
      <c r="K115" t="str">
        <f>IF(C115="","",COUNTIFS(Tabla1[[#All],[sem 02]],"=P",Tabla1[[#All],[llave2]],Gráficos_!C115))</f>
        <v/>
      </c>
      <c r="L115" t="str">
        <f>IF(C115="","",COUNTIFS(Tabla1[[#All],[sem 03]],"=P",Tabla1[[#All],[llave2]],Gráficos_!C115))</f>
        <v/>
      </c>
      <c r="M115" t="str">
        <f>IF(C115="","",COUNTIFS(Tabla1[[#All],[sem 04]],"=P",Tabla1[[#All],[llave2]],Gráficos_!C115))</f>
        <v/>
      </c>
      <c r="N115" t="str">
        <f>IF(C115="","",COUNTIFS(Tabla1[[#All],[sem 05]],"=P",Tabla1[[#All],[llave2]],Gráficos_!C115))</f>
        <v/>
      </c>
      <c r="O115" t="str">
        <f>IF(C115="","",COUNTIFS(Tabla1[[#All],[sem 06]],"=P",Tabla1[[#All],[llave2]],Gráficos_!C115))</f>
        <v/>
      </c>
      <c r="P115" t="str">
        <f>IF(C115="","",COUNTIFS(Tabla1[[#All],[sem 07]],"=P",Tabla1[[#All],[llave2]],Gráficos_!C115))</f>
        <v/>
      </c>
      <c r="Q115" t="str">
        <f>IF(C115="","",COUNTIFS(Tabla1[[#All],[sem 08]],"=P",Tabla1[[#All],[llave2]],Gráficos_!C115))</f>
        <v/>
      </c>
      <c r="R115" t="str">
        <f>IF(C115="","",COUNTIFS(Tabla1[[#All],[sem 09]],"=P",Tabla1[[#All],[llave2]],Gráficos_!C115))</f>
        <v/>
      </c>
      <c r="S115" t="str">
        <f>IF(C115="","",COUNTIFS(Tabla1[[#All],[sem 10]],"=P",Tabla1[[#All],[llave2]],Gráficos_!C115))</f>
        <v/>
      </c>
      <c r="T115" t="str">
        <f>IF(C115="","",COUNTIFS(Tabla1[[#All],[sem 11]],"=P",Tabla1[[#All],[llave2]],Gráficos_!C115))</f>
        <v/>
      </c>
      <c r="U115" t="str">
        <f>IF(C115="","",COUNTIFS(Tabla1[[#All],[sem 12]],"=P",Tabla1[[#All],[llave2]],Gráficos_!C115))</f>
        <v/>
      </c>
      <c r="AA115" t="str">
        <f t="shared" si="42"/>
        <v/>
      </c>
      <c r="AB115" t="str">
        <f t="shared" si="43"/>
        <v/>
      </c>
      <c r="AC115" t="str">
        <f t="shared" si="44"/>
        <v/>
      </c>
      <c r="AD115" t="str">
        <f t="shared" si="45"/>
        <v/>
      </c>
      <c r="AF115" t="str">
        <f t="shared" si="46"/>
        <v/>
      </c>
      <c r="AG115" t="str">
        <f t="shared" si="47"/>
        <v/>
      </c>
      <c r="AH115" t="str">
        <f t="shared" si="48"/>
        <v/>
      </c>
      <c r="AI115" t="str">
        <f t="shared" si="49"/>
        <v/>
      </c>
      <c r="AK115" t="str">
        <f t="shared" si="50"/>
        <v/>
      </c>
      <c r="AL115" t="str">
        <f t="shared" si="50"/>
        <v/>
      </c>
      <c r="AM115" t="str">
        <f t="shared" si="50"/>
        <v/>
      </c>
      <c r="AN115" t="str">
        <f t="shared" si="50"/>
        <v/>
      </c>
      <c r="AO115" t="str">
        <f t="shared" si="50"/>
        <v/>
      </c>
      <c r="AP115" t="str">
        <f t="shared" si="50"/>
        <v/>
      </c>
      <c r="AQ115" t="str">
        <f t="shared" si="50"/>
        <v/>
      </c>
      <c r="AR115" t="str">
        <f t="shared" si="50"/>
        <v/>
      </c>
      <c r="AS115" t="str">
        <f t="shared" si="50"/>
        <v/>
      </c>
      <c r="AT115" t="str">
        <f t="shared" si="50"/>
        <v/>
      </c>
      <c r="AU115" t="str">
        <f t="shared" si="50"/>
        <v/>
      </c>
      <c r="AV115" t="str">
        <f t="shared" si="50"/>
        <v/>
      </c>
      <c r="BA115" t="str">
        <f t="shared" si="40"/>
        <v/>
      </c>
    </row>
    <row r="116" spans="9:53">
      <c r="I116" t="str">
        <f>IF(C116="","",COUNTIFS(Tabla1[[#All],[¿Pasó a miembro?]],"Si",Tabla1[[#All],[Tipo Incrito]],"&lt;&gt;Pre-Inscrito",Tabla1[[#All],[llave2]],Gráficos_!C116))</f>
        <v/>
      </c>
      <c r="J116" t="str">
        <f>IF(C116="","",COUNTIFS(Tabla1[[#All],[sem 01]],"=P",Tabla1[[#All],[llave2]],Gráficos_!C116))</f>
        <v/>
      </c>
      <c r="K116" t="str">
        <f>IF(C116="","",COUNTIFS(Tabla1[[#All],[sem 02]],"=P",Tabla1[[#All],[llave2]],Gráficos_!C116))</f>
        <v/>
      </c>
      <c r="L116" t="str">
        <f>IF(C116="","",COUNTIFS(Tabla1[[#All],[sem 03]],"=P",Tabla1[[#All],[llave2]],Gráficos_!C116))</f>
        <v/>
      </c>
      <c r="M116" t="str">
        <f>IF(C116="","",COUNTIFS(Tabla1[[#All],[sem 04]],"=P",Tabla1[[#All],[llave2]],Gráficos_!C116))</f>
        <v/>
      </c>
      <c r="N116" t="str">
        <f>IF(C116="","",COUNTIFS(Tabla1[[#All],[sem 05]],"=P",Tabla1[[#All],[llave2]],Gráficos_!C116))</f>
        <v/>
      </c>
      <c r="O116" t="str">
        <f>IF(C116="","",COUNTIFS(Tabla1[[#All],[sem 06]],"=P",Tabla1[[#All],[llave2]],Gráficos_!C116))</f>
        <v/>
      </c>
      <c r="P116" t="str">
        <f>IF(C116="","",COUNTIFS(Tabla1[[#All],[sem 07]],"=P",Tabla1[[#All],[llave2]],Gráficos_!C116))</f>
        <v/>
      </c>
      <c r="Q116" t="str">
        <f>IF(C116="","",COUNTIFS(Tabla1[[#All],[sem 08]],"=P",Tabla1[[#All],[llave2]],Gráficos_!C116))</f>
        <v/>
      </c>
      <c r="R116" t="str">
        <f>IF(C116="","",COUNTIFS(Tabla1[[#All],[sem 09]],"=P",Tabla1[[#All],[llave2]],Gráficos_!C116))</f>
        <v/>
      </c>
      <c r="S116" t="str">
        <f>IF(C116="","",COUNTIFS(Tabla1[[#All],[sem 10]],"=P",Tabla1[[#All],[llave2]],Gráficos_!C116))</f>
        <v/>
      </c>
      <c r="T116" t="str">
        <f>IF(C116="","",COUNTIFS(Tabla1[[#All],[sem 11]],"=P",Tabla1[[#All],[llave2]],Gráficos_!C116))</f>
        <v/>
      </c>
      <c r="U116" t="str">
        <f>IF(C116="","",COUNTIFS(Tabla1[[#All],[sem 12]],"=P",Tabla1[[#All],[llave2]],Gráficos_!C116))</f>
        <v/>
      </c>
      <c r="AA116" t="str">
        <f t="shared" si="42"/>
        <v/>
      </c>
      <c r="AB116" t="str">
        <f t="shared" si="43"/>
        <v/>
      </c>
      <c r="AC116" t="str">
        <f t="shared" si="44"/>
        <v/>
      </c>
      <c r="AD116" t="str">
        <f t="shared" si="45"/>
        <v/>
      </c>
      <c r="AF116" t="str">
        <f t="shared" si="46"/>
        <v/>
      </c>
      <c r="AG116" t="str">
        <f t="shared" si="47"/>
        <v/>
      </c>
      <c r="AH116" t="str">
        <f t="shared" si="48"/>
        <v/>
      </c>
      <c r="AI116" t="str">
        <f t="shared" si="49"/>
        <v/>
      </c>
      <c r="AK116" t="str">
        <f t="shared" si="50"/>
        <v/>
      </c>
      <c r="AL116" t="str">
        <f t="shared" si="50"/>
        <v/>
      </c>
      <c r="AM116" t="str">
        <f t="shared" si="50"/>
        <v/>
      </c>
      <c r="AN116" t="str">
        <f t="shared" si="50"/>
        <v/>
      </c>
      <c r="AO116" t="str">
        <f t="shared" si="50"/>
        <v/>
      </c>
      <c r="AP116" t="str">
        <f t="shared" si="50"/>
        <v/>
      </c>
      <c r="AQ116" t="str">
        <f t="shared" si="50"/>
        <v/>
      </c>
      <c r="AR116" t="str">
        <f t="shared" si="50"/>
        <v/>
      </c>
      <c r="AS116" t="str">
        <f t="shared" si="50"/>
        <v/>
      </c>
      <c r="AT116" t="str">
        <f t="shared" si="50"/>
        <v/>
      </c>
      <c r="AU116" t="str">
        <f t="shared" si="50"/>
        <v/>
      </c>
      <c r="AV116" t="str">
        <f t="shared" si="50"/>
        <v/>
      </c>
      <c r="BA116" t="str">
        <f t="shared" si="40"/>
        <v/>
      </c>
    </row>
    <row r="117" spans="9:53">
      <c r="I117" t="str">
        <f>IF(C117="","",COUNTIFS(Tabla1[[#All],[¿Pasó a miembro?]],"Si",Tabla1[[#All],[Tipo Incrito]],"&lt;&gt;Pre-Inscrito",Tabla1[[#All],[llave2]],Gráficos_!C117))</f>
        <v/>
      </c>
      <c r="J117" t="str">
        <f>IF(C117="","",COUNTIFS(Tabla1[[#All],[sem 01]],"=P",Tabla1[[#All],[llave2]],Gráficos_!C117))</f>
        <v/>
      </c>
      <c r="K117" t="str">
        <f>IF(C117="","",COUNTIFS(Tabla1[[#All],[sem 02]],"=P",Tabla1[[#All],[llave2]],Gráficos_!C117))</f>
        <v/>
      </c>
      <c r="L117" t="str">
        <f>IF(C117="","",COUNTIFS(Tabla1[[#All],[sem 03]],"=P",Tabla1[[#All],[llave2]],Gráficos_!C117))</f>
        <v/>
      </c>
      <c r="M117" t="str">
        <f>IF(C117="","",COUNTIFS(Tabla1[[#All],[sem 04]],"=P",Tabla1[[#All],[llave2]],Gráficos_!C117))</f>
        <v/>
      </c>
      <c r="N117" t="str">
        <f>IF(C117="","",COUNTIFS(Tabla1[[#All],[sem 05]],"=P",Tabla1[[#All],[llave2]],Gráficos_!C117))</f>
        <v/>
      </c>
      <c r="O117" t="str">
        <f>IF(C117="","",COUNTIFS(Tabla1[[#All],[sem 06]],"=P",Tabla1[[#All],[llave2]],Gráficos_!C117))</f>
        <v/>
      </c>
      <c r="P117" t="str">
        <f>IF(C117="","",COUNTIFS(Tabla1[[#All],[sem 07]],"=P",Tabla1[[#All],[llave2]],Gráficos_!C117))</f>
        <v/>
      </c>
      <c r="Q117" t="str">
        <f>IF(C117="","",COUNTIFS(Tabla1[[#All],[sem 08]],"=P",Tabla1[[#All],[llave2]],Gráficos_!C117))</f>
        <v/>
      </c>
      <c r="R117" t="str">
        <f>IF(C117="","",COUNTIFS(Tabla1[[#All],[sem 09]],"=P",Tabla1[[#All],[llave2]],Gráficos_!C117))</f>
        <v/>
      </c>
      <c r="S117" t="str">
        <f>IF(C117="","",COUNTIFS(Tabla1[[#All],[sem 10]],"=P",Tabla1[[#All],[llave2]],Gráficos_!C117))</f>
        <v/>
      </c>
      <c r="T117" t="str">
        <f>IF(C117="","",COUNTIFS(Tabla1[[#All],[sem 11]],"=P",Tabla1[[#All],[llave2]],Gráficos_!C117))</f>
        <v/>
      </c>
      <c r="U117" t="str">
        <f>IF(C117="","",COUNTIFS(Tabla1[[#All],[sem 12]],"=P",Tabla1[[#All],[llave2]],Gráficos_!C117))</f>
        <v/>
      </c>
      <c r="AA117" t="str">
        <f t="shared" si="42"/>
        <v/>
      </c>
      <c r="AB117" t="str">
        <f t="shared" si="43"/>
        <v/>
      </c>
      <c r="AC117" t="str">
        <f t="shared" si="44"/>
        <v/>
      </c>
      <c r="AD117" t="str">
        <f t="shared" si="45"/>
        <v/>
      </c>
      <c r="AF117" t="str">
        <f t="shared" si="46"/>
        <v/>
      </c>
      <c r="AG117" t="str">
        <f t="shared" si="47"/>
        <v/>
      </c>
      <c r="AH117" t="str">
        <f t="shared" si="48"/>
        <v/>
      </c>
      <c r="AI117" t="str">
        <f t="shared" si="49"/>
        <v/>
      </c>
      <c r="AK117" t="str">
        <f t="shared" si="50"/>
        <v/>
      </c>
      <c r="AL117" t="str">
        <f t="shared" si="50"/>
        <v/>
      </c>
      <c r="AM117" t="str">
        <f t="shared" si="50"/>
        <v/>
      </c>
      <c r="AN117" t="str">
        <f t="shared" si="50"/>
        <v/>
      </c>
      <c r="AO117" t="str">
        <f t="shared" si="50"/>
        <v/>
      </c>
      <c r="AP117" t="str">
        <f t="shared" si="50"/>
        <v/>
      </c>
      <c r="AQ117" t="str">
        <f t="shared" si="50"/>
        <v/>
      </c>
      <c r="AR117" t="str">
        <f t="shared" si="50"/>
        <v/>
      </c>
      <c r="AS117" t="str">
        <f t="shared" si="50"/>
        <v/>
      </c>
      <c r="AT117" t="str">
        <f t="shared" si="50"/>
        <v/>
      </c>
      <c r="AU117" t="str">
        <f t="shared" si="50"/>
        <v/>
      </c>
      <c r="AV117" t="str">
        <f t="shared" si="50"/>
        <v/>
      </c>
      <c r="BA117" t="str">
        <f t="shared" si="40"/>
        <v/>
      </c>
    </row>
    <row r="118" spans="9:53">
      <c r="I118" t="str">
        <f>IF(C118="","",COUNTIFS(Tabla1[[#All],[¿Pasó a miembro?]],"Si",Tabla1[[#All],[Tipo Incrito]],"&lt;&gt;Pre-Inscrito",Tabla1[[#All],[llave2]],Gráficos_!C118))</f>
        <v/>
      </c>
      <c r="J118" t="str">
        <f>IF(C118="","",COUNTIFS(Tabla1[[#All],[sem 01]],"=P",Tabla1[[#All],[llave2]],Gráficos_!C118))</f>
        <v/>
      </c>
      <c r="K118" t="str">
        <f>IF(C118="","",COUNTIFS(Tabla1[[#All],[sem 02]],"=P",Tabla1[[#All],[llave2]],Gráficos_!C118))</f>
        <v/>
      </c>
      <c r="L118" t="str">
        <f>IF(C118="","",COUNTIFS(Tabla1[[#All],[sem 03]],"=P",Tabla1[[#All],[llave2]],Gráficos_!C118))</f>
        <v/>
      </c>
      <c r="M118" t="str">
        <f>IF(C118="","",COUNTIFS(Tabla1[[#All],[sem 04]],"=P",Tabla1[[#All],[llave2]],Gráficos_!C118))</f>
        <v/>
      </c>
      <c r="N118" t="str">
        <f>IF(C118="","",COUNTIFS(Tabla1[[#All],[sem 05]],"=P",Tabla1[[#All],[llave2]],Gráficos_!C118))</f>
        <v/>
      </c>
      <c r="O118" t="str">
        <f>IF(C118="","",COUNTIFS(Tabla1[[#All],[sem 06]],"=P",Tabla1[[#All],[llave2]],Gráficos_!C118))</f>
        <v/>
      </c>
      <c r="P118" t="str">
        <f>IF(C118="","",COUNTIFS(Tabla1[[#All],[sem 07]],"=P",Tabla1[[#All],[llave2]],Gráficos_!C118))</f>
        <v/>
      </c>
      <c r="Q118" t="str">
        <f>IF(C118="","",COUNTIFS(Tabla1[[#All],[sem 08]],"=P",Tabla1[[#All],[llave2]],Gráficos_!C118))</f>
        <v/>
      </c>
      <c r="R118" t="str">
        <f>IF(C118="","",COUNTIFS(Tabla1[[#All],[sem 09]],"=P",Tabla1[[#All],[llave2]],Gráficos_!C118))</f>
        <v/>
      </c>
      <c r="S118" t="str">
        <f>IF(C118="","",COUNTIFS(Tabla1[[#All],[sem 10]],"=P",Tabla1[[#All],[llave2]],Gráficos_!C118))</f>
        <v/>
      </c>
      <c r="T118" t="str">
        <f>IF(C118="","",COUNTIFS(Tabla1[[#All],[sem 11]],"=P",Tabla1[[#All],[llave2]],Gráficos_!C118))</f>
        <v/>
      </c>
      <c r="U118" t="str">
        <f>IF(C118="","",COUNTIFS(Tabla1[[#All],[sem 12]],"=P",Tabla1[[#All],[llave2]],Gráficos_!C118))</f>
        <v/>
      </c>
      <c r="AA118" t="str">
        <f t="shared" si="42"/>
        <v/>
      </c>
      <c r="AB118" t="str">
        <f t="shared" si="43"/>
        <v/>
      </c>
      <c r="AC118" t="str">
        <f t="shared" si="44"/>
        <v/>
      </c>
      <c r="AD118" t="str">
        <f t="shared" si="45"/>
        <v/>
      </c>
      <c r="AF118" t="str">
        <f t="shared" si="46"/>
        <v/>
      </c>
      <c r="AG118" t="str">
        <f t="shared" si="47"/>
        <v/>
      </c>
      <c r="AH118" t="str">
        <f t="shared" si="48"/>
        <v/>
      </c>
      <c r="AI118" t="str">
        <f t="shared" si="49"/>
        <v/>
      </c>
      <c r="AK118" t="str">
        <f t="shared" si="50"/>
        <v/>
      </c>
      <c r="AL118" t="str">
        <f t="shared" si="50"/>
        <v/>
      </c>
      <c r="AM118" t="str">
        <f t="shared" si="50"/>
        <v/>
      </c>
      <c r="AN118" t="str">
        <f t="shared" si="50"/>
        <v/>
      </c>
      <c r="AO118" t="str">
        <f t="shared" si="50"/>
        <v/>
      </c>
      <c r="AP118" t="str">
        <f t="shared" si="50"/>
        <v/>
      </c>
      <c r="AQ118" t="str">
        <f t="shared" si="50"/>
        <v/>
      </c>
      <c r="AR118" t="str">
        <f t="shared" si="50"/>
        <v/>
      </c>
      <c r="AS118" t="str">
        <f t="shared" si="50"/>
        <v/>
      </c>
      <c r="AT118" t="str">
        <f t="shared" si="50"/>
        <v/>
      </c>
      <c r="AU118" t="str">
        <f t="shared" si="50"/>
        <v/>
      </c>
      <c r="AV118" t="str">
        <f t="shared" si="50"/>
        <v/>
      </c>
      <c r="BA118" t="str">
        <f t="shared" si="40"/>
        <v/>
      </c>
    </row>
    <row r="119" spans="9:53">
      <c r="I119" t="str">
        <f>IF(C119="","",COUNTIFS(Tabla1[[#All],[¿Pasó a miembro?]],"Si",Tabla1[[#All],[Tipo Incrito]],"&lt;&gt;Pre-Inscrito",Tabla1[[#All],[llave2]],Gráficos_!C119))</f>
        <v/>
      </c>
      <c r="J119" t="str">
        <f>IF(C119="","",COUNTIFS(Tabla1[[#All],[sem 01]],"=P",Tabla1[[#All],[llave2]],Gráficos_!C119))</f>
        <v/>
      </c>
      <c r="K119" t="str">
        <f>IF(C119="","",COUNTIFS(Tabla1[[#All],[sem 02]],"=P",Tabla1[[#All],[llave2]],Gráficos_!C119))</f>
        <v/>
      </c>
      <c r="L119" t="str">
        <f>IF(C119="","",COUNTIFS(Tabla1[[#All],[sem 03]],"=P",Tabla1[[#All],[llave2]],Gráficos_!C119))</f>
        <v/>
      </c>
      <c r="M119" t="str">
        <f>IF(C119="","",COUNTIFS(Tabla1[[#All],[sem 04]],"=P",Tabla1[[#All],[llave2]],Gráficos_!C119))</f>
        <v/>
      </c>
      <c r="N119" t="str">
        <f>IF(C119="","",COUNTIFS(Tabla1[[#All],[sem 05]],"=P",Tabla1[[#All],[llave2]],Gráficos_!C119))</f>
        <v/>
      </c>
      <c r="O119" t="str">
        <f>IF(C119="","",COUNTIFS(Tabla1[[#All],[sem 06]],"=P",Tabla1[[#All],[llave2]],Gráficos_!C119))</f>
        <v/>
      </c>
      <c r="P119" t="str">
        <f>IF(C119="","",COUNTIFS(Tabla1[[#All],[sem 07]],"=P",Tabla1[[#All],[llave2]],Gráficos_!C119))</f>
        <v/>
      </c>
      <c r="Q119" t="str">
        <f>IF(C119="","",COUNTIFS(Tabla1[[#All],[sem 08]],"=P",Tabla1[[#All],[llave2]],Gráficos_!C119))</f>
        <v/>
      </c>
      <c r="R119" t="str">
        <f>IF(C119="","",COUNTIFS(Tabla1[[#All],[sem 09]],"=P",Tabla1[[#All],[llave2]],Gráficos_!C119))</f>
        <v/>
      </c>
      <c r="S119" t="str">
        <f>IF(C119="","",COUNTIFS(Tabla1[[#All],[sem 10]],"=P",Tabla1[[#All],[llave2]],Gráficos_!C119))</f>
        <v/>
      </c>
      <c r="T119" t="str">
        <f>IF(C119="","",COUNTIFS(Tabla1[[#All],[sem 11]],"=P",Tabla1[[#All],[llave2]],Gráficos_!C119))</f>
        <v/>
      </c>
      <c r="U119" t="str">
        <f>IF(C119="","",COUNTIFS(Tabla1[[#All],[sem 12]],"=P",Tabla1[[#All],[llave2]],Gráficos_!C119))</f>
        <v/>
      </c>
      <c r="AA119" t="str">
        <f t="shared" si="42"/>
        <v/>
      </c>
      <c r="AB119" t="str">
        <f t="shared" si="43"/>
        <v/>
      </c>
      <c r="AC119" t="str">
        <f t="shared" si="44"/>
        <v/>
      </c>
      <c r="AD119" t="str">
        <f t="shared" si="45"/>
        <v/>
      </c>
      <c r="AF119" t="str">
        <f t="shared" si="46"/>
        <v/>
      </c>
      <c r="AG119" t="str">
        <f t="shared" si="47"/>
        <v/>
      </c>
      <c r="AH119" t="str">
        <f t="shared" si="48"/>
        <v/>
      </c>
      <c r="AI119" t="str">
        <f t="shared" si="49"/>
        <v/>
      </c>
      <c r="AK119" t="str">
        <f t="shared" si="50"/>
        <v/>
      </c>
      <c r="AL119" t="str">
        <f t="shared" si="50"/>
        <v/>
      </c>
      <c r="AM119" t="str">
        <f t="shared" si="50"/>
        <v/>
      </c>
      <c r="AN119" t="str">
        <f t="shared" si="50"/>
        <v/>
      </c>
      <c r="AO119" t="str">
        <f t="shared" si="50"/>
        <v/>
      </c>
      <c r="AP119" t="str">
        <f t="shared" si="50"/>
        <v/>
      </c>
      <c r="AQ119" t="str">
        <f t="shared" si="50"/>
        <v/>
      </c>
      <c r="AR119" t="str">
        <f t="shared" si="50"/>
        <v/>
      </c>
      <c r="AS119" t="str">
        <f t="shared" si="50"/>
        <v/>
      </c>
      <c r="AT119" t="str">
        <f t="shared" si="50"/>
        <v/>
      </c>
      <c r="AU119" t="str">
        <f t="shared" si="50"/>
        <v/>
      </c>
      <c r="AV119" t="str">
        <f t="shared" si="50"/>
        <v/>
      </c>
      <c r="BA119" t="str">
        <f t="shared" si="40"/>
        <v/>
      </c>
    </row>
    <row r="120" spans="9:53">
      <c r="I120" t="str">
        <f>IF(C120="","",COUNTIFS(Tabla1[[#All],[¿Pasó a miembro?]],"Si",Tabla1[[#All],[Tipo Incrito]],"&lt;&gt;Pre-Inscrito",Tabla1[[#All],[llave2]],Gráficos_!C120))</f>
        <v/>
      </c>
      <c r="J120" t="str">
        <f>IF(C120="","",COUNTIFS(Tabla1[[#All],[sem 01]],"=P",Tabla1[[#All],[llave2]],Gráficos_!C120))</f>
        <v/>
      </c>
      <c r="K120" t="str">
        <f>IF(C120="","",COUNTIFS(Tabla1[[#All],[sem 02]],"=P",Tabla1[[#All],[llave2]],Gráficos_!C120))</f>
        <v/>
      </c>
      <c r="L120" t="str">
        <f>IF(C120="","",COUNTIFS(Tabla1[[#All],[sem 03]],"=P",Tabla1[[#All],[llave2]],Gráficos_!C120))</f>
        <v/>
      </c>
      <c r="M120" t="str">
        <f>IF(C120="","",COUNTIFS(Tabla1[[#All],[sem 04]],"=P",Tabla1[[#All],[llave2]],Gráficos_!C120))</f>
        <v/>
      </c>
      <c r="N120" t="str">
        <f>IF(C120="","",COUNTIFS(Tabla1[[#All],[sem 05]],"=P",Tabla1[[#All],[llave2]],Gráficos_!C120))</f>
        <v/>
      </c>
      <c r="O120" t="str">
        <f>IF(C120="","",COUNTIFS(Tabla1[[#All],[sem 06]],"=P",Tabla1[[#All],[llave2]],Gráficos_!C120))</f>
        <v/>
      </c>
      <c r="P120" t="str">
        <f>IF(C120="","",COUNTIFS(Tabla1[[#All],[sem 07]],"=P",Tabla1[[#All],[llave2]],Gráficos_!C120))</f>
        <v/>
      </c>
      <c r="Q120" t="str">
        <f>IF(C120="","",COUNTIFS(Tabla1[[#All],[sem 08]],"=P",Tabla1[[#All],[llave2]],Gráficos_!C120))</f>
        <v/>
      </c>
      <c r="R120" t="str">
        <f>IF(C120="","",COUNTIFS(Tabla1[[#All],[sem 09]],"=P",Tabla1[[#All],[llave2]],Gráficos_!C120))</f>
        <v/>
      </c>
      <c r="S120" t="str">
        <f>IF(C120="","",COUNTIFS(Tabla1[[#All],[sem 10]],"=P",Tabla1[[#All],[llave2]],Gráficos_!C120))</f>
        <v/>
      </c>
      <c r="T120" t="str">
        <f>IF(C120="","",COUNTIFS(Tabla1[[#All],[sem 11]],"=P",Tabla1[[#All],[llave2]],Gráficos_!C120))</f>
        <v/>
      </c>
      <c r="U120" t="str">
        <f>IF(C120="","",COUNTIFS(Tabla1[[#All],[sem 12]],"=P",Tabla1[[#All],[llave2]],Gráficos_!C120))</f>
        <v/>
      </c>
      <c r="AA120" t="str">
        <f t="shared" si="42"/>
        <v/>
      </c>
      <c r="AB120" t="str">
        <f t="shared" si="43"/>
        <v/>
      </c>
      <c r="AC120" t="str">
        <f t="shared" si="44"/>
        <v/>
      </c>
      <c r="AD120" t="str">
        <f t="shared" si="45"/>
        <v/>
      </c>
      <c r="AF120" t="str">
        <f t="shared" si="46"/>
        <v/>
      </c>
      <c r="AG120" t="str">
        <f t="shared" si="47"/>
        <v/>
      </c>
      <c r="AH120" t="str">
        <f t="shared" si="48"/>
        <v/>
      </c>
      <c r="AI120" t="str">
        <f t="shared" si="49"/>
        <v/>
      </c>
      <c r="AK120" t="str">
        <f t="shared" si="50"/>
        <v/>
      </c>
      <c r="AL120" t="str">
        <f t="shared" si="50"/>
        <v/>
      </c>
      <c r="AM120" t="str">
        <f t="shared" si="50"/>
        <v/>
      </c>
      <c r="AN120" t="str">
        <f t="shared" si="50"/>
        <v/>
      </c>
      <c r="AO120" t="str">
        <f t="shared" si="50"/>
        <v/>
      </c>
      <c r="AP120" t="str">
        <f t="shared" si="50"/>
        <v/>
      </c>
      <c r="AQ120" t="str">
        <f t="shared" si="50"/>
        <v/>
      </c>
      <c r="AR120" t="str">
        <f t="shared" si="50"/>
        <v/>
      </c>
      <c r="AS120" t="str">
        <f t="shared" si="50"/>
        <v/>
      </c>
      <c r="AT120" t="str">
        <f t="shared" si="50"/>
        <v/>
      </c>
      <c r="AU120" t="str">
        <f t="shared" si="50"/>
        <v/>
      </c>
      <c r="AV120" t="str">
        <f t="shared" si="50"/>
        <v/>
      </c>
      <c r="BA120" t="str">
        <f t="shared" si="40"/>
        <v/>
      </c>
    </row>
    <row r="121" spans="9:53">
      <c r="I121" t="str">
        <f>IF(C121="","",COUNTIFS(Tabla1[[#All],[¿Pasó a miembro?]],"Si",Tabla1[[#All],[Tipo Incrito]],"&lt;&gt;Pre-Inscrito",Tabla1[[#All],[llave2]],Gráficos_!C121))</f>
        <v/>
      </c>
      <c r="J121" t="str">
        <f>IF(C121="","",COUNTIFS(Tabla1[[#All],[sem 01]],"=P",Tabla1[[#All],[llave2]],Gráficos_!C121))</f>
        <v/>
      </c>
      <c r="K121" t="str">
        <f>IF(C121="","",COUNTIFS(Tabla1[[#All],[sem 02]],"=P",Tabla1[[#All],[llave2]],Gráficos_!C121))</f>
        <v/>
      </c>
      <c r="L121" t="str">
        <f>IF(C121="","",COUNTIFS(Tabla1[[#All],[sem 03]],"=P",Tabla1[[#All],[llave2]],Gráficos_!C121))</f>
        <v/>
      </c>
      <c r="M121" t="str">
        <f>IF(C121="","",COUNTIFS(Tabla1[[#All],[sem 04]],"=P",Tabla1[[#All],[llave2]],Gráficos_!C121))</f>
        <v/>
      </c>
      <c r="N121" t="str">
        <f>IF(C121="","",COUNTIFS(Tabla1[[#All],[sem 05]],"=P",Tabla1[[#All],[llave2]],Gráficos_!C121))</f>
        <v/>
      </c>
      <c r="O121" t="str">
        <f>IF(C121="","",COUNTIFS(Tabla1[[#All],[sem 06]],"=P",Tabla1[[#All],[llave2]],Gráficos_!C121))</f>
        <v/>
      </c>
      <c r="P121" t="str">
        <f>IF(C121="","",COUNTIFS(Tabla1[[#All],[sem 07]],"=P",Tabla1[[#All],[llave2]],Gráficos_!C121))</f>
        <v/>
      </c>
      <c r="Q121" t="str">
        <f>IF(C121="","",COUNTIFS(Tabla1[[#All],[sem 08]],"=P",Tabla1[[#All],[llave2]],Gráficos_!C121))</f>
        <v/>
      </c>
      <c r="R121" t="str">
        <f>IF(C121="","",COUNTIFS(Tabla1[[#All],[sem 09]],"=P",Tabla1[[#All],[llave2]],Gráficos_!C121))</f>
        <v/>
      </c>
      <c r="S121" t="str">
        <f>IF(C121="","",COUNTIFS(Tabla1[[#All],[sem 10]],"=P",Tabla1[[#All],[llave2]],Gráficos_!C121))</f>
        <v/>
      </c>
      <c r="T121" t="str">
        <f>IF(C121="","",COUNTIFS(Tabla1[[#All],[sem 11]],"=P",Tabla1[[#All],[llave2]],Gráficos_!C121))</f>
        <v/>
      </c>
      <c r="U121" t="str">
        <f>IF(C121="","",COUNTIFS(Tabla1[[#All],[sem 12]],"=P",Tabla1[[#All],[llave2]],Gráficos_!C121))</f>
        <v/>
      </c>
      <c r="AA121" t="str">
        <f t="shared" si="42"/>
        <v/>
      </c>
      <c r="AB121" t="str">
        <f t="shared" si="43"/>
        <v/>
      </c>
      <c r="AC121" t="str">
        <f t="shared" si="44"/>
        <v/>
      </c>
      <c r="AD121" t="str">
        <f t="shared" si="45"/>
        <v/>
      </c>
      <c r="AF121" t="str">
        <f t="shared" si="46"/>
        <v/>
      </c>
      <c r="AG121" t="str">
        <f t="shared" si="47"/>
        <v/>
      </c>
      <c r="AH121" t="str">
        <f t="shared" si="48"/>
        <v/>
      </c>
      <c r="AI121" t="str">
        <f t="shared" si="49"/>
        <v/>
      </c>
      <c r="AK121" t="str">
        <f t="shared" si="50"/>
        <v/>
      </c>
      <c r="AL121" t="str">
        <f t="shared" si="50"/>
        <v/>
      </c>
      <c r="AM121" t="str">
        <f t="shared" si="50"/>
        <v/>
      </c>
      <c r="AN121" t="str">
        <f t="shared" si="50"/>
        <v/>
      </c>
      <c r="AO121" t="str">
        <f t="shared" si="50"/>
        <v/>
      </c>
      <c r="AP121" t="str">
        <f t="shared" si="50"/>
        <v/>
      </c>
      <c r="AQ121" t="str">
        <f t="shared" si="50"/>
        <v/>
      </c>
      <c r="AR121" t="str">
        <f t="shared" si="50"/>
        <v/>
      </c>
      <c r="AS121" t="str">
        <f t="shared" si="50"/>
        <v/>
      </c>
      <c r="AT121" t="str">
        <f t="shared" si="50"/>
        <v/>
      </c>
      <c r="AU121" t="str">
        <f t="shared" si="50"/>
        <v/>
      </c>
      <c r="AV121" t="str">
        <f t="shared" si="50"/>
        <v/>
      </c>
      <c r="BA121" t="str">
        <f t="shared" si="40"/>
        <v/>
      </c>
    </row>
    <row r="122" spans="9:53">
      <c r="I122" t="str">
        <f>IF(C122="","",COUNTIFS(Tabla1[[#All],[¿Pasó a miembro?]],"Si",Tabla1[[#All],[Tipo Incrito]],"&lt;&gt;Pre-Inscrito",Tabla1[[#All],[llave2]],Gráficos_!C122))</f>
        <v/>
      </c>
      <c r="J122" t="str">
        <f>IF(C122="","",COUNTIFS(Tabla1[[#All],[sem 01]],"=P",Tabla1[[#All],[llave2]],Gráficos_!C122))</f>
        <v/>
      </c>
      <c r="K122" t="str">
        <f>IF(C122="","",COUNTIFS(Tabla1[[#All],[sem 02]],"=P",Tabla1[[#All],[llave2]],Gráficos_!C122))</f>
        <v/>
      </c>
      <c r="L122" t="str">
        <f>IF(C122="","",COUNTIFS(Tabla1[[#All],[sem 03]],"=P",Tabla1[[#All],[llave2]],Gráficos_!C122))</f>
        <v/>
      </c>
      <c r="M122" t="str">
        <f>IF(C122="","",COUNTIFS(Tabla1[[#All],[sem 04]],"=P",Tabla1[[#All],[llave2]],Gráficos_!C122))</f>
        <v/>
      </c>
      <c r="N122" t="str">
        <f>IF(C122="","",COUNTIFS(Tabla1[[#All],[sem 05]],"=P",Tabla1[[#All],[llave2]],Gráficos_!C122))</f>
        <v/>
      </c>
      <c r="O122" t="str">
        <f>IF(C122="","",COUNTIFS(Tabla1[[#All],[sem 06]],"=P",Tabla1[[#All],[llave2]],Gráficos_!C122))</f>
        <v/>
      </c>
      <c r="P122" t="str">
        <f>IF(C122="","",COUNTIFS(Tabla1[[#All],[sem 07]],"=P",Tabla1[[#All],[llave2]],Gráficos_!C122))</f>
        <v/>
      </c>
      <c r="Q122" t="str">
        <f>IF(C122="","",COUNTIFS(Tabla1[[#All],[sem 08]],"=P",Tabla1[[#All],[llave2]],Gráficos_!C122))</f>
        <v/>
      </c>
      <c r="R122" t="str">
        <f>IF(C122="","",COUNTIFS(Tabla1[[#All],[sem 09]],"=P",Tabla1[[#All],[llave2]],Gráficos_!C122))</f>
        <v/>
      </c>
      <c r="S122" t="str">
        <f>IF(C122="","",COUNTIFS(Tabla1[[#All],[sem 10]],"=P",Tabla1[[#All],[llave2]],Gráficos_!C122))</f>
        <v/>
      </c>
      <c r="T122" t="str">
        <f>IF(C122="","",COUNTIFS(Tabla1[[#All],[sem 11]],"=P",Tabla1[[#All],[llave2]],Gráficos_!C122))</f>
        <v/>
      </c>
      <c r="U122" t="str">
        <f>IF(C122="","",COUNTIFS(Tabla1[[#All],[sem 12]],"=P",Tabla1[[#All],[llave2]],Gráficos_!C122))</f>
        <v/>
      </c>
      <c r="AA122" t="str">
        <f t="shared" si="42"/>
        <v/>
      </c>
      <c r="AB122" t="str">
        <f t="shared" si="43"/>
        <v/>
      </c>
      <c r="AC122" t="str">
        <f t="shared" si="44"/>
        <v/>
      </c>
      <c r="AD122" t="str">
        <f t="shared" si="45"/>
        <v/>
      </c>
      <c r="AF122" t="str">
        <f t="shared" si="46"/>
        <v/>
      </c>
      <c r="AG122" t="str">
        <f t="shared" si="47"/>
        <v/>
      </c>
      <c r="AH122" t="str">
        <f t="shared" si="48"/>
        <v/>
      </c>
      <c r="AI122" t="str">
        <f t="shared" si="49"/>
        <v/>
      </c>
      <c r="AK122" t="str">
        <f t="shared" si="50"/>
        <v/>
      </c>
      <c r="AL122" t="str">
        <f t="shared" si="50"/>
        <v/>
      </c>
      <c r="AM122" t="str">
        <f t="shared" si="50"/>
        <v/>
      </c>
      <c r="AN122" t="str">
        <f t="shared" si="50"/>
        <v/>
      </c>
      <c r="AO122" t="str">
        <f t="shared" si="50"/>
        <v/>
      </c>
      <c r="AP122" t="str">
        <f t="shared" si="50"/>
        <v/>
      </c>
      <c r="AQ122" t="str">
        <f t="shared" si="50"/>
        <v/>
      </c>
      <c r="AR122" t="str">
        <f t="shared" si="50"/>
        <v/>
      </c>
      <c r="AS122" t="str">
        <f t="shared" si="50"/>
        <v/>
      </c>
      <c r="AT122" t="str">
        <f t="shared" si="50"/>
        <v/>
      </c>
      <c r="AU122" t="str">
        <f t="shared" si="50"/>
        <v/>
      </c>
      <c r="AV122" t="str">
        <f t="shared" si="50"/>
        <v/>
      </c>
      <c r="BA122" t="str">
        <f t="shared" si="40"/>
        <v/>
      </c>
    </row>
    <row r="123" spans="9:53">
      <c r="I123" t="str">
        <f>IF(C123="","",COUNTIFS(Tabla1[[#All],[¿Pasó a miembro?]],"Si",Tabla1[[#All],[Tipo Incrito]],"&lt;&gt;Pre-Inscrito",Tabla1[[#All],[llave2]],Gráficos_!C123))</f>
        <v/>
      </c>
      <c r="J123" t="str">
        <f>IF(C123="","",COUNTIFS(Tabla1[[#All],[sem 01]],"=P",Tabla1[[#All],[llave2]],Gráficos_!C123))</f>
        <v/>
      </c>
      <c r="K123" t="str">
        <f>IF(C123="","",COUNTIFS(Tabla1[[#All],[sem 02]],"=P",Tabla1[[#All],[llave2]],Gráficos_!C123))</f>
        <v/>
      </c>
      <c r="L123" t="str">
        <f>IF(C123="","",COUNTIFS(Tabla1[[#All],[sem 03]],"=P",Tabla1[[#All],[llave2]],Gráficos_!C123))</f>
        <v/>
      </c>
      <c r="M123" t="str">
        <f>IF(C123="","",COUNTIFS(Tabla1[[#All],[sem 04]],"=P",Tabla1[[#All],[llave2]],Gráficos_!C123))</f>
        <v/>
      </c>
      <c r="N123" t="str">
        <f>IF(C123="","",COUNTIFS(Tabla1[[#All],[sem 05]],"=P",Tabla1[[#All],[llave2]],Gráficos_!C123))</f>
        <v/>
      </c>
      <c r="O123" t="str">
        <f>IF(C123="","",COUNTIFS(Tabla1[[#All],[sem 06]],"=P",Tabla1[[#All],[llave2]],Gráficos_!C123))</f>
        <v/>
      </c>
      <c r="P123" t="str">
        <f>IF(C123="","",COUNTIFS(Tabla1[[#All],[sem 07]],"=P",Tabla1[[#All],[llave2]],Gráficos_!C123))</f>
        <v/>
      </c>
      <c r="Q123" t="str">
        <f>IF(C123="","",COUNTIFS(Tabla1[[#All],[sem 08]],"=P",Tabla1[[#All],[llave2]],Gráficos_!C123))</f>
        <v/>
      </c>
      <c r="R123" t="str">
        <f>IF(C123="","",COUNTIFS(Tabla1[[#All],[sem 09]],"=P",Tabla1[[#All],[llave2]],Gráficos_!C123))</f>
        <v/>
      </c>
      <c r="S123" t="str">
        <f>IF(C123="","",COUNTIFS(Tabla1[[#All],[sem 10]],"=P",Tabla1[[#All],[llave2]],Gráficos_!C123))</f>
        <v/>
      </c>
      <c r="T123" t="str">
        <f>IF(C123="","",COUNTIFS(Tabla1[[#All],[sem 11]],"=P",Tabla1[[#All],[llave2]],Gráficos_!C123))</f>
        <v/>
      </c>
      <c r="U123" t="str">
        <f>IF(C123="","",COUNTIFS(Tabla1[[#All],[sem 12]],"=P",Tabla1[[#All],[llave2]],Gráficos_!C123))</f>
        <v/>
      </c>
      <c r="AA123" t="str">
        <f t="shared" si="42"/>
        <v/>
      </c>
      <c r="AB123" t="str">
        <f t="shared" si="43"/>
        <v/>
      </c>
      <c r="AC123" t="str">
        <f t="shared" si="44"/>
        <v/>
      </c>
      <c r="AD123" t="str">
        <f t="shared" si="45"/>
        <v/>
      </c>
      <c r="AF123" t="str">
        <f t="shared" si="46"/>
        <v/>
      </c>
      <c r="AG123" t="str">
        <f t="shared" si="47"/>
        <v/>
      </c>
      <c r="AH123" t="str">
        <f t="shared" si="48"/>
        <v/>
      </c>
      <c r="AI123" t="str">
        <f t="shared" si="49"/>
        <v/>
      </c>
      <c r="AK123" t="str">
        <f t="shared" si="50"/>
        <v/>
      </c>
      <c r="AL123" t="str">
        <f t="shared" si="50"/>
        <v/>
      </c>
      <c r="AM123" t="str">
        <f t="shared" si="50"/>
        <v/>
      </c>
      <c r="AN123" t="str">
        <f t="shared" si="50"/>
        <v/>
      </c>
      <c r="AO123" t="str">
        <f t="shared" si="50"/>
        <v/>
      </c>
      <c r="AP123" t="str">
        <f t="shared" si="50"/>
        <v/>
      </c>
      <c r="AQ123" t="str">
        <f t="shared" si="50"/>
        <v/>
      </c>
      <c r="AR123" t="str">
        <f t="shared" si="50"/>
        <v/>
      </c>
      <c r="AS123" t="str">
        <f t="shared" si="50"/>
        <v/>
      </c>
      <c r="AT123" t="str">
        <f t="shared" si="50"/>
        <v/>
      </c>
      <c r="AU123" t="str">
        <f t="shared" si="50"/>
        <v/>
      </c>
      <c r="AV123" t="str">
        <f t="shared" si="50"/>
        <v/>
      </c>
      <c r="BA123" t="str">
        <f t="shared" si="40"/>
        <v/>
      </c>
    </row>
    <row r="124" spans="9:53">
      <c r="I124" t="str">
        <f>IF(C124="","",COUNTIFS(Tabla1[[#All],[¿Pasó a miembro?]],"Si",Tabla1[[#All],[Tipo Incrito]],"&lt;&gt;Pre-Inscrito",Tabla1[[#All],[llave2]],Gráficos_!C124))</f>
        <v/>
      </c>
      <c r="J124" t="str">
        <f>IF(C124="","",COUNTIFS(Tabla1[[#All],[sem 01]],"=P",Tabla1[[#All],[llave2]],Gráficos_!C124))</f>
        <v/>
      </c>
      <c r="K124" t="str">
        <f>IF(C124="","",COUNTIFS(Tabla1[[#All],[sem 02]],"=P",Tabla1[[#All],[llave2]],Gráficos_!C124))</f>
        <v/>
      </c>
      <c r="L124" t="str">
        <f>IF(C124="","",COUNTIFS(Tabla1[[#All],[sem 03]],"=P",Tabla1[[#All],[llave2]],Gráficos_!C124))</f>
        <v/>
      </c>
      <c r="M124" t="str">
        <f>IF(C124="","",COUNTIFS(Tabla1[[#All],[sem 04]],"=P",Tabla1[[#All],[llave2]],Gráficos_!C124))</f>
        <v/>
      </c>
      <c r="N124" t="str">
        <f>IF(C124="","",COUNTIFS(Tabla1[[#All],[sem 05]],"=P",Tabla1[[#All],[llave2]],Gráficos_!C124))</f>
        <v/>
      </c>
      <c r="O124" t="str">
        <f>IF(C124="","",COUNTIFS(Tabla1[[#All],[sem 06]],"=P",Tabla1[[#All],[llave2]],Gráficos_!C124))</f>
        <v/>
      </c>
      <c r="P124" t="str">
        <f>IF(C124="","",COUNTIFS(Tabla1[[#All],[sem 07]],"=P",Tabla1[[#All],[llave2]],Gráficos_!C124))</f>
        <v/>
      </c>
      <c r="Q124" t="str">
        <f>IF(C124="","",COUNTIFS(Tabla1[[#All],[sem 08]],"=P",Tabla1[[#All],[llave2]],Gráficos_!C124))</f>
        <v/>
      </c>
      <c r="R124" t="str">
        <f>IF(C124="","",COUNTIFS(Tabla1[[#All],[sem 09]],"=P",Tabla1[[#All],[llave2]],Gráficos_!C124))</f>
        <v/>
      </c>
      <c r="S124" t="str">
        <f>IF(C124="","",COUNTIFS(Tabla1[[#All],[sem 10]],"=P",Tabla1[[#All],[llave2]],Gráficos_!C124))</f>
        <v/>
      </c>
      <c r="T124" t="str">
        <f>IF(C124="","",COUNTIFS(Tabla1[[#All],[sem 11]],"=P",Tabla1[[#All],[llave2]],Gráficos_!C124))</f>
        <v/>
      </c>
      <c r="U124" t="str">
        <f>IF(C124="","",COUNTIFS(Tabla1[[#All],[sem 12]],"=P",Tabla1[[#All],[llave2]],Gráficos_!C124))</f>
        <v/>
      </c>
      <c r="AA124" t="str">
        <f t="shared" si="42"/>
        <v/>
      </c>
      <c r="AB124" t="str">
        <f t="shared" si="43"/>
        <v/>
      </c>
      <c r="AC124" t="str">
        <f t="shared" si="44"/>
        <v/>
      </c>
      <c r="AD124" t="str">
        <f t="shared" si="45"/>
        <v/>
      </c>
      <c r="AF124" t="str">
        <f t="shared" si="46"/>
        <v/>
      </c>
      <c r="AG124" t="str">
        <f t="shared" si="47"/>
        <v/>
      </c>
      <c r="AH124" t="str">
        <f t="shared" si="48"/>
        <v/>
      </c>
      <c r="AI124" t="str">
        <f t="shared" si="49"/>
        <v/>
      </c>
      <c r="AK124" t="str">
        <f t="shared" si="50"/>
        <v/>
      </c>
      <c r="AL124" t="str">
        <f t="shared" si="50"/>
        <v/>
      </c>
      <c r="AM124" t="str">
        <f t="shared" si="50"/>
        <v/>
      </c>
      <c r="AN124" t="str">
        <f t="shared" si="50"/>
        <v/>
      </c>
      <c r="AO124" t="str">
        <f t="shared" si="50"/>
        <v/>
      </c>
      <c r="AP124" t="str">
        <f t="shared" si="50"/>
        <v/>
      </c>
      <c r="AQ124" t="str">
        <f t="shared" si="50"/>
        <v/>
      </c>
      <c r="AR124" t="str">
        <f t="shared" si="50"/>
        <v/>
      </c>
      <c r="AS124" t="str">
        <f t="shared" si="50"/>
        <v/>
      </c>
      <c r="AT124" t="str">
        <f t="shared" si="50"/>
        <v/>
      </c>
      <c r="AU124" t="str">
        <f t="shared" si="50"/>
        <v/>
      </c>
      <c r="AV124" t="str">
        <f t="shared" si="50"/>
        <v/>
      </c>
      <c r="BA124" t="str">
        <f t="shared" si="40"/>
        <v/>
      </c>
    </row>
    <row r="125" spans="9:53">
      <c r="I125" t="str">
        <f>IF(C125="","",COUNTIFS(Tabla1[[#All],[¿Pasó a miembro?]],"Si",Tabla1[[#All],[Tipo Incrito]],"&lt;&gt;Pre-Inscrito",Tabla1[[#All],[llave2]],Gráficos_!C125))</f>
        <v/>
      </c>
      <c r="J125" t="str">
        <f>IF(C125="","",COUNTIFS(Tabla1[[#All],[sem 01]],"=P",Tabla1[[#All],[llave2]],Gráficos_!C125))</f>
        <v/>
      </c>
      <c r="K125" t="str">
        <f>IF(C125="","",COUNTIFS(Tabla1[[#All],[sem 02]],"=P",Tabla1[[#All],[llave2]],Gráficos_!C125))</f>
        <v/>
      </c>
      <c r="L125" t="str">
        <f>IF(C125="","",COUNTIFS(Tabla1[[#All],[sem 03]],"=P",Tabla1[[#All],[llave2]],Gráficos_!C125))</f>
        <v/>
      </c>
      <c r="M125" t="str">
        <f>IF(C125="","",COUNTIFS(Tabla1[[#All],[sem 04]],"=P",Tabla1[[#All],[llave2]],Gráficos_!C125))</f>
        <v/>
      </c>
      <c r="N125" t="str">
        <f>IF(C125="","",COUNTIFS(Tabla1[[#All],[sem 05]],"=P",Tabla1[[#All],[llave2]],Gráficos_!C125))</f>
        <v/>
      </c>
      <c r="O125" t="str">
        <f>IF(C125="","",COUNTIFS(Tabla1[[#All],[sem 06]],"=P",Tabla1[[#All],[llave2]],Gráficos_!C125))</f>
        <v/>
      </c>
      <c r="P125" t="str">
        <f>IF(C125="","",COUNTIFS(Tabla1[[#All],[sem 07]],"=P",Tabla1[[#All],[llave2]],Gráficos_!C125))</f>
        <v/>
      </c>
      <c r="Q125" t="str">
        <f>IF(C125="","",COUNTIFS(Tabla1[[#All],[sem 08]],"=P",Tabla1[[#All],[llave2]],Gráficos_!C125))</f>
        <v/>
      </c>
      <c r="R125" t="str">
        <f>IF(C125="","",COUNTIFS(Tabla1[[#All],[sem 09]],"=P",Tabla1[[#All],[llave2]],Gráficos_!C125))</f>
        <v/>
      </c>
      <c r="S125" t="str">
        <f>IF(C125="","",COUNTIFS(Tabla1[[#All],[sem 10]],"=P",Tabla1[[#All],[llave2]],Gráficos_!C125))</f>
        <v/>
      </c>
      <c r="T125" t="str">
        <f>IF(C125="","",COUNTIFS(Tabla1[[#All],[sem 11]],"=P",Tabla1[[#All],[llave2]],Gráficos_!C125))</f>
        <v/>
      </c>
      <c r="U125" t="str">
        <f>IF(C125="","",COUNTIFS(Tabla1[[#All],[sem 12]],"=P",Tabla1[[#All],[llave2]],Gráficos_!C125))</f>
        <v/>
      </c>
      <c r="AA125" t="str">
        <f t="shared" si="42"/>
        <v/>
      </c>
      <c r="AB125" t="str">
        <f t="shared" si="43"/>
        <v/>
      </c>
      <c r="AC125" t="str">
        <f t="shared" si="44"/>
        <v/>
      </c>
      <c r="AD125" t="str">
        <f t="shared" si="45"/>
        <v/>
      </c>
      <c r="AF125" t="str">
        <f t="shared" si="46"/>
        <v/>
      </c>
      <c r="AG125" t="str">
        <f t="shared" si="47"/>
        <v/>
      </c>
      <c r="AH125" t="str">
        <f t="shared" si="48"/>
        <v/>
      </c>
      <c r="AI125" t="str">
        <f t="shared" si="49"/>
        <v/>
      </c>
      <c r="AK125" t="str">
        <f t="shared" si="50"/>
        <v/>
      </c>
      <c r="AL125" t="str">
        <f t="shared" si="50"/>
        <v/>
      </c>
      <c r="AM125" t="str">
        <f t="shared" si="50"/>
        <v/>
      </c>
      <c r="AN125" t="str">
        <f t="shared" si="50"/>
        <v/>
      </c>
      <c r="AO125" t="str">
        <f t="shared" si="50"/>
        <v/>
      </c>
      <c r="AP125" t="str">
        <f t="shared" si="50"/>
        <v/>
      </c>
      <c r="AQ125" t="str">
        <f t="shared" si="50"/>
        <v/>
      </c>
      <c r="AR125" t="str">
        <f t="shared" si="50"/>
        <v/>
      </c>
      <c r="AS125" t="str">
        <f t="shared" si="50"/>
        <v/>
      </c>
      <c r="AT125" t="str">
        <f t="shared" si="50"/>
        <v/>
      </c>
      <c r="AU125" t="str">
        <f t="shared" si="50"/>
        <v/>
      </c>
      <c r="AV125" t="str">
        <f t="shared" si="50"/>
        <v/>
      </c>
      <c r="BA125" t="str">
        <f t="shared" si="40"/>
        <v/>
      </c>
    </row>
    <row r="126" spans="9:53">
      <c r="I126" t="str">
        <f>IF(C126="","",COUNTIFS(Tabla1[[#All],[¿Pasó a miembro?]],"Si",Tabla1[[#All],[Tipo Incrito]],"&lt;&gt;Pre-Inscrito",Tabla1[[#All],[llave2]],Gráficos_!C126))</f>
        <v/>
      </c>
      <c r="J126" t="str">
        <f>IF(C126="","",COUNTIFS(Tabla1[[#All],[sem 01]],"=P",Tabla1[[#All],[llave2]],Gráficos_!C126))</f>
        <v/>
      </c>
      <c r="K126" t="str">
        <f>IF(C126="","",COUNTIFS(Tabla1[[#All],[sem 02]],"=P",Tabla1[[#All],[llave2]],Gráficos_!C126))</f>
        <v/>
      </c>
      <c r="L126" t="str">
        <f>IF(C126="","",COUNTIFS(Tabla1[[#All],[sem 03]],"=P",Tabla1[[#All],[llave2]],Gráficos_!C126))</f>
        <v/>
      </c>
      <c r="M126" t="str">
        <f>IF(C126="","",COUNTIFS(Tabla1[[#All],[sem 04]],"=P",Tabla1[[#All],[llave2]],Gráficos_!C126))</f>
        <v/>
      </c>
      <c r="N126" t="str">
        <f>IF(C126="","",COUNTIFS(Tabla1[[#All],[sem 05]],"=P",Tabla1[[#All],[llave2]],Gráficos_!C126))</f>
        <v/>
      </c>
      <c r="O126" t="str">
        <f>IF(C126="","",COUNTIFS(Tabla1[[#All],[sem 06]],"=P",Tabla1[[#All],[llave2]],Gráficos_!C126))</f>
        <v/>
      </c>
      <c r="P126" t="str">
        <f>IF(C126="","",COUNTIFS(Tabla1[[#All],[sem 07]],"=P",Tabla1[[#All],[llave2]],Gráficos_!C126))</f>
        <v/>
      </c>
      <c r="Q126" t="str">
        <f>IF(C126="","",COUNTIFS(Tabla1[[#All],[sem 08]],"=P",Tabla1[[#All],[llave2]],Gráficos_!C126))</f>
        <v/>
      </c>
      <c r="R126" t="str">
        <f>IF(C126="","",COUNTIFS(Tabla1[[#All],[sem 09]],"=P",Tabla1[[#All],[llave2]],Gráficos_!C126))</f>
        <v/>
      </c>
      <c r="S126" t="str">
        <f>IF(C126="","",COUNTIFS(Tabla1[[#All],[sem 10]],"=P",Tabla1[[#All],[llave2]],Gráficos_!C126))</f>
        <v/>
      </c>
      <c r="T126" t="str">
        <f>IF(C126="","",COUNTIFS(Tabla1[[#All],[sem 11]],"=P",Tabla1[[#All],[llave2]],Gráficos_!C126))</f>
        <v/>
      </c>
      <c r="U126" t="str">
        <f>IF(C126="","",COUNTIFS(Tabla1[[#All],[sem 12]],"=P",Tabla1[[#All],[llave2]],Gráficos_!C126))</f>
        <v/>
      </c>
      <c r="AA126" t="str">
        <f t="shared" si="42"/>
        <v/>
      </c>
      <c r="AB126" t="str">
        <f t="shared" si="43"/>
        <v/>
      </c>
      <c r="AC126" t="str">
        <f t="shared" si="44"/>
        <v/>
      </c>
      <c r="AD126" t="str">
        <f t="shared" si="45"/>
        <v/>
      </c>
      <c r="AF126" t="str">
        <f t="shared" si="46"/>
        <v/>
      </c>
      <c r="AG126" t="str">
        <f t="shared" si="47"/>
        <v/>
      </c>
      <c r="AH126" t="str">
        <f t="shared" si="48"/>
        <v/>
      </c>
      <c r="AI126" t="str">
        <f t="shared" si="49"/>
        <v/>
      </c>
      <c r="AK126" t="str">
        <f t="shared" si="50"/>
        <v/>
      </c>
      <c r="AL126" t="str">
        <f t="shared" si="50"/>
        <v/>
      </c>
      <c r="AM126" t="str">
        <f t="shared" si="50"/>
        <v/>
      </c>
      <c r="AN126" t="str">
        <f t="shared" si="50"/>
        <v/>
      </c>
      <c r="AO126" t="str">
        <f t="shared" si="50"/>
        <v/>
      </c>
      <c r="AP126" t="str">
        <f t="shared" si="50"/>
        <v/>
      </c>
      <c r="AQ126" t="str">
        <f t="shared" si="50"/>
        <v/>
      </c>
      <c r="AR126" t="str">
        <f t="shared" si="50"/>
        <v/>
      </c>
      <c r="AS126" t="str">
        <f t="shared" si="50"/>
        <v/>
      </c>
      <c r="AT126" t="str">
        <f t="shared" si="50"/>
        <v/>
      </c>
      <c r="AU126" t="str">
        <f t="shared" si="50"/>
        <v/>
      </c>
      <c r="AV126" t="str">
        <f t="shared" si="50"/>
        <v/>
      </c>
      <c r="BA126" t="str">
        <f t="shared" si="40"/>
        <v/>
      </c>
    </row>
    <row r="127" spans="9:53">
      <c r="I127" t="str">
        <f>IF(C127="","",COUNTIFS(Tabla1[[#All],[¿Pasó a miembro?]],"Si",Tabla1[[#All],[Tipo Incrito]],"&lt;&gt;Pre-Inscrito",Tabla1[[#All],[llave2]],Gráficos_!C127))</f>
        <v/>
      </c>
      <c r="J127" t="str">
        <f>IF(C127="","",COUNTIFS(Tabla1[[#All],[sem 01]],"=P",Tabla1[[#All],[llave2]],Gráficos_!C127))</f>
        <v/>
      </c>
      <c r="K127" t="str">
        <f>IF(C127="","",COUNTIFS(Tabla1[[#All],[sem 02]],"=P",Tabla1[[#All],[llave2]],Gráficos_!C127))</f>
        <v/>
      </c>
      <c r="L127" t="str">
        <f>IF(C127="","",COUNTIFS(Tabla1[[#All],[sem 03]],"=P",Tabla1[[#All],[llave2]],Gráficos_!C127))</f>
        <v/>
      </c>
      <c r="M127" t="str">
        <f>IF(C127="","",COUNTIFS(Tabla1[[#All],[sem 04]],"=P",Tabla1[[#All],[llave2]],Gráficos_!C127))</f>
        <v/>
      </c>
      <c r="N127" t="str">
        <f>IF(C127="","",COUNTIFS(Tabla1[[#All],[sem 05]],"=P",Tabla1[[#All],[llave2]],Gráficos_!C127))</f>
        <v/>
      </c>
      <c r="O127" t="str">
        <f>IF(C127="","",COUNTIFS(Tabla1[[#All],[sem 06]],"=P",Tabla1[[#All],[llave2]],Gráficos_!C127))</f>
        <v/>
      </c>
      <c r="P127" t="str">
        <f>IF(C127="","",COUNTIFS(Tabla1[[#All],[sem 07]],"=P",Tabla1[[#All],[llave2]],Gráficos_!C127))</f>
        <v/>
      </c>
      <c r="Q127" t="str">
        <f>IF(C127="","",COUNTIFS(Tabla1[[#All],[sem 08]],"=P",Tabla1[[#All],[llave2]],Gráficos_!C127))</f>
        <v/>
      </c>
      <c r="R127" t="str">
        <f>IF(C127="","",COUNTIFS(Tabla1[[#All],[sem 09]],"=P",Tabla1[[#All],[llave2]],Gráficos_!C127))</f>
        <v/>
      </c>
      <c r="S127" t="str">
        <f>IF(C127="","",COUNTIFS(Tabla1[[#All],[sem 10]],"=P",Tabla1[[#All],[llave2]],Gráficos_!C127))</f>
        <v/>
      </c>
      <c r="T127" t="str">
        <f>IF(C127="","",COUNTIFS(Tabla1[[#All],[sem 11]],"=P",Tabla1[[#All],[llave2]],Gráficos_!C127))</f>
        <v/>
      </c>
      <c r="U127" t="str">
        <f>IF(C127="","",COUNTIFS(Tabla1[[#All],[sem 12]],"=P",Tabla1[[#All],[llave2]],Gráficos_!C127))</f>
        <v/>
      </c>
      <c r="AA127" t="str">
        <f t="shared" si="42"/>
        <v/>
      </c>
      <c r="AB127" t="str">
        <f t="shared" si="43"/>
        <v/>
      </c>
      <c r="AC127" t="str">
        <f t="shared" si="44"/>
        <v/>
      </c>
      <c r="AD127" t="str">
        <f t="shared" si="45"/>
        <v/>
      </c>
      <c r="AF127" t="str">
        <f t="shared" si="46"/>
        <v/>
      </c>
      <c r="AG127" t="str">
        <f t="shared" si="47"/>
        <v/>
      </c>
      <c r="AH127" t="str">
        <f t="shared" si="48"/>
        <v/>
      </c>
      <c r="AI127" t="str">
        <f t="shared" si="49"/>
        <v/>
      </c>
      <c r="AK127" t="str">
        <f t="shared" si="50"/>
        <v/>
      </c>
      <c r="AL127" t="str">
        <f t="shared" si="50"/>
        <v/>
      </c>
      <c r="AM127" t="str">
        <f t="shared" si="50"/>
        <v/>
      </c>
      <c r="AN127" t="str">
        <f t="shared" si="50"/>
        <v/>
      </c>
      <c r="AO127" t="str">
        <f t="shared" si="50"/>
        <v/>
      </c>
      <c r="AP127" t="str">
        <f t="shared" si="50"/>
        <v/>
      </c>
      <c r="AQ127" t="str">
        <f t="shared" si="50"/>
        <v/>
      </c>
      <c r="AR127" t="str">
        <f t="shared" si="50"/>
        <v/>
      </c>
      <c r="AS127" t="str">
        <f t="shared" si="50"/>
        <v/>
      </c>
      <c r="AT127" t="str">
        <f t="shared" si="50"/>
        <v/>
      </c>
      <c r="AU127" t="str">
        <f t="shared" si="50"/>
        <v/>
      </c>
      <c r="AV127" t="str">
        <f t="shared" si="50"/>
        <v/>
      </c>
      <c r="BA127" t="str">
        <f t="shared" si="40"/>
        <v/>
      </c>
    </row>
    <row r="128" spans="9:53">
      <c r="I128" t="str">
        <f>IF(C128="","",COUNTIFS(Tabla1[[#All],[¿Pasó a miembro?]],"Si",Tabla1[[#All],[Tipo Incrito]],"&lt;&gt;Pre-Inscrito",Tabla1[[#All],[llave2]],Gráficos_!C128))</f>
        <v/>
      </c>
      <c r="J128" t="str">
        <f>IF(C128="","",COUNTIFS(Tabla1[[#All],[sem 01]],"=P",Tabla1[[#All],[llave2]],Gráficos_!C128))</f>
        <v/>
      </c>
      <c r="K128" t="str">
        <f>IF(C128="","",COUNTIFS(Tabla1[[#All],[sem 02]],"=P",Tabla1[[#All],[llave2]],Gráficos_!C128))</f>
        <v/>
      </c>
      <c r="L128" t="str">
        <f>IF(C128="","",COUNTIFS(Tabla1[[#All],[sem 03]],"=P",Tabla1[[#All],[llave2]],Gráficos_!C128))</f>
        <v/>
      </c>
      <c r="M128" t="str">
        <f>IF(C128="","",COUNTIFS(Tabla1[[#All],[sem 04]],"=P",Tabla1[[#All],[llave2]],Gráficos_!C128))</f>
        <v/>
      </c>
      <c r="N128" t="str">
        <f>IF(C128="","",COUNTIFS(Tabla1[[#All],[sem 05]],"=P",Tabla1[[#All],[llave2]],Gráficos_!C128))</f>
        <v/>
      </c>
      <c r="O128" t="str">
        <f>IF(C128="","",COUNTIFS(Tabla1[[#All],[sem 06]],"=P",Tabla1[[#All],[llave2]],Gráficos_!C128))</f>
        <v/>
      </c>
      <c r="P128" t="str">
        <f>IF(C128="","",COUNTIFS(Tabla1[[#All],[sem 07]],"=P",Tabla1[[#All],[llave2]],Gráficos_!C128))</f>
        <v/>
      </c>
      <c r="Q128" t="str">
        <f>IF(C128="","",COUNTIFS(Tabla1[[#All],[sem 08]],"=P",Tabla1[[#All],[llave2]],Gráficos_!C128))</f>
        <v/>
      </c>
      <c r="R128" t="str">
        <f>IF(C128="","",COUNTIFS(Tabla1[[#All],[sem 09]],"=P",Tabla1[[#All],[llave2]],Gráficos_!C128))</f>
        <v/>
      </c>
      <c r="S128" t="str">
        <f>IF(C128="","",COUNTIFS(Tabla1[[#All],[sem 10]],"=P",Tabla1[[#All],[llave2]],Gráficos_!C128))</f>
        <v/>
      </c>
      <c r="T128" t="str">
        <f>IF(C128="","",COUNTIFS(Tabla1[[#All],[sem 11]],"=P",Tabla1[[#All],[llave2]],Gráficos_!C128))</f>
        <v/>
      </c>
      <c r="U128" t="str">
        <f>IF(C128="","",COUNTIFS(Tabla1[[#All],[sem 12]],"=P",Tabla1[[#All],[llave2]],Gráficos_!C128))</f>
        <v/>
      </c>
      <c r="AA128" t="str">
        <f t="shared" si="42"/>
        <v/>
      </c>
      <c r="AB128" t="str">
        <f t="shared" si="43"/>
        <v/>
      </c>
      <c r="AC128" t="str">
        <f t="shared" si="44"/>
        <v/>
      </c>
      <c r="AD128" t="str">
        <f t="shared" si="45"/>
        <v/>
      </c>
      <c r="AF128" t="str">
        <f t="shared" si="46"/>
        <v/>
      </c>
      <c r="AG128" t="str">
        <f t="shared" si="47"/>
        <v/>
      </c>
      <c r="AH128" t="str">
        <f t="shared" si="48"/>
        <v/>
      </c>
      <c r="AI128" t="str">
        <f t="shared" si="49"/>
        <v/>
      </c>
      <c r="AK128" t="str">
        <f t="shared" si="50"/>
        <v/>
      </c>
      <c r="AL128" t="str">
        <f t="shared" si="50"/>
        <v/>
      </c>
      <c r="AM128" t="str">
        <f t="shared" si="50"/>
        <v/>
      </c>
      <c r="AN128" t="str">
        <f t="shared" si="50"/>
        <v/>
      </c>
      <c r="AO128" t="str">
        <f t="shared" si="50"/>
        <v/>
      </c>
      <c r="AP128" t="str">
        <f t="shared" si="50"/>
        <v/>
      </c>
      <c r="AQ128" t="str">
        <f t="shared" si="50"/>
        <v/>
      </c>
      <c r="AR128" t="str">
        <f t="shared" si="50"/>
        <v/>
      </c>
      <c r="AS128" t="str">
        <f t="shared" si="50"/>
        <v/>
      </c>
      <c r="AT128" t="str">
        <f t="shared" si="50"/>
        <v/>
      </c>
      <c r="AU128" t="str">
        <f t="shared" si="50"/>
        <v/>
      </c>
      <c r="AV128" t="str">
        <f t="shared" si="50"/>
        <v/>
      </c>
      <c r="BA128" t="str">
        <f t="shared" si="40"/>
        <v/>
      </c>
    </row>
    <row r="129" spans="9:53">
      <c r="I129" t="str">
        <f>IF(C129="","",COUNTIFS(Tabla1[[#All],[¿Pasó a miembro?]],"Si",Tabla1[[#All],[Tipo Incrito]],"&lt;&gt;Pre-Inscrito",Tabla1[[#All],[llave2]],Gráficos_!C129))</f>
        <v/>
      </c>
      <c r="J129" t="str">
        <f>IF(C129="","",COUNTIFS(Tabla1[[#All],[sem 01]],"=P",Tabla1[[#All],[llave2]],Gráficos_!C129))</f>
        <v/>
      </c>
      <c r="K129" t="str">
        <f>IF(C129="","",COUNTIFS(Tabla1[[#All],[sem 02]],"=P",Tabla1[[#All],[llave2]],Gráficos_!C129))</f>
        <v/>
      </c>
      <c r="L129" t="str">
        <f>IF(C129="","",COUNTIFS(Tabla1[[#All],[sem 03]],"=P",Tabla1[[#All],[llave2]],Gráficos_!C129))</f>
        <v/>
      </c>
      <c r="M129" t="str">
        <f>IF(C129="","",COUNTIFS(Tabla1[[#All],[sem 04]],"=P",Tabla1[[#All],[llave2]],Gráficos_!C129))</f>
        <v/>
      </c>
      <c r="N129" t="str">
        <f>IF(C129="","",COUNTIFS(Tabla1[[#All],[sem 05]],"=P",Tabla1[[#All],[llave2]],Gráficos_!C129))</f>
        <v/>
      </c>
      <c r="O129" t="str">
        <f>IF(C129="","",COUNTIFS(Tabla1[[#All],[sem 06]],"=P",Tabla1[[#All],[llave2]],Gráficos_!C129))</f>
        <v/>
      </c>
      <c r="P129" t="str">
        <f>IF(C129="","",COUNTIFS(Tabla1[[#All],[sem 07]],"=P",Tabla1[[#All],[llave2]],Gráficos_!C129))</f>
        <v/>
      </c>
      <c r="Q129" t="str">
        <f>IF(C129="","",COUNTIFS(Tabla1[[#All],[sem 08]],"=P",Tabla1[[#All],[llave2]],Gráficos_!C129))</f>
        <v/>
      </c>
      <c r="R129" t="str">
        <f>IF(C129="","",COUNTIFS(Tabla1[[#All],[sem 09]],"=P",Tabla1[[#All],[llave2]],Gráficos_!C129))</f>
        <v/>
      </c>
      <c r="S129" t="str">
        <f>IF(C129="","",COUNTIFS(Tabla1[[#All],[sem 10]],"=P",Tabla1[[#All],[llave2]],Gráficos_!C129))</f>
        <v/>
      </c>
      <c r="T129" t="str">
        <f>IF(C129="","",COUNTIFS(Tabla1[[#All],[sem 11]],"=P",Tabla1[[#All],[llave2]],Gráficos_!C129))</f>
        <v/>
      </c>
      <c r="U129" t="str">
        <f>IF(C129="","",COUNTIFS(Tabla1[[#All],[sem 12]],"=P",Tabla1[[#All],[llave2]],Gráficos_!C129))</f>
        <v/>
      </c>
      <c r="AA129" t="str">
        <f t="shared" si="42"/>
        <v/>
      </c>
      <c r="AB129" t="str">
        <f t="shared" si="43"/>
        <v/>
      </c>
      <c r="AC129" t="str">
        <f t="shared" si="44"/>
        <v/>
      </c>
      <c r="AD129" t="str">
        <f t="shared" si="45"/>
        <v/>
      </c>
      <c r="AF129" t="str">
        <f t="shared" si="46"/>
        <v/>
      </c>
      <c r="AG129" t="str">
        <f t="shared" si="47"/>
        <v/>
      </c>
      <c r="AH129" t="str">
        <f t="shared" si="48"/>
        <v/>
      </c>
      <c r="AI129" t="str">
        <f t="shared" si="49"/>
        <v/>
      </c>
      <c r="AK129" t="str">
        <f t="shared" si="50"/>
        <v/>
      </c>
      <c r="AL129" t="str">
        <f t="shared" si="50"/>
        <v/>
      </c>
      <c r="AM129" t="str">
        <f t="shared" si="50"/>
        <v/>
      </c>
      <c r="AN129" t="str">
        <f t="shared" si="50"/>
        <v/>
      </c>
      <c r="AO129" t="str">
        <f t="shared" si="50"/>
        <v/>
      </c>
      <c r="AP129" t="str">
        <f t="shared" si="50"/>
        <v/>
      </c>
      <c r="AQ129" t="str">
        <f t="shared" si="50"/>
        <v/>
      </c>
      <c r="AR129" t="str">
        <f t="shared" si="50"/>
        <v/>
      </c>
      <c r="AS129" t="str">
        <f t="shared" si="50"/>
        <v/>
      </c>
      <c r="AT129" t="str">
        <f t="shared" si="50"/>
        <v/>
      </c>
      <c r="AU129" t="str">
        <f t="shared" si="50"/>
        <v/>
      </c>
      <c r="AV129" t="str">
        <f t="shared" si="50"/>
        <v/>
      </c>
      <c r="BA129" t="str">
        <f t="shared" si="40"/>
        <v/>
      </c>
    </row>
    <row r="130" spans="9:53">
      <c r="I130" t="str">
        <f>IF(C130="","",COUNTIFS(Tabla1[[#All],[¿Pasó a miembro?]],"Si",Tabla1[[#All],[Tipo Incrito]],"&lt;&gt;Pre-Inscrito",Tabla1[[#All],[llave2]],Gráficos_!C130))</f>
        <v/>
      </c>
      <c r="J130" t="str">
        <f>IF(C130="","",COUNTIFS(Tabla1[[#All],[sem 01]],"=P",Tabla1[[#All],[llave2]],Gráficos_!C130))</f>
        <v/>
      </c>
      <c r="K130" t="str">
        <f>IF(C130="","",COUNTIFS(Tabla1[[#All],[sem 02]],"=P",Tabla1[[#All],[llave2]],Gráficos_!C130))</f>
        <v/>
      </c>
      <c r="L130" t="str">
        <f>IF(C130="","",COUNTIFS(Tabla1[[#All],[sem 03]],"=P",Tabla1[[#All],[llave2]],Gráficos_!C130))</f>
        <v/>
      </c>
      <c r="M130" t="str">
        <f>IF(C130="","",COUNTIFS(Tabla1[[#All],[sem 04]],"=P",Tabla1[[#All],[llave2]],Gráficos_!C130))</f>
        <v/>
      </c>
      <c r="N130" t="str">
        <f>IF(C130="","",COUNTIFS(Tabla1[[#All],[sem 05]],"=P",Tabla1[[#All],[llave2]],Gráficos_!C130))</f>
        <v/>
      </c>
      <c r="O130" t="str">
        <f>IF(C130="","",COUNTIFS(Tabla1[[#All],[sem 06]],"=P",Tabla1[[#All],[llave2]],Gráficos_!C130))</f>
        <v/>
      </c>
      <c r="P130" t="str">
        <f>IF(C130="","",COUNTIFS(Tabla1[[#All],[sem 07]],"=P",Tabla1[[#All],[llave2]],Gráficos_!C130))</f>
        <v/>
      </c>
      <c r="Q130" t="str">
        <f>IF(C130="","",COUNTIFS(Tabla1[[#All],[sem 08]],"=P",Tabla1[[#All],[llave2]],Gráficos_!C130))</f>
        <v/>
      </c>
      <c r="R130" t="str">
        <f>IF(C130="","",COUNTIFS(Tabla1[[#All],[sem 09]],"=P",Tabla1[[#All],[llave2]],Gráficos_!C130))</f>
        <v/>
      </c>
      <c r="S130" t="str">
        <f>IF(C130="","",COUNTIFS(Tabla1[[#All],[sem 10]],"=P",Tabla1[[#All],[llave2]],Gráficos_!C130))</f>
        <v/>
      </c>
      <c r="T130" t="str">
        <f>IF(C130="","",COUNTIFS(Tabla1[[#All],[sem 11]],"=P",Tabla1[[#All],[llave2]],Gráficos_!C130))</f>
        <v/>
      </c>
      <c r="U130" t="str">
        <f>IF(C130="","",COUNTIFS(Tabla1[[#All],[sem 12]],"=P",Tabla1[[#All],[llave2]],Gráficos_!C130))</f>
        <v/>
      </c>
      <c r="AA130" t="str">
        <f t="shared" si="42"/>
        <v/>
      </c>
      <c r="AB130" t="str">
        <f t="shared" si="43"/>
        <v/>
      </c>
      <c r="AC130" t="str">
        <f t="shared" si="44"/>
        <v/>
      </c>
      <c r="AD130" t="str">
        <f t="shared" si="45"/>
        <v/>
      </c>
      <c r="AF130" t="str">
        <f t="shared" si="46"/>
        <v/>
      </c>
      <c r="AG130" t="str">
        <f t="shared" si="47"/>
        <v/>
      </c>
      <c r="AH130" t="str">
        <f t="shared" si="48"/>
        <v/>
      </c>
      <c r="AI130" t="str">
        <f t="shared" si="49"/>
        <v/>
      </c>
      <c r="AK130" t="str">
        <f t="shared" si="50"/>
        <v/>
      </c>
      <c r="AL130" t="str">
        <f t="shared" si="50"/>
        <v/>
      </c>
      <c r="AM130" t="str">
        <f t="shared" si="50"/>
        <v/>
      </c>
      <c r="AN130" t="str">
        <f t="shared" si="50"/>
        <v/>
      </c>
      <c r="AO130" t="str">
        <f t="shared" si="50"/>
        <v/>
      </c>
      <c r="AP130" t="str">
        <f t="shared" si="50"/>
        <v/>
      </c>
      <c r="AQ130" t="str">
        <f t="shared" si="50"/>
        <v/>
      </c>
      <c r="AR130" t="str">
        <f t="shared" si="50"/>
        <v/>
      </c>
      <c r="AS130" t="str">
        <f t="shared" si="50"/>
        <v/>
      </c>
      <c r="AT130" t="str">
        <f t="shared" si="50"/>
        <v/>
      </c>
      <c r="AU130" t="str">
        <f t="shared" si="50"/>
        <v/>
      </c>
      <c r="AV130" t="str">
        <f t="shared" si="50"/>
        <v/>
      </c>
      <c r="BA130" t="str">
        <f t="shared" si="40"/>
        <v/>
      </c>
    </row>
    <row r="131" spans="9:53">
      <c r="I131" t="str">
        <f>IF(C131="","",COUNTIFS(Tabla1[[#All],[¿Pasó a miembro?]],"Si",Tabla1[[#All],[Tipo Incrito]],"&lt;&gt;Pre-Inscrito",Tabla1[[#All],[llave2]],Gráficos_!C131))</f>
        <v/>
      </c>
      <c r="J131" t="str">
        <f>IF(C131="","",COUNTIFS(Tabla1[[#All],[sem 01]],"=P",Tabla1[[#All],[llave2]],Gráficos_!C131))</f>
        <v/>
      </c>
      <c r="K131" t="str">
        <f>IF(C131="","",COUNTIFS(Tabla1[[#All],[sem 02]],"=P",Tabla1[[#All],[llave2]],Gráficos_!C131))</f>
        <v/>
      </c>
      <c r="L131" t="str">
        <f>IF(C131="","",COUNTIFS(Tabla1[[#All],[sem 03]],"=P",Tabla1[[#All],[llave2]],Gráficos_!C131))</f>
        <v/>
      </c>
      <c r="M131" t="str">
        <f>IF(C131="","",COUNTIFS(Tabla1[[#All],[sem 04]],"=P",Tabla1[[#All],[llave2]],Gráficos_!C131))</f>
        <v/>
      </c>
      <c r="N131" t="str">
        <f>IF(C131="","",COUNTIFS(Tabla1[[#All],[sem 05]],"=P",Tabla1[[#All],[llave2]],Gráficos_!C131))</f>
        <v/>
      </c>
      <c r="O131" t="str">
        <f>IF(C131="","",COUNTIFS(Tabla1[[#All],[sem 06]],"=P",Tabla1[[#All],[llave2]],Gráficos_!C131))</f>
        <v/>
      </c>
      <c r="P131" t="str">
        <f>IF(C131="","",COUNTIFS(Tabla1[[#All],[sem 07]],"=P",Tabla1[[#All],[llave2]],Gráficos_!C131))</f>
        <v/>
      </c>
      <c r="Q131" t="str">
        <f>IF(C131="","",COUNTIFS(Tabla1[[#All],[sem 08]],"=P",Tabla1[[#All],[llave2]],Gráficos_!C131))</f>
        <v/>
      </c>
      <c r="R131" t="str">
        <f>IF(C131="","",COUNTIFS(Tabla1[[#All],[sem 09]],"=P",Tabla1[[#All],[llave2]],Gráficos_!C131))</f>
        <v/>
      </c>
      <c r="S131" t="str">
        <f>IF(C131="","",COUNTIFS(Tabla1[[#All],[sem 10]],"=P",Tabla1[[#All],[llave2]],Gráficos_!C131))</f>
        <v/>
      </c>
      <c r="T131" t="str">
        <f>IF(C131="","",COUNTIFS(Tabla1[[#All],[sem 11]],"=P",Tabla1[[#All],[llave2]],Gráficos_!C131))</f>
        <v/>
      </c>
      <c r="U131" t="str">
        <f>IF(C131="","",COUNTIFS(Tabla1[[#All],[sem 12]],"=P",Tabla1[[#All],[llave2]],Gráficos_!C131))</f>
        <v/>
      </c>
      <c r="AA131" t="str">
        <f t="shared" si="42"/>
        <v/>
      </c>
      <c r="AB131" t="str">
        <f t="shared" si="43"/>
        <v/>
      </c>
      <c r="AC131" t="str">
        <f t="shared" si="44"/>
        <v/>
      </c>
      <c r="AD131" t="str">
        <f t="shared" si="45"/>
        <v/>
      </c>
      <c r="AF131" t="str">
        <f t="shared" si="46"/>
        <v/>
      </c>
      <c r="AG131" t="str">
        <f t="shared" si="47"/>
        <v/>
      </c>
      <c r="AH131" t="str">
        <f t="shared" si="48"/>
        <v/>
      </c>
      <c r="AI131" t="str">
        <f t="shared" si="49"/>
        <v/>
      </c>
      <c r="AK131" t="str">
        <f t="shared" si="50"/>
        <v/>
      </c>
      <c r="AL131" t="str">
        <f t="shared" si="50"/>
        <v/>
      </c>
      <c r="AM131" t="str">
        <f t="shared" si="50"/>
        <v/>
      </c>
      <c r="AN131" t="str">
        <f t="shared" si="50"/>
        <v/>
      </c>
      <c r="AO131" t="str">
        <f t="shared" si="50"/>
        <v/>
      </c>
      <c r="AP131" t="str">
        <f t="shared" si="50"/>
        <v/>
      </c>
      <c r="AQ131" t="str">
        <f t="shared" si="50"/>
        <v/>
      </c>
      <c r="AR131" t="str">
        <f t="shared" si="50"/>
        <v/>
      </c>
      <c r="AS131" t="str">
        <f t="shared" si="50"/>
        <v/>
      </c>
      <c r="AT131" t="str">
        <f t="shared" si="50"/>
        <v/>
      </c>
      <c r="AU131" t="str">
        <f t="shared" si="50"/>
        <v/>
      </c>
      <c r="AV131" t="str">
        <f t="shared" si="50"/>
        <v/>
      </c>
      <c r="BA131" t="str">
        <f t="shared" si="40"/>
        <v/>
      </c>
    </row>
    <row r="132" spans="9:53">
      <c r="I132" t="str">
        <f>IF(C132="","",COUNTIFS(Tabla1[[#All],[¿Pasó a miembro?]],"Si",Tabla1[[#All],[Tipo Incrito]],"&lt;&gt;Pre-Inscrito",Tabla1[[#All],[llave2]],Gráficos_!C132))</f>
        <v/>
      </c>
      <c r="J132" t="str">
        <f>IF(C132="","",COUNTIFS(Tabla1[[#All],[sem 01]],"=P",Tabla1[[#All],[llave2]],Gráficos_!C132))</f>
        <v/>
      </c>
      <c r="K132" t="str">
        <f>IF(C132="","",COUNTIFS(Tabla1[[#All],[sem 02]],"=P",Tabla1[[#All],[llave2]],Gráficos_!C132))</f>
        <v/>
      </c>
      <c r="L132" t="str">
        <f>IF(C132="","",COUNTIFS(Tabla1[[#All],[sem 03]],"=P",Tabla1[[#All],[llave2]],Gráficos_!C132))</f>
        <v/>
      </c>
      <c r="M132" t="str">
        <f>IF(C132="","",COUNTIFS(Tabla1[[#All],[sem 04]],"=P",Tabla1[[#All],[llave2]],Gráficos_!C132))</f>
        <v/>
      </c>
      <c r="N132" t="str">
        <f>IF(C132="","",COUNTIFS(Tabla1[[#All],[sem 05]],"=P",Tabla1[[#All],[llave2]],Gráficos_!C132))</f>
        <v/>
      </c>
      <c r="O132" t="str">
        <f>IF(C132="","",COUNTIFS(Tabla1[[#All],[sem 06]],"=P",Tabla1[[#All],[llave2]],Gráficos_!C132))</f>
        <v/>
      </c>
      <c r="P132" t="str">
        <f>IF(C132="","",COUNTIFS(Tabla1[[#All],[sem 07]],"=P",Tabla1[[#All],[llave2]],Gráficos_!C132))</f>
        <v/>
      </c>
      <c r="Q132" t="str">
        <f>IF(C132="","",COUNTIFS(Tabla1[[#All],[sem 08]],"=P",Tabla1[[#All],[llave2]],Gráficos_!C132))</f>
        <v/>
      </c>
      <c r="R132" t="str">
        <f>IF(C132="","",COUNTIFS(Tabla1[[#All],[sem 09]],"=P",Tabla1[[#All],[llave2]],Gráficos_!C132))</f>
        <v/>
      </c>
      <c r="S132" t="str">
        <f>IF(C132="","",COUNTIFS(Tabla1[[#All],[sem 10]],"=P",Tabla1[[#All],[llave2]],Gráficos_!C132))</f>
        <v/>
      </c>
      <c r="T132" t="str">
        <f>IF(C132="","",COUNTIFS(Tabla1[[#All],[sem 11]],"=P",Tabla1[[#All],[llave2]],Gráficos_!C132))</f>
        <v/>
      </c>
      <c r="U132" t="str">
        <f>IF(C132="","",COUNTIFS(Tabla1[[#All],[sem 12]],"=P",Tabla1[[#All],[llave2]],Gráficos_!C132))</f>
        <v/>
      </c>
      <c r="AA132" t="str">
        <f t="shared" si="42"/>
        <v/>
      </c>
      <c r="AB132" t="str">
        <f t="shared" si="43"/>
        <v/>
      </c>
      <c r="AC132" t="str">
        <f t="shared" si="44"/>
        <v/>
      </c>
      <c r="AD132" t="str">
        <f t="shared" si="45"/>
        <v/>
      </c>
      <c r="AF132" t="str">
        <f t="shared" si="46"/>
        <v/>
      </c>
      <c r="AG132" t="str">
        <f t="shared" si="47"/>
        <v/>
      </c>
      <c r="AH132" t="str">
        <f t="shared" si="48"/>
        <v/>
      </c>
      <c r="AI132" t="str">
        <f t="shared" si="49"/>
        <v/>
      </c>
      <c r="AK132" t="str">
        <f t="shared" si="50"/>
        <v/>
      </c>
      <c r="AL132" t="str">
        <f t="shared" si="50"/>
        <v/>
      </c>
      <c r="AM132" t="str">
        <f t="shared" si="50"/>
        <v/>
      </c>
      <c r="AN132" t="str">
        <f t="shared" si="50"/>
        <v/>
      </c>
      <c r="AO132" t="str">
        <f t="shared" si="50"/>
        <v/>
      </c>
      <c r="AP132" t="str">
        <f t="shared" si="50"/>
        <v/>
      </c>
      <c r="AQ132" t="str">
        <f t="shared" si="50"/>
        <v/>
      </c>
      <c r="AR132" t="str">
        <f t="shared" si="50"/>
        <v/>
      </c>
      <c r="AS132" t="str">
        <f t="shared" si="50"/>
        <v/>
      </c>
      <c r="AT132" t="str">
        <f t="shared" si="50"/>
        <v/>
      </c>
      <c r="AU132" t="str">
        <f t="shared" si="50"/>
        <v/>
      </c>
      <c r="AV132" t="str">
        <f t="shared" si="50"/>
        <v/>
      </c>
      <c r="BA132" t="str">
        <f t="shared" si="40"/>
        <v/>
      </c>
    </row>
    <row r="133" spans="9:53">
      <c r="I133" t="str">
        <f>IF(C133="","",COUNTIFS(Tabla1[[#All],[¿Pasó a miembro?]],"Si",Tabla1[[#All],[Tipo Incrito]],"&lt;&gt;Pre-Inscrito",Tabla1[[#All],[llave2]],Gráficos_!C133))</f>
        <v/>
      </c>
      <c r="J133" t="str">
        <f>IF(C133="","",COUNTIFS(Tabla1[[#All],[sem 01]],"=P",Tabla1[[#All],[llave2]],Gráficos_!C133))</f>
        <v/>
      </c>
      <c r="K133" t="str">
        <f>IF(C133="","",COUNTIFS(Tabla1[[#All],[sem 02]],"=P",Tabla1[[#All],[llave2]],Gráficos_!C133))</f>
        <v/>
      </c>
      <c r="L133" t="str">
        <f>IF(C133="","",COUNTIFS(Tabla1[[#All],[sem 03]],"=P",Tabla1[[#All],[llave2]],Gráficos_!C133))</f>
        <v/>
      </c>
      <c r="M133" t="str">
        <f>IF(C133="","",COUNTIFS(Tabla1[[#All],[sem 04]],"=P",Tabla1[[#All],[llave2]],Gráficos_!C133))</f>
        <v/>
      </c>
      <c r="N133" t="str">
        <f>IF(C133="","",COUNTIFS(Tabla1[[#All],[sem 05]],"=P",Tabla1[[#All],[llave2]],Gráficos_!C133))</f>
        <v/>
      </c>
      <c r="O133" t="str">
        <f>IF(C133="","",COUNTIFS(Tabla1[[#All],[sem 06]],"=P",Tabla1[[#All],[llave2]],Gráficos_!C133))</f>
        <v/>
      </c>
      <c r="P133" t="str">
        <f>IF(C133="","",COUNTIFS(Tabla1[[#All],[sem 07]],"=P",Tabla1[[#All],[llave2]],Gráficos_!C133))</f>
        <v/>
      </c>
      <c r="Q133" t="str">
        <f>IF(C133="","",COUNTIFS(Tabla1[[#All],[sem 08]],"=P",Tabla1[[#All],[llave2]],Gráficos_!C133))</f>
        <v/>
      </c>
      <c r="R133" t="str">
        <f>IF(C133="","",COUNTIFS(Tabla1[[#All],[sem 09]],"=P",Tabla1[[#All],[llave2]],Gráficos_!C133))</f>
        <v/>
      </c>
      <c r="S133" t="str">
        <f>IF(C133="","",COUNTIFS(Tabla1[[#All],[sem 10]],"=P",Tabla1[[#All],[llave2]],Gráficos_!C133))</f>
        <v/>
      </c>
      <c r="T133" t="str">
        <f>IF(C133="","",COUNTIFS(Tabla1[[#All],[sem 11]],"=P",Tabla1[[#All],[llave2]],Gráficos_!C133))</f>
        <v/>
      </c>
      <c r="U133" t="str">
        <f>IF(C133="","",COUNTIFS(Tabla1[[#All],[sem 12]],"=P",Tabla1[[#All],[llave2]],Gráficos_!C133))</f>
        <v/>
      </c>
      <c r="AA133" t="str">
        <f t="shared" si="42"/>
        <v/>
      </c>
      <c r="AB133" t="str">
        <f t="shared" si="43"/>
        <v/>
      </c>
      <c r="AC133" t="str">
        <f t="shared" si="44"/>
        <v/>
      </c>
      <c r="AD133" t="str">
        <f t="shared" si="45"/>
        <v/>
      </c>
      <c r="AF133" t="str">
        <f t="shared" si="46"/>
        <v/>
      </c>
      <c r="AG133" t="str">
        <f t="shared" si="47"/>
        <v/>
      </c>
      <c r="AH133" t="str">
        <f t="shared" si="48"/>
        <v/>
      </c>
      <c r="AI133" t="str">
        <f t="shared" si="49"/>
        <v/>
      </c>
      <c r="AK133" t="str">
        <f t="shared" si="50"/>
        <v/>
      </c>
      <c r="AL133" t="str">
        <f t="shared" si="50"/>
        <v/>
      </c>
      <c r="AM133" t="str">
        <f t="shared" si="50"/>
        <v/>
      </c>
      <c r="AN133" t="str">
        <f t="shared" si="50"/>
        <v/>
      </c>
      <c r="AO133" t="str">
        <f t="shared" si="50"/>
        <v/>
      </c>
      <c r="AP133" t="str">
        <f t="shared" si="50"/>
        <v/>
      </c>
      <c r="AQ133" t="str">
        <f t="shared" si="50"/>
        <v/>
      </c>
      <c r="AR133" t="str">
        <f t="shared" si="50"/>
        <v/>
      </c>
      <c r="AS133" t="str">
        <f t="shared" si="50"/>
        <v/>
      </c>
      <c r="AT133" t="str">
        <f t="shared" si="50"/>
        <v/>
      </c>
      <c r="AU133" t="str">
        <f t="shared" si="50"/>
        <v/>
      </c>
      <c r="AV133" t="str">
        <f t="shared" si="50"/>
        <v/>
      </c>
      <c r="BA133" t="str">
        <f t="shared" si="40"/>
        <v/>
      </c>
    </row>
    <row r="134" spans="9:53">
      <c r="I134" t="str">
        <f>IF(C134="","",COUNTIFS(Tabla1[[#All],[¿Pasó a miembro?]],"Si",Tabla1[[#All],[Tipo Incrito]],"&lt;&gt;Pre-Inscrito",Tabla1[[#All],[llave2]],Gráficos_!C134))</f>
        <v/>
      </c>
      <c r="J134" t="str">
        <f>IF(C134="","",COUNTIFS(Tabla1[[#All],[sem 01]],"=P",Tabla1[[#All],[llave2]],Gráficos_!C134))</f>
        <v/>
      </c>
      <c r="K134" t="str">
        <f>IF(C134="","",COUNTIFS(Tabla1[[#All],[sem 02]],"=P",Tabla1[[#All],[llave2]],Gráficos_!C134))</f>
        <v/>
      </c>
      <c r="L134" t="str">
        <f>IF(C134="","",COUNTIFS(Tabla1[[#All],[sem 03]],"=P",Tabla1[[#All],[llave2]],Gráficos_!C134))</f>
        <v/>
      </c>
      <c r="M134" t="str">
        <f>IF(C134="","",COUNTIFS(Tabla1[[#All],[sem 04]],"=P",Tabla1[[#All],[llave2]],Gráficos_!C134))</f>
        <v/>
      </c>
      <c r="N134" t="str">
        <f>IF(C134="","",COUNTIFS(Tabla1[[#All],[sem 05]],"=P",Tabla1[[#All],[llave2]],Gráficos_!C134))</f>
        <v/>
      </c>
      <c r="O134" t="str">
        <f>IF(C134="","",COUNTIFS(Tabla1[[#All],[sem 06]],"=P",Tabla1[[#All],[llave2]],Gráficos_!C134))</f>
        <v/>
      </c>
      <c r="P134" t="str">
        <f>IF(C134="","",COUNTIFS(Tabla1[[#All],[sem 07]],"=P",Tabla1[[#All],[llave2]],Gráficos_!C134))</f>
        <v/>
      </c>
      <c r="Q134" t="str">
        <f>IF(C134="","",COUNTIFS(Tabla1[[#All],[sem 08]],"=P",Tabla1[[#All],[llave2]],Gráficos_!C134))</f>
        <v/>
      </c>
      <c r="R134" t="str">
        <f>IF(C134="","",COUNTIFS(Tabla1[[#All],[sem 09]],"=P",Tabla1[[#All],[llave2]],Gráficos_!C134))</f>
        <v/>
      </c>
      <c r="S134" t="str">
        <f>IF(C134="","",COUNTIFS(Tabla1[[#All],[sem 10]],"=P",Tabla1[[#All],[llave2]],Gráficos_!C134))</f>
        <v/>
      </c>
      <c r="T134" t="str">
        <f>IF(C134="","",COUNTIFS(Tabla1[[#All],[sem 11]],"=P",Tabla1[[#All],[llave2]],Gráficos_!C134))</f>
        <v/>
      </c>
      <c r="U134" t="str">
        <f>IF(C134="","",COUNTIFS(Tabla1[[#All],[sem 12]],"=P",Tabla1[[#All],[llave2]],Gráficos_!C134))</f>
        <v/>
      </c>
      <c r="AA134" t="str">
        <f t="shared" si="42"/>
        <v/>
      </c>
      <c r="AB134" t="str">
        <f t="shared" si="43"/>
        <v/>
      </c>
      <c r="AC134" t="str">
        <f t="shared" si="44"/>
        <v/>
      </c>
      <c r="AD134" t="str">
        <f t="shared" si="45"/>
        <v/>
      </c>
      <c r="AF134" t="str">
        <f t="shared" si="46"/>
        <v/>
      </c>
      <c r="AG134" t="str">
        <f t="shared" si="47"/>
        <v/>
      </c>
      <c r="AH134" t="str">
        <f t="shared" si="48"/>
        <v/>
      </c>
      <c r="AI134" t="str">
        <f t="shared" si="49"/>
        <v/>
      </c>
      <c r="AK134" t="str">
        <f t="shared" si="50"/>
        <v/>
      </c>
      <c r="AL134" t="str">
        <f t="shared" si="50"/>
        <v/>
      </c>
      <c r="AM134" t="str">
        <f t="shared" si="50"/>
        <v/>
      </c>
      <c r="AN134" t="str">
        <f t="shared" si="50"/>
        <v/>
      </c>
      <c r="AO134" t="str">
        <f t="shared" si="50"/>
        <v/>
      </c>
      <c r="AP134" t="str">
        <f t="shared" si="50"/>
        <v/>
      </c>
      <c r="AQ134" t="str">
        <f t="shared" si="50"/>
        <v/>
      </c>
      <c r="AR134" t="str">
        <f t="shared" si="50"/>
        <v/>
      </c>
      <c r="AS134" t="str">
        <f t="shared" si="50"/>
        <v/>
      </c>
      <c r="AT134" t="str">
        <f t="shared" si="50"/>
        <v/>
      </c>
      <c r="AU134" t="str">
        <f t="shared" si="50"/>
        <v/>
      </c>
      <c r="AV134" t="str">
        <f t="shared" si="50"/>
        <v/>
      </c>
      <c r="BA134" t="str">
        <f t="shared" si="40"/>
        <v/>
      </c>
    </row>
    <row r="135" spans="9:53">
      <c r="I135" t="str">
        <f>IF(C135="","",COUNTIFS(Tabla1[[#All],[¿Pasó a miembro?]],"Si",Tabla1[[#All],[Tipo Incrito]],"&lt;&gt;Pre-Inscrito",Tabla1[[#All],[llave2]],Gráficos_!C135))</f>
        <v/>
      </c>
      <c r="J135" t="str">
        <f>IF(C135="","",COUNTIFS(Tabla1[[#All],[sem 01]],"=P",Tabla1[[#All],[llave2]],Gráficos_!C135))</f>
        <v/>
      </c>
      <c r="K135" t="str">
        <f>IF(C135="","",COUNTIFS(Tabla1[[#All],[sem 02]],"=P",Tabla1[[#All],[llave2]],Gráficos_!C135))</f>
        <v/>
      </c>
      <c r="L135" t="str">
        <f>IF(C135="","",COUNTIFS(Tabla1[[#All],[sem 03]],"=P",Tabla1[[#All],[llave2]],Gráficos_!C135))</f>
        <v/>
      </c>
      <c r="M135" t="str">
        <f>IF(C135="","",COUNTIFS(Tabla1[[#All],[sem 04]],"=P",Tabla1[[#All],[llave2]],Gráficos_!C135))</f>
        <v/>
      </c>
      <c r="N135" t="str">
        <f>IF(C135="","",COUNTIFS(Tabla1[[#All],[sem 05]],"=P",Tabla1[[#All],[llave2]],Gráficos_!C135))</f>
        <v/>
      </c>
      <c r="O135" t="str">
        <f>IF(C135="","",COUNTIFS(Tabla1[[#All],[sem 06]],"=P",Tabla1[[#All],[llave2]],Gráficos_!C135))</f>
        <v/>
      </c>
      <c r="P135" t="str">
        <f>IF(C135="","",COUNTIFS(Tabla1[[#All],[sem 07]],"=P",Tabla1[[#All],[llave2]],Gráficos_!C135))</f>
        <v/>
      </c>
      <c r="Q135" t="str">
        <f>IF(C135="","",COUNTIFS(Tabla1[[#All],[sem 08]],"=P",Tabla1[[#All],[llave2]],Gráficos_!C135))</f>
        <v/>
      </c>
      <c r="R135" t="str">
        <f>IF(C135="","",COUNTIFS(Tabla1[[#All],[sem 09]],"=P",Tabla1[[#All],[llave2]],Gráficos_!C135))</f>
        <v/>
      </c>
      <c r="S135" t="str">
        <f>IF(C135="","",COUNTIFS(Tabla1[[#All],[sem 10]],"=P",Tabla1[[#All],[llave2]],Gráficos_!C135))</f>
        <v/>
      </c>
      <c r="T135" t="str">
        <f>IF(C135="","",COUNTIFS(Tabla1[[#All],[sem 11]],"=P",Tabla1[[#All],[llave2]],Gráficos_!C135))</f>
        <v/>
      </c>
      <c r="U135" t="str">
        <f>IF(C135="","",COUNTIFS(Tabla1[[#All],[sem 12]],"=P",Tabla1[[#All],[llave2]],Gráficos_!C135))</f>
        <v/>
      </c>
      <c r="AA135" t="str">
        <f t="shared" ref="AA135:AA150" si="51">IF(OR(C135="",C135="(En blanco)"),"",C135)</f>
        <v/>
      </c>
      <c r="AB135" t="str">
        <f t="shared" ref="AB135:AB150" si="52">IF(OR(D135="",D135="(En blanco)"),"",D135)</f>
        <v/>
      </c>
      <c r="AC135" t="str">
        <f t="shared" ref="AC135:AC150" si="53">IF(OR(B135="",B135="(En blanco)"),"",B135)</f>
        <v/>
      </c>
      <c r="AD135" t="str">
        <f t="shared" ref="AD135:AD150" si="54">IF(OR(B135="",B135="(En blanco)"),"",TEXT(B135,"mmmm"))</f>
        <v/>
      </c>
      <c r="AF135" t="str">
        <f t="shared" ref="AF135:AF150" si="55">IF(OR(E135="",E135="(En blanco)"),"",E135)</f>
        <v/>
      </c>
      <c r="AG135" t="str">
        <f t="shared" ref="AG135:AG150" si="56">IF(OR(F135="",F135="(En blanco)"),"",F135)</f>
        <v/>
      </c>
      <c r="AH135" t="str">
        <f t="shared" ref="AH135:AH150" si="57">IF(OR(G135="",G135="(En blanco)"),"",G135)</f>
        <v/>
      </c>
      <c r="AI135" t="str">
        <f t="shared" ref="AI135:AI150" si="58">IF(H135="","",H135)</f>
        <v/>
      </c>
      <c r="AK135" t="str">
        <f t="shared" si="50"/>
        <v/>
      </c>
      <c r="AL135" t="str">
        <f t="shared" si="50"/>
        <v/>
      </c>
      <c r="AM135" t="str">
        <f t="shared" si="50"/>
        <v/>
      </c>
      <c r="AN135" t="str">
        <f t="shared" ref="AK135:AV150" si="59">IF(M135="","",M135)</f>
        <v/>
      </c>
      <c r="AO135" t="str">
        <f t="shared" si="59"/>
        <v/>
      </c>
      <c r="AP135" t="str">
        <f t="shared" si="59"/>
        <v/>
      </c>
      <c r="AQ135" t="str">
        <f t="shared" si="59"/>
        <v/>
      </c>
      <c r="AR135" t="str">
        <f t="shared" si="59"/>
        <v/>
      </c>
      <c r="AS135" t="str">
        <f t="shared" si="59"/>
        <v/>
      </c>
      <c r="AT135" t="str">
        <f t="shared" si="59"/>
        <v/>
      </c>
      <c r="AU135" t="str">
        <f t="shared" si="59"/>
        <v/>
      </c>
      <c r="AV135" t="str">
        <f t="shared" si="59"/>
        <v/>
      </c>
      <c r="BA135" t="str">
        <f t="shared" si="40"/>
        <v/>
      </c>
    </row>
    <row r="136" spans="9:53">
      <c r="I136" t="str">
        <f>IF(C136="","",COUNTIFS(Tabla1[[#All],[¿Pasó a miembro?]],"Si",Tabla1[[#All],[Tipo Incrito]],"&lt;&gt;Pre-Inscrito",Tabla1[[#All],[llave2]],Gráficos_!C136))</f>
        <v/>
      </c>
      <c r="J136" t="str">
        <f>IF(C136="","",COUNTIFS(Tabla1[[#All],[sem 01]],"=P",Tabla1[[#All],[llave2]],Gráficos_!C136))</f>
        <v/>
      </c>
      <c r="K136" t="str">
        <f>IF(C136="","",COUNTIFS(Tabla1[[#All],[sem 02]],"=P",Tabla1[[#All],[llave2]],Gráficos_!C136))</f>
        <v/>
      </c>
      <c r="L136" t="str">
        <f>IF(C136="","",COUNTIFS(Tabla1[[#All],[sem 03]],"=P",Tabla1[[#All],[llave2]],Gráficos_!C136))</f>
        <v/>
      </c>
      <c r="M136" t="str">
        <f>IF(C136="","",COUNTIFS(Tabla1[[#All],[sem 04]],"=P",Tabla1[[#All],[llave2]],Gráficos_!C136))</f>
        <v/>
      </c>
      <c r="N136" t="str">
        <f>IF(C136="","",COUNTIFS(Tabla1[[#All],[sem 05]],"=P",Tabla1[[#All],[llave2]],Gráficos_!C136))</f>
        <v/>
      </c>
      <c r="O136" t="str">
        <f>IF(C136="","",COUNTIFS(Tabla1[[#All],[sem 06]],"=P",Tabla1[[#All],[llave2]],Gráficos_!C136))</f>
        <v/>
      </c>
      <c r="P136" t="str">
        <f>IF(C136="","",COUNTIFS(Tabla1[[#All],[sem 07]],"=P",Tabla1[[#All],[llave2]],Gráficos_!C136))</f>
        <v/>
      </c>
      <c r="Q136" t="str">
        <f>IF(C136="","",COUNTIFS(Tabla1[[#All],[sem 08]],"=P",Tabla1[[#All],[llave2]],Gráficos_!C136))</f>
        <v/>
      </c>
      <c r="R136" t="str">
        <f>IF(C136="","",COUNTIFS(Tabla1[[#All],[sem 09]],"=P",Tabla1[[#All],[llave2]],Gráficos_!C136))</f>
        <v/>
      </c>
      <c r="S136" t="str">
        <f>IF(C136="","",COUNTIFS(Tabla1[[#All],[sem 10]],"=P",Tabla1[[#All],[llave2]],Gráficos_!C136))</f>
        <v/>
      </c>
      <c r="T136" t="str">
        <f>IF(C136="","",COUNTIFS(Tabla1[[#All],[sem 11]],"=P",Tabla1[[#All],[llave2]],Gráficos_!C136))</f>
        <v/>
      </c>
      <c r="U136" t="str">
        <f>IF(C136="","",COUNTIFS(Tabla1[[#All],[sem 12]],"=P",Tabla1[[#All],[llave2]],Gráficos_!C136))</f>
        <v/>
      </c>
      <c r="AA136" t="str">
        <f t="shared" si="51"/>
        <v/>
      </c>
      <c r="AB136" t="str">
        <f t="shared" si="52"/>
        <v/>
      </c>
      <c r="AC136" t="str">
        <f t="shared" si="53"/>
        <v/>
      </c>
      <c r="AD136" t="str">
        <f t="shared" si="54"/>
        <v/>
      </c>
      <c r="AF136" t="str">
        <f t="shared" si="55"/>
        <v/>
      </c>
      <c r="AG136" t="str">
        <f t="shared" si="56"/>
        <v/>
      </c>
      <c r="AH136" t="str">
        <f t="shared" si="57"/>
        <v/>
      </c>
      <c r="AI136" t="str">
        <f t="shared" si="58"/>
        <v/>
      </c>
      <c r="AK136" t="str">
        <f t="shared" si="59"/>
        <v/>
      </c>
      <c r="AL136" t="str">
        <f t="shared" si="59"/>
        <v/>
      </c>
      <c r="AM136" t="str">
        <f t="shared" si="59"/>
        <v/>
      </c>
      <c r="AN136" t="str">
        <f t="shared" si="59"/>
        <v/>
      </c>
      <c r="AO136" t="str">
        <f t="shared" si="59"/>
        <v/>
      </c>
      <c r="AP136" t="str">
        <f t="shared" si="59"/>
        <v/>
      </c>
      <c r="AQ136" t="str">
        <f t="shared" si="59"/>
        <v/>
      </c>
      <c r="AR136" t="str">
        <f t="shared" si="59"/>
        <v/>
      </c>
      <c r="AS136" t="str">
        <f t="shared" si="59"/>
        <v/>
      </c>
      <c r="AT136" t="str">
        <f t="shared" si="59"/>
        <v/>
      </c>
      <c r="AU136" t="str">
        <f t="shared" si="59"/>
        <v/>
      </c>
      <c r="AV136" t="str">
        <f t="shared" si="59"/>
        <v/>
      </c>
      <c r="BA136" t="str">
        <f t="shared" ref="BA136:BA150" si="60">IF(I136="","",I136)</f>
        <v/>
      </c>
    </row>
    <row r="137" spans="9:53">
      <c r="I137" t="str">
        <f>IF(C137="","",COUNTIFS(Tabla1[[#All],[¿Pasó a miembro?]],"Si",Tabla1[[#All],[Tipo Incrito]],"&lt;&gt;Pre-Inscrito",Tabla1[[#All],[llave2]],Gráficos_!C137))</f>
        <v/>
      </c>
      <c r="J137" t="str">
        <f>IF(C137="","",COUNTIFS(Tabla1[[#All],[sem 01]],"=P",Tabla1[[#All],[llave2]],Gráficos_!C137))</f>
        <v/>
      </c>
      <c r="K137" t="str">
        <f>IF(C137="","",COUNTIFS(Tabla1[[#All],[sem 02]],"=P",Tabla1[[#All],[llave2]],Gráficos_!C137))</f>
        <v/>
      </c>
      <c r="L137" t="str">
        <f>IF(C137="","",COUNTIFS(Tabla1[[#All],[sem 03]],"=P",Tabla1[[#All],[llave2]],Gráficos_!C137))</f>
        <v/>
      </c>
      <c r="M137" t="str">
        <f>IF(C137="","",COUNTIFS(Tabla1[[#All],[sem 04]],"=P",Tabla1[[#All],[llave2]],Gráficos_!C137))</f>
        <v/>
      </c>
      <c r="N137" t="str">
        <f>IF(C137="","",COUNTIFS(Tabla1[[#All],[sem 05]],"=P",Tabla1[[#All],[llave2]],Gráficos_!C137))</f>
        <v/>
      </c>
      <c r="O137" t="str">
        <f>IF(C137="","",COUNTIFS(Tabla1[[#All],[sem 06]],"=P",Tabla1[[#All],[llave2]],Gráficos_!C137))</f>
        <v/>
      </c>
      <c r="P137" t="str">
        <f>IF(C137="","",COUNTIFS(Tabla1[[#All],[sem 07]],"=P",Tabla1[[#All],[llave2]],Gráficos_!C137))</f>
        <v/>
      </c>
      <c r="Q137" t="str">
        <f>IF(C137="","",COUNTIFS(Tabla1[[#All],[sem 08]],"=P",Tabla1[[#All],[llave2]],Gráficos_!C137))</f>
        <v/>
      </c>
      <c r="R137" t="str">
        <f>IF(C137="","",COUNTIFS(Tabla1[[#All],[sem 09]],"=P",Tabla1[[#All],[llave2]],Gráficos_!C137))</f>
        <v/>
      </c>
      <c r="S137" t="str">
        <f>IF(C137="","",COUNTIFS(Tabla1[[#All],[sem 10]],"=P",Tabla1[[#All],[llave2]],Gráficos_!C137))</f>
        <v/>
      </c>
      <c r="T137" t="str">
        <f>IF(C137="","",COUNTIFS(Tabla1[[#All],[sem 11]],"=P",Tabla1[[#All],[llave2]],Gráficos_!C137))</f>
        <v/>
      </c>
      <c r="U137" t="str">
        <f>IF(C137="","",COUNTIFS(Tabla1[[#All],[sem 12]],"=P",Tabla1[[#All],[llave2]],Gráficos_!C137))</f>
        <v/>
      </c>
      <c r="AA137" t="str">
        <f t="shared" si="51"/>
        <v/>
      </c>
      <c r="AB137" t="str">
        <f t="shared" si="52"/>
        <v/>
      </c>
      <c r="AC137" t="str">
        <f t="shared" si="53"/>
        <v/>
      </c>
      <c r="AD137" t="str">
        <f t="shared" si="54"/>
        <v/>
      </c>
      <c r="AF137" t="str">
        <f t="shared" si="55"/>
        <v/>
      </c>
      <c r="AG137" t="str">
        <f t="shared" si="56"/>
        <v/>
      </c>
      <c r="AH137" t="str">
        <f t="shared" si="57"/>
        <v/>
      </c>
      <c r="AI137" t="str">
        <f t="shared" si="58"/>
        <v/>
      </c>
      <c r="AK137" t="str">
        <f t="shared" si="59"/>
        <v/>
      </c>
      <c r="AL137" t="str">
        <f t="shared" si="59"/>
        <v/>
      </c>
      <c r="AM137" t="str">
        <f t="shared" si="59"/>
        <v/>
      </c>
      <c r="AN137" t="str">
        <f t="shared" si="59"/>
        <v/>
      </c>
      <c r="AO137" t="str">
        <f t="shared" si="59"/>
        <v/>
      </c>
      <c r="AP137" t="str">
        <f t="shared" si="59"/>
        <v/>
      </c>
      <c r="AQ137" t="str">
        <f t="shared" si="59"/>
        <v/>
      </c>
      <c r="AR137" t="str">
        <f t="shared" si="59"/>
        <v/>
      </c>
      <c r="AS137" t="str">
        <f t="shared" si="59"/>
        <v/>
      </c>
      <c r="AT137" t="str">
        <f t="shared" si="59"/>
        <v/>
      </c>
      <c r="AU137" t="str">
        <f t="shared" si="59"/>
        <v/>
      </c>
      <c r="AV137" t="str">
        <f t="shared" si="59"/>
        <v/>
      </c>
      <c r="BA137" t="str">
        <f t="shared" si="60"/>
        <v/>
      </c>
    </row>
    <row r="138" spans="9:53">
      <c r="I138" t="str">
        <f>IF(C138="","",COUNTIFS(Tabla1[[#All],[¿Pasó a miembro?]],"Si",Tabla1[[#All],[Tipo Incrito]],"&lt;&gt;Pre-Inscrito",Tabla1[[#All],[llave2]],Gráficos_!C138))</f>
        <v/>
      </c>
      <c r="J138" t="str">
        <f>IF(C138="","",COUNTIFS(Tabla1[[#All],[sem 01]],"=P",Tabla1[[#All],[llave2]],Gráficos_!C138))</f>
        <v/>
      </c>
      <c r="K138" t="str">
        <f>IF(C138="","",COUNTIFS(Tabla1[[#All],[sem 02]],"=P",Tabla1[[#All],[llave2]],Gráficos_!C138))</f>
        <v/>
      </c>
      <c r="L138" t="str">
        <f>IF(C138="","",COUNTIFS(Tabla1[[#All],[sem 03]],"=P",Tabla1[[#All],[llave2]],Gráficos_!C138))</f>
        <v/>
      </c>
      <c r="M138" t="str">
        <f>IF(C138="","",COUNTIFS(Tabla1[[#All],[sem 04]],"=P",Tabla1[[#All],[llave2]],Gráficos_!C138))</f>
        <v/>
      </c>
      <c r="N138" t="str">
        <f>IF(C138="","",COUNTIFS(Tabla1[[#All],[sem 05]],"=P",Tabla1[[#All],[llave2]],Gráficos_!C138))</f>
        <v/>
      </c>
      <c r="O138" t="str">
        <f>IF(C138="","",COUNTIFS(Tabla1[[#All],[sem 06]],"=P",Tabla1[[#All],[llave2]],Gráficos_!C138))</f>
        <v/>
      </c>
      <c r="P138" t="str">
        <f>IF(C138="","",COUNTIFS(Tabla1[[#All],[sem 07]],"=P",Tabla1[[#All],[llave2]],Gráficos_!C138))</f>
        <v/>
      </c>
      <c r="Q138" t="str">
        <f>IF(C138="","",COUNTIFS(Tabla1[[#All],[sem 08]],"=P",Tabla1[[#All],[llave2]],Gráficos_!C138))</f>
        <v/>
      </c>
      <c r="R138" t="str">
        <f>IF(C138="","",COUNTIFS(Tabla1[[#All],[sem 09]],"=P",Tabla1[[#All],[llave2]],Gráficos_!C138))</f>
        <v/>
      </c>
      <c r="S138" t="str">
        <f>IF(C138="","",COUNTIFS(Tabla1[[#All],[sem 10]],"=P",Tabla1[[#All],[llave2]],Gráficos_!C138))</f>
        <v/>
      </c>
      <c r="T138" t="str">
        <f>IF(C138="","",COUNTIFS(Tabla1[[#All],[sem 11]],"=P",Tabla1[[#All],[llave2]],Gráficos_!C138))</f>
        <v/>
      </c>
      <c r="U138" t="str">
        <f>IF(C138="","",COUNTIFS(Tabla1[[#All],[sem 12]],"=P",Tabla1[[#All],[llave2]],Gráficos_!C138))</f>
        <v/>
      </c>
      <c r="AA138" t="str">
        <f t="shared" si="51"/>
        <v/>
      </c>
      <c r="AB138" t="str">
        <f t="shared" si="52"/>
        <v/>
      </c>
      <c r="AC138" t="str">
        <f t="shared" si="53"/>
        <v/>
      </c>
      <c r="AD138" t="str">
        <f t="shared" si="54"/>
        <v/>
      </c>
      <c r="AF138" t="str">
        <f t="shared" si="55"/>
        <v/>
      </c>
      <c r="AG138" t="str">
        <f t="shared" si="56"/>
        <v/>
      </c>
      <c r="AH138" t="str">
        <f t="shared" si="57"/>
        <v/>
      </c>
      <c r="AI138" t="str">
        <f t="shared" si="58"/>
        <v/>
      </c>
      <c r="AK138" t="str">
        <f t="shared" si="59"/>
        <v/>
      </c>
      <c r="AL138" t="str">
        <f t="shared" si="59"/>
        <v/>
      </c>
      <c r="AM138" t="str">
        <f t="shared" si="59"/>
        <v/>
      </c>
      <c r="AN138" t="str">
        <f t="shared" si="59"/>
        <v/>
      </c>
      <c r="AO138" t="str">
        <f t="shared" si="59"/>
        <v/>
      </c>
      <c r="AP138" t="str">
        <f t="shared" si="59"/>
        <v/>
      </c>
      <c r="AQ138" t="str">
        <f t="shared" si="59"/>
        <v/>
      </c>
      <c r="AR138" t="str">
        <f t="shared" si="59"/>
        <v/>
      </c>
      <c r="AS138" t="str">
        <f t="shared" si="59"/>
        <v/>
      </c>
      <c r="AT138" t="str">
        <f t="shared" si="59"/>
        <v/>
      </c>
      <c r="AU138" t="str">
        <f t="shared" si="59"/>
        <v/>
      </c>
      <c r="AV138" t="str">
        <f t="shared" si="59"/>
        <v/>
      </c>
      <c r="BA138" t="str">
        <f t="shared" si="60"/>
        <v/>
      </c>
    </row>
    <row r="139" spans="9:53">
      <c r="I139" t="str">
        <f>IF(C139="","",COUNTIFS(Tabla1[[#All],[¿Pasó a miembro?]],"Si",Tabla1[[#All],[Tipo Incrito]],"&lt;&gt;Pre-Inscrito",Tabla1[[#All],[llave2]],Gráficos_!C139))</f>
        <v/>
      </c>
      <c r="J139" t="str">
        <f>IF(C139="","",COUNTIFS(Tabla1[[#All],[sem 01]],"=P",Tabla1[[#All],[llave2]],Gráficos_!C139))</f>
        <v/>
      </c>
      <c r="K139" t="str">
        <f>IF(C139="","",COUNTIFS(Tabla1[[#All],[sem 02]],"=P",Tabla1[[#All],[llave2]],Gráficos_!C139))</f>
        <v/>
      </c>
      <c r="L139" t="str">
        <f>IF(C139="","",COUNTIFS(Tabla1[[#All],[sem 03]],"=P",Tabla1[[#All],[llave2]],Gráficos_!C139))</f>
        <v/>
      </c>
      <c r="M139" t="str">
        <f>IF(C139="","",COUNTIFS(Tabla1[[#All],[sem 04]],"=P",Tabla1[[#All],[llave2]],Gráficos_!C139))</f>
        <v/>
      </c>
      <c r="N139" t="str">
        <f>IF(C139="","",COUNTIFS(Tabla1[[#All],[sem 05]],"=P",Tabla1[[#All],[llave2]],Gráficos_!C139))</f>
        <v/>
      </c>
      <c r="O139" t="str">
        <f>IF(C139="","",COUNTIFS(Tabla1[[#All],[sem 06]],"=P",Tabla1[[#All],[llave2]],Gráficos_!C139))</f>
        <v/>
      </c>
      <c r="P139" t="str">
        <f>IF(C139="","",COUNTIFS(Tabla1[[#All],[sem 07]],"=P",Tabla1[[#All],[llave2]],Gráficos_!C139))</f>
        <v/>
      </c>
      <c r="Q139" t="str">
        <f>IF(C139="","",COUNTIFS(Tabla1[[#All],[sem 08]],"=P",Tabla1[[#All],[llave2]],Gráficos_!C139))</f>
        <v/>
      </c>
      <c r="R139" t="str">
        <f>IF(C139="","",COUNTIFS(Tabla1[[#All],[sem 09]],"=P",Tabla1[[#All],[llave2]],Gráficos_!C139))</f>
        <v/>
      </c>
      <c r="S139" t="str">
        <f>IF(C139="","",COUNTIFS(Tabla1[[#All],[sem 10]],"=P",Tabla1[[#All],[llave2]],Gráficos_!C139))</f>
        <v/>
      </c>
      <c r="T139" t="str">
        <f>IF(C139="","",COUNTIFS(Tabla1[[#All],[sem 11]],"=P",Tabla1[[#All],[llave2]],Gráficos_!C139))</f>
        <v/>
      </c>
      <c r="U139" t="str">
        <f>IF(C139="","",COUNTIFS(Tabla1[[#All],[sem 12]],"=P",Tabla1[[#All],[llave2]],Gráficos_!C139))</f>
        <v/>
      </c>
      <c r="AA139" t="str">
        <f t="shared" si="51"/>
        <v/>
      </c>
      <c r="AB139" t="str">
        <f t="shared" si="52"/>
        <v/>
      </c>
      <c r="AC139" t="str">
        <f t="shared" si="53"/>
        <v/>
      </c>
      <c r="AD139" t="str">
        <f t="shared" si="54"/>
        <v/>
      </c>
      <c r="AF139" t="str">
        <f t="shared" si="55"/>
        <v/>
      </c>
      <c r="AG139" t="str">
        <f t="shared" si="56"/>
        <v/>
      </c>
      <c r="AH139" t="str">
        <f t="shared" si="57"/>
        <v/>
      </c>
      <c r="AI139" t="str">
        <f t="shared" si="58"/>
        <v/>
      </c>
      <c r="AK139" t="str">
        <f t="shared" si="59"/>
        <v/>
      </c>
      <c r="AL139" t="str">
        <f t="shared" si="59"/>
        <v/>
      </c>
      <c r="AM139" t="str">
        <f t="shared" si="59"/>
        <v/>
      </c>
      <c r="AN139" t="str">
        <f t="shared" si="59"/>
        <v/>
      </c>
      <c r="AO139" t="str">
        <f t="shared" si="59"/>
        <v/>
      </c>
      <c r="AP139" t="str">
        <f t="shared" si="59"/>
        <v/>
      </c>
      <c r="AQ139" t="str">
        <f t="shared" si="59"/>
        <v/>
      </c>
      <c r="AR139" t="str">
        <f t="shared" si="59"/>
        <v/>
      </c>
      <c r="AS139" t="str">
        <f t="shared" si="59"/>
        <v/>
      </c>
      <c r="AT139" t="str">
        <f t="shared" si="59"/>
        <v/>
      </c>
      <c r="AU139" t="str">
        <f t="shared" si="59"/>
        <v/>
      </c>
      <c r="AV139" t="str">
        <f t="shared" si="59"/>
        <v/>
      </c>
      <c r="BA139" t="str">
        <f t="shared" si="60"/>
        <v/>
      </c>
    </row>
    <row r="140" spans="9:53">
      <c r="I140" t="str">
        <f>IF(C140="","",COUNTIFS(Tabla1[[#All],[¿Pasó a miembro?]],"Si",Tabla1[[#All],[Tipo Incrito]],"&lt;&gt;Pre-Inscrito",Tabla1[[#All],[llave2]],Gráficos_!C140))</f>
        <v/>
      </c>
      <c r="J140" t="str">
        <f>IF(C140="","",COUNTIFS(Tabla1[[#All],[sem 01]],"=P",Tabla1[[#All],[llave2]],Gráficos_!C140))</f>
        <v/>
      </c>
      <c r="K140" t="str">
        <f>IF(C140="","",COUNTIFS(Tabla1[[#All],[sem 02]],"=P",Tabla1[[#All],[llave2]],Gráficos_!C140))</f>
        <v/>
      </c>
      <c r="L140" t="str">
        <f>IF(C140="","",COUNTIFS(Tabla1[[#All],[sem 03]],"=P",Tabla1[[#All],[llave2]],Gráficos_!C140))</f>
        <v/>
      </c>
      <c r="M140" t="str">
        <f>IF(C140="","",COUNTIFS(Tabla1[[#All],[sem 04]],"=P",Tabla1[[#All],[llave2]],Gráficos_!C140))</f>
        <v/>
      </c>
      <c r="N140" t="str">
        <f>IF(C140="","",COUNTIFS(Tabla1[[#All],[sem 05]],"=P",Tabla1[[#All],[llave2]],Gráficos_!C140))</f>
        <v/>
      </c>
      <c r="O140" t="str">
        <f>IF(C140="","",COUNTIFS(Tabla1[[#All],[sem 06]],"=P",Tabla1[[#All],[llave2]],Gráficos_!C140))</f>
        <v/>
      </c>
      <c r="P140" t="str">
        <f>IF(C140="","",COUNTIFS(Tabla1[[#All],[sem 07]],"=P",Tabla1[[#All],[llave2]],Gráficos_!C140))</f>
        <v/>
      </c>
      <c r="Q140" t="str">
        <f>IF(C140="","",COUNTIFS(Tabla1[[#All],[sem 08]],"=P",Tabla1[[#All],[llave2]],Gráficos_!C140))</f>
        <v/>
      </c>
      <c r="R140" t="str">
        <f>IF(C140="","",COUNTIFS(Tabla1[[#All],[sem 09]],"=P",Tabla1[[#All],[llave2]],Gráficos_!C140))</f>
        <v/>
      </c>
      <c r="S140" t="str">
        <f>IF(C140="","",COUNTIFS(Tabla1[[#All],[sem 10]],"=P",Tabla1[[#All],[llave2]],Gráficos_!C140))</f>
        <v/>
      </c>
      <c r="T140" t="str">
        <f>IF(C140="","",COUNTIFS(Tabla1[[#All],[sem 11]],"=P",Tabla1[[#All],[llave2]],Gráficos_!C140))</f>
        <v/>
      </c>
      <c r="U140" t="str">
        <f>IF(C140="","",COUNTIFS(Tabla1[[#All],[sem 12]],"=P",Tabla1[[#All],[llave2]],Gráficos_!C140))</f>
        <v/>
      </c>
      <c r="AA140" t="str">
        <f t="shared" si="51"/>
        <v/>
      </c>
      <c r="AB140" t="str">
        <f t="shared" si="52"/>
        <v/>
      </c>
      <c r="AC140" t="str">
        <f t="shared" si="53"/>
        <v/>
      </c>
      <c r="AD140" t="str">
        <f t="shared" si="54"/>
        <v/>
      </c>
      <c r="AF140" t="str">
        <f t="shared" si="55"/>
        <v/>
      </c>
      <c r="AG140" t="str">
        <f t="shared" si="56"/>
        <v/>
      </c>
      <c r="AH140" t="str">
        <f t="shared" si="57"/>
        <v/>
      </c>
      <c r="AI140" t="str">
        <f t="shared" si="58"/>
        <v/>
      </c>
      <c r="AK140" t="str">
        <f t="shared" si="59"/>
        <v/>
      </c>
      <c r="AL140" t="str">
        <f t="shared" si="59"/>
        <v/>
      </c>
      <c r="AM140" t="str">
        <f t="shared" si="59"/>
        <v/>
      </c>
      <c r="AN140" t="str">
        <f t="shared" si="59"/>
        <v/>
      </c>
      <c r="AO140" t="str">
        <f t="shared" si="59"/>
        <v/>
      </c>
      <c r="AP140" t="str">
        <f t="shared" si="59"/>
        <v/>
      </c>
      <c r="AQ140" t="str">
        <f t="shared" si="59"/>
        <v/>
      </c>
      <c r="AR140" t="str">
        <f t="shared" si="59"/>
        <v/>
      </c>
      <c r="AS140" t="str">
        <f t="shared" si="59"/>
        <v/>
      </c>
      <c r="AT140" t="str">
        <f t="shared" si="59"/>
        <v/>
      </c>
      <c r="AU140" t="str">
        <f t="shared" si="59"/>
        <v/>
      </c>
      <c r="AV140" t="str">
        <f t="shared" si="59"/>
        <v/>
      </c>
      <c r="BA140" t="str">
        <f t="shared" si="60"/>
        <v/>
      </c>
    </row>
    <row r="141" spans="9:53">
      <c r="I141" t="str">
        <f>IF(C141="","",COUNTIFS(Tabla1[[#All],[¿Pasó a miembro?]],"Si",Tabla1[[#All],[Tipo Incrito]],"&lt;&gt;Pre-Inscrito",Tabla1[[#All],[llave2]],Gráficos_!C141))</f>
        <v/>
      </c>
      <c r="J141" t="str">
        <f>IF(C141="","",COUNTIFS(Tabla1[[#All],[sem 01]],"=P",Tabla1[[#All],[llave2]],Gráficos_!C141))</f>
        <v/>
      </c>
      <c r="K141" t="str">
        <f>IF(C141="","",COUNTIFS(Tabla1[[#All],[sem 02]],"=P",Tabla1[[#All],[llave2]],Gráficos_!C141))</f>
        <v/>
      </c>
      <c r="L141" t="str">
        <f>IF(C141="","",COUNTIFS(Tabla1[[#All],[sem 03]],"=P",Tabla1[[#All],[llave2]],Gráficos_!C141))</f>
        <v/>
      </c>
      <c r="M141" t="str">
        <f>IF(C141="","",COUNTIFS(Tabla1[[#All],[sem 04]],"=P",Tabla1[[#All],[llave2]],Gráficos_!C141))</f>
        <v/>
      </c>
      <c r="N141" t="str">
        <f>IF(C141="","",COUNTIFS(Tabla1[[#All],[sem 05]],"=P",Tabla1[[#All],[llave2]],Gráficos_!C141))</f>
        <v/>
      </c>
      <c r="O141" t="str">
        <f>IF(C141="","",COUNTIFS(Tabla1[[#All],[sem 06]],"=P",Tabla1[[#All],[llave2]],Gráficos_!C141))</f>
        <v/>
      </c>
      <c r="P141" t="str">
        <f>IF(C141="","",COUNTIFS(Tabla1[[#All],[sem 07]],"=P",Tabla1[[#All],[llave2]],Gráficos_!C141))</f>
        <v/>
      </c>
      <c r="Q141" t="str">
        <f>IF(C141="","",COUNTIFS(Tabla1[[#All],[sem 08]],"=P",Tabla1[[#All],[llave2]],Gráficos_!C141))</f>
        <v/>
      </c>
      <c r="R141" t="str">
        <f>IF(C141="","",COUNTIFS(Tabla1[[#All],[sem 09]],"=P",Tabla1[[#All],[llave2]],Gráficos_!C141))</f>
        <v/>
      </c>
      <c r="S141" t="str">
        <f>IF(C141="","",COUNTIFS(Tabla1[[#All],[sem 10]],"=P",Tabla1[[#All],[llave2]],Gráficos_!C141))</f>
        <v/>
      </c>
      <c r="T141" t="str">
        <f>IF(C141="","",COUNTIFS(Tabla1[[#All],[sem 11]],"=P",Tabla1[[#All],[llave2]],Gráficos_!C141))</f>
        <v/>
      </c>
      <c r="U141" t="str">
        <f>IF(C141="","",COUNTIFS(Tabla1[[#All],[sem 12]],"=P",Tabla1[[#All],[llave2]],Gráficos_!C141))</f>
        <v/>
      </c>
      <c r="AA141" t="str">
        <f t="shared" si="51"/>
        <v/>
      </c>
      <c r="AB141" t="str">
        <f t="shared" si="52"/>
        <v/>
      </c>
      <c r="AC141" t="str">
        <f t="shared" si="53"/>
        <v/>
      </c>
      <c r="AD141" t="str">
        <f t="shared" si="54"/>
        <v/>
      </c>
      <c r="AF141" t="str">
        <f t="shared" si="55"/>
        <v/>
      </c>
      <c r="AG141" t="str">
        <f t="shared" si="56"/>
        <v/>
      </c>
      <c r="AH141" t="str">
        <f t="shared" si="57"/>
        <v/>
      </c>
      <c r="AI141" t="str">
        <f t="shared" si="58"/>
        <v/>
      </c>
      <c r="AK141" t="str">
        <f t="shared" si="59"/>
        <v/>
      </c>
      <c r="AL141" t="str">
        <f t="shared" si="59"/>
        <v/>
      </c>
      <c r="AM141" t="str">
        <f t="shared" si="59"/>
        <v/>
      </c>
      <c r="AN141" t="str">
        <f t="shared" si="59"/>
        <v/>
      </c>
      <c r="AO141" t="str">
        <f t="shared" si="59"/>
        <v/>
      </c>
      <c r="AP141" t="str">
        <f t="shared" si="59"/>
        <v/>
      </c>
      <c r="AQ141" t="str">
        <f t="shared" si="59"/>
        <v/>
      </c>
      <c r="AR141" t="str">
        <f t="shared" si="59"/>
        <v/>
      </c>
      <c r="AS141" t="str">
        <f t="shared" si="59"/>
        <v/>
      </c>
      <c r="AT141" t="str">
        <f t="shared" si="59"/>
        <v/>
      </c>
      <c r="AU141" t="str">
        <f t="shared" si="59"/>
        <v/>
      </c>
      <c r="AV141" t="str">
        <f t="shared" si="59"/>
        <v/>
      </c>
      <c r="BA141" t="str">
        <f t="shared" si="60"/>
        <v/>
      </c>
    </row>
    <row r="142" spans="9:53">
      <c r="I142" t="str">
        <f>IF(C142="","",COUNTIFS(Tabla1[[#All],[¿Pasó a miembro?]],"Si",Tabla1[[#All],[Tipo Incrito]],"&lt;&gt;Pre-Inscrito",Tabla1[[#All],[llave2]],Gráficos_!C142))</f>
        <v/>
      </c>
      <c r="J142" t="str">
        <f>IF(C142="","",COUNTIFS(Tabla1[[#All],[sem 01]],"=P",Tabla1[[#All],[llave2]],Gráficos_!C142))</f>
        <v/>
      </c>
      <c r="K142" t="str">
        <f>IF(C142="","",COUNTIFS(Tabla1[[#All],[sem 02]],"=P",Tabla1[[#All],[llave2]],Gráficos_!C142))</f>
        <v/>
      </c>
      <c r="L142" t="str">
        <f>IF(C142="","",COUNTIFS(Tabla1[[#All],[sem 03]],"=P",Tabla1[[#All],[llave2]],Gráficos_!C142))</f>
        <v/>
      </c>
      <c r="M142" t="str">
        <f>IF(C142="","",COUNTIFS(Tabla1[[#All],[sem 04]],"=P",Tabla1[[#All],[llave2]],Gráficos_!C142))</f>
        <v/>
      </c>
      <c r="N142" t="str">
        <f>IF(C142="","",COUNTIFS(Tabla1[[#All],[sem 05]],"=P",Tabla1[[#All],[llave2]],Gráficos_!C142))</f>
        <v/>
      </c>
      <c r="O142" t="str">
        <f>IF(C142="","",COUNTIFS(Tabla1[[#All],[sem 06]],"=P",Tabla1[[#All],[llave2]],Gráficos_!C142))</f>
        <v/>
      </c>
      <c r="P142" t="str">
        <f>IF(C142="","",COUNTIFS(Tabla1[[#All],[sem 07]],"=P",Tabla1[[#All],[llave2]],Gráficos_!C142))</f>
        <v/>
      </c>
      <c r="Q142" t="str">
        <f>IF(C142="","",COUNTIFS(Tabla1[[#All],[sem 08]],"=P",Tabla1[[#All],[llave2]],Gráficos_!C142))</f>
        <v/>
      </c>
      <c r="R142" t="str">
        <f>IF(C142="","",COUNTIFS(Tabla1[[#All],[sem 09]],"=P",Tabla1[[#All],[llave2]],Gráficos_!C142))</f>
        <v/>
      </c>
      <c r="S142" t="str">
        <f>IF(C142="","",COUNTIFS(Tabla1[[#All],[sem 10]],"=P",Tabla1[[#All],[llave2]],Gráficos_!C142))</f>
        <v/>
      </c>
      <c r="T142" t="str">
        <f>IF(C142="","",COUNTIFS(Tabla1[[#All],[sem 11]],"=P",Tabla1[[#All],[llave2]],Gráficos_!C142))</f>
        <v/>
      </c>
      <c r="U142" t="str">
        <f>IF(C142="","",COUNTIFS(Tabla1[[#All],[sem 12]],"=P",Tabla1[[#All],[llave2]],Gráficos_!C142))</f>
        <v/>
      </c>
      <c r="AA142" t="str">
        <f t="shared" si="51"/>
        <v/>
      </c>
      <c r="AB142" t="str">
        <f t="shared" si="52"/>
        <v/>
      </c>
      <c r="AC142" t="str">
        <f t="shared" si="53"/>
        <v/>
      </c>
      <c r="AD142" t="str">
        <f t="shared" si="54"/>
        <v/>
      </c>
      <c r="AF142" t="str">
        <f t="shared" si="55"/>
        <v/>
      </c>
      <c r="AG142" t="str">
        <f t="shared" si="56"/>
        <v/>
      </c>
      <c r="AH142" t="str">
        <f t="shared" si="57"/>
        <v/>
      </c>
      <c r="AI142" t="str">
        <f t="shared" si="58"/>
        <v/>
      </c>
      <c r="AK142" t="str">
        <f t="shared" si="59"/>
        <v/>
      </c>
      <c r="AL142" t="str">
        <f t="shared" si="59"/>
        <v/>
      </c>
      <c r="AM142" t="str">
        <f t="shared" si="59"/>
        <v/>
      </c>
      <c r="AN142" t="str">
        <f t="shared" si="59"/>
        <v/>
      </c>
      <c r="AO142" t="str">
        <f t="shared" si="59"/>
        <v/>
      </c>
      <c r="AP142" t="str">
        <f t="shared" si="59"/>
        <v/>
      </c>
      <c r="AQ142" t="str">
        <f t="shared" si="59"/>
        <v/>
      </c>
      <c r="AR142" t="str">
        <f t="shared" si="59"/>
        <v/>
      </c>
      <c r="AS142" t="str">
        <f t="shared" si="59"/>
        <v/>
      </c>
      <c r="AT142" t="str">
        <f t="shared" si="59"/>
        <v/>
      </c>
      <c r="AU142" t="str">
        <f t="shared" si="59"/>
        <v/>
      </c>
      <c r="AV142" t="str">
        <f t="shared" si="59"/>
        <v/>
      </c>
      <c r="BA142" t="str">
        <f t="shared" si="60"/>
        <v/>
      </c>
    </row>
    <row r="143" spans="9:53">
      <c r="I143" t="str">
        <f>IF(C143="","",COUNTIFS(Tabla1[[#All],[¿Pasó a miembro?]],"Si",Tabla1[[#All],[Tipo Incrito]],"&lt;&gt;Pre-Inscrito",Tabla1[[#All],[llave2]],Gráficos_!C143))</f>
        <v/>
      </c>
      <c r="J143" t="str">
        <f>IF(C143="","",COUNTIFS(Tabla1[[#All],[sem 01]],"=P",Tabla1[[#All],[llave2]],Gráficos_!C143))</f>
        <v/>
      </c>
      <c r="K143" t="str">
        <f>IF(C143="","",COUNTIFS(Tabla1[[#All],[sem 02]],"=P",Tabla1[[#All],[llave2]],Gráficos_!C143))</f>
        <v/>
      </c>
      <c r="L143" t="str">
        <f>IF(C143="","",COUNTIFS(Tabla1[[#All],[sem 03]],"=P",Tabla1[[#All],[llave2]],Gráficos_!C143))</f>
        <v/>
      </c>
      <c r="M143" t="str">
        <f>IF(C143="","",COUNTIFS(Tabla1[[#All],[sem 04]],"=P",Tabla1[[#All],[llave2]],Gráficos_!C143))</f>
        <v/>
      </c>
      <c r="N143" t="str">
        <f>IF(C143="","",COUNTIFS(Tabla1[[#All],[sem 05]],"=P",Tabla1[[#All],[llave2]],Gráficos_!C143))</f>
        <v/>
      </c>
      <c r="O143" t="str">
        <f>IF(C143="","",COUNTIFS(Tabla1[[#All],[sem 06]],"=P",Tabla1[[#All],[llave2]],Gráficos_!C143))</f>
        <v/>
      </c>
      <c r="P143" t="str">
        <f>IF(C143="","",COUNTIFS(Tabla1[[#All],[sem 07]],"=P",Tabla1[[#All],[llave2]],Gráficos_!C143))</f>
        <v/>
      </c>
      <c r="Q143" t="str">
        <f>IF(C143="","",COUNTIFS(Tabla1[[#All],[sem 08]],"=P",Tabla1[[#All],[llave2]],Gráficos_!C143))</f>
        <v/>
      </c>
      <c r="R143" t="str">
        <f>IF(C143="","",COUNTIFS(Tabla1[[#All],[sem 09]],"=P",Tabla1[[#All],[llave2]],Gráficos_!C143))</f>
        <v/>
      </c>
      <c r="S143" t="str">
        <f>IF(C143="","",COUNTIFS(Tabla1[[#All],[sem 10]],"=P",Tabla1[[#All],[llave2]],Gráficos_!C143))</f>
        <v/>
      </c>
      <c r="T143" t="str">
        <f>IF(C143="","",COUNTIFS(Tabla1[[#All],[sem 11]],"=P",Tabla1[[#All],[llave2]],Gráficos_!C143))</f>
        <v/>
      </c>
      <c r="U143" t="str">
        <f>IF(C143="","",COUNTIFS(Tabla1[[#All],[sem 12]],"=P",Tabla1[[#All],[llave2]],Gráficos_!C143))</f>
        <v/>
      </c>
      <c r="AA143" t="str">
        <f t="shared" si="51"/>
        <v/>
      </c>
      <c r="AB143" t="str">
        <f t="shared" si="52"/>
        <v/>
      </c>
      <c r="AC143" t="str">
        <f t="shared" si="53"/>
        <v/>
      </c>
      <c r="AD143" t="str">
        <f t="shared" si="54"/>
        <v/>
      </c>
      <c r="AF143" t="str">
        <f t="shared" si="55"/>
        <v/>
      </c>
      <c r="AG143" t="str">
        <f t="shared" si="56"/>
        <v/>
      </c>
      <c r="AH143" t="str">
        <f t="shared" si="57"/>
        <v/>
      </c>
      <c r="AI143" t="str">
        <f t="shared" si="58"/>
        <v/>
      </c>
      <c r="AK143" t="str">
        <f t="shared" si="59"/>
        <v/>
      </c>
      <c r="AL143" t="str">
        <f t="shared" si="59"/>
        <v/>
      </c>
      <c r="AM143" t="str">
        <f t="shared" si="59"/>
        <v/>
      </c>
      <c r="AN143" t="str">
        <f t="shared" si="59"/>
        <v/>
      </c>
      <c r="AO143" t="str">
        <f t="shared" si="59"/>
        <v/>
      </c>
      <c r="AP143" t="str">
        <f t="shared" si="59"/>
        <v/>
      </c>
      <c r="AQ143" t="str">
        <f t="shared" si="59"/>
        <v/>
      </c>
      <c r="AR143" t="str">
        <f t="shared" si="59"/>
        <v/>
      </c>
      <c r="AS143" t="str">
        <f t="shared" si="59"/>
        <v/>
      </c>
      <c r="AT143" t="str">
        <f t="shared" si="59"/>
        <v/>
      </c>
      <c r="AU143" t="str">
        <f t="shared" si="59"/>
        <v/>
      </c>
      <c r="AV143" t="str">
        <f t="shared" si="59"/>
        <v/>
      </c>
      <c r="BA143" t="str">
        <f t="shared" si="60"/>
        <v/>
      </c>
    </row>
    <row r="144" spans="9:53">
      <c r="I144" t="str">
        <f>IF(C144="","",COUNTIFS(Tabla1[[#All],[¿Pasó a miembro?]],"Si",Tabla1[[#All],[Tipo Incrito]],"&lt;&gt;Pre-Inscrito",Tabla1[[#All],[llave2]],Gráficos_!C144))</f>
        <v/>
      </c>
      <c r="J144" t="str">
        <f>IF(C144="","",COUNTIFS(Tabla1[[#All],[sem 01]],"=P",Tabla1[[#All],[llave2]],Gráficos_!C144))</f>
        <v/>
      </c>
      <c r="K144" t="str">
        <f>IF(C144="","",COUNTIFS(Tabla1[[#All],[sem 02]],"=P",Tabla1[[#All],[llave2]],Gráficos_!C144))</f>
        <v/>
      </c>
      <c r="L144" t="str">
        <f>IF(C144="","",COUNTIFS(Tabla1[[#All],[sem 03]],"=P",Tabla1[[#All],[llave2]],Gráficos_!C144))</f>
        <v/>
      </c>
      <c r="M144" t="str">
        <f>IF(C144="","",COUNTIFS(Tabla1[[#All],[sem 04]],"=P",Tabla1[[#All],[llave2]],Gráficos_!C144))</f>
        <v/>
      </c>
      <c r="N144" t="str">
        <f>IF(C144="","",COUNTIFS(Tabla1[[#All],[sem 05]],"=P",Tabla1[[#All],[llave2]],Gráficos_!C144))</f>
        <v/>
      </c>
      <c r="O144" t="str">
        <f>IF(C144="","",COUNTIFS(Tabla1[[#All],[sem 06]],"=P",Tabla1[[#All],[llave2]],Gráficos_!C144))</f>
        <v/>
      </c>
      <c r="P144" t="str">
        <f>IF(C144="","",COUNTIFS(Tabla1[[#All],[sem 07]],"=P",Tabla1[[#All],[llave2]],Gráficos_!C144))</f>
        <v/>
      </c>
      <c r="Q144" t="str">
        <f>IF(C144="","",COUNTIFS(Tabla1[[#All],[sem 08]],"=P",Tabla1[[#All],[llave2]],Gráficos_!C144))</f>
        <v/>
      </c>
      <c r="R144" t="str">
        <f>IF(C144="","",COUNTIFS(Tabla1[[#All],[sem 09]],"=P",Tabla1[[#All],[llave2]],Gráficos_!C144))</f>
        <v/>
      </c>
      <c r="S144" t="str">
        <f>IF(C144="","",COUNTIFS(Tabla1[[#All],[sem 10]],"=P",Tabla1[[#All],[llave2]],Gráficos_!C144))</f>
        <v/>
      </c>
      <c r="T144" t="str">
        <f>IF(C144="","",COUNTIFS(Tabla1[[#All],[sem 11]],"=P",Tabla1[[#All],[llave2]],Gráficos_!C144))</f>
        <v/>
      </c>
      <c r="U144" t="str">
        <f>IF(C144="","",COUNTIFS(Tabla1[[#All],[sem 12]],"=P",Tabla1[[#All],[llave2]],Gráficos_!C144))</f>
        <v/>
      </c>
      <c r="AA144" t="str">
        <f t="shared" si="51"/>
        <v/>
      </c>
      <c r="AB144" t="str">
        <f t="shared" si="52"/>
        <v/>
      </c>
      <c r="AC144" t="str">
        <f t="shared" si="53"/>
        <v/>
      </c>
      <c r="AD144" t="str">
        <f t="shared" si="54"/>
        <v/>
      </c>
      <c r="AF144" t="str">
        <f t="shared" si="55"/>
        <v/>
      </c>
      <c r="AG144" t="str">
        <f t="shared" si="56"/>
        <v/>
      </c>
      <c r="AH144" t="str">
        <f t="shared" si="57"/>
        <v/>
      </c>
      <c r="AI144" t="str">
        <f t="shared" si="58"/>
        <v/>
      </c>
      <c r="AK144" t="str">
        <f t="shared" si="59"/>
        <v/>
      </c>
      <c r="AL144" t="str">
        <f t="shared" si="59"/>
        <v/>
      </c>
      <c r="AM144" t="str">
        <f t="shared" si="59"/>
        <v/>
      </c>
      <c r="AN144" t="str">
        <f t="shared" si="59"/>
        <v/>
      </c>
      <c r="AO144" t="str">
        <f t="shared" si="59"/>
        <v/>
      </c>
      <c r="AP144" t="str">
        <f t="shared" si="59"/>
        <v/>
      </c>
      <c r="AQ144" t="str">
        <f t="shared" si="59"/>
        <v/>
      </c>
      <c r="AR144" t="str">
        <f t="shared" si="59"/>
        <v/>
      </c>
      <c r="AS144" t="str">
        <f t="shared" si="59"/>
        <v/>
      </c>
      <c r="AT144" t="str">
        <f t="shared" si="59"/>
        <v/>
      </c>
      <c r="AU144" t="str">
        <f t="shared" si="59"/>
        <v/>
      </c>
      <c r="AV144" t="str">
        <f t="shared" si="59"/>
        <v/>
      </c>
      <c r="BA144" t="str">
        <f t="shared" si="60"/>
        <v/>
      </c>
    </row>
    <row r="145" spans="9:53">
      <c r="I145" t="str">
        <f>IF(C145="","",COUNTIFS(Tabla1[[#All],[¿Pasó a miembro?]],"Si",Tabla1[[#All],[Tipo Incrito]],"&lt;&gt;Pre-Inscrito",Tabla1[[#All],[llave2]],Gráficos_!C145))</f>
        <v/>
      </c>
      <c r="J145" t="str">
        <f>IF(C145="","",COUNTIFS(Tabla1[[#All],[sem 01]],"=P",Tabla1[[#All],[llave2]],Gráficos_!C145))</f>
        <v/>
      </c>
      <c r="K145" t="str">
        <f>IF(C145="","",COUNTIFS(Tabla1[[#All],[sem 02]],"=P",Tabla1[[#All],[llave2]],Gráficos_!C145))</f>
        <v/>
      </c>
      <c r="L145" t="str">
        <f>IF(C145="","",COUNTIFS(Tabla1[[#All],[sem 03]],"=P",Tabla1[[#All],[llave2]],Gráficos_!C145))</f>
        <v/>
      </c>
      <c r="M145" t="str">
        <f>IF(C145="","",COUNTIFS(Tabla1[[#All],[sem 04]],"=P",Tabla1[[#All],[llave2]],Gráficos_!C145))</f>
        <v/>
      </c>
      <c r="N145" t="str">
        <f>IF(C145="","",COUNTIFS(Tabla1[[#All],[sem 05]],"=P",Tabla1[[#All],[llave2]],Gráficos_!C145))</f>
        <v/>
      </c>
      <c r="O145" t="str">
        <f>IF(C145="","",COUNTIFS(Tabla1[[#All],[sem 06]],"=P",Tabla1[[#All],[llave2]],Gráficos_!C145))</f>
        <v/>
      </c>
      <c r="P145" t="str">
        <f>IF(C145="","",COUNTIFS(Tabla1[[#All],[sem 07]],"=P",Tabla1[[#All],[llave2]],Gráficos_!C145))</f>
        <v/>
      </c>
      <c r="Q145" t="str">
        <f>IF(C145="","",COUNTIFS(Tabla1[[#All],[sem 08]],"=P",Tabla1[[#All],[llave2]],Gráficos_!C145))</f>
        <v/>
      </c>
      <c r="R145" t="str">
        <f>IF(C145="","",COUNTIFS(Tabla1[[#All],[sem 09]],"=P",Tabla1[[#All],[llave2]],Gráficos_!C145))</f>
        <v/>
      </c>
      <c r="S145" t="str">
        <f>IF(C145="","",COUNTIFS(Tabla1[[#All],[sem 10]],"=P",Tabla1[[#All],[llave2]],Gráficos_!C145))</f>
        <v/>
      </c>
      <c r="T145" t="str">
        <f>IF(C145="","",COUNTIFS(Tabla1[[#All],[sem 11]],"=P",Tabla1[[#All],[llave2]],Gráficos_!C145))</f>
        <v/>
      </c>
      <c r="U145" t="str">
        <f>IF(C145="","",COUNTIFS(Tabla1[[#All],[sem 12]],"=P",Tabla1[[#All],[llave2]],Gráficos_!C145))</f>
        <v/>
      </c>
      <c r="AA145" t="str">
        <f t="shared" si="51"/>
        <v/>
      </c>
      <c r="AB145" t="str">
        <f t="shared" si="52"/>
        <v/>
      </c>
      <c r="AC145" t="str">
        <f t="shared" si="53"/>
        <v/>
      </c>
      <c r="AD145" t="str">
        <f t="shared" si="54"/>
        <v/>
      </c>
      <c r="AF145" t="str">
        <f t="shared" si="55"/>
        <v/>
      </c>
      <c r="AG145" t="str">
        <f t="shared" si="56"/>
        <v/>
      </c>
      <c r="AH145" t="str">
        <f t="shared" si="57"/>
        <v/>
      </c>
      <c r="AI145" t="str">
        <f t="shared" si="58"/>
        <v/>
      </c>
      <c r="AK145" t="str">
        <f t="shared" si="59"/>
        <v/>
      </c>
      <c r="AL145" t="str">
        <f t="shared" si="59"/>
        <v/>
      </c>
      <c r="AM145" t="str">
        <f t="shared" si="59"/>
        <v/>
      </c>
      <c r="AN145" t="str">
        <f t="shared" si="59"/>
        <v/>
      </c>
      <c r="AO145" t="str">
        <f t="shared" si="59"/>
        <v/>
      </c>
      <c r="AP145" t="str">
        <f t="shared" si="59"/>
        <v/>
      </c>
      <c r="AQ145" t="str">
        <f t="shared" si="59"/>
        <v/>
      </c>
      <c r="AR145" t="str">
        <f t="shared" si="59"/>
        <v/>
      </c>
      <c r="AS145" t="str">
        <f t="shared" si="59"/>
        <v/>
      </c>
      <c r="AT145" t="str">
        <f t="shared" si="59"/>
        <v/>
      </c>
      <c r="AU145" t="str">
        <f t="shared" si="59"/>
        <v/>
      </c>
      <c r="AV145" t="str">
        <f t="shared" si="59"/>
        <v/>
      </c>
      <c r="BA145" t="str">
        <f t="shared" si="60"/>
        <v/>
      </c>
    </row>
    <row r="146" spans="9:53">
      <c r="I146" t="str">
        <f>IF(C146="","",COUNTIFS(Tabla1[[#All],[¿Pasó a miembro?]],"Si",Tabla1[[#All],[Tipo Incrito]],"&lt;&gt;Pre-Inscrito",Tabla1[[#All],[llave2]],Gráficos_!C146))</f>
        <v/>
      </c>
      <c r="J146" t="str">
        <f>IF(C146="","",COUNTIFS(Tabla1[[#All],[sem 01]],"=P",Tabla1[[#All],[llave2]],Gráficos_!C146))</f>
        <v/>
      </c>
      <c r="K146" t="str">
        <f>IF(C146="","",COUNTIFS(Tabla1[[#All],[sem 02]],"=P",Tabla1[[#All],[llave2]],Gráficos_!C146))</f>
        <v/>
      </c>
      <c r="L146" t="str">
        <f>IF(C146="","",COUNTIFS(Tabla1[[#All],[sem 03]],"=P",Tabla1[[#All],[llave2]],Gráficos_!C146))</f>
        <v/>
      </c>
      <c r="M146" t="str">
        <f>IF(C146="","",COUNTIFS(Tabla1[[#All],[sem 04]],"=P",Tabla1[[#All],[llave2]],Gráficos_!C146))</f>
        <v/>
      </c>
      <c r="N146" t="str">
        <f>IF(C146="","",COUNTIFS(Tabla1[[#All],[sem 05]],"=P",Tabla1[[#All],[llave2]],Gráficos_!C146))</f>
        <v/>
      </c>
      <c r="O146" t="str">
        <f>IF(C146="","",COUNTIFS(Tabla1[[#All],[sem 06]],"=P",Tabla1[[#All],[llave2]],Gráficos_!C146))</f>
        <v/>
      </c>
      <c r="P146" t="str">
        <f>IF(C146="","",COUNTIFS(Tabla1[[#All],[sem 07]],"=P",Tabla1[[#All],[llave2]],Gráficos_!C146))</f>
        <v/>
      </c>
      <c r="Q146" t="str">
        <f>IF(C146="","",COUNTIFS(Tabla1[[#All],[sem 08]],"=P",Tabla1[[#All],[llave2]],Gráficos_!C146))</f>
        <v/>
      </c>
      <c r="R146" t="str">
        <f>IF(C146="","",COUNTIFS(Tabla1[[#All],[sem 09]],"=P",Tabla1[[#All],[llave2]],Gráficos_!C146))</f>
        <v/>
      </c>
      <c r="S146" t="str">
        <f>IF(C146="","",COUNTIFS(Tabla1[[#All],[sem 10]],"=P",Tabla1[[#All],[llave2]],Gráficos_!C146))</f>
        <v/>
      </c>
      <c r="T146" t="str">
        <f>IF(C146="","",COUNTIFS(Tabla1[[#All],[sem 11]],"=P",Tabla1[[#All],[llave2]],Gráficos_!C146))</f>
        <v/>
      </c>
      <c r="U146" t="str">
        <f>IF(C146="","",COUNTIFS(Tabla1[[#All],[sem 12]],"=P",Tabla1[[#All],[llave2]],Gráficos_!C146))</f>
        <v/>
      </c>
      <c r="AA146" t="str">
        <f t="shared" si="51"/>
        <v/>
      </c>
      <c r="AB146" t="str">
        <f t="shared" si="52"/>
        <v/>
      </c>
      <c r="AC146" t="str">
        <f t="shared" si="53"/>
        <v/>
      </c>
      <c r="AD146" t="str">
        <f t="shared" si="54"/>
        <v/>
      </c>
      <c r="AF146" t="str">
        <f t="shared" si="55"/>
        <v/>
      </c>
      <c r="AG146" t="str">
        <f t="shared" si="56"/>
        <v/>
      </c>
      <c r="AH146" t="str">
        <f t="shared" si="57"/>
        <v/>
      </c>
      <c r="AI146" t="str">
        <f t="shared" si="58"/>
        <v/>
      </c>
      <c r="AK146" t="str">
        <f t="shared" si="59"/>
        <v/>
      </c>
      <c r="AL146" t="str">
        <f t="shared" si="59"/>
        <v/>
      </c>
      <c r="AM146" t="str">
        <f t="shared" si="59"/>
        <v/>
      </c>
      <c r="AN146" t="str">
        <f t="shared" si="59"/>
        <v/>
      </c>
      <c r="AO146" t="str">
        <f t="shared" si="59"/>
        <v/>
      </c>
      <c r="AP146" t="str">
        <f t="shared" si="59"/>
        <v/>
      </c>
      <c r="AQ146" t="str">
        <f t="shared" si="59"/>
        <v/>
      </c>
      <c r="AR146" t="str">
        <f t="shared" si="59"/>
        <v/>
      </c>
      <c r="AS146" t="str">
        <f t="shared" si="59"/>
        <v/>
      </c>
      <c r="AT146" t="str">
        <f t="shared" si="59"/>
        <v/>
      </c>
      <c r="AU146" t="str">
        <f t="shared" si="59"/>
        <v/>
      </c>
      <c r="AV146" t="str">
        <f t="shared" si="59"/>
        <v/>
      </c>
      <c r="BA146" t="str">
        <f t="shared" si="60"/>
        <v/>
      </c>
    </row>
    <row r="147" spans="9:53">
      <c r="I147" t="str">
        <f>IF(C147="","",COUNTIFS(Tabla1[[#All],[¿Pasó a miembro?]],"Si",Tabla1[[#All],[Tipo Incrito]],"&lt;&gt;Pre-Inscrito",Tabla1[[#All],[llave2]],Gráficos_!C147))</f>
        <v/>
      </c>
      <c r="J147" t="str">
        <f>IF(C147="","",COUNTIFS(Tabla1[[#All],[sem 01]],"=P",Tabla1[[#All],[llave2]],Gráficos_!C147))</f>
        <v/>
      </c>
      <c r="K147" t="str">
        <f>IF(C147="","",COUNTIFS(Tabla1[[#All],[sem 02]],"=P",Tabla1[[#All],[llave2]],Gráficos_!C147))</f>
        <v/>
      </c>
      <c r="L147" t="str">
        <f>IF(C147="","",COUNTIFS(Tabla1[[#All],[sem 03]],"=P",Tabla1[[#All],[llave2]],Gráficos_!C147))</f>
        <v/>
      </c>
      <c r="M147" t="str">
        <f>IF(C147="","",COUNTIFS(Tabla1[[#All],[sem 04]],"=P",Tabla1[[#All],[llave2]],Gráficos_!C147))</f>
        <v/>
      </c>
      <c r="N147" t="str">
        <f>IF(C147="","",COUNTIFS(Tabla1[[#All],[sem 05]],"=P",Tabla1[[#All],[llave2]],Gráficos_!C147))</f>
        <v/>
      </c>
      <c r="O147" t="str">
        <f>IF(C147="","",COUNTIFS(Tabla1[[#All],[sem 06]],"=P",Tabla1[[#All],[llave2]],Gráficos_!C147))</f>
        <v/>
      </c>
      <c r="P147" t="str">
        <f>IF(C147="","",COUNTIFS(Tabla1[[#All],[sem 07]],"=P",Tabla1[[#All],[llave2]],Gráficos_!C147))</f>
        <v/>
      </c>
      <c r="Q147" t="str">
        <f>IF(C147="","",COUNTIFS(Tabla1[[#All],[sem 08]],"=P",Tabla1[[#All],[llave2]],Gráficos_!C147))</f>
        <v/>
      </c>
      <c r="R147" t="str">
        <f>IF(C147="","",COUNTIFS(Tabla1[[#All],[sem 09]],"=P",Tabla1[[#All],[llave2]],Gráficos_!C147))</f>
        <v/>
      </c>
      <c r="S147" t="str">
        <f>IF(C147="","",COUNTIFS(Tabla1[[#All],[sem 10]],"=P",Tabla1[[#All],[llave2]],Gráficos_!C147))</f>
        <v/>
      </c>
      <c r="T147" t="str">
        <f>IF(C147="","",COUNTIFS(Tabla1[[#All],[sem 11]],"=P",Tabla1[[#All],[llave2]],Gráficos_!C147))</f>
        <v/>
      </c>
      <c r="U147" t="str">
        <f>IF(C147="","",COUNTIFS(Tabla1[[#All],[sem 12]],"=P",Tabla1[[#All],[llave2]],Gráficos_!C147))</f>
        <v/>
      </c>
      <c r="AA147" t="str">
        <f t="shared" si="51"/>
        <v/>
      </c>
      <c r="AB147" t="str">
        <f t="shared" si="52"/>
        <v/>
      </c>
      <c r="AC147" t="str">
        <f t="shared" si="53"/>
        <v/>
      </c>
      <c r="AD147" t="str">
        <f t="shared" si="54"/>
        <v/>
      </c>
      <c r="AF147" t="str">
        <f t="shared" si="55"/>
        <v/>
      </c>
      <c r="AG147" t="str">
        <f t="shared" si="56"/>
        <v/>
      </c>
      <c r="AH147" t="str">
        <f t="shared" si="57"/>
        <v/>
      </c>
      <c r="AI147" t="str">
        <f t="shared" si="58"/>
        <v/>
      </c>
      <c r="AK147" t="str">
        <f t="shared" si="59"/>
        <v/>
      </c>
      <c r="AL147" t="str">
        <f t="shared" si="59"/>
        <v/>
      </c>
      <c r="AM147" t="str">
        <f t="shared" si="59"/>
        <v/>
      </c>
      <c r="AN147" t="str">
        <f t="shared" si="59"/>
        <v/>
      </c>
      <c r="AO147" t="str">
        <f t="shared" si="59"/>
        <v/>
      </c>
      <c r="AP147" t="str">
        <f t="shared" si="59"/>
        <v/>
      </c>
      <c r="AQ147" t="str">
        <f t="shared" si="59"/>
        <v/>
      </c>
      <c r="AR147" t="str">
        <f t="shared" si="59"/>
        <v/>
      </c>
      <c r="AS147" t="str">
        <f t="shared" si="59"/>
        <v/>
      </c>
      <c r="AT147" t="str">
        <f t="shared" si="59"/>
        <v/>
      </c>
      <c r="AU147" t="str">
        <f t="shared" si="59"/>
        <v/>
      </c>
      <c r="AV147" t="str">
        <f t="shared" si="59"/>
        <v/>
      </c>
      <c r="BA147" t="str">
        <f t="shared" si="60"/>
        <v/>
      </c>
    </row>
    <row r="148" spans="9:53">
      <c r="I148" t="str">
        <f>IF(C148="","",COUNTIFS(Tabla1[[#All],[¿Pasó a miembro?]],"Si",Tabla1[[#All],[Tipo Incrito]],"&lt;&gt;Pre-Inscrito",Tabla1[[#All],[llave2]],Gráficos_!C148))</f>
        <v/>
      </c>
      <c r="J148" t="str">
        <f>IF(C148="","",COUNTIFS(Tabla1[[#All],[sem 01]],"=P",Tabla1[[#All],[llave2]],Gráficos_!C148))</f>
        <v/>
      </c>
      <c r="K148" t="str">
        <f>IF(C148="","",COUNTIFS(Tabla1[[#All],[sem 02]],"=P",Tabla1[[#All],[llave2]],Gráficos_!C148))</f>
        <v/>
      </c>
      <c r="L148" t="str">
        <f>IF(C148="","",COUNTIFS(Tabla1[[#All],[sem 03]],"=P",Tabla1[[#All],[llave2]],Gráficos_!C148))</f>
        <v/>
      </c>
      <c r="M148" t="str">
        <f>IF(C148="","",COUNTIFS(Tabla1[[#All],[sem 04]],"=P",Tabla1[[#All],[llave2]],Gráficos_!C148))</f>
        <v/>
      </c>
      <c r="N148" t="str">
        <f>IF(C148="","",COUNTIFS(Tabla1[[#All],[sem 05]],"=P",Tabla1[[#All],[llave2]],Gráficos_!C148))</f>
        <v/>
      </c>
      <c r="O148" t="str">
        <f>IF(C148="","",COUNTIFS(Tabla1[[#All],[sem 06]],"=P",Tabla1[[#All],[llave2]],Gráficos_!C148))</f>
        <v/>
      </c>
      <c r="P148" t="str">
        <f>IF(C148="","",COUNTIFS(Tabla1[[#All],[sem 07]],"=P",Tabla1[[#All],[llave2]],Gráficos_!C148))</f>
        <v/>
      </c>
      <c r="Q148" t="str">
        <f>IF(C148="","",COUNTIFS(Tabla1[[#All],[sem 08]],"=P",Tabla1[[#All],[llave2]],Gráficos_!C148))</f>
        <v/>
      </c>
      <c r="R148" t="str">
        <f>IF(C148="","",COUNTIFS(Tabla1[[#All],[sem 09]],"=P",Tabla1[[#All],[llave2]],Gráficos_!C148))</f>
        <v/>
      </c>
      <c r="S148" t="str">
        <f>IF(C148="","",COUNTIFS(Tabla1[[#All],[sem 10]],"=P",Tabla1[[#All],[llave2]],Gráficos_!C148))</f>
        <v/>
      </c>
      <c r="T148" t="str">
        <f>IF(C148="","",COUNTIFS(Tabla1[[#All],[sem 11]],"=P",Tabla1[[#All],[llave2]],Gráficos_!C148))</f>
        <v/>
      </c>
      <c r="U148" t="str">
        <f>IF(C148="","",COUNTIFS(Tabla1[[#All],[sem 12]],"=P",Tabla1[[#All],[llave2]],Gráficos_!C148))</f>
        <v/>
      </c>
      <c r="AA148" t="str">
        <f t="shared" si="51"/>
        <v/>
      </c>
      <c r="AB148" t="str">
        <f t="shared" si="52"/>
        <v/>
      </c>
      <c r="AC148" t="str">
        <f t="shared" si="53"/>
        <v/>
      </c>
      <c r="AD148" t="str">
        <f t="shared" si="54"/>
        <v/>
      </c>
      <c r="AF148" t="str">
        <f t="shared" si="55"/>
        <v/>
      </c>
      <c r="AG148" t="str">
        <f t="shared" si="56"/>
        <v/>
      </c>
      <c r="AH148" t="str">
        <f t="shared" si="57"/>
        <v/>
      </c>
      <c r="AI148" t="str">
        <f t="shared" si="58"/>
        <v/>
      </c>
      <c r="AK148" t="str">
        <f t="shared" si="59"/>
        <v/>
      </c>
      <c r="AL148" t="str">
        <f t="shared" si="59"/>
        <v/>
      </c>
      <c r="AM148" t="str">
        <f t="shared" si="59"/>
        <v/>
      </c>
      <c r="AN148" t="str">
        <f t="shared" si="59"/>
        <v/>
      </c>
      <c r="AO148" t="str">
        <f t="shared" si="59"/>
        <v/>
      </c>
      <c r="AP148" t="str">
        <f t="shared" si="59"/>
        <v/>
      </c>
      <c r="AQ148" t="str">
        <f t="shared" si="59"/>
        <v/>
      </c>
      <c r="AR148" t="str">
        <f t="shared" si="59"/>
        <v/>
      </c>
      <c r="AS148" t="str">
        <f t="shared" si="59"/>
        <v/>
      </c>
      <c r="AT148" t="str">
        <f t="shared" si="59"/>
        <v/>
      </c>
      <c r="AU148" t="str">
        <f t="shared" si="59"/>
        <v/>
      </c>
      <c r="AV148" t="str">
        <f t="shared" si="59"/>
        <v/>
      </c>
      <c r="BA148" t="str">
        <f t="shared" si="60"/>
        <v/>
      </c>
    </row>
    <row r="149" spans="9:53">
      <c r="I149" t="str">
        <f>IF(C149="","",COUNTIFS(Tabla1[[#All],[¿Pasó a miembro?]],"Si",Tabla1[[#All],[Tipo Incrito]],"&lt;&gt;Pre-Inscrito",Tabla1[[#All],[llave2]],Gráficos_!C149))</f>
        <v/>
      </c>
      <c r="J149" t="str">
        <f>IF(C149="","",COUNTIFS(Tabla1[[#All],[sem 01]],"=P",Tabla1[[#All],[llave2]],Gráficos_!C149))</f>
        <v/>
      </c>
      <c r="K149" t="str">
        <f>IF(C149="","",COUNTIFS(Tabla1[[#All],[sem 02]],"=P",Tabla1[[#All],[llave2]],Gráficos_!C149))</f>
        <v/>
      </c>
      <c r="L149" t="str">
        <f>IF(C149="","",COUNTIFS(Tabla1[[#All],[sem 03]],"=P",Tabla1[[#All],[llave2]],Gráficos_!C149))</f>
        <v/>
      </c>
      <c r="M149" t="str">
        <f>IF(C149="","",COUNTIFS(Tabla1[[#All],[sem 04]],"=P",Tabla1[[#All],[llave2]],Gráficos_!C149))</f>
        <v/>
      </c>
      <c r="N149" t="str">
        <f>IF(C149="","",COUNTIFS(Tabla1[[#All],[sem 05]],"=P",Tabla1[[#All],[llave2]],Gráficos_!C149))</f>
        <v/>
      </c>
      <c r="O149" t="str">
        <f>IF(C149="","",COUNTIFS(Tabla1[[#All],[sem 06]],"=P",Tabla1[[#All],[llave2]],Gráficos_!C149))</f>
        <v/>
      </c>
      <c r="P149" t="str">
        <f>IF(C149="","",COUNTIFS(Tabla1[[#All],[sem 07]],"=P",Tabla1[[#All],[llave2]],Gráficos_!C149))</f>
        <v/>
      </c>
      <c r="Q149" t="str">
        <f>IF(C149="","",COUNTIFS(Tabla1[[#All],[sem 08]],"=P",Tabla1[[#All],[llave2]],Gráficos_!C149))</f>
        <v/>
      </c>
      <c r="R149" t="str">
        <f>IF(C149="","",COUNTIFS(Tabla1[[#All],[sem 09]],"=P",Tabla1[[#All],[llave2]],Gráficos_!C149))</f>
        <v/>
      </c>
      <c r="S149" t="str">
        <f>IF(C149="","",COUNTIFS(Tabla1[[#All],[sem 10]],"=P",Tabla1[[#All],[llave2]],Gráficos_!C149))</f>
        <v/>
      </c>
      <c r="T149" t="str">
        <f>IF(C149="","",COUNTIFS(Tabla1[[#All],[sem 11]],"=P",Tabla1[[#All],[llave2]],Gráficos_!C149))</f>
        <v/>
      </c>
      <c r="U149" t="str">
        <f>IF(C149="","",COUNTIFS(Tabla1[[#All],[sem 12]],"=P",Tabla1[[#All],[llave2]],Gráficos_!C149))</f>
        <v/>
      </c>
      <c r="AA149" t="str">
        <f t="shared" si="51"/>
        <v/>
      </c>
      <c r="AB149" t="str">
        <f t="shared" si="52"/>
        <v/>
      </c>
      <c r="AC149" t="str">
        <f t="shared" si="53"/>
        <v/>
      </c>
      <c r="AD149" t="str">
        <f t="shared" si="54"/>
        <v/>
      </c>
      <c r="AF149" t="str">
        <f t="shared" si="55"/>
        <v/>
      </c>
      <c r="AG149" t="str">
        <f t="shared" si="56"/>
        <v/>
      </c>
      <c r="AH149" t="str">
        <f t="shared" si="57"/>
        <v/>
      </c>
      <c r="AI149" t="str">
        <f t="shared" si="58"/>
        <v/>
      </c>
      <c r="AK149" t="str">
        <f t="shared" si="59"/>
        <v/>
      </c>
      <c r="AL149" t="str">
        <f t="shared" si="59"/>
        <v/>
      </c>
      <c r="AM149" t="str">
        <f t="shared" si="59"/>
        <v/>
      </c>
      <c r="AN149" t="str">
        <f t="shared" si="59"/>
        <v/>
      </c>
      <c r="AO149" t="str">
        <f t="shared" si="59"/>
        <v/>
      </c>
      <c r="AP149" t="str">
        <f t="shared" si="59"/>
        <v/>
      </c>
      <c r="AQ149" t="str">
        <f t="shared" si="59"/>
        <v/>
      </c>
      <c r="AR149" t="str">
        <f t="shared" si="59"/>
        <v/>
      </c>
      <c r="AS149" t="str">
        <f t="shared" si="59"/>
        <v/>
      </c>
      <c r="AT149" t="str">
        <f t="shared" si="59"/>
        <v/>
      </c>
      <c r="AU149" t="str">
        <f t="shared" si="59"/>
        <v/>
      </c>
      <c r="AV149" t="str">
        <f t="shared" si="59"/>
        <v/>
      </c>
      <c r="BA149" t="str">
        <f t="shared" si="60"/>
        <v/>
      </c>
    </row>
    <row r="150" spans="9:53">
      <c r="I150" t="str">
        <f>IF(C150="","",COUNTIFS(Tabla1[[#All],[¿Pasó a miembro?]],"Si",Tabla1[[#All],[Tipo Incrito]],"&lt;&gt;Pre-Inscrito",Tabla1[[#All],[llave2]],Gráficos_!C150))</f>
        <v/>
      </c>
      <c r="J150" t="str">
        <f>IF(C150="","",COUNTIFS(Tabla1[[#All],[sem 01]],"=P",Tabla1[[#All],[llave2]],Gráficos_!C150))</f>
        <v/>
      </c>
      <c r="K150" t="str">
        <f>IF(C150="","",COUNTIFS(Tabla1[[#All],[sem 02]],"=P",Tabla1[[#All],[llave2]],Gráficos_!C150))</f>
        <v/>
      </c>
      <c r="L150" t="str">
        <f>IF(C150="","",COUNTIFS(Tabla1[[#All],[sem 03]],"=P",Tabla1[[#All],[llave2]],Gráficos_!C150))</f>
        <v/>
      </c>
      <c r="M150" t="str">
        <f>IF(C150="","",COUNTIFS(Tabla1[[#All],[sem 04]],"=P",Tabla1[[#All],[llave2]],Gráficos_!C150))</f>
        <v/>
      </c>
      <c r="N150" t="str">
        <f>IF(C150="","",COUNTIFS(Tabla1[[#All],[sem 05]],"=P",Tabla1[[#All],[llave2]],Gráficos_!C150))</f>
        <v/>
      </c>
      <c r="O150" t="str">
        <f>IF(C150="","",COUNTIFS(Tabla1[[#All],[sem 06]],"=P",Tabla1[[#All],[llave2]],Gráficos_!C150))</f>
        <v/>
      </c>
      <c r="P150" t="str">
        <f>IF(C150="","",COUNTIFS(Tabla1[[#All],[sem 07]],"=P",Tabla1[[#All],[llave2]],Gráficos_!C150))</f>
        <v/>
      </c>
      <c r="Q150" t="str">
        <f>IF(C150="","",COUNTIFS(Tabla1[[#All],[sem 08]],"=P",Tabla1[[#All],[llave2]],Gráficos_!C150))</f>
        <v/>
      </c>
      <c r="R150" t="str">
        <f>IF(C150="","",COUNTIFS(Tabla1[[#All],[sem 09]],"=P",Tabla1[[#All],[llave2]],Gráficos_!C150))</f>
        <v/>
      </c>
      <c r="S150" t="str">
        <f>IF(C150="","",COUNTIFS(Tabla1[[#All],[sem 10]],"=P",Tabla1[[#All],[llave2]],Gráficos_!C150))</f>
        <v/>
      </c>
      <c r="T150" t="str">
        <f>IF(C150="","",COUNTIFS(Tabla1[[#All],[sem 11]],"=P",Tabla1[[#All],[llave2]],Gráficos_!C150))</f>
        <v/>
      </c>
      <c r="U150" t="str">
        <f>IF(C150="","",COUNTIFS(Tabla1[[#All],[sem 12]],"=P",Tabla1[[#All],[llave2]],Gráficos_!C150))</f>
        <v/>
      </c>
      <c r="AA150" t="str">
        <f t="shared" si="51"/>
        <v/>
      </c>
      <c r="AB150" t="str">
        <f t="shared" si="52"/>
        <v/>
      </c>
      <c r="AC150" t="str">
        <f t="shared" si="53"/>
        <v/>
      </c>
      <c r="AD150" t="str">
        <f t="shared" si="54"/>
        <v/>
      </c>
      <c r="AF150" t="str">
        <f t="shared" si="55"/>
        <v/>
      </c>
      <c r="AG150" t="str">
        <f t="shared" si="56"/>
        <v/>
      </c>
      <c r="AH150" t="str">
        <f t="shared" si="57"/>
        <v/>
      </c>
      <c r="AI150" t="str">
        <f t="shared" si="58"/>
        <v/>
      </c>
      <c r="AK150" t="str">
        <f t="shared" si="59"/>
        <v/>
      </c>
      <c r="AL150" t="str">
        <f t="shared" si="59"/>
        <v/>
      </c>
      <c r="AM150" t="str">
        <f t="shared" si="59"/>
        <v/>
      </c>
      <c r="AN150" t="str">
        <f t="shared" si="59"/>
        <v/>
      </c>
      <c r="AO150" t="str">
        <f t="shared" si="59"/>
        <v/>
      </c>
      <c r="AP150" t="str">
        <f t="shared" si="59"/>
        <v/>
      </c>
      <c r="AQ150" t="str">
        <f t="shared" si="59"/>
        <v/>
      </c>
      <c r="AR150" t="str">
        <f t="shared" si="59"/>
        <v/>
      </c>
      <c r="AS150" t="str">
        <f t="shared" si="59"/>
        <v/>
      </c>
      <c r="AT150" t="str">
        <f t="shared" si="59"/>
        <v/>
      </c>
      <c r="AU150" t="str">
        <f t="shared" si="59"/>
        <v/>
      </c>
      <c r="AV150" t="str">
        <f t="shared" si="59"/>
        <v/>
      </c>
      <c r="BA150" t="str">
        <f t="shared" si="60"/>
        <v/>
      </c>
    </row>
  </sheetData>
  <pageMargins left="0.7" right="0.7" top="0.75" bottom="0.75" header="0.3" footer="0.3"/>
  <pageSetup paperSize="9" orientation="portrait" horizontalDpi="0" verticalDpi="0" r:id="rId5"/>
  <drawing r:id="rId6"/>
  <extLst>
    <ext xmlns:x14="http://schemas.microsoft.com/office/spreadsheetml/2009/9/main" uri="{A8765BA9-456A-4dab-B4F3-ACF838C121DE}">
      <x14:slicerList>
        <x14:slicer r:id="rId7"/>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5"/>
  <dimension ref="B3:R19"/>
  <sheetViews>
    <sheetView zoomScaleNormal="100" workbookViewId="0">
      <selection activeCell="M13" sqref="M13:M15"/>
    </sheetView>
  </sheetViews>
  <sheetFormatPr defaultColWidth="11.42578125" defaultRowHeight="14.45"/>
  <cols>
    <col min="1" max="1" width="4.85546875" customWidth="1"/>
    <col min="4" max="4" width="18" customWidth="1"/>
    <col min="10" max="10" width="3.28515625" bestFit="1" customWidth="1"/>
    <col min="11" max="11" width="3.42578125" customWidth="1"/>
    <col min="12" max="12" width="3.28515625" bestFit="1" customWidth="1"/>
    <col min="13" max="13" width="14" bestFit="1" customWidth="1"/>
  </cols>
  <sheetData>
    <row r="3" spans="2:16">
      <c r="B3" t="s">
        <v>264</v>
      </c>
      <c r="C3" t="s">
        <v>80</v>
      </c>
      <c r="D3" t="s">
        <v>551</v>
      </c>
      <c r="E3" t="s">
        <v>31</v>
      </c>
      <c r="F3" t="s">
        <v>552</v>
      </c>
      <c r="G3" t="s">
        <v>553</v>
      </c>
      <c r="H3" t="s">
        <v>554</v>
      </c>
      <c r="J3" t="s">
        <v>300</v>
      </c>
      <c r="K3" t="s">
        <v>301</v>
      </c>
      <c r="L3" t="s">
        <v>302</v>
      </c>
      <c r="M3" t="s">
        <v>555</v>
      </c>
    </row>
    <row r="4" spans="2:16">
      <c r="D4" t="s">
        <v>556</v>
      </c>
      <c r="J4" s="19" t="s">
        <v>83</v>
      </c>
      <c r="K4" s="19" t="s">
        <v>83</v>
      </c>
      <c r="L4" s="19" t="s">
        <v>83</v>
      </c>
      <c r="M4" s="19" t="str">
        <f>+J4&amp;K4&amp;L4</f>
        <v>PPP</v>
      </c>
      <c r="N4" t="s">
        <v>318</v>
      </c>
      <c r="O4" t="str">
        <f>+SUBSTITUTE(J4&amp;K4&amp;L4,"P","T")</f>
        <v>TTT</v>
      </c>
      <c r="P4" t="str">
        <f>+SUBSTITUTE(J4&amp;K4&amp;L4,"T","P")</f>
        <v>PPP</v>
      </c>
    </row>
    <row r="5" spans="2:16">
      <c r="J5" s="19" t="s">
        <v>83</v>
      </c>
      <c r="K5" s="19" t="s">
        <v>83</v>
      </c>
      <c r="L5" s="19" t="s">
        <v>88</v>
      </c>
      <c r="M5" s="19" t="str">
        <f t="shared" ref="M5:M15" si="0">+J5&amp;K5&amp;L5</f>
        <v>PPF</v>
      </c>
      <c r="N5" t="s">
        <v>318</v>
      </c>
      <c r="O5" t="str">
        <f t="shared" ref="O5:O6" si="1">+SUBSTITUTE(J5&amp;K5&amp;L5,"P","T")</f>
        <v>TTF</v>
      </c>
    </row>
    <row r="6" spans="2:16">
      <c r="J6" s="19" t="s">
        <v>83</v>
      </c>
      <c r="K6" s="19" t="s">
        <v>88</v>
      </c>
      <c r="L6" s="19" t="s">
        <v>83</v>
      </c>
      <c r="M6" s="19" t="str">
        <f t="shared" si="0"/>
        <v>PFP</v>
      </c>
      <c r="N6" t="s">
        <v>318</v>
      </c>
      <c r="O6" t="str">
        <f t="shared" si="1"/>
        <v>TFT</v>
      </c>
    </row>
    <row r="7" spans="2:16">
      <c r="J7" t="s">
        <v>83</v>
      </c>
      <c r="K7" t="s">
        <v>88</v>
      </c>
      <c r="L7" t="s">
        <v>88</v>
      </c>
      <c r="M7" t="str">
        <f t="shared" si="0"/>
        <v>PFF</v>
      </c>
      <c r="N7" s="20" t="s">
        <v>364</v>
      </c>
    </row>
    <row r="8" spans="2:16">
      <c r="J8" s="19" t="s">
        <v>88</v>
      </c>
      <c r="K8" s="19" t="s">
        <v>83</v>
      </c>
      <c r="L8" s="19" t="s">
        <v>83</v>
      </c>
      <c r="M8" s="19" t="str">
        <f t="shared" si="0"/>
        <v>FPP</v>
      </c>
      <c r="N8" t="s">
        <v>318</v>
      </c>
    </row>
    <row r="9" spans="2:16">
      <c r="J9" t="s">
        <v>88</v>
      </c>
      <c r="K9" t="s">
        <v>83</v>
      </c>
      <c r="L9" t="s">
        <v>88</v>
      </c>
      <c r="M9" t="str">
        <f t="shared" si="0"/>
        <v>FPF</v>
      </c>
      <c r="N9" s="20" t="s">
        <v>364</v>
      </c>
    </row>
    <row r="10" spans="2:16">
      <c r="J10" s="19" t="s">
        <v>88</v>
      </c>
      <c r="K10" s="19" t="s">
        <v>88</v>
      </c>
      <c r="L10" s="19" t="s">
        <v>83</v>
      </c>
      <c r="M10" s="19" t="str">
        <f t="shared" si="0"/>
        <v>FFP</v>
      </c>
      <c r="N10" t="s">
        <v>318</v>
      </c>
    </row>
    <row r="11" spans="2:16">
      <c r="J11" t="s">
        <v>88</v>
      </c>
      <c r="K11" t="s">
        <v>88</v>
      </c>
      <c r="L11" t="s">
        <v>88</v>
      </c>
      <c r="M11" t="str">
        <f t="shared" si="0"/>
        <v>FFF</v>
      </c>
      <c r="N11" s="20" t="s">
        <v>364</v>
      </c>
    </row>
    <row r="12" spans="2:16">
      <c r="E12" t="s">
        <v>557</v>
      </c>
    </row>
    <row r="13" spans="2:16">
      <c r="J13" t="s">
        <v>83</v>
      </c>
      <c r="K13" t="s">
        <v>83</v>
      </c>
      <c r="L13" t="s">
        <v>407</v>
      </c>
      <c r="M13" t="str">
        <f t="shared" si="0"/>
        <v>PPCG</v>
      </c>
      <c r="N13" s="23" t="s">
        <v>318</v>
      </c>
    </row>
    <row r="14" spans="2:16">
      <c r="J14" s="23" t="s">
        <v>83</v>
      </c>
      <c r="K14" s="23" t="s">
        <v>407</v>
      </c>
      <c r="L14" s="23" t="s">
        <v>83</v>
      </c>
      <c r="M14" t="str">
        <f t="shared" si="0"/>
        <v>PCGP</v>
      </c>
      <c r="N14" s="23" t="s">
        <v>318</v>
      </c>
    </row>
    <row r="15" spans="2:16">
      <c r="J15" s="23" t="s">
        <v>407</v>
      </c>
      <c r="K15" s="23" t="s">
        <v>83</v>
      </c>
      <c r="L15" s="23" t="s">
        <v>83</v>
      </c>
      <c r="M15" t="str">
        <f t="shared" si="0"/>
        <v>CGPP</v>
      </c>
      <c r="N15" s="23" t="s">
        <v>318</v>
      </c>
    </row>
    <row r="18" spans="17:18" ht="15">
      <c r="Q18" s="21" t="s">
        <v>558</v>
      </c>
      <c r="R18">
        <f>COUNTIFS(Probacionistas!$AW:$AW,"Asistió",Probacionistas!$F:$F,"&gt;"&amp;DATEVALUE("01/"&amp;D3&amp;"/"&amp;$D$2))</f>
        <v>0</v>
      </c>
    </row>
    <row r="19" spans="17:18" ht="15">
      <c r="Q19" s="21">
        <f>FIND("a",Q18)</f>
        <v>3</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81B02-2109-4D92-89F9-E3115956CF0F}">
  <sheetPr codeName="Hoja6"/>
  <dimension ref="A1:M24"/>
  <sheetViews>
    <sheetView showGridLines="0" workbookViewId="0">
      <selection activeCell="F11" sqref="F11"/>
    </sheetView>
  </sheetViews>
  <sheetFormatPr defaultColWidth="8.85546875" defaultRowHeight="14.45"/>
  <cols>
    <col min="1" max="1" width="3.5703125" customWidth="1"/>
    <col min="2" max="2" width="35.28515625" customWidth="1"/>
    <col min="3" max="3" width="14.5703125" customWidth="1"/>
    <col min="4" max="4" width="14.28515625" customWidth="1"/>
    <col min="5" max="5" width="13.140625" bestFit="1" customWidth="1"/>
    <col min="6" max="6" width="13.7109375" bestFit="1" customWidth="1"/>
    <col min="8" max="8" width="19.5703125" customWidth="1"/>
    <col min="12" max="12" width="13.5703125" bestFit="1" customWidth="1"/>
  </cols>
  <sheetData>
    <row r="1" spans="1:13">
      <c r="A1" s="77"/>
      <c r="B1" s="79"/>
      <c r="C1" s="79"/>
      <c r="D1" s="77"/>
      <c r="E1" s="77"/>
      <c r="F1" s="77"/>
      <c r="G1" s="77"/>
      <c r="H1" s="79"/>
      <c r="I1" s="77"/>
      <c r="J1" s="77"/>
      <c r="K1" s="77"/>
      <c r="L1" s="77"/>
      <c r="M1" s="77"/>
    </row>
    <row r="2" spans="1:13" ht="18">
      <c r="A2" s="77"/>
      <c r="B2" s="78" t="s">
        <v>559</v>
      </c>
      <c r="C2" s="92"/>
      <c r="D2" s="78"/>
      <c r="E2" s="78"/>
      <c r="F2" s="77"/>
      <c r="G2" s="77"/>
      <c r="H2" s="79"/>
      <c r="I2" s="77"/>
      <c r="J2" s="77"/>
      <c r="K2" s="79"/>
      <c r="L2" s="77"/>
      <c r="M2" s="77"/>
    </row>
    <row r="3" spans="1:13">
      <c r="A3" s="77"/>
      <c r="B3" s="79"/>
      <c r="C3" s="97"/>
      <c r="D3" s="98"/>
      <c r="E3" s="98"/>
      <c r="F3" s="77"/>
      <c r="G3" s="77"/>
      <c r="H3" s="79"/>
      <c r="I3" s="77"/>
      <c r="J3" s="77"/>
      <c r="K3" s="79"/>
      <c r="L3" s="77"/>
      <c r="M3" s="77"/>
    </row>
    <row r="4" spans="1:13" ht="28.9">
      <c r="A4" s="77"/>
      <c r="B4" s="79" t="s">
        <v>23</v>
      </c>
      <c r="C4" s="99" t="s">
        <v>560</v>
      </c>
      <c r="D4" s="100" t="s">
        <v>561</v>
      </c>
      <c r="E4" s="100" t="s">
        <v>562</v>
      </c>
      <c r="F4" s="81" t="s">
        <v>563</v>
      </c>
      <c r="G4" s="77"/>
      <c r="H4" s="95" t="s">
        <v>564</v>
      </c>
      <c r="I4" s="82"/>
      <c r="J4" s="82"/>
      <c r="K4" s="79"/>
      <c r="L4" s="77"/>
      <c r="M4" s="77"/>
    </row>
    <row r="5" spans="1:13">
      <c r="A5" s="77"/>
      <c r="B5" s="90" t="s">
        <v>565</v>
      </c>
      <c r="C5" s="101" t="s">
        <v>83</v>
      </c>
      <c r="D5" s="102" t="s">
        <v>83</v>
      </c>
      <c r="E5" s="102" t="s">
        <v>83</v>
      </c>
      <c r="F5" s="83" t="s">
        <v>321</v>
      </c>
      <c r="G5" s="77"/>
      <c r="H5" s="79" t="s">
        <v>566</v>
      </c>
      <c r="I5" s="77"/>
      <c r="J5" s="77"/>
      <c r="K5" s="79"/>
      <c r="L5" s="84"/>
      <c r="M5" s="84"/>
    </row>
    <row r="6" spans="1:13">
      <c r="A6" s="77"/>
      <c r="B6" s="91" t="s">
        <v>565</v>
      </c>
      <c r="C6" s="101" t="s">
        <v>83</v>
      </c>
      <c r="D6" s="102" t="s">
        <v>83</v>
      </c>
      <c r="E6" s="102" t="s">
        <v>88</v>
      </c>
      <c r="F6" s="83" t="s">
        <v>321</v>
      </c>
      <c r="G6" s="77"/>
      <c r="H6" s="79" t="s">
        <v>567</v>
      </c>
      <c r="I6" s="77"/>
      <c r="J6" s="77"/>
      <c r="K6" s="79"/>
      <c r="L6" s="84"/>
      <c r="M6" s="84"/>
    </row>
    <row r="7" spans="1:13" ht="15" customHeight="1">
      <c r="A7" s="77"/>
      <c r="B7" s="91" t="s">
        <v>565</v>
      </c>
      <c r="C7" s="101" t="s">
        <v>83</v>
      </c>
      <c r="D7" s="102" t="s">
        <v>88</v>
      </c>
      <c r="E7" s="102" t="s">
        <v>83</v>
      </c>
      <c r="F7" s="83" t="s">
        <v>321</v>
      </c>
      <c r="G7" s="77"/>
      <c r="H7" s="103"/>
      <c r="I7" s="77"/>
      <c r="J7" s="77"/>
      <c r="K7" s="77"/>
      <c r="L7" s="77"/>
      <c r="M7" s="84"/>
    </row>
    <row r="8" spans="1:13">
      <c r="A8" s="77"/>
      <c r="B8" s="91" t="s">
        <v>565</v>
      </c>
      <c r="C8" s="101" t="s">
        <v>88</v>
      </c>
      <c r="D8" s="102" t="s">
        <v>88</v>
      </c>
      <c r="E8" s="102" t="s">
        <v>83</v>
      </c>
      <c r="F8" s="83" t="s">
        <v>321</v>
      </c>
      <c r="G8" s="77"/>
      <c r="H8" s="103" t="s">
        <v>568</v>
      </c>
      <c r="I8" s="77"/>
      <c r="J8" s="77"/>
      <c r="K8" s="77"/>
      <c r="L8" s="84"/>
      <c r="M8" s="84"/>
    </row>
    <row r="9" spans="1:13">
      <c r="A9" s="77"/>
      <c r="B9" s="91" t="s">
        <v>565</v>
      </c>
      <c r="C9" s="101" t="s">
        <v>83</v>
      </c>
      <c r="D9" s="102" t="s">
        <v>88</v>
      </c>
      <c r="E9" s="102" t="s">
        <v>88</v>
      </c>
      <c r="F9" s="85" t="s">
        <v>336</v>
      </c>
      <c r="G9" s="77"/>
      <c r="H9" s="77" t="s">
        <v>569</v>
      </c>
      <c r="I9" s="77"/>
      <c r="J9" s="77"/>
      <c r="K9" s="77"/>
      <c r="L9" s="84"/>
      <c r="M9" s="84"/>
    </row>
    <row r="10" spans="1:13">
      <c r="A10" s="77"/>
      <c r="B10" s="91" t="s">
        <v>565</v>
      </c>
      <c r="C10" s="101" t="s">
        <v>88</v>
      </c>
      <c r="D10" s="102" t="s">
        <v>88</v>
      </c>
      <c r="E10" s="102" t="s">
        <v>88</v>
      </c>
      <c r="F10" s="85" t="s">
        <v>336</v>
      </c>
      <c r="G10" s="77"/>
      <c r="H10" s="79"/>
      <c r="I10" s="77"/>
      <c r="J10" s="77"/>
      <c r="K10" s="79"/>
      <c r="L10" s="84"/>
      <c r="M10" s="84"/>
    </row>
    <row r="11" spans="1:13">
      <c r="A11" s="77"/>
      <c r="B11" s="91" t="s">
        <v>565</v>
      </c>
      <c r="C11" s="101" t="s">
        <v>88</v>
      </c>
      <c r="D11" s="102" t="s">
        <v>83</v>
      </c>
      <c r="E11" s="102" t="s">
        <v>88</v>
      </c>
      <c r="F11" s="85" t="s">
        <v>336</v>
      </c>
      <c r="G11" s="77"/>
      <c r="H11" s="79"/>
      <c r="I11" s="77"/>
      <c r="J11" s="77"/>
      <c r="K11" s="79"/>
      <c r="L11" s="77"/>
      <c r="M11" s="77"/>
    </row>
    <row r="12" spans="1:13">
      <c r="A12" s="77"/>
      <c r="B12" s="79"/>
      <c r="C12" s="79"/>
      <c r="D12" s="77"/>
      <c r="E12" s="77"/>
      <c r="F12" s="86"/>
      <c r="G12" s="77"/>
      <c r="H12" s="79"/>
      <c r="I12" s="77"/>
      <c r="J12" s="77"/>
      <c r="K12" s="79"/>
      <c r="L12" s="77"/>
      <c r="M12" s="77"/>
    </row>
    <row r="13" spans="1:13">
      <c r="A13" s="77"/>
      <c r="B13" s="79"/>
      <c r="C13" s="87" t="s">
        <v>570</v>
      </c>
      <c r="D13" s="87"/>
      <c r="E13" s="87"/>
      <c r="F13" s="88">
        <v>4</v>
      </c>
      <c r="G13" s="77"/>
      <c r="H13" s="79"/>
      <c r="I13" s="77"/>
      <c r="J13" s="77"/>
      <c r="K13" s="79"/>
      <c r="L13" s="77"/>
      <c r="M13" s="77"/>
    </row>
    <row r="14" spans="1:13">
      <c r="A14" s="77"/>
      <c r="B14" s="79"/>
      <c r="C14" s="79"/>
      <c r="D14" s="77"/>
      <c r="E14" s="77"/>
      <c r="F14" s="77"/>
      <c r="G14" s="77"/>
      <c r="H14" s="79"/>
      <c r="I14" s="77"/>
      <c r="J14" s="77"/>
      <c r="K14" s="79"/>
      <c r="L14" s="77"/>
      <c r="M14" s="77"/>
    </row>
    <row r="15" spans="1:13">
      <c r="A15" s="77"/>
      <c r="B15" s="79"/>
      <c r="C15" s="79"/>
      <c r="D15" s="77"/>
      <c r="E15" s="77"/>
      <c r="F15" s="77"/>
      <c r="G15" s="77"/>
      <c r="H15" s="79"/>
      <c r="I15" s="77"/>
      <c r="J15" s="77"/>
      <c r="K15" s="79"/>
      <c r="L15" s="77"/>
      <c r="M15" s="77"/>
    </row>
    <row r="16" spans="1:13">
      <c r="A16" s="77"/>
      <c r="B16" s="79" t="s">
        <v>23</v>
      </c>
      <c r="C16" s="93" t="s">
        <v>571</v>
      </c>
      <c r="D16" s="80" t="s">
        <v>572</v>
      </c>
      <c r="E16" s="80" t="s">
        <v>573</v>
      </c>
      <c r="F16" s="81" t="s">
        <v>264</v>
      </c>
      <c r="G16" s="81" t="s">
        <v>223</v>
      </c>
      <c r="H16" s="96" t="s">
        <v>265</v>
      </c>
      <c r="I16" s="81" t="s">
        <v>266</v>
      </c>
      <c r="J16" s="81" t="s">
        <v>267</v>
      </c>
      <c r="K16" s="79"/>
      <c r="L16" s="77"/>
      <c r="M16" s="77"/>
    </row>
    <row r="17" spans="1:13">
      <c r="A17" s="77"/>
      <c r="B17" s="90" t="s">
        <v>565</v>
      </c>
      <c r="C17" s="94" t="s">
        <v>264</v>
      </c>
      <c r="D17" s="83">
        <v>5</v>
      </c>
      <c r="E17" s="89">
        <v>4</v>
      </c>
      <c r="F17" s="83">
        <v>4</v>
      </c>
      <c r="G17" s="83">
        <v>4</v>
      </c>
      <c r="H17" s="94">
        <v>4</v>
      </c>
      <c r="I17" s="83" t="s">
        <v>368</v>
      </c>
      <c r="J17" s="83" t="s">
        <v>368</v>
      </c>
      <c r="K17" s="79"/>
      <c r="L17" s="77"/>
      <c r="M17" s="77"/>
    </row>
    <row r="18" spans="1:13">
      <c r="A18" s="77"/>
      <c r="B18" s="91" t="s">
        <v>229</v>
      </c>
      <c r="C18" s="94" t="s">
        <v>223</v>
      </c>
      <c r="D18" s="83">
        <v>10</v>
      </c>
      <c r="E18" s="85">
        <v>8</v>
      </c>
      <c r="F18" s="83" t="s">
        <v>368</v>
      </c>
      <c r="G18" s="83">
        <v>8</v>
      </c>
      <c r="H18" s="94">
        <v>8</v>
      </c>
      <c r="I18" s="83">
        <v>8</v>
      </c>
      <c r="J18" s="83" t="s">
        <v>368</v>
      </c>
      <c r="K18" s="79"/>
      <c r="L18" s="77"/>
      <c r="M18" s="77"/>
    </row>
    <row r="19" spans="1:13">
      <c r="A19" s="77"/>
      <c r="B19" s="91" t="s">
        <v>361</v>
      </c>
      <c r="C19" s="94" t="s">
        <v>223</v>
      </c>
      <c r="D19" s="83">
        <v>7</v>
      </c>
      <c r="E19" s="85">
        <v>5</v>
      </c>
      <c r="F19" s="83" t="s">
        <v>368</v>
      </c>
      <c r="G19" s="83">
        <v>5</v>
      </c>
      <c r="H19" s="94">
        <v>5</v>
      </c>
      <c r="I19" s="83">
        <v>5</v>
      </c>
      <c r="J19" s="83" t="s">
        <v>368</v>
      </c>
      <c r="K19" s="79"/>
      <c r="L19" s="77"/>
      <c r="M19" s="77"/>
    </row>
    <row r="20" spans="1:13">
      <c r="A20" s="77"/>
      <c r="B20" s="91" t="s">
        <v>574</v>
      </c>
      <c r="C20" s="94" t="s">
        <v>265</v>
      </c>
      <c r="D20" s="83">
        <v>8</v>
      </c>
      <c r="E20" s="85">
        <v>6</v>
      </c>
      <c r="F20" s="83" t="s">
        <v>368</v>
      </c>
      <c r="G20" s="83" t="s">
        <v>368</v>
      </c>
      <c r="H20" s="94">
        <v>6</v>
      </c>
      <c r="I20" s="83">
        <v>6</v>
      </c>
      <c r="J20" s="83">
        <v>6</v>
      </c>
      <c r="K20" s="79"/>
      <c r="L20" s="77"/>
      <c r="M20" s="77"/>
    </row>
    <row r="21" spans="1:13">
      <c r="A21" s="77"/>
      <c r="B21" s="79"/>
      <c r="C21" s="79"/>
      <c r="D21" s="77"/>
      <c r="E21" s="77"/>
      <c r="F21" s="77"/>
      <c r="G21" s="77"/>
      <c r="H21" s="79"/>
      <c r="I21" s="77"/>
      <c r="J21" s="77"/>
      <c r="K21" s="79"/>
      <c r="L21" s="77"/>
      <c r="M21" s="77"/>
    </row>
    <row r="22" spans="1:13">
      <c r="A22" s="77"/>
      <c r="B22" s="79"/>
      <c r="C22" s="87" t="s">
        <v>575</v>
      </c>
      <c r="D22" s="87"/>
      <c r="E22" s="87"/>
      <c r="F22" s="61">
        <v>4</v>
      </c>
      <c r="G22" s="81">
        <v>17</v>
      </c>
      <c r="H22" s="96">
        <v>23</v>
      </c>
      <c r="I22" s="81">
        <v>19</v>
      </c>
      <c r="J22" s="81">
        <v>6</v>
      </c>
      <c r="K22" s="79"/>
      <c r="L22" s="77"/>
      <c r="M22" s="77"/>
    </row>
    <row r="23" spans="1:13">
      <c r="A23" s="77"/>
      <c r="B23" s="79"/>
      <c r="C23" s="79"/>
      <c r="D23" s="77"/>
      <c r="E23" s="77"/>
      <c r="F23" s="77"/>
      <c r="G23" s="77"/>
      <c r="H23" s="79"/>
      <c r="I23" s="77"/>
      <c r="J23" s="77"/>
      <c r="K23" s="79"/>
      <c r="L23" s="77"/>
      <c r="M23" s="77"/>
    </row>
    <row r="24" spans="1:13">
      <c r="A24" s="77"/>
      <c r="B24" s="79"/>
      <c r="C24" s="79"/>
      <c r="D24" s="77"/>
      <c r="E24" s="77"/>
      <c r="F24" s="77"/>
      <c r="G24" s="77"/>
      <c r="H24" s="79"/>
      <c r="I24" s="77"/>
      <c r="J24" s="77"/>
      <c r="K24" s="79"/>
      <c r="L24" s="77"/>
      <c r="M24" s="77"/>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7836A2A-3D22-408F-BFB4-F8D1E81BDD88}"/>
</file>

<file path=docProps/app.xml><?xml version="1.0" encoding="utf-8"?>
<Properties xmlns="http://schemas.openxmlformats.org/officeDocument/2006/extended-properties" xmlns:vt="http://schemas.openxmlformats.org/officeDocument/2006/docPropsVTypes">
  <Application>Microsoft Excel Online</Application>
  <Manager/>
  <Company>HP</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Junior Zurita</dc:creator>
  <cp:keywords/>
  <dc:description/>
  <cp:lastModifiedBy>FLOR MISIYAURI</cp:lastModifiedBy>
  <cp:revision/>
  <dcterms:created xsi:type="dcterms:W3CDTF">2023-11-08T03:19:19Z</dcterms:created>
  <dcterms:modified xsi:type="dcterms:W3CDTF">2025-03-11T13:51:47Z</dcterms:modified>
  <cp:category/>
  <cp:contentStatus/>
</cp:coreProperties>
</file>